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66925"/>
  <mc:AlternateContent xmlns:mc="http://schemas.openxmlformats.org/markup-compatibility/2006">
    <mc:Choice Requires="x15">
      <x15ac:absPath xmlns:x15ac="http://schemas.microsoft.com/office/spreadsheetml/2010/11/ac" url="\\192.168.1.252\Administracija\Ēku renovācija\Aptaujas anketas mājas\Zemgales 41\Būvdarbu iepirkums\"/>
    </mc:Choice>
  </mc:AlternateContent>
  <xr:revisionPtr revIDLastSave="0" documentId="13_ncr:1_{F04A828C-9FD9-44AF-ABDD-58748E76EB1A}" xr6:coauthVersionLast="47" xr6:coauthVersionMax="47" xr10:uidLastSave="{00000000-0000-0000-0000-000000000000}"/>
  <bookViews>
    <workbookView xWindow="-120" yWindow="-120" windowWidth="29040" windowHeight="15990" tabRatio="924" firstSheet="5" activeTab="36" xr2:uid="{00000000-000D-0000-FFFF-FFFF00000000}"/>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 name="5a+c+n" sheetId="7" r:id="rId25"/>
    <sheet name="5a" sheetId="45" r:id="rId26"/>
    <sheet name="5c" sheetId="101" r:id="rId27"/>
    <sheet name="5n" sheetId="46" r:id="rId28"/>
    <sheet name="6a+c+n" sheetId="8" r:id="rId29"/>
    <sheet name="6a" sheetId="47" r:id="rId30"/>
    <sheet name="6c" sheetId="102" r:id="rId31"/>
    <sheet name="6n" sheetId="48" r:id="rId32"/>
    <sheet name="7a+c+n" sheetId="50" r:id="rId33"/>
    <sheet name="7a" sheetId="9" r:id="rId34"/>
    <sheet name="7c" sheetId="103" r:id="rId35"/>
    <sheet name="7n" sheetId="49" r:id="rId36"/>
    <sheet name="8a+c+n" sheetId="10" r:id="rId37"/>
    <sheet name="8a" sheetId="51" r:id="rId38"/>
    <sheet name="8c" sheetId="104" r:id="rId39"/>
    <sheet name="8n" sheetId="52" r:id="rId40"/>
    <sheet name="9a+c+n" sheetId="11" r:id="rId41"/>
    <sheet name="9a" sheetId="95" r:id="rId42"/>
    <sheet name="9c" sheetId="105" r:id="rId43"/>
    <sheet name="9n" sheetId="96" r:id="rId44"/>
    <sheet name="10a+c+n" sheetId="12" r:id="rId45"/>
    <sheet name="10a" sheetId="93" r:id="rId46"/>
    <sheet name="10c" sheetId="106" r:id="rId47"/>
    <sheet name="10n" sheetId="94" r:id="rId48"/>
    <sheet name="11a+c+n" sheetId="13" r:id="rId49"/>
    <sheet name="11a" sheetId="91" r:id="rId50"/>
    <sheet name="11c" sheetId="107" r:id="rId51"/>
    <sheet name="11n" sheetId="92" r:id="rId52"/>
  </sheets>
  <definedNames>
    <definedName name="_xlnm._FilterDatabase" localSheetId="36" hidden="1">'8a+c+n'!$A$12:$Q$40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8" l="1"/>
  <c r="K93" i="5"/>
  <c r="K37" i="99" s="1"/>
  <c r="K91" i="5"/>
  <c r="K92" i="5"/>
  <c r="K94" i="5"/>
  <c r="K95" i="5"/>
  <c r="K96" i="5"/>
  <c r="K97" i="5"/>
  <c r="K98" i="5"/>
  <c r="H91" i="5"/>
  <c r="H92" i="5"/>
  <c r="H93" i="5"/>
  <c r="M93" i="5" s="1"/>
  <c r="M37" i="99" s="1"/>
  <c r="H94" i="5"/>
  <c r="M94" i="5" s="1"/>
  <c r="H95" i="5"/>
  <c r="H96" i="5"/>
  <c r="H97" i="5"/>
  <c r="M97" i="5" s="1"/>
  <c r="H98" i="5"/>
  <c r="M98" i="5" s="1"/>
  <c r="H44" i="8"/>
  <c r="K44" i="8"/>
  <c r="H45" i="8"/>
  <c r="K45" i="8"/>
  <c r="H46" i="8"/>
  <c r="K46" i="8"/>
  <c r="H47" i="8"/>
  <c r="K47" i="8"/>
  <c r="H48" i="8"/>
  <c r="K48" i="8"/>
  <c r="H49" i="8"/>
  <c r="K49" i="8"/>
  <c r="H50" i="8"/>
  <c r="K50" i="8"/>
  <c r="H51" i="8"/>
  <c r="K51" i="8"/>
  <c r="H52" i="8"/>
  <c r="K52" i="8"/>
  <c r="K15" i="10"/>
  <c r="K16" i="10"/>
  <c r="K17" i="10"/>
  <c r="H15" i="10"/>
  <c r="H16" i="10"/>
  <c r="H17" i="10"/>
  <c r="H18" i="10"/>
  <c r="H19" i="10"/>
  <c r="H20" i="10"/>
  <c r="H21" i="10"/>
  <c r="H22" i="10"/>
  <c r="H23" i="10"/>
  <c r="H24" i="10"/>
  <c r="H25" i="10"/>
  <c r="H26" i="10"/>
  <c r="H27" i="10"/>
  <c r="H28" i="10"/>
  <c r="H29" i="10"/>
  <c r="H30" i="10"/>
  <c r="H31" i="10"/>
  <c r="L16" i="13"/>
  <c r="N16" i="13"/>
  <c r="O16" i="13"/>
  <c r="L17" i="13"/>
  <c r="N17" i="13"/>
  <c r="O17" i="13"/>
  <c r="L18" i="13"/>
  <c r="N18" i="13"/>
  <c r="O18" i="13"/>
  <c r="L19" i="13"/>
  <c r="N19" i="13"/>
  <c r="O19" i="13"/>
  <c r="L20" i="13"/>
  <c r="N20" i="13"/>
  <c r="O20" i="13"/>
  <c r="L21" i="13"/>
  <c r="N21" i="13"/>
  <c r="O21" i="13"/>
  <c r="L22" i="13"/>
  <c r="N22" i="13"/>
  <c r="O22" i="13"/>
  <c r="L23" i="13"/>
  <c r="N23" i="13"/>
  <c r="O23" i="13"/>
  <c r="L24" i="13"/>
  <c r="N24" i="13"/>
  <c r="O24" i="13"/>
  <c r="L25" i="13"/>
  <c r="N25" i="13"/>
  <c r="O25" i="13"/>
  <c r="L26" i="13"/>
  <c r="N26" i="13"/>
  <c r="O26" i="13"/>
  <c r="L27" i="13"/>
  <c r="N27" i="13"/>
  <c r="O27" i="13"/>
  <c r="L28" i="13"/>
  <c r="N28" i="13"/>
  <c r="O28" i="13"/>
  <c r="L29" i="13"/>
  <c r="N29" i="13"/>
  <c r="O29" i="13"/>
  <c r="L30" i="13"/>
  <c r="N30" i="13"/>
  <c r="O30" i="13"/>
  <c r="L31" i="13"/>
  <c r="N31" i="13"/>
  <c r="O31" i="13"/>
  <c r="L32" i="13"/>
  <c r="N32" i="13"/>
  <c r="O32" i="13"/>
  <c r="L33" i="13"/>
  <c r="N33" i="13"/>
  <c r="O33" i="13"/>
  <c r="L34" i="13"/>
  <c r="N34" i="13"/>
  <c r="O34" i="13"/>
  <c r="L35" i="13"/>
  <c r="N35" i="13"/>
  <c r="O35" i="13"/>
  <c r="L36" i="13"/>
  <c r="N36" i="13"/>
  <c r="O36" i="13"/>
  <c r="L37" i="13"/>
  <c r="N37" i="13"/>
  <c r="O37" i="13"/>
  <c r="L38" i="13"/>
  <c r="N38" i="13"/>
  <c r="O38" i="13"/>
  <c r="L16" i="12"/>
  <c r="N16" i="12"/>
  <c r="O16" i="12"/>
  <c r="L17" i="12"/>
  <c r="N17" i="12"/>
  <c r="O17" i="12"/>
  <c r="L18" i="12"/>
  <c r="N18" i="12"/>
  <c r="O18" i="12"/>
  <c r="L19" i="12"/>
  <c r="N19" i="12"/>
  <c r="O19" i="12"/>
  <c r="L20" i="12"/>
  <c r="N20" i="12"/>
  <c r="O20" i="12"/>
  <c r="L21" i="12"/>
  <c r="N21" i="12"/>
  <c r="O21" i="12"/>
  <c r="L22" i="12"/>
  <c r="N22" i="12"/>
  <c r="O22" i="12"/>
  <c r="L23" i="12"/>
  <c r="N23" i="12"/>
  <c r="O23" i="12"/>
  <c r="L24" i="12"/>
  <c r="N24" i="12"/>
  <c r="O24" i="12"/>
  <c r="L25" i="12"/>
  <c r="N25" i="12"/>
  <c r="O25" i="12"/>
  <c r="L26" i="12"/>
  <c r="N26" i="12"/>
  <c r="O26" i="12"/>
  <c r="L27" i="12"/>
  <c r="N27" i="12"/>
  <c r="O27" i="12"/>
  <c r="L28" i="12"/>
  <c r="N28" i="12"/>
  <c r="O28" i="12"/>
  <c r="L29" i="12"/>
  <c r="N29" i="12"/>
  <c r="O29" i="12"/>
  <c r="L30" i="12"/>
  <c r="N30" i="12"/>
  <c r="O30" i="12"/>
  <c r="L31" i="12"/>
  <c r="N31" i="12"/>
  <c r="O31" i="12"/>
  <c r="L32" i="12"/>
  <c r="N32" i="12"/>
  <c r="O32" i="12"/>
  <c r="L33" i="12"/>
  <c r="N33" i="12"/>
  <c r="O33" i="12"/>
  <c r="L34" i="12"/>
  <c r="N34" i="12"/>
  <c r="O34" i="12"/>
  <c r="L35" i="12"/>
  <c r="N35" i="12"/>
  <c r="O35" i="12"/>
  <c r="L36" i="12"/>
  <c r="N36" i="12"/>
  <c r="O36" i="12"/>
  <c r="L37" i="12"/>
  <c r="N37" i="12"/>
  <c r="O37" i="12"/>
  <c r="L38" i="12"/>
  <c r="N38" i="12"/>
  <c r="O38" i="12"/>
  <c r="L39" i="12"/>
  <c r="N39" i="12"/>
  <c r="O39" i="12"/>
  <c r="L40" i="12"/>
  <c r="N40" i="12"/>
  <c r="O40" i="12"/>
  <c r="L41" i="12"/>
  <c r="N41" i="12"/>
  <c r="O41" i="12"/>
  <c r="L42" i="12"/>
  <c r="N42" i="12"/>
  <c r="O42" i="12"/>
  <c r="L43" i="12"/>
  <c r="N43" i="12"/>
  <c r="O43" i="12"/>
  <c r="L44" i="12"/>
  <c r="N44" i="12"/>
  <c r="O44" i="12"/>
  <c r="L45" i="12"/>
  <c r="N45" i="12"/>
  <c r="O45" i="12"/>
  <c r="L46" i="12"/>
  <c r="N46" i="12"/>
  <c r="O46" i="12"/>
  <c r="L47" i="12"/>
  <c r="N47" i="12"/>
  <c r="O47" i="12"/>
  <c r="L48" i="12"/>
  <c r="N48" i="12"/>
  <c r="O48" i="12"/>
  <c r="L49" i="12"/>
  <c r="N49" i="12"/>
  <c r="O49" i="12"/>
  <c r="L50" i="12"/>
  <c r="N50" i="12"/>
  <c r="O50" i="12"/>
  <c r="L51" i="12"/>
  <c r="N51" i="12"/>
  <c r="O51" i="12"/>
  <c r="L52" i="12"/>
  <c r="N52" i="12"/>
  <c r="O52" i="12"/>
  <c r="L53" i="12"/>
  <c r="N53" i="12"/>
  <c r="O53" i="12"/>
  <c r="L54" i="12"/>
  <c r="N54" i="12"/>
  <c r="O54" i="12"/>
  <c r="L55" i="12"/>
  <c r="N55" i="12"/>
  <c r="O55" i="12"/>
  <c r="L56" i="12"/>
  <c r="N56" i="12"/>
  <c r="O56" i="12"/>
  <c r="L57" i="12"/>
  <c r="N57" i="12"/>
  <c r="O57" i="12"/>
  <c r="L58" i="12"/>
  <c r="N58" i="12"/>
  <c r="O58" i="12"/>
  <c r="L59" i="12"/>
  <c r="N59" i="12"/>
  <c r="O59" i="12"/>
  <c r="L60" i="12"/>
  <c r="N60" i="12"/>
  <c r="O60" i="12"/>
  <c r="L61" i="12"/>
  <c r="N61" i="12"/>
  <c r="O61" i="12"/>
  <c r="L16" i="11"/>
  <c r="N16" i="11"/>
  <c r="O16" i="11"/>
  <c r="L17" i="11"/>
  <c r="N17" i="11"/>
  <c r="O17" i="11"/>
  <c r="L18" i="11"/>
  <c r="N18" i="11"/>
  <c r="O18" i="11"/>
  <c r="L19" i="11"/>
  <c r="N19" i="11"/>
  <c r="O19" i="11"/>
  <c r="L20" i="11"/>
  <c r="N20" i="11"/>
  <c r="O20" i="11"/>
  <c r="L21" i="11"/>
  <c r="N21" i="11"/>
  <c r="O21" i="11"/>
  <c r="L22" i="11"/>
  <c r="N22" i="11"/>
  <c r="O22" i="11"/>
  <c r="L16" i="10"/>
  <c r="N16" i="10"/>
  <c r="O16" i="10"/>
  <c r="L17" i="10"/>
  <c r="N17" i="10"/>
  <c r="N17" i="51" s="1"/>
  <c r="O17" i="10"/>
  <c r="L18" i="10"/>
  <c r="N18" i="10"/>
  <c r="O18" i="10"/>
  <c r="L19" i="10"/>
  <c r="L19" i="51" s="1"/>
  <c r="N19" i="10"/>
  <c r="O19" i="10"/>
  <c r="O19" i="51" s="1"/>
  <c r="L20" i="10"/>
  <c r="N20" i="10"/>
  <c r="O20" i="10"/>
  <c r="L21" i="10"/>
  <c r="N21" i="10"/>
  <c r="O21" i="10"/>
  <c r="L22" i="10"/>
  <c r="N22" i="10"/>
  <c r="N22" i="51" s="1"/>
  <c r="O22" i="10"/>
  <c r="L23" i="10"/>
  <c r="L23" i="51" s="1"/>
  <c r="N23" i="10"/>
  <c r="O23" i="10"/>
  <c r="L24" i="10"/>
  <c r="N24" i="10"/>
  <c r="O24" i="10"/>
  <c r="L25" i="10"/>
  <c r="N25" i="10"/>
  <c r="N25" i="51" s="1"/>
  <c r="O25" i="10"/>
  <c r="L26" i="10"/>
  <c r="N26" i="10"/>
  <c r="N26" i="51" s="1"/>
  <c r="O26" i="10"/>
  <c r="L27" i="10"/>
  <c r="N27" i="10"/>
  <c r="O27" i="10"/>
  <c r="L28" i="10"/>
  <c r="N28" i="10"/>
  <c r="O28" i="10"/>
  <c r="L29" i="10"/>
  <c r="L29" i="51" s="1"/>
  <c r="N29" i="10"/>
  <c r="N29" i="51" s="1"/>
  <c r="O29" i="10"/>
  <c r="L30" i="10"/>
  <c r="L30" i="51" s="1"/>
  <c r="N30" i="10"/>
  <c r="N30" i="51" s="1"/>
  <c r="O30" i="10"/>
  <c r="L31" i="10"/>
  <c r="L31" i="51" s="1"/>
  <c r="N31" i="10"/>
  <c r="O31" i="10"/>
  <c r="O31" i="51" s="1"/>
  <c r="L32" i="10"/>
  <c r="M32" i="10"/>
  <c r="N32" i="10"/>
  <c r="O32" i="10"/>
  <c r="P32" i="10" s="1"/>
  <c r="L33" i="10"/>
  <c r="N33" i="10"/>
  <c r="N33" i="51" s="1"/>
  <c r="O33" i="10"/>
  <c r="L34" i="10"/>
  <c r="N34" i="10"/>
  <c r="O34" i="10"/>
  <c r="L35" i="10"/>
  <c r="L35" i="51" s="1"/>
  <c r="N35" i="10"/>
  <c r="N35" i="51" s="1"/>
  <c r="O35" i="10"/>
  <c r="L36" i="10"/>
  <c r="N36" i="10"/>
  <c r="O36" i="10"/>
  <c r="O36" i="51" s="1"/>
  <c r="L37" i="10"/>
  <c r="N37" i="10"/>
  <c r="N37" i="51" s="1"/>
  <c r="O37" i="10"/>
  <c r="L38" i="10"/>
  <c r="N38" i="10"/>
  <c r="O38" i="10"/>
  <c r="L39" i="10"/>
  <c r="L39" i="51" s="1"/>
  <c r="N39" i="10"/>
  <c r="N39" i="51" s="1"/>
  <c r="O39" i="10"/>
  <c r="O15" i="10"/>
  <c r="N15" i="10"/>
  <c r="L15" i="10"/>
  <c r="L16" i="50"/>
  <c r="N16" i="50"/>
  <c r="O16" i="50"/>
  <c r="L17" i="50"/>
  <c r="N17" i="50"/>
  <c r="O17" i="50"/>
  <c r="L18" i="50"/>
  <c r="N18" i="50"/>
  <c r="O18" i="50"/>
  <c r="L19" i="50"/>
  <c r="N19" i="50"/>
  <c r="O19" i="50"/>
  <c r="L16" i="8"/>
  <c r="N16" i="8"/>
  <c r="O16" i="8"/>
  <c r="L17" i="8"/>
  <c r="N17" i="8"/>
  <c r="O17" i="8"/>
  <c r="L18" i="8"/>
  <c r="N18" i="8"/>
  <c r="O18" i="8"/>
  <c r="L19" i="8"/>
  <c r="N19" i="8"/>
  <c r="O19" i="8"/>
  <c r="L20" i="8"/>
  <c r="N20" i="8"/>
  <c r="O20" i="8"/>
  <c r="L21" i="8"/>
  <c r="N21" i="8"/>
  <c r="O21" i="8"/>
  <c r="L22" i="8"/>
  <c r="N22" i="8"/>
  <c r="O22" i="8"/>
  <c r="L23" i="8"/>
  <c r="N23" i="8"/>
  <c r="O23" i="8"/>
  <c r="L24" i="8"/>
  <c r="N24" i="8"/>
  <c r="O24" i="8"/>
  <c r="L25" i="8"/>
  <c r="N25" i="8"/>
  <c r="O25" i="8"/>
  <c r="L26" i="8"/>
  <c r="N26" i="8"/>
  <c r="O26" i="8"/>
  <c r="L27" i="8"/>
  <c r="N27" i="8"/>
  <c r="O27" i="8"/>
  <c r="L28" i="8"/>
  <c r="N28" i="8"/>
  <c r="O28" i="8"/>
  <c r="L29" i="8"/>
  <c r="N29" i="8"/>
  <c r="O29" i="8"/>
  <c r="L30" i="8"/>
  <c r="N30" i="8"/>
  <c r="O30" i="8"/>
  <c r="L31" i="8"/>
  <c r="N31" i="8"/>
  <c r="O31" i="8"/>
  <c r="L32" i="8"/>
  <c r="N32" i="8"/>
  <c r="O32" i="8"/>
  <c r="L33" i="8"/>
  <c r="N33" i="8"/>
  <c r="O33" i="8"/>
  <c r="L34" i="8"/>
  <c r="N34" i="8"/>
  <c r="O34" i="8"/>
  <c r="L35" i="8"/>
  <c r="N35" i="8"/>
  <c r="O35" i="8"/>
  <c r="L36" i="8"/>
  <c r="N36" i="8"/>
  <c r="O36" i="8"/>
  <c r="L37" i="8"/>
  <c r="N37" i="8"/>
  <c r="O37" i="8"/>
  <c r="L38" i="8"/>
  <c r="N38" i="8"/>
  <c r="O38" i="8"/>
  <c r="L39" i="8"/>
  <c r="N39" i="8"/>
  <c r="O39" i="8"/>
  <c r="L40" i="8"/>
  <c r="N40" i="8"/>
  <c r="O40" i="8"/>
  <c r="L41" i="8"/>
  <c r="N41" i="8"/>
  <c r="O41" i="8"/>
  <c r="L42" i="8"/>
  <c r="N42" i="8"/>
  <c r="O42" i="8"/>
  <c r="L43" i="8"/>
  <c r="N43" i="8"/>
  <c r="O43" i="8"/>
  <c r="L44" i="8"/>
  <c r="N44" i="8"/>
  <c r="O44" i="8"/>
  <c r="L45" i="8"/>
  <c r="N45" i="8"/>
  <c r="O45" i="8"/>
  <c r="L46" i="8"/>
  <c r="N46" i="8"/>
  <c r="O46" i="8"/>
  <c r="L47" i="8"/>
  <c r="N47" i="8"/>
  <c r="O47" i="8"/>
  <c r="L48" i="8"/>
  <c r="N48" i="8"/>
  <c r="O48" i="8"/>
  <c r="L49" i="8"/>
  <c r="N49" i="8"/>
  <c r="O49" i="8"/>
  <c r="L50" i="8"/>
  <c r="N50" i="8"/>
  <c r="O50" i="8"/>
  <c r="L51" i="8"/>
  <c r="N51" i="8"/>
  <c r="O51" i="8"/>
  <c r="L52" i="8"/>
  <c r="N52" i="8"/>
  <c r="O52" i="8"/>
  <c r="L16" i="7"/>
  <c r="N16" i="7"/>
  <c r="O16" i="7"/>
  <c r="L17" i="7"/>
  <c r="N17" i="7"/>
  <c r="O17" i="7"/>
  <c r="L18" i="7"/>
  <c r="N18" i="7"/>
  <c r="O18" i="7"/>
  <c r="L19" i="7"/>
  <c r="N19" i="7"/>
  <c r="O19" i="7"/>
  <c r="L20" i="7"/>
  <c r="N20" i="7"/>
  <c r="O20" i="7"/>
  <c r="L21" i="7"/>
  <c r="N21" i="7"/>
  <c r="O21" i="7"/>
  <c r="L22" i="7"/>
  <c r="N22" i="7"/>
  <c r="O22" i="7"/>
  <c r="L23" i="7"/>
  <c r="N23" i="7"/>
  <c r="O23" i="7"/>
  <c r="L24" i="7"/>
  <c r="N24" i="7"/>
  <c r="O24" i="7"/>
  <c r="L25" i="7"/>
  <c r="N25" i="7"/>
  <c r="O25" i="7"/>
  <c r="L26" i="7"/>
  <c r="N26" i="7"/>
  <c r="O26" i="7"/>
  <c r="L27" i="7"/>
  <c r="N27" i="7"/>
  <c r="O27" i="7"/>
  <c r="L28" i="7"/>
  <c r="N28" i="7"/>
  <c r="O28" i="7"/>
  <c r="L29" i="7"/>
  <c r="N29" i="7"/>
  <c r="O29" i="7"/>
  <c r="L16" i="44"/>
  <c r="N16" i="44"/>
  <c r="O16" i="44"/>
  <c r="L17" i="44"/>
  <c r="N17" i="44"/>
  <c r="O17" i="44"/>
  <c r="L18" i="44"/>
  <c r="N18" i="44"/>
  <c r="O18" i="44"/>
  <c r="L19" i="44"/>
  <c r="N19" i="44"/>
  <c r="O19" i="44"/>
  <c r="L20" i="44"/>
  <c r="N20" i="44"/>
  <c r="O20" i="44"/>
  <c r="L21" i="44"/>
  <c r="N21" i="44"/>
  <c r="O21" i="44"/>
  <c r="L22" i="44"/>
  <c r="N22" i="44"/>
  <c r="O22" i="44"/>
  <c r="L23" i="44"/>
  <c r="N23" i="44"/>
  <c r="O23" i="44"/>
  <c r="L24" i="44"/>
  <c r="N24" i="44"/>
  <c r="O24" i="44"/>
  <c r="L25" i="44"/>
  <c r="N25" i="44"/>
  <c r="O25" i="44"/>
  <c r="L26" i="44"/>
  <c r="N26" i="44"/>
  <c r="O26" i="44"/>
  <c r="L27" i="44"/>
  <c r="N27" i="44"/>
  <c r="O27" i="44"/>
  <c r="L28" i="44"/>
  <c r="N28" i="44"/>
  <c r="O28" i="44"/>
  <c r="L29" i="44"/>
  <c r="N29" i="44"/>
  <c r="O29" i="44"/>
  <c r="L30" i="44"/>
  <c r="N30" i="44"/>
  <c r="O30" i="44"/>
  <c r="L31" i="44"/>
  <c r="N31" i="44"/>
  <c r="O31" i="44"/>
  <c r="L32" i="44"/>
  <c r="N32" i="44"/>
  <c r="O32" i="44"/>
  <c r="L33" i="44"/>
  <c r="N33" i="44"/>
  <c r="O33" i="44"/>
  <c r="L34" i="44"/>
  <c r="N34" i="44"/>
  <c r="O34" i="44"/>
  <c r="L35" i="44"/>
  <c r="N35" i="44"/>
  <c r="O35" i="44"/>
  <c r="L36" i="44"/>
  <c r="N36" i="44"/>
  <c r="O36" i="44"/>
  <c r="L37" i="44"/>
  <c r="N37" i="44"/>
  <c r="O37" i="44"/>
  <c r="L38" i="44"/>
  <c r="N38" i="44"/>
  <c r="O38" i="44"/>
  <c r="L39" i="44"/>
  <c r="N39" i="44"/>
  <c r="O39" i="44"/>
  <c r="H16" i="5"/>
  <c r="M16" i="5" s="1"/>
  <c r="K16" i="5"/>
  <c r="H17" i="5"/>
  <c r="K17" i="5" s="1"/>
  <c r="H18" i="5"/>
  <c r="M18" i="5" s="1"/>
  <c r="K18" i="5"/>
  <c r="H19" i="5"/>
  <c r="K19" i="5"/>
  <c r="H20" i="5"/>
  <c r="M20" i="5" s="1"/>
  <c r="K20" i="5"/>
  <c r="H21" i="5"/>
  <c r="K21" i="5"/>
  <c r="H22" i="5"/>
  <c r="M22" i="5" s="1"/>
  <c r="K22" i="5"/>
  <c r="H23" i="5"/>
  <c r="K23" i="5"/>
  <c r="H24" i="5"/>
  <c r="M24" i="5" s="1"/>
  <c r="K24" i="5"/>
  <c r="H25" i="5"/>
  <c r="K25" i="5"/>
  <c r="H26" i="5"/>
  <c r="M26" i="5" s="1"/>
  <c r="K26" i="5"/>
  <c r="H27" i="5"/>
  <c r="K27" i="5"/>
  <c r="H28" i="5"/>
  <c r="M28" i="5" s="1"/>
  <c r="K28" i="5"/>
  <c r="H29" i="5"/>
  <c r="K29" i="5"/>
  <c r="H30" i="5"/>
  <c r="M30" i="5" s="1"/>
  <c r="K30" i="5"/>
  <c r="H31" i="5"/>
  <c r="K31" i="5"/>
  <c r="H32" i="5"/>
  <c r="K32" i="5"/>
  <c r="H33" i="5"/>
  <c r="K33" i="5"/>
  <c r="H34" i="5"/>
  <c r="K34" i="5"/>
  <c r="H35" i="5"/>
  <c r="K35" i="5"/>
  <c r="H36" i="5"/>
  <c r="K36" i="5"/>
  <c r="H37" i="5"/>
  <c r="K37" i="5"/>
  <c r="H38" i="5"/>
  <c r="K38" i="5"/>
  <c r="H39" i="5"/>
  <c r="K39" i="5"/>
  <c r="H40" i="5"/>
  <c r="K40" i="5"/>
  <c r="H41" i="5"/>
  <c r="K41" i="5"/>
  <c r="H42" i="5"/>
  <c r="K42" i="5"/>
  <c r="H43" i="5"/>
  <c r="K43" i="5"/>
  <c r="H44" i="5"/>
  <c r="K44" i="5"/>
  <c r="H45" i="5"/>
  <c r="K45" i="5"/>
  <c r="H46" i="5"/>
  <c r="K46" i="5"/>
  <c r="H47" i="5"/>
  <c r="K47" i="5"/>
  <c r="H48" i="5"/>
  <c r="K48" i="5"/>
  <c r="H49" i="5"/>
  <c r="K49" i="5"/>
  <c r="H50" i="5"/>
  <c r="K50" i="5"/>
  <c r="H51" i="5"/>
  <c r="K51" i="5"/>
  <c r="H52" i="5"/>
  <c r="K52" i="5"/>
  <c r="H53" i="5"/>
  <c r="K53" i="5"/>
  <c r="H54" i="5"/>
  <c r="K54" i="5"/>
  <c r="H55" i="5"/>
  <c r="K55" i="5"/>
  <c r="H56" i="5"/>
  <c r="K56" i="5"/>
  <c r="H57" i="5"/>
  <c r="K57" i="5"/>
  <c r="H58" i="5"/>
  <c r="K58" i="5"/>
  <c r="H59" i="5"/>
  <c r="K59" i="5"/>
  <c r="H60" i="5"/>
  <c r="K60" i="5"/>
  <c r="H61" i="5"/>
  <c r="K61" i="5"/>
  <c r="H62" i="5"/>
  <c r="K62" i="5"/>
  <c r="H63" i="5"/>
  <c r="K63" i="5"/>
  <c r="H64" i="5"/>
  <c r="K64" i="5"/>
  <c r="H65" i="5"/>
  <c r="K65" i="5"/>
  <c r="H66" i="5"/>
  <c r="K66" i="5"/>
  <c r="H67" i="5"/>
  <c r="K67" i="5"/>
  <c r="H68" i="5"/>
  <c r="K68" i="5"/>
  <c r="H69" i="5"/>
  <c r="K69" i="5"/>
  <c r="H70" i="5"/>
  <c r="K70" i="5"/>
  <c r="H71" i="5"/>
  <c r="K71" i="5"/>
  <c r="H72" i="5"/>
  <c r="K72" i="5"/>
  <c r="K16" i="99" s="1"/>
  <c r="H73" i="5"/>
  <c r="K73" i="5"/>
  <c r="H74" i="5"/>
  <c r="K74" i="5"/>
  <c r="H75" i="5"/>
  <c r="K75" i="5"/>
  <c r="H76" i="5"/>
  <c r="K76" i="5"/>
  <c r="H77" i="5"/>
  <c r="K77" i="5"/>
  <c r="H78" i="5"/>
  <c r="K78" i="5"/>
  <c r="H79" i="5"/>
  <c r="K79" i="5"/>
  <c r="H80" i="5"/>
  <c r="K80" i="5"/>
  <c r="H81" i="5"/>
  <c r="K81" i="5"/>
  <c r="H82" i="5"/>
  <c r="K82" i="5"/>
  <c r="H83" i="5"/>
  <c r="K83" i="5"/>
  <c r="H84" i="5"/>
  <c r="K84" i="5"/>
  <c r="H85" i="5"/>
  <c r="K85" i="5"/>
  <c r="H86" i="5"/>
  <c r="K86" i="5"/>
  <c r="H87" i="5"/>
  <c r="K87" i="5"/>
  <c r="H88" i="5"/>
  <c r="K88" i="5"/>
  <c r="H89" i="5"/>
  <c r="K89" i="5"/>
  <c r="H90" i="5"/>
  <c r="K90" i="5"/>
  <c r="K35" i="99"/>
  <c r="H99" i="5"/>
  <c r="K99" i="5" s="1"/>
  <c r="H100" i="5"/>
  <c r="K100" i="5"/>
  <c r="H101" i="5"/>
  <c r="K101" i="5" s="1"/>
  <c r="H102" i="5"/>
  <c r="K102" i="5"/>
  <c r="H103" i="5"/>
  <c r="K103" i="5" s="1"/>
  <c r="H104" i="5"/>
  <c r="K104" i="5"/>
  <c r="H105" i="5"/>
  <c r="K105" i="5" s="1"/>
  <c r="H106" i="5"/>
  <c r="K106" i="5"/>
  <c r="H107" i="5"/>
  <c r="K107" i="5" s="1"/>
  <c r="H108" i="5"/>
  <c r="K108" i="5"/>
  <c r="H109" i="5"/>
  <c r="K109" i="5" s="1"/>
  <c r="H111" i="5"/>
  <c r="K111" i="5"/>
  <c r="H112" i="5"/>
  <c r="K112" i="5" s="1"/>
  <c r="H113" i="5"/>
  <c r="K113" i="5"/>
  <c r="H114" i="5"/>
  <c r="K114" i="5" s="1"/>
  <c r="H115" i="5"/>
  <c r="K115" i="5"/>
  <c r="H116" i="5"/>
  <c r="K116" i="5" s="1"/>
  <c r="H117" i="5"/>
  <c r="K117" i="5"/>
  <c r="L16" i="5"/>
  <c r="N16" i="5"/>
  <c r="O16" i="5"/>
  <c r="L17" i="5"/>
  <c r="M17" i="5"/>
  <c r="N17" i="5"/>
  <c r="O17" i="5"/>
  <c r="L18" i="5"/>
  <c r="N18" i="5"/>
  <c r="O18" i="5"/>
  <c r="L19" i="5"/>
  <c r="M19" i="5"/>
  <c r="N19" i="5"/>
  <c r="O19" i="5"/>
  <c r="L20" i="5"/>
  <c r="N20" i="5"/>
  <c r="O20" i="5"/>
  <c r="L21" i="5"/>
  <c r="M21" i="5"/>
  <c r="N21" i="5"/>
  <c r="O21" i="5"/>
  <c r="L22" i="5"/>
  <c r="N22" i="5"/>
  <c r="O22" i="5"/>
  <c r="L23" i="5"/>
  <c r="M23" i="5"/>
  <c r="N23" i="5"/>
  <c r="O23" i="5"/>
  <c r="L24" i="5"/>
  <c r="N24" i="5"/>
  <c r="O24" i="5"/>
  <c r="L25" i="5"/>
  <c r="M25" i="5"/>
  <c r="N25" i="5"/>
  <c r="O25" i="5"/>
  <c r="L26" i="5"/>
  <c r="N26" i="5"/>
  <c r="O26" i="5"/>
  <c r="L27" i="5"/>
  <c r="M27" i="5"/>
  <c r="N27" i="5"/>
  <c r="O27" i="5"/>
  <c r="L28" i="5"/>
  <c r="N28" i="5"/>
  <c r="O28" i="5"/>
  <c r="L29" i="5"/>
  <c r="M29" i="5"/>
  <c r="N29" i="5"/>
  <c r="O29" i="5"/>
  <c r="L30" i="5"/>
  <c r="N30" i="5"/>
  <c r="O30" i="5"/>
  <c r="L31" i="5"/>
  <c r="M31" i="5"/>
  <c r="N31" i="5"/>
  <c r="O31" i="5"/>
  <c r="P31" i="5"/>
  <c r="L32" i="5"/>
  <c r="M32" i="5"/>
  <c r="N32" i="5"/>
  <c r="O32" i="5"/>
  <c r="L33" i="5"/>
  <c r="M33" i="5"/>
  <c r="N33" i="5"/>
  <c r="O33" i="5"/>
  <c r="L34" i="5"/>
  <c r="M34" i="5"/>
  <c r="N34" i="5"/>
  <c r="O34" i="5"/>
  <c r="L35" i="5"/>
  <c r="M35" i="5"/>
  <c r="N35" i="5"/>
  <c r="O35" i="5"/>
  <c r="L36" i="5"/>
  <c r="M36" i="5"/>
  <c r="N36" i="5"/>
  <c r="O36" i="5"/>
  <c r="L37" i="5"/>
  <c r="M37" i="5"/>
  <c r="N37" i="5"/>
  <c r="O37" i="5"/>
  <c r="L38" i="5"/>
  <c r="M38" i="5"/>
  <c r="N38" i="5"/>
  <c r="O38" i="5"/>
  <c r="L39" i="5"/>
  <c r="M39" i="5"/>
  <c r="N39" i="5"/>
  <c r="O39" i="5"/>
  <c r="L40" i="5"/>
  <c r="M40" i="5"/>
  <c r="N40" i="5"/>
  <c r="O40" i="5"/>
  <c r="L41" i="5"/>
  <c r="M41" i="5"/>
  <c r="N41" i="5"/>
  <c r="O41" i="5"/>
  <c r="L42" i="5"/>
  <c r="M42" i="5"/>
  <c r="N42" i="5"/>
  <c r="O42" i="5"/>
  <c r="L43" i="5"/>
  <c r="M43" i="5"/>
  <c r="N43" i="5"/>
  <c r="O43" i="5"/>
  <c r="L44" i="5"/>
  <c r="M44" i="5"/>
  <c r="N44" i="5"/>
  <c r="O44" i="5"/>
  <c r="L45" i="5"/>
  <c r="M45" i="5"/>
  <c r="N45" i="5"/>
  <c r="O45" i="5"/>
  <c r="L46" i="5"/>
  <c r="M46" i="5"/>
  <c r="N46" i="5"/>
  <c r="O46" i="5"/>
  <c r="L47" i="5"/>
  <c r="M47" i="5"/>
  <c r="N47" i="5"/>
  <c r="O47" i="5"/>
  <c r="L48" i="5"/>
  <c r="M48" i="5"/>
  <c r="N48" i="5"/>
  <c r="O48" i="5"/>
  <c r="L49" i="5"/>
  <c r="M49" i="5"/>
  <c r="N49" i="5"/>
  <c r="O49" i="5"/>
  <c r="L50" i="5"/>
  <c r="M50" i="5"/>
  <c r="N50" i="5"/>
  <c r="O50" i="5"/>
  <c r="L51" i="5"/>
  <c r="M51" i="5"/>
  <c r="N51" i="5"/>
  <c r="O51" i="5"/>
  <c r="L52" i="5"/>
  <c r="M52" i="5"/>
  <c r="N52" i="5"/>
  <c r="O52" i="5"/>
  <c r="L53" i="5"/>
  <c r="M53" i="5"/>
  <c r="N53" i="5"/>
  <c r="O53" i="5"/>
  <c r="L54" i="5"/>
  <c r="M54" i="5"/>
  <c r="N54" i="5"/>
  <c r="O54" i="5"/>
  <c r="L55" i="5"/>
  <c r="M55" i="5"/>
  <c r="N55" i="5"/>
  <c r="O55" i="5"/>
  <c r="L56" i="5"/>
  <c r="M56" i="5"/>
  <c r="N56" i="5"/>
  <c r="O56" i="5"/>
  <c r="L57" i="5"/>
  <c r="M57" i="5"/>
  <c r="N57" i="5"/>
  <c r="O57" i="5"/>
  <c r="L58" i="5"/>
  <c r="M58" i="5"/>
  <c r="N58" i="5"/>
  <c r="O58" i="5"/>
  <c r="L59" i="5"/>
  <c r="M59" i="5"/>
  <c r="N59" i="5"/>
  <c r="O59" i="5"/>
  <c r="L60" i="5"/>
  <c r="M60" i="5"/>
  <c r="N60" i="5"/>
  <c r="O60" i="5"/>
  <c r="L61" i="5"/>
  <c r="M61" i="5"/>
  <c r="N61" i="5"/>
  <c r="O61" i="5"/>
  <c r="L62" i="5"/>
  <c r="M62" i="5"/>
  <c r="N62" i="5"/>
  <c r="O62" i="5"/>
  <c r="L63" i="5"/>
  <c r="M63" i="5"/>
  <c r="N63" i="5"/>
  <c r="O63" i="5"/>
  <c r="L64" i="5"/>
  <c r="M64" i="5"/>
  <c r="N64" i="5"/>
  <c r="O64" i="5"/>
  <c r="L65" i="5"/>
  <c r="M65" i="5"/>
  <c r="N65" i="5"/>
  <c r="O65" i="5"/>
  <c r="L66" i="5"/>
  <c r="M66" i="5"/>
  <c r="N66" i="5"/>
  <c r="O66" i="5"/>
  <c r="L67" i="5"/>
  <c r="M67" i="5"/>
  <c r="N67" i="5"/>
  <c r="O67" i="5"/>
  <c r="L68" i="5"/>
  <c r="M68" i="5"/>
  <c r="N68" i="5"/>
  <c r="O68" i="5"/>
  <c r="L69" i="5"/>
  <c r="M69" i="5"/>
  <c r="N69" i="5"/>
  <c r="O69" i="5"/>
  <c r="L70" i="5"/>
  <c r="M70" i="5"/>
  <c r="N70" i="5"/>
  <c r="O70" i="5"/>
  <c r="L71" i="5"/>
  <c r="M71" i="5"/>
  <c r="N71" i="5"/>
  <c r="O71" i="5"/>
  <c r="L72" i="5"/>
  <c r="M72" i="5"/>
  <c r="M16" i="99" s="1"/>
  <c r="N72" i="5"/>
  <c r="O72" i="5"/>
  <c r="L73" i="5"/>
  <c r="M73" i="5"/>
  <c r="N73" i="5"/>
  <c r="O73" i="5"/>
  <c r="L74" i="5"/>
  <c r="M74" i="5"/>
  <c r="N74" i="5"/>
  <c r="O74" i="5"/>
  <c r="L75" i="5"/>
  <c r="M75" i="5"/>
  <c r="N75" i="5"/>
  <c r="O75" i="5"/>
  <c r="L76" i="5"/>
  <c r="M76" i="5"/>
  <c r="N76" i="5"/>
  <c r="O76" i="5"/>
  <c r="L77" i="5"/>
  <c r="M77" i="5"/>
  <c r="N77" i="5"/>
  <c r="O77" i="5"/>
  <c r="L78" i="5"/>
  <c r="M78" i="5"/>
  <c r="N78" i="5"/>
  <c r="O78" i="5"/>
  <c r="L79" i="5"/>
  <c r="M79" i="5"/>
  <c r="N79" i="5"/>
  <c r="O79" i="5"/>
  <c r="L80" i="5"/>
  <c r="M80" i="5"/>
  <c r="N80" i="5"/>
  <c r="O80" i="5"/>
  <c r="L81" i="5"/>
  <c r="M81" i="5"/>
  <c r="N81" i="5"/>
  <c r="O81" i="5"/>
  <c r="L82" i="5"/>
  <c r="M82" i="5"/>
  <c r="N82" i="5"/>
  <c r="O82" i="5"/>
  <c r="L83" i="5"/>
  <c r="M83" i="5"/>
  <c r="N83" i="5"/>
  <c r="O83" i="5"/>
  <c r="L84" i="5"/>
  <c r="M84" i="5"/>
  <c r="N84" i="5"/>
  <c r="O84" i="5"/>
  <c r="L85" i="5"/>
  <c r="M85" i="5"/>
  <c r="N85" i="5"/>
  <c r="O85" i="5"/>
  <c r="L86" i="5"/>
  <c r="M86" i="5"/>
  <c r="N86" i="5"/>
  <c r="O86" i="5"/>
  <c r="L87" i="5"/>
  <c r="M87" i="5"/>
  <c r="N87" i="5"/>
  <c r="O87" i="5"/>
  <c r="L88" i="5"/>
  <c r="M88" i="5"/>
  <c r="N88" i="5"/>
  <c r="O88" i="5"/>
  <c r="L89" i="5"/>
  <c r="M89" i="5"/>
  <c r="N89" i="5"/>
  <c r="O89" i="5"/>
  <c r="L90" i="5"/>
  <c r="M90" i="5"/>
  <c r="N90" i="5"/>
  <c r="O90" i="5"/>
  <c r="L91" i="5"/>
  <c r="L35" i="99" s="1"/>
  <c r="M91" i="5"/>
  <c r="M35" i="99" s="1"/>
  <c r="N91" i="5"/>
  <c r="N35" i="99" s="1"/>
  <c r="O91" i="5"/>
  <c r="O35" i="99" s="1"/>
  <c r="L92" i="5"/>
  <c r="M92" i="5"/>
  <c r="N92" i="5"/>
  <c r="O92" i="5"/>
  <c r="L93" i="5"/>
  <c r="L37" i="99" s="1"/>
  <c r="N93" i="5"/>
  <c r="N37" i="99" s="1"/>
  <c r="O93" i="5"/>
  <c r="O37" i="99" s="1"/>
  <c r="L94" i="5"/>
  <c r="N94" i="5"/>
  <c r="O94" i="5"/>
  <c r="L95" i="5"/>
  <c r="M95" i="5"/>
  <c r="N95" i="5"/>
  <c r="O95" i="5"/>
  <c r="L96" i="5"/>
  <c r="M96" i="5"/>
  <c r="N96" i="5"/>
  <c r="O96" i="5"/>
  <c r="L97" i="5"/>
  <c r="N97" i="5"/>
  <c r="O97" i="5"/>
  <c r="L98" i="5"/>
  <c r="N98" i="5"/>
  <c r="O98" i="5"/>
  <c r="L99" i="5"/>
  <c r="M99" i="5"/>
  <c r="N99" i="5"/>
  <c r="O99" i="5"/>
  <c r="L100" i="5"/>
  <c r="M100" i="5"/>
  <c r="N100" i="5"/>
  <c r="O100" i="5"/>
  <c r="L101" i="5"/>
  <c r="M101" i="5"/>
  <c r="N101" i="5"/>
  <c r="O101" i="5"/>
  <c r="L102" i="5"/>
  <c r="M102" i="5"/>
  <c r="N102" i="5"/>
  <c r="O102" i="5"/>
  <c r="L103" i="5"/>
  <c r="M103" i="5"/>
  <c r="N103" i="5"/>
  <c r="O103" i="5"/>
  <c r="L104" i="5"/>
  <c r="M104" i="5"/>
  <c r="N104" i="5"/>
  <c r="O104" i="5"/>
  <c r="L105" i="5"/>
  <c r="M105" i="5"/>
  <c r="N105" i="5"/>
  <c r="O105" i="5"/>
  <c r="L106" i="5"/>
  <c r="M106" i="5"/>
  <c r="N106" i="5"/>
  <c r="O106" i="5"/>
  <c r="L107" i="5"/>
  <c r="M107" i="5"/>
  <c r="N107" i="5"/>
  <c r="O107" i="5"/>
  <c r="L108" i="5"/>
  <c r="M108" i="5"/>
  <c r="N108" i="5"/>
  <c r="O108" i="5"/>
  <c r="L109" i="5"/>
  <c r="M109" i="5"/>
  <c r="N109" i="5"/>
  <c r="O109" i="5"/>
  <c r="L110" i="5"/>
  <c r="M110" i="5"/>
  <c r="N110" i="5"/>
  <c r="O110" i="5"/>
  <c r="L111" i="5"/>
  <c r="M111" i="5"/>
  <c r="N111" i="5"/>
  <c r="O111" i="5"/>
  <c r="L112" i="5"/>
  <c r="M112" i="5"/>
  <c r="N112" i="5"/>
  <c r="O112" i="5"/>
  <c r="L113" i="5"/>
  <c r="M113" i="5"/>
  <c r="N113" i="5"/>
  <c r="O113" i="5"/>
  <c r="L114" i="5"/>
  <c r="M114" i="5"/>
  <c r="N114" i="5"/>
  <c r="O114" i="5"/>
  <c r="L115" i="5"/>
  <c r="M115" i="5"/>
  <c r="N115" i="5"/>
  <c r="O115" i="5"/>
  <c r="L116" i="5"/>
  <c r="M116" i="5"/>
  <c r="N116" i="5"/>
  <c r="O116" i="5"/>
  <c r="L117" i="5"/>
  <c r="M117" i="5"/>
  <c r="N117" i="5"/>
  <c r="O117" i="5"/>
  <c r="L16" i="4"/>
  <c r="N16" i="4"/>
  <c r="O16" i="4"/>
  <c r="L17" i="4"/>
  <c r="N17" i="4"/>
  <c r="O17" i="4"/>
  <c r="L18" i="4"/>
  <c r="N18" i="4"/>
  <c r="O18" i="4"/>
  <c r="L19" i="4"/>
  <c r="N19" i="4"/>
  <c r="O19" i="4"/>
  <c r="L20" i="4"/>
  <c r="N20" i="4"/>
  <c r="O20" i="4"/>
  <c r="L21" i="4"/>
  <c r="N21" i="4"/>
  <c r="O21" i="4"/>
  <c r="L22" i="4"/>
  <c r="N22" i="4"/>
  <c r="O22" i="4"/>
  <c r="L23" i="4"/>
  <c r="N23" i="4"/>
  <c r="N23" i="98" s="1"/>
  <c r="O23" i="4"/>
  <c r="L24" i="4"/>
  <c r="N24" i="4"/>
  <c r="O24" i="4"/>
  <c r="L15" i="37"/>
  <c r="N15" i="37"/>
  <c r="O15" i="37"/>
  <c r="L16" i="37"/>
  <c r="N16" i="37"/>
  <c r="O16" i="37"/>
  <c r="L17" i="37"/>
  <c r="N17" i="37"/>
  <c r="O17" i="37"/>
  <c r="L18" i="37"/>
  <c r="N18" i="37"/>
  <c r="O18" i="37"/>
  <c r="L19" i="37"/>
  <c r="N19" i="37"/>
  <c r="O19" i="37"/>
  <c r="L20" i="37"/>
  <c r="N20" i="37"/>
  <c r="O20" i="37"/>
  <c r="L21" i="37"/>
  <c r="N21" i="37"/>
  <c r="O21" i="37"/>
  <c r="L22" i="37"/>
  <c r="N22" i="37"/>
  <c r="O22" i="37"/>
  <c r="L23" i="37"/>
  <c r="N23" i="37"/>
  <c r="O23" i="37"/>
  <c r="L24" i="37"/>
  <c r="N24" i="37"/>
  <c r="O24" i="37"/>
  <c r="B16" i="51"/>
  <c r="C16" i="51"/>
  <c r="D16" i="51"/>
  <c r="G16" i="51"/>
  <c r="L16" i="51"/>
  <c r="N16" i="51"/>
  <c r="B17" i="51"/>
  <c r="C17" i="51"/>
  <c r="D17" i="51"/>
  <c r="G17" i="51"/>
  <c r="L17" i="51"/>
  <c r="O17" i="51"/>
  <c r="B18" i="51"/>
  <c r="C18" i="51"/>
  <c r="D18" i="51"/>
  <c r="G18" i="51"/>
  <c r="H18" i="51"/>
  <c r="K18" i="51"/>
  <c r="L18" i="51"/>
  <c r="M18" i="51"/>
  <c r="N18" i="51"/>
  <c r="O18" i="51"/>
  <c r="P18" i="51"/>
  <c r="A18" i="51" s="1"/>
  <c r="B19" i="51"/>
  <c r="C19" i="51"/>
  <c r="D19" i="51"/>
  <c r="G19" i="51"/>
  <c r="N19" i="51"/>
  <c r="B20" i="51"/>
  <c r="C20" i="51"/>
  <c r="D20" i="51"/>
  <c r="G20" i="51"/>
  <c r="L20" i="51"/>
  <c r="N20" i="51"/>
  <c r="B21" i="51"/>
  <c r="C21" i="51"/>
  <c r="D21" i="51"/>
  <c r="G21" i="51"/>
  <c r="H21" i="51"/>
  <c r="K21" i="51"/>
  <c r="L21" i="51"/>
  <c r="M21" i="51"/>
  <c r="N21" i="51"/>
  <c r="O21" i="51"/>
  <c r="P21" i="51"/>
  <c r="A21" i="51" s="1"/>
  <c r="B22" i="51"/>
  <c r="C22" i="51"/>
  <c r="D22" i="51"/>
  <c r="G22" i="51"/>
  <c r="L22" i="51"/>
  <c r="O22" i="51"/>
  <c r="B23" i="51"/>
  <c r="C23" i="51"/>
  <c r="D23" i="51"/>
  <c r="G23" i="51"/>
  <c r="N23" i="51"/>
  <c r="O23" i="51"/>
  <c r="B24" i="51"/>
  <c r="C24" i="51"/>
  <c r="D24" i="51"/>
  <c r="G24" i="51"/>
  <c r="L24" i="51"/>
  <c r="N24" i="51"/>
  <c r="B25" i="51"/>
  <c r="C25" i="51"/>
  <c r="D25" i="51"/>
  <c r="G25" i="51"/>
  <c r="L25" i="51"/>
  <c r="O25" i="51"/>
  <c r="B26" i="51"/>
  <c r="C26" i="51"/>
  <c r="D26" i="51"/>
  <c r="G26" i="51"/>
  <c r="L26" i="51"/>
  <c r="O26" i="51"/>
  <c r="B27" i="51"/>
  <c r="C27" i="51"/>
  <c r="D27" i="51"/>
  <c r="G27" i="51"/>
  <c r="H27" i="51"/>
  <c r="K27" i="51"/>
  <c r="L27" i="51"/>
  <c r="M27" i="51"/>
  <c r="N27" i="51"/>
  <c r="O27" i="51"/>
  <c r="P27" i="51"/>
  <c r="A27" i="51" s="1"/>
  <c r="B28" i="51"/>
  <c r="C28" i="51"/>
  <c r="D28" i="51"/>
  <c r="G28" i="51"/>
  <c r="L28" i="51"/>
  <c r="N28" i="51"/>
  <c r="B29" i="51"/>
  <c r="C29" i="51"/>
  <c r="D29" i="51"/>
  <c r="G29" i="51"/>
  <c r="O29" i="51"/>
  <c r="B30" i="51"/>
  <c r="C30" i="51"/>
  <c r="D30" i="51"/>
  <c r="G30" i="51"/>
  <c r="O30" i="51"/>
  <c r="B31" i="51"/>
  <c r="C31" i="51"/>
  <c r="D31" i="51"/>
  <c r="G31" i="51"/>
  <c r="N31" i="51"/>
  <c r="B32" i="51"/>
  <c r="C32" i="51"/>
  <c r="D32" i="51"/>
  <c r="G32" i="51"/>
  <c r="H32" i="51"/>
  <c r="K32" i="51"/>
  <c r="L32" i="51"/>
  <c r="M32" i="51"/>
  <c r="N32" i="51"/>
  <c r="O32" i="51"/>
  <c r="P32" i="51"/>
  <c r="A32" i="51" s="1"/>
  <c r="B33" i="51"/>
  <c r="C33" i="51"/>
  <c r="D33" i="51"/>
  <c r="G33" i="51"/>
  <c r="L33" i="51"/>
  <c r="O33" i="51"/>
  <c r="B34" i="51"/>
  <c r="C34" i="51"/>
  <c r="D34" i="51"/>
  <c r="G34" i="51"/>
  <c r="L34" i="51"/>
  <c r="N34" i="51"/>
  <c r="O34" i="51"/>
  <c r="B35" i="51"/>
  <c r="C35" i="51"/>
  <c r="D35" i="51"/>
  <c r="G35" i="51"/>
  <c r="O35" i="51"/>
  <c r="B36" i="51"/>
  <c r="C36" i="51"/>
  <c r="D36" i="51"/>
  <c r="G36" i="51"/>
  <c r="L36" i="51"/>
  <c r="N36" i="51"/>
  <c r="B37" i="51"/>
  <c r="C37" i="51"/>
  <c r="D37" i="51"/>
  <c r="G37" i="51"/>
  <c r="L37" i="51"/>
  <c r="O37" i="51"/>
  <c r="B38" i="51"/>
  <c r="C38" i="51"/>
  <c r="D38" i="51"/>
  <c r="G38" i="51"/>
  <c r="L38" i="51"/>
  <c r="N38" i="51"/>
  <c r="O38" i="51"/>
  <c r="B39" i="51"/>
  <c r="C39" i="51"/>
  <c r="D39" i="51"/>
  <c r="G39" i="51"/>
  <c r="O39" i="51"/>
  <c r="B40" i="51"/>
  <c r="C40" i="51"/>
  <c r="D40" i="51"/>
  <c r="G40" i="51"/>
  <c r="H40" i="51"/>
  <c r="K40" i="51"/>
  <c r="L40" i="51"/>
  <c r="M40" i="51"/>
  <c r="N40" i="51"/>
  <c r="O40" i="51"/>
  <c r="P40" i="51"/>
  <c r="A40" i="51" s="1"/>
  <c r="B41" i="51"/>
  <c r="C41" i="51"/>
  <c r="D41" i="51"/>
  <c r="G41" i="51"/>
  <c r="H41" i="51"/>
  <c r="K41" i="51"/>
  <c r="L41" i="51"/>
  <c r="M41" i="51"/>
  <c r="N41" i="51"/>
  <c r="O41" i="51"/>
  <c r="P41" i="51"/>
  <c r="A41" i="51" s="1"/>
  <c r="B17" i="99"/>
  <c r="C17" i="99"/>
  <c r="D17" i="99"/>
  <c r="H17" i="99"/>
  <c r="K17" i="99"/>
  <c r="L17" i="99"/>
  <c r="M17" i="99"/>
  <c r="N17" i="99"/>
  <c r="O17" i="99"/>
  <c r="P17" i="99"/>
  <c r="A17" i="99" s="1"/>
  <c r="B18" i="99"/>
  <c r="C18" i="99"/>
  <c r="D18" i="99"/>
  <c r="H18" i="99"/>
  <c r="K18" i="99"/>
  <c r="L18" i="99"/>
  <c r="M18" i="99"/>
  <c r="N18" i="99"/>
  <c r="O18" i="99"/>
  <c r="P18" i="99"/>
  <c r="A18" i="99" s="1"/>
  <c r="B19" i="99"/>
  <c r="C19" i="99"/>
  <c r="D19" i="99"/>
  <c r="H19" i="99"/>
  <c r="K19" i="99"/>
  <c r="L19" i="99"/>
  <c r="M19" i="99"/>
  <c r="N19" i="99"/>
  <c r="O19" i="99"/>
  <c r="P19" i="99"/>
  <c r="A19" i="99" s="1"/>
  <c r="B20" i="99"/>
  <c r="C20" i="99"/>
  <c r="D20" i="99"/>
  <c r="H20" i="99"/>
  <c r="K20" i="99"/>
  <c r="L20" i="99"/>
  <c r="M20" i="99"/>
  <c r="N20" i="99"/>
  <c r="O20" i="99"/>
  <c r="P20" i="99"/>
  <c r="A20" i="99" s="1"/>
  <c r="B21" i="99"/>
  <c r="C21" i="99"/>
  <c r="D21" i="99"/>
  <c r="H21" i="99"/>
  <c r="K21" i="99"/>
  <c r="L21" i="99"/>
  <c r="M21" i="99"/>
  <c r="N21" i="99"/>
  <c r="O21" i="99"/>
  <c r="P21" i="99"/>
  <c r="A21" i="99" s="1"/>
  <c r="B22" i="99"/>
  <c r="C22" i="99"/>
  <c r="D22" i="99"/>
  <c r="H22" i="99"/>
  <c r="K22" i="99"/>
  <c r="L22" i="99"/>
  <c r="M22" i="99"/>
  <c r="N22" i="99"/>
  <c r="O22" i="99"/>
  <c r="P22" i="99"/>
  <c r="A22" i="99" s="1"/>
  <c r="B23" i="99"/>
  <c r="C23" i="99"/>
  <c r="D23" i="99"/>
  <c r="H23" i="99"/>
  <c r="K23" i="99"/>
  <c r="L23" i="99"/>
  <c r="M23" i="99"/>
  <c r="N23" i="99"/>
  <c r="O23" i="99"/>
  <c r="P23" i="99"/>
  <c r="A23" i="99" s="1"/>
  <c r="B24" i="99"/>
  <c r="C24" i="99"/>
  <c r="D24" i="99"/>
  <c r="H24" i="99"/>
  <c r="K24" i="99"/>
  <c r="L24" i="99"/>
  <c r="M24" i="99"/>
  <c r="N24" i="99"/>
  <c r="O24" i="99"/>
  <c r="P24" i="99"/>
  <c r="A24" i="99" s="1"/>
  <c r="B25" i="99"/>
  <c r="C25" i="99"/>
  <c r="D25" i="99"/>
  <c r="H25" i="99"/>
  <c r="K25" i="99"/>
  <c r="L25" i="99"/>
  <c r="M25" i="99"/>
  <c r="N25" i="99"/>
  <c r="O25" i="99"/>
  <c r="P25" i="99"/>
  <c r="A25" i="99" s="1"/>
  <c r="B26" i="99"/>
  <c r="C26" i="99"/>
  <c r="D26" i="99"/>
  <c r="H26" i="99"/>
  <c r="K26" i="99"/>
  <c r="L26" i="99"/>
  <c r="M26" i="99"/>
  <c r="N26" i="99"/>
  <c r="O26" i="99"/>
  <c r="P26" i="99"/>
  <c r="A26" i="99" s="1"/>
  <c r="B27" i="99"/>
  <c r="C27" i="99"/>
  <c r="D27" i="99"/>
  <c r="H27" i="99"/>
  <c r="K27" i="99"/>
  <c r="L27" i="99"/>
  <c r="M27" i="99"/>
  <c r="N27" i="99"/>
  <c r="O27" i="99"/>
  <c r="P27" i="99"/>
  <c r="A27" i="99" s="1"/>
  <c r="B28" i="99"/>
  <c r="C28" i="99"/>
  <c r="D28" i="99"/>
  <c r="H28" i="99"/>
  <c r="K28" i="99"/>
  <c r="L28" i="99"/>
  <c r="M28" i="99"/>
  <c r="N28" i="99"/>
  <c r="O28" i="99"/>
  <c r="P28" i="99"/>
  <c r="A28" i="99" s="1"/>
  <c r="B29" i="99"/>
  <c r="C29" i="99"/>
  <c r="D29" i="99"/>
  <c r="H29" i="99"/>
  <c r="K29" i="99"/>
  <c r="L29" i="99"/>
  <c r="M29" i="99"/>
  <c r="N29" i="99"/>
  <c r="O29" i="99"/>
  <c r="P29" i="99"/>
  <c r="A29" i="99" s="1"/>
  <c r="B30" i="99"/>
  <c r="C30" i="99"/>
  <c r="D30" i="99"/>
  <c r="H30" i="99"/>
  <c r="K30" i="99"/>
  <c r="L30" i="99"/>
  <c r="M30" i="99"/>
  <c r="N30" i="99"/>
  <c r="O30" i="99"/>
  <c r="P30" i="99"/>
  <c r="A30" i="99" s="1"/>
  <c r="B31" i="99"/>
  <c r="C31" i="99"/>
  <c r="D31" i="99"/>
  <c r="H31" i="99"/>
  <c r="K31" i="99"/>
  <c r="L31" i="99"/>
  <c r="M31" i="99"/>
  <c r="N31" i="99"/>
  <c r="O31" i="99"/>
  <c r="P31" i="99"/>
  <c r="A31" i="99" s="1"/>
  <c r="B32" i="99"/>
  <c r="C32" i="99"/>
  <c r="D32" i="99"/>
  <c r="H32" i="99"/>
  <c r="K32" i="99"/>
  <c r="L32" i="99"/>
  <c r="M32" i="99"/>
  <c r="N32" i="99"/>
  <c r="O32" i="99"/>
  <c r="P32" i="99"/>
  <c r="A32" i="99" s="1"/>
  <c r="B33" i="99"/>
  <c r="C33" i="99"/>
  <c r="D33" i="99"/>
  <c r="H33" i="99"/>
  <c r="K33" i="99"/>
  <c r="L33" i="99"/>
  <c r="M33" i="99"/>
  <c r="N33" i="99"/>
  <c r="O33" i="99"/>
  <c r="P33" i="99"/>
  <c r="A33" i="99" s="1"/>
  <c r="B34" i="99"/>
  <c r="C34" i="99"/>
  <c r="D34" i="99"/>
  <c r="H34" i="99"/>
  <c r="K34" i="99"/>
  <c r="L34" i="99"/>
  <c r="M34" i="99"/>
  <c r="N34" i="99"/>
  <c r="O34" i="99"/>
  <c r="P34" i="99"/>
  <c r="A34" i="99" s="1"/>
  <c r="B35" i="99"/>
  <c r="C35" i="99"/>
  <c r="D35" i="99"/>
  <c r="H35" i="99"/>
  <c r="B36" i="99"/>
  <c r="C36" i="99"/>
  <c r="D36" i="99"/>
  <c r="H36" i="99"/>
  <c r="K36" i="99"/>
  <c r="L36" i="99"/>
  <c r="M36" i="99"/>
  <c r="N36" i="99"/>
  <c r="O36" i="99"/>
  <c r="P36" i="99"/>
  <c r="A36" i="99" s="1"/>
  <c r="B37" i="99"/>
  <c r="C37" i="99"/>
  <c r="D37" i="99"/>
  <c r="B38" i="99"/>
  <c r="C38" i="99"/>
  <c r="D38" i="99"/>
  <c r="H38" i="99"/>
  <c r="K38" i="99"/>
  <c r="L38" i="99"/>
  <c r="M38" i="99"/>
  <c r="N38" i="99"/>
  <c r="O38" i="99"/>
  <c r="P38" i="99"/>
  <c r="A38" i="99" s="1"/>
  <c r="B39" i="99"/>
  <c r="C39" i="99"/>
  <c r="D39" i="99"/>
  <c r="H39" i="99"/>
  <c r="K39" i="99"/>
  <c r="L39" i="99"/>
  <c r="M39" i="99"/>
  <c r="N39" i="99"/>
  <c r="O39" i="99"/>
  <c r="P39" i="99"/>
  <c r="A39" i="99" s="1"/>
  <c r="B40" i="99"/>
  <c r="C40" i="99"/>
  <c r="D40" i="99"/>
  <c r="H40" i="99"/>
  <c r="K40" i="99"/>
  <c r="L40" i="99"/>
  <c r="M40" i="99"/>
  <c r="N40" i="99"/>
  <c r="O40" i="99"/>
  <c r="P40" i="99"/>
  <c r="A40" i="99" s="1"/>
  <c r="B41" i="99"/>
  <c r="C41" i="99"/>
  <c r="D41" i="99"/>
  <c r="H41" i="99"/>
  <c r="K41" i="99"/>
  <c r="L41" i="99"/>
  <c r="M41" i="99"/>
  <c r="N41" i="99"/>
  <c r="O41" i="99"/>
  <c r="P41" i="99"/>
  <c r="A41" i="99" s="1"/>
  <c r="B42" i="99"/>
  <c r="C42" i="99"/>
  <c r="D42" i="99"/>
  <c r="H42" i="99"/>
  <c r="K42" i="99"/>
  <c r="L42" i="99"/>
  <c r="M42" i="99"/>
  <c r="N42" i="99"/>
  <c r="O42" i="99"/>
  <c r="P42" i="99"/>
  <c r="A42" i="99" s="1"/>
  <c r="B43" i="99"/>
  <c r="C43" i="99"/>
  <c r="D43" i="99"/>
  <c r="H43" i="99"/>
  <c r="K43" i="99"/>
  <c r="L43" i="99"/>
  <c r="M43" i="99"/>
  <c r="N43" i="99"/>
  <c r="O43" i="99"/>
  <c r="P43" i="99"/>
  <c r="A43" i="99" s="1"/>
  <c r="B44" i="99"/>
  <c r="C44" i="99"/>
  <c r="D44" i="99"/>
  <c r="H44" i="99"/>
  <c r="K44" i="99"/>
  <c r="L44" i="99"/>
  <c r="M44" i="99"/>
  <c r="N44" i="99"/>
  <c r="O44" i="99"/>
  <c r="P44" i="99"/>
  <c r="A44" i="99" s="1"/>
  <c r="B45" i="99"/>
  <c r="C45" i="99"/>
  <c r="D45" i="99"/>
  <c r="H45" i="99"/>
  <c r="K45" i="99"/>
  <c r="L45" i="99"/>
  <c r="M45" i="99"/>
  <c r="N45" i="99"/>
  <c r="O45" i="99"/>
  <c r="P45" i="99"/>
  <c r="A45" i="99" s="1"/>
  <c r="B46" i="99"/>
  <c r="C46" i="99"/>
  <c r="D46" i="99"/>
  <c r="H46" i="99"/>
  <c r="K46" i="99"/>
  <c r="L46" i="99"/>
  <c r="M46" i="99"/>
  <c r="N46" i="99"/>
  <c r="O46" i="99"/>
  <c r="P46" i="99"/>
  <c r="A46" i="99" s="1"/>
  <c r="B47" i="99"/>
  <c r="C47" i="99"/>
  <c r="D47" i="99"/>
  <c r="H47" i="99"/>
  <c r="K47" i="99"/>
  <c r="L47" i="99"/>
  <c r="M47" i="99"/>
  <c r="N47" i="99"/>
  <c r="O47" i="99"/>
  <c r="P47" i="99"/>
  <c r="A47" i="99" s="1"/>
  <c r="B48" i="99"/>
  <c r="C48" i="99"/>
  <c r="D48" i="99"/>
  <c r="H48" i="99"/>
  <c r="K48" i="99"/>
  <c r="L48" i="99"/>
  <c r="M48" i="99"/>
  <c r="N48" i="99"/>
  <c r="O48" i="99"/>
  <c r="P48" i="99"/>
  <c r="A48" i="99" s="1"/>
  <c r="B49" i="99"/>
  <c r="C49" i="99"/>
  <c r="D49" i="99"/>
  <c r="H49" i="99"/>
  <c r="K49" i="99"/>
  <c r="L49" i="99"/>
  <c r="M49" i="99"/>
  <c r="N49" i="99"/>
  <c r="O49" i="99"/>
  <c r="P49" i="99"/>
  <c r="A49" i="99" s="1"/>
  <c r="B50" i="99"/>
  <c r="C50" i="99"/>
  <c r="D50" i="99"/>
  <c r="H50" i="99"/>
  <c r="K50" i="99"/>
  <c r="L50" i="99"/>
  <c r="M50" i="99"/>
  <c r="N50" i="99"/>
  <c r="O50" i="99"/>
  <c r="P50" i="99"/>
  <c r="A50" i="99" s="1"/>
  <c r="B51" i="99"/>
  <c r="C51" i="99"/>
  <c r="D51" i="99"/>
  <c r="H51" i="99"/>
  <c r="K51" i="99"/>
  <c r="L51" i="99"/>
  <c r="M51" i="99"/>
  <c r="N51" i="99"/>
  <c r="O51" i="99"/>
  <c r="P51" i="99"/>
  <c r="A51" i="99" s="1"/>
  <c r="B52" i="99"/>
  <c r="C52" i="99"/>
  <c r="D52" i="99"/>
  <c r="H52" i="99"/>
  <c r="K52" i="99"/>
  <c r="L52" i="99"/>
  <c r="M52" i="99"/>
  <c r="N52" i="99"/>
  <c r="O52" i="99"/>
  <c r="P52" i="99"/>
  <c r="A52" i="99" s="1"/>
  <c r="B53" i="99"/>
  <c r="C53" i="99"/>
  <c r="D53" i="99"/>
  <c r="H53" i="99"/>
  <c r="K53" i="99"/>
  <c r="L53" i="99"/>
  <c r="M53" i="99"/>
  <c r="N53" i="99"/>
  <c r="O53" i="99"/>
  <c r="P53" i="99"/>
  <c r="A53" i="99" s="1"/>
  <c r="B54" i="99"/>
  <c r="C54" i="99"/>
  <c r="D54" i="99"/>
  <c r="H54" i="99"/>
  <c r="K54" i="99"/>
  <c r="L54" i="99"/>
  <c r="M54" i="99"/>
  <c r="N54" i="99"/>
  <c r="O54" i="99"/>
  <c r="P54" i="99"/>
  <c r="A54" i="99" s="1"/>
  <c r="B16" i="99"/>
  <c r="C16" i="99"/>
  <c r="D16" i="99"/>
  <c r="H16" i="99"/>
  <c r="L16" i="99"/>
  <c r="N16" i="99"/>
  <c r="B16" i="98"/>
  <c r="C16" i="98"/>
  <c r="D16" i="98"/>
  <c r="H16" i="98"/>
  <c r="K16" i="98"/>
  <c r="L16" i="98"/>
  <c r="M16" i="98"/>
  <c r="N16" i="98"/>
  <c r="O16" i="98"/>
  <c r="P16" i="98"/>
  <c r="A16" i="98" s="1"/>
  <c r="B17" i="98"/>
  <c r="C17" i="98"/>
  <c r="D17" i="98"/>
  <c r="H17" i="98"/>
  <c r="K17" i="98"/>
  <c r="L17" i="98"/>
  <c r="M17" i="98"/>
  <c r="N17" i="98"/>
  <c r="O17" i="98"/>
  <c r="P17" i="98"/>
  <c r="A17" i="98" s="1"/>
  <c r="B18" i="98"/>
  <c r="C18" i="98"/>
  <c r="D18" i="98"/>
  <c r="H18" i="98"/>
  <c r="K18" i="98"/>
  <c r="L18" i="98"/>
  <c r="M18" i="98"/>
  <c r="N18" i="98"/>
  <c r="O18" i="98"/>
  <c r="P18" i="98"/>
  <c r="A18" i="98" s="1"/>
  <c r="B19" i="98"/>
  <c r="C19" i="98"/>
  <c r="D19" i="98"/>
  <c r="H19" i="98"/>
  <c r="K19" i="98"/>
  <c r="L19" i="98"/>
  <c r="M19" i="98"/>
  <c r="N19" i="98"/>
  <c r="O19" i="98"/>
  <c r="P19" i="98"/>
  <c r="A19" i="98" s="1"/>
  <c r="B20" i="98"/>
  <c r="C20" i="98"/>
  <c r="D20" i="98"/>
  <c r="H20" i="98"/>
  <c r="K20" i="98"/>
  <c r="L20" i="98"/>
  <c r="M20" i="98"/>
  <c r="N20" i="98"/>
  <c r="O20" i="98"/>
  <c r="P20" i="98"/>
  <c r="A20" i="98" s="1"/>
  <c r="B21" i="98"/>
  <c r="C21" i="98"/>
  <c r="D21" i="98"/>
  <c r="H21" i="98"/>
  <c r="K21" i="98"/>
  <c r="L21" i="98"/>
  <c r="M21" i="98"/>
  <c r="N21" i="98"/>
  <c r="O21" i="98"/>
  <c r="P21" i="98"/>
  <c r="A21" i="98" s="1"/>
  <c r="A22" i="98"/>
  <c r="B22" i="98"/>
  <c r="C22" i="98"/>
  <c r="D22" i="98"/>
  <c r="H22" i="98"/>
  <c r="K22" i="98"/>
  <c r="L22" i="98"/>
  <c r="M22" i="98"/>
  <c r="N22" i="98"/>
  <c r="O22" i="98"/>
  <c r="P22" i="98"/>
  <c r="B23" i="98"/>
  <c r="C23" i="98"/>
  <c r="D23" i="98"/>
  <c r="L23" i="98"/>
  <c r="O23" i="98"/>
  <c r="B24" i="98"/>
  <c r="C24" i="98"/>
  <c r="D24" i="98"/>
  <c r="H24" i="98"/>
  <c r="K24" i="98"/>
  <c r="L24" i="98"/>
  <c r="M24" i="98"/>
  <c r="N24" i="98"/>
  <c r="O24" i="98"/>
  <c r="P24" i="98"/>
  <c r="A24" i="98" s="1"/>
  <c r="B25" i="98"/>
  <c r="C25" i="98"/>
  <c r="D25" i="98"/>
  <c r="H25" i="98"/>
  <c r="K25" i="98"/>
  <c r="L25" i="98"/>
  <c r="M25" i="98"/>
  <c r="N25" i="98"/>
  <c r="O25" i="98"/>
  <c r="P25" i="98"/>
  <c r="A25" i="98" s="1"/>
  <c r="B15" i="99"/>
  <c r="C15" i="99"/>
  <c r="D15" i="99"/>
  <c r="H15" i="99"/>
  <c r="K15" i="99"/>
  <c r="L15" i="99"/>
  <c r="M15" i="99"/>
  <c r="N15" i="99"/>
  <c r="O15" i="99"/>
  <c r="P15" i="99"/>
  <c r="A15" i="99" s="1"/>
  <c r="H37" i="99" l="1"/>
  <c r="P61" i="5"/>
  <c r="P55" i="5"/>
  <c r="P53" i="5"/>
  <c r="P95" i="5"/>
  <c r="P79" i="5"/>
  <c r="P75" i="5"/>
  <c r="P74" i="5"/>
  <c r="P67" i="5"/>
  <c r="P63" i="5"/>
  <c r="P47" i="5"/>
  <c r="P108" i="5"/>
  <c r="P96" i="5"/>
  <c r="P117" i="5"/>
  <c r="P111" i="5"/>
  <c r="P92" i="5"/>
  <c r="P80" i="5"/>
  <c r="P32" i="5"/>
  <c r="P16" i="5"/>
  <c r="O28" i="51"/>
  <c r="O24" i="51"/>
  <c r="O20" i="51"/>
  <c r="O16" i="51"/>
  <c r="P115" i="5"/>
  <c r="P101" i="5"/>
  <c r="P59" i="5"/>
  <c r="P58" i="5"/>
  <c r="P51" i="5"/>
  <c r="P45" i="5"/>
  <c r="P39" i="5"/>
  <c r="P37" i="5"/>
  <c r="P107" i="5"/>
  <c r="P106" i="5"/>
  <c r="P103" i="5"/>
  <c r="P99" i="5"/>
  <c r="P87" i="5"/>
  <c r="P85" i="5"/>
  <c r="P64" i="5"/>
  <c r="P43" i="5"/>
  <c r="P42" i="5"/>
  <c r="P35" i="5"/>
  <c r="P29" i="5"/>
  <c r="P23" i="5"/>
  <c r="P21" i="5"/>
  <c r="P112" i="5"/>
  <c r="P90" i="5"/>
  <c r="P83" i="5"/>
  <c r="P77" i="5"/>
  <c r="P71" i="5"/>
  <c r="P69" i="5"/>
  <c r="P48" i="5"/>
  <c r="P27" i="5"/>
  <c r="P26" i="5"/>
  <c r="P19" i="5"/>
  <c r="P113" i="5"/>
  <c r="P102" i="5"/>
  <c r="P97" i="5"/>
  <c r="P91" i="5"/>
  <c r="P35" i="99" s="1"/>
  <c r="P86" i="5"/>
  <c r="P81" i="5"/>
  <c r="P76" i="5"/>
  <c r="P70" i="5"/>
  <c r="P65" i="5"/>
  <c r="P60" i="5"/>
  <c r="P54" i="5"/>
  <c r="P49" i="5"/>
  <c r="P44" i="5"/>
  <c r="P38" i="5"/>
  <c r="P33" i="5"/>
  <c r="P28" i="5"/>
  <c r="P22" i="5"/>
  <c r="P17" i="5"/>
  <c r="P114" i="5"/>
  <c r="P109" i="5"/>
  <c r="P104" i="5"/>
  <c r="P98" i="5"/>
  <c r="P93" i="5"/>
  <c r="P37" i="99" s="1"/>
  <c r="P88" i="5"/>
  <c r="P82" i="5"/>
  <c r="P72" i="5"/>
  <c r="P16" i="99" s="1"/>
  <c r="P66" i="5"/>
  <c r="P56" i="5"/>
  <c r="P50" i="5"/>
  <c r="P40" i="5"/>
  <c r="P34" i="5"/>
  <c r="P24" i="5"/>
  <c r="P18" i="5"/>
  <c r="P116" i="5"/>
  <c r="P110" i="5"/>
  <c r="P105" i="5"/>
  <c r="P100" i="5"/>
  <c r="P94" i="5"/>
  <c r="P89" i="5"/>
  <c r="P84" i="5"/>
  <c r="P78" i="5"/>
  <c r="P73" i="5"/>
  <c r="P68" i="5"/>
  <c r="P62" i="5"/>
  <c r="P57" i="5"/>
  <c r="P52" i="5"/>
  <c r="P46" i="5"/>
  <c r="P41" i="5"/>
  <c r="P36" i="5"/>
  <c r="P30" i="5"/>
  <c r="P25" i="5"/>
  <c r="P20" i="5"/>
  <c r="O16" i="99"/>
  <c r="B16" i="47"/>
  <c r="C16" i="47"/>
  <c r="D16" i="47"/>
  <c r="G16" i="47"/>
  <c r="B17" i="47"/>
  <c r="C17" i="47"/>
  <c r="D17" i="47"/>
  <c r="G17" i="47"/>
  <c r="B18" i="47"/>
  <c r="C18" i="47"/>
  <c r="D18" i="47"/>
  <c r="G18" i="47"/>
  <c r="B19" i="47"/>
  <c r="C19" i="47"/>
  <c r="D19" i="47"/>
  <c r="G19" i="47"/>
  <c r="B20" i="47"/>
  <c r="C20" i="47"/>
  <c r="D20" i="47"/>
  <c r="G20" i="47"/>
  <c r="H20" i="47"/>
  <c r="K20" i="47"/>
  <c r="L20" i="47"/>
  <c r="M20" i="47"/>
  <c r="N20" i="47"/>
  <c r="O20" i="47"/>
  <c r="P20" i="47"/>
  <c r="A20" i="47" s="1"/>
  <c r="B21" i="47"/>
  <c r="C21" i="47"/>
  <c r="D21" i="47"/>
  <c r="G21" i="47"/>
  <c r="B22" i="47"/>
  <c r="C22" i="47"/>
  <c r="D22" i="47"/>
  <c r="G22" i="47"/>
  <c r="B23" i="47"/>
  <c r="C23" i="47"/>
  <c r="D23" i="47"/>
  <c r="G23" i="47"/>
  <c r="B24" i="47"/>
  <c r="C24" i="47"/>
  <c r="D24" i="47"/>
  <c r="G24" i="47"/>
  <c r="B25" i="47"/>
  <c r="C25" i="47"/>
  <c r="D25" i="47"/>
  <c r="G25" i="47"/>
  <c r="B26" i="47"/>
  <c r="C26" i="47"/>
  <c r="D26" i="47"/>
  <c r="G26" i="47"/>
  <c r="B27" i="47"/>
  <c r="C27" i="47"/>
  <c r="D27" i="47"/>
  <c r="G27" i="47"/>
  <c r="B28" i="47"/>
  <c r="C28" i="47"/>
  <c r="D28" i="47"/>
  <c r="G28" i="47"/>
  <c r="B29" i="47"/>
  <c r="C29" i="47"/>
  <c r="D29" i="47"/>
  <c r="G29" i="47"/>
  <c r="B30" i="47"/>
  <c r="C30" i="47"/>
  <c r="D30" i="47"/>
  <c r="G30" i="47"/>
  <c r="B31" i="47"/>
  <c r="C31" i="47"/>
  <c r="D31" i="47"/>
  <c r="G31" i="47"/>
  <c r="B32" i="47"/>
  <c r="C32" i="47"/>
  <c r="D32" i="47"/>
  <c r="G32" i="47"/>
  <c r="B33" i="47"/>
  <c r="C33" i="47"/>
  <c r="D33" i="47"/>
  <c r="G33" i="47"/>
  <c r="B34" i="47"/>
  <c r="C34" i="47"/>
  <c r="D34" i="47"/>
  <c r="G34" i="47"/>
  <c r="H34" i="47"/>
  <c r="K34" i="47"/>
  <c r="L34" i="47"/>
  <c r="M34" i="47"/>
  <c r="N34" i="47"/>
  <c r="O34" i="47"/>
  <c r="P34" i="47"/>
  <c r="A34" i="47" s="1"/>
  <c r="B35" i="47"/>
  <c r="C35" i="47"/>
  <c r="D35" i="47"/>
  <c r="G35" i="47"/>
  <c r="B36" i="47"/>
  <c r="C36" i="47"/>
  <c r="D36" i="47"/>
  <c r="G36" i="47"/>
  <c r="B37" i="47"/>
  <c r="C37" i="47"/>
  <c r="D37" i="47"/>
  <c r="G37" i="47"/>
  <c r="B38" i="47"/>
  <c r="C38" i="47"/>
  <c r="D38" i="47"/>
  <c r="G38" i="47"/>
  <c r="B39" i="47"/>
  <c r="C39" i="47"/>
  <c r="D39" i="47"/>
  <c r="G39" i="47"/>
  <c r="B40" i="47"/>
  <c r="C40" i="47"/>
  <c r="D40" i="47"/>
  <c r="G40" i="47"/>
  <c r="B41" i="47"/>
  <c r="C41" i="47"/>
  <c r="D41" i="47"/>
  <c r="G41" i="47"/>
  <c r="B42" i="47"/>
  <c r="C42" i="47"/>
  <c r="D42" i="47"/>
  <c r="G42" i="47"/>
  <c r="B43" i="47"/>
  <c r="C43" i="47"/>
  <c r="D43" i="47"/>
  <c r="G43" i="47"/>
  <c r="H43" i="47"/>
  <c r="K43" i="47"/>
  <c r="L43" i="47"/>
  <c r="M43" i="47"/>
  <c r="N43" i="47"/>
  <c r="O43" i="47"/>
  <c r="P43" i="47"/>
  <c r="A43" i="47" s="1"/>
  <c r="B44" i="47"/>
  <c r="C44" i="47"/>
  <c r="D44" i="47"/>
  <c r="G44" i="47"/>
  <c r="B45" i="47"/>
  <c r="C45" i="47"/>
  <c r="D45" i="47"/>
  <c r="G45" i="47"/>
  <c r="B46" i="47"/>
  <c r="C46" i="47"/>
  <c r="D46" i="47"/>
  <c r="G46" i="47"/>
  <c r="B47" i="47"/>
  <c r="C47" i="47"/>
  <c r="D47" i="47"/>
  <c r="G47" i="47"/>
  <c r="B48" i="47"/>
  <c r="C48" i="47"/>
  <c r="D48" i="47"/>
  <c r="G48" i="47"/>
  <c r="B49" i="47"/>
  <c r="C49" i="47"/>
  <c r="D49" i="47"/>
  <c r="G49" i="47"/>
  <c r="H49" i="47"/>
  <c r="K49" i="47"/>
  <c r="L49" i="47"/>
  <c r="M49" i="47"/>
  <c r="N49" i="47"/>
  <c r="O49" i="47"/>
  <c r="P49" i="47"/>
  <c r="A49" i="47" s="1"/>
  <c r="B50" i="47"/>
  <c r="C50" i="47"/>
  <c r="D50" i="47"/>
  <c r="G50" i="47"/>
  <c r="B51" i="47"/>
  <c r="C51" i="47"/>
  <c r="D51" i="47"/>
  <c r="G51" i="47"/>
  <c r="B52" i="47"/>
  <c r="C52" i="47"/>
  <c r="D52" i="47"/>
  <c r="G52" i="47"/>
  <c r="B53" i="47"/>
  <c r="C53" i="47"/>
  <c r="D53" i="47"/>
  <c r="G53" i="47"/>
  <c r="H53" i="47"/>
  <c r="K53" i="47"/>
  <c r="L53" i="47"/>
  <c r="M53" i="47"/>
  <c r="N53" i="47"/>
  <c r="O53" i="47"/>
  <c r="P53" i="47"/>
  <c r="A53" i="47" s="1"/>
  <c r="B16" i="41"/>
  <c r="C16" i="41"/>
  <c r="D16" i="41"/>
  <c r="H16" i="41"/>
  <c r="K16" i="41"/>
  <c r="B17" i="41"/>
  <c r="C17" i="41"/>
  <c r="D17" i="41"/>
  <c r="H17" i="41"/>
  <c r="K17" i="41"/>
  <c r="B18" i="41"/>
  <c r="C18" i="41"/>
  <c r="D18" i="41"/>
  <c r="H18" i="41"/>
  <c r="K18" i="41"/>
  <c r="B19" i="41"/>
  <c r="C19" i="41"/>
  <c r="D19" i="41"/>
  <c r="H19" i="41"/>
  <c r="K19" i="41"/>
  <c r="L19" i="41"/>
  <c r="M19" i="41"/>
  <c r="N19" i="41"/>
  <c r="O19" i="41"/>
  <c r="P19" i="41"/>
  <c r="B20" i="41"/>
  <c r="C20" i="41"/>
  <c r="D20" i="41"/>
  <c r="H20" i="41"/>
  <c r="K20" i="41"/>
  <c r="B21" i="41"/>
  <c r="C21" i="41"/>
  <c r="D21" i="41"/>
  <c r="H21" i="41"/>
  <c r="K21" i="41"/>
  <c r="B22" i="41"/>
  <c r="C22" i="41"/>
  <c r="D22" i="41"/>
  <c r="H22" i="41"/>
  <c r="K22" i="41"/>
  <c r="B23" i="41"/>
  <c r="C23" i="41"/>
  <c r="D23" i="41"/>
  <c r="H23" i="41"/>
  <c r="K23" i="41"/>
  <c r="B24" i="41"/>
  <c r="C24" i="41"/>
  <c r="D24" i="41"/>
  <c r="H24" i="41"/>
  <c r="K24" i="41"/>
  <c r="B25" i="41"/>
  <c r="C25" i="41"/>
  <c r="D25" i="41"/>
  <c r="H25" i="41"/>
  <c r="K25" i="41"/>
  <c r="B26" i="41"/>
  <c r="C26" i="41"/>
  <c r="D26" i="41"/>
  <c r="H26" i="41"/>
  <c r="K26" i="41"/>
  <c r="B27" i="41"/>
  <c r="C27" i="41"/>
  <c r="D27" i="41"/>
  <c r="H27" i="41"/>
  <c r="K27" i="41"/>
  <c r="B28" i="41"/>
  <c r="C28" i="41"/>
  <c r="D28" i="41"/>
  <c r="H28" i="41"/>
  <c r="K28" i="41"/>
  <c r="B29" i="41"/>
  <c r="C29" i="41"/>
  <c r="D29" i="41"/>
  <c r="H29" i="41"/>
  <c r="K29" i="41"/>
  <c r="B30" i="41"/>
  <c r="C30" i="41"/>
  <c r="D30" i="41"/>
  <c r="H30" i="41"/>
  <c r="K30" i="41"/>
  <c r="L30" i="41"/>
  <c r="M30" i="41"/>
  <c r="N30" i="41"/>
  <c r="O30" i="41"/>
  <c r="P30" i="41"/>
  <c r="B31" i="41"/>
  <c r="C31" i="41"/>
  <c r="D31" i="41"/>
  <c r="H31" i="41"/>
  <c r="K31" i="41"/>
  <c r="B32" i="41"/>
  <c r="C32" i="41"/>
  <c r="D32" i="41"/>
  <c r="H32" i="41"/>
  <c r="K32" i="41"/>
  <c r="B33" i="41"/>
  <c r="C33" i="41"/>
  <c r="D33" i="41"/>
  <c r="H33" i="41"/>
  <c r="K33" i="41"/>
  <c r="L33" i="41"/>
  <c r="M33" i="41"/>
  <c r="N33" i="41"/>
  <c r="O33" i="41"/>
  <c r="P33" i="41"/>
  <c r="B34" i="41"/>
  <c r="C34" i="41"/>
  <c r="D34" i="41"/>
  <c r="H34" i="41"/>
  <c r="K34" i="41"/>
  <c r="B35" i="41"/>
  <c r="C35" i="41"/>
  <c r="D35" i="41"/>
  <c r="H35" i="41"/>
  <c r="K35" i="41"/>
  <c r="B36" i="41"/>
  <c r="C36" i="41"/>
  <c r="D36" i="41"/>
  <c r="H36" i="41"/>
  <c r="K36" i="41"/>
  <c r="B37" i="41"/>
  <c r="C37" i="41"/>
  <c r="D37" i="41"/>
  <c r="H37" i="41"/>
  <c r="K37" i="41"/>
  <c r="B38" i="41"/>
  <c r="C38" i="41"/>
  <c r="D38" i="41"/>
  <c r="H38" i="41"/>
  <c r="K38" i="41"/>
  <c r="B39" i="41"/>
  <c r="C39" i="41"/>
  <c r="D39" i="41"/>
  <c r="H39" i="41"/>
  <c r="K39" i="41"/>
  <c r="B40" i="41"/>
  <c r="C40" i="41"/>
  <c r="D40" i="41"/>
  <c r="H40" i="41"/>
  <c r="K40" i="41"/>
  <c r="B41" i="41"/>
  <c r="C41" i="41"/>
  <c r="D41" i="41"/>
  <c r="H41" i="41"/>
  <c r="K41" i="41"/>
  <c r="B42" i="41"/>
  <c r="C42" i="41"/>
  <c r="D42" i="41"/>
  <c r="H42" i="41"/>
  <c r="K42" i="41"/>
  <c r="B43" i="41"/>
  <c r="C43" i="41"/>
  <c r="D43" i="41"/>
  <c r="H43" i="41"/>
  <c r="K43" i="41"/>
  <c r="L43" i="41"/>
  <c r="M43" i="41"/>
  <c r="N43" i="41"/>
  <c r="O43" i="41"/>
  <c r="P43" i="41"/>
  <c r="B44" i="41"/>
  <c r="C44" i="41"/>
  <c r="D44" i="41"/>
  <c r="H44" i="41"/>
  <c r="K44" i="41"/>
  <c r="B45" i="41"/>
  <c r="C45" i="41"/>
  <c r="D45" i="41"/>
  <c r="H45" i="41"/>
  <c r="K45" i="41"/>
  <c r="B46" i="41"/>
  <c r="C46" i="41"/>
  <c r="D46" i="41"/>
  <c r="H46" i="41"/>
  <c r="K46" i="41"/>
  <c r="B47" i="41"/>
  <c r="C47" i="41"/>
  <c r="D47" i="41"/>
  <c r="H47" i="41"/>
  <c r="K47" i="41"/>
  <c r="B48" i="41"/>
  <c r="C48" i="41"/>
  <c r="D48" i="41"/>
  <c r="H48" i="41"/>
  <c r="K48" i="41"/>
  <c r="B49" i="41"/>
  <c r="C49" i="41"/>
  <c r="D49" i="41"/>
  <c r="H49" i="41"/>
  <c r="K49" i="41"/>
  <c r="B50" i="41"/>
  <c r="C50" i="41"/>
  <c r="D50" i="41"/>
  <c r="H50" i="41"/>
  <c r="K50" i="41"/>
  <c r="B51" i="41"/>
  <c r="C51" i="41"/>
  <c r="D51" i="41"/>
  <c r="H51" i="41"/>
  <c r="K51" i="41"/>
  <c r="B52" i="41"/>
  <c r="C52" i="41"/>
  <c r="D52" i="41"/>
  <c r="H52" i="41"/>
  <c r="K52" i="41"/>
  <c r="B53" i="41"/>
  <c r="C53" i="41"/>
  <c r="D53" i="41"/>
  <c r="H53" i="41"/>
  <c r="K53" i="41"/>
  <c r="B54" i="41"/>
  <c r="C54" i="41"/>
  <c r="D54" i="41"/>
  <c r="H54" i="41"/>
  <c r="K54" i="41"/>
  <c r="B55" i="41"/>
  <c r="C55" i="41"/>
  <c r="D55" i="41"/>
  <c r="H55" i="41"/>
  <c r="K55" i="41"/>
  <c r="B56" i="41"/>
  <c r="C56" i="41"/>
  <c r="D56" i="41"/>
  <c r="H56" i="41"/>
  <c r="K56" i="41"/>
  <c r="L56" i="41"/>
  <c r="M56" i="41"/>
  <c r="N56" i="41"/>
  <c r="O56" i="41"/>
  <c r="P56" i="41"/>
  <c r="B57" i="41"/>
  <c r="C57" i="41"/>
  <c r="D57" i="41"/>
  <c r="H57" i="41"/>
  <c r="K57" i="41"/>
  <c r="B58" i="41"/>
  <c r="C58" i="41"/>
  <c r="D58" i="41"/>
  <c r="H58" i="41"/>
  <c r="K58" i="41"/>
  <c r="B59" i="41"/>
  <c r="C59" i="41"/>
  <c r="D59" i="41"/>
  <c r="H59" i="41"/>
  <c r="K59" i="41"/>
  <c r="B60" i="41"/>
  <c r="C60" i="41"/>
  <c r="D60" i="41"/>
  <c r="H60" i="41"/>
  <c r="K60" i="41"/>
  <c r="B61" i="41"/>
  <c r="C61" i="41"/>
  <c r="D61" i="41"/>
  <c r="H61" i="41"/>
  <c r="K61" i="41"/>
  <c r="B62" i="41"/>
  <c r="C62" i="41"/>
  <c r="D62" i="41"/>
  <c r="H62" i="41"/>
  <c r="K62" i="41"/>
  <c r="B63" i="41"/>
  <c r="C63" i="41"/>
  <c r="D63" i="41"/>
  <c r="H63" i="41"/>
  <c r="K63" i="41"/>
  <c r="B64" i="41"/>
  <c r="C64" i="41"/>
  <c r="D64" i="41"/>
  <c r="H64" i="41"/>
  <c r="K64" i="41"/>
  <c r="B65" i="41"/>
  <c r="C65" i="41"/>
  <c r="D65" i="41"/>
  <c r="H65" i="41"/>
  <c r="K65" i="41"/>
  <c r="B66" i="41"/>
  <c r="C66" i="41"/>
  <c r="D66" i="41"/>
  <c r="H66" i="41"/>
  <c r="K66" i="41"/>
  <c r="L66" i="41"/>
  <c r="M66" i="41"/>
  <c r="N66" i="41"/>
  <c r="O66" i="41"/>
  <c r="P66" i="41"/>
  <c r="B67" i="41"/>
  <c r="C67" i="41"/>
  <c r="D67" i="41"/>
  <c r="H67" i="41"/>
  <c r="K67" i="41"/>
  <c r="B68" i="41"/>
  <c r="C68" i="41"/>
  <c r="D68" i="41"/>
  <c r="H68" i="41"/>
  <c r="K68" i="41"/>
  <c r="B69" i="41"/>
  <c r="C69" i="41"/>
  <c r="D69" i="41"/>
  <c r="H69" i="41"/>
  <c r="K69" i="41"/>
  <c r="L69" i="41"/>
  <c r="M69" i="41"/>
  <c r="N69" i="41"/>
  <c r="O69" i="41"/>
  <c r="P69" i="41"/>
  <c r="B70" i="41"/>
  <c r="C70" i="41"/>
  <c r="D70" i="41"/>
  <c r="H70" i="41"/>
  <c r="K70" i="41"/>
  <c r="L70" i="41"/>
  <c r="M70" i="41"/>
  <c r="N70" i="41"/>
  <c r="O70" i="41"/>
  <c r="P70" i="41"/>
  <c r="B71" i="41"/>
  <c r="C71" i="41"/>
  <c r="D71" i="41"/>
  <c r="H71" i="41"/>
  <c r="K71" i="41"/>
  <c r="B72" i="41"/>
  <c r="C72" i="41"/>
  <c r="D72" i="41"/>
  <c r="H72" i="41"/>
  <c r="K72" i="41"/>
  <c r="L72" i="41"/>
  <c r="M72" i="41"/>
  <c r="N72" i="41"/>
  <c r="O72" i="41"/>
  <c r="P72" i="41"/>
  <c r="B73" i="41"/>
  <c r="C73" i="41"/>
  <c r="D73" i="41"/>
  <c r="H73" i="41"/>
  <c r="K73" i="41"/>
  <c r="B74" i="41"/>
  <c r="C74" i="41"/>
  <c r="D74" i="41"/>
  <c r="H74" i="41"/>
  <c r="K74" i="41"/>
  <c r="L74" i="41"/>
  <c r="M74" i="41"/>
  <c r="N74" i="41"/>
  <c r="O74" i="41"/>
  <c r="P74" i="41"/>
  <c r="B75" i="41"/>
  <c r="C75" i="41"/>
  <c r="D75" i="41"/>
  <c r="H75" i="41"/>
  <c r="K75" i="41"/>
  <c r="B76" i="41"/>
  <c r="C76" i="41"/>
  <c r="D76" i="41"/>
  <c r="H76" i="41"/>
  <c r="K76" i="41"/>
  <c r="B77" i="41"/>
  <c r="C77" i="41"/>
  <c r="D77" i="41"/>
  <c r="H77" i="41"/>
  <c r="K77" i="41"/>
  <c r="B78" i="41"/>
  <c r="C78" i="41"/>
  <c r="D78" i="41"/>
  <c r="H78" i="41"/>
  <c r="K78" i="41"/>
  <c r="B79" i="41"/>
  <c r="C79" i="41"/>
  <c r="D79" i="41"/>
  <c r="H79" i="41"/>
  <c r="K79" i="41"/>
  <c r="B80" i="41"/>
  <c r="C80" i="41"/>
  <c r="D80" i="41"/>
  <c r="H80" i="41"/>
  <c r="K80" i="41"/>
  <c r="B81" i="41"/>
  <c r="C81" i="41"/>
  <c r="D81" i="41"/>
  <c r="H81" i="41"/>
  <c r="K81" i="41"/>
  <c r="B82" i="41"/>
  <c r="C82" i="41"/>
  <c r="D82" i="41"/>
  <c r="H82" i="41"/>
  <c r="K82" i="41"/>
  <c r="B83" i="41"/>
  <c r="C83" i="41"/>
  <c r="D83" i="41"/>
  <c r="H83" i="41"/>
  <c r="K83" i="41"/>
  <c r="B84" i="41"/>
  <c r="C84" i="41"/>
  <c r="D84" i="41"/>
  <c r="H84" i="41"/>
  <c r="K84" i="41"/>
  <c r="B85" i="41"/>
  <c r="C85" i="41"/>
  <c r="D85" i="41"/>
  <c r="H85" i="41"/>
  <c r="K85" i="41"/>
  <c r="B86" i="41"/>
  <c r="C86" i="41"/>
  <c r="D86" i="41"/>
  <c r="H86" i="41"/>
  <c r="K86" i="41"/>
  <c r="B87" i="41"/>
  <c r="C87" i="41"/>
  <c r="D87" i="41"/>
  <c r="H87" i="41"/>
  <c r="K87" i="41"/>
  <c r="B88" i="41"/>
  <c r="C88" i="41"/>
  <c r="D88" i="41"/>
  <c r="H88" i="41"/>
  <c r="K88" i="41"/>
  <c r="B89" i="41"/>
  <c r="C89" i="41"/>
  <c r="D89" i="41"/>
  <c r="H89" i="41"/>
  <c r="K89" i="41"/>
  <c r="B90" i="41"/>
  <c r="C90" i="41"/>
  <c r="D90" i="41"/>
  <c r="H90" i="41"/>
  <c r="K90" i="41"/>
  <c r="B91" i="41"/>
  <c r="C91" i="41"/>
  <c r="D91" i="41"/>
  <c r="H91" i="41"/>
  <c r="K91" i="41"/>
  <c r="B92" i="41"/>
  <c r="C92" i="41"/>
  <c r="D92" i="41"/>
  <c r="H92" i="41"/>
  <c r="K92" i="41"/>
  <c r="B93" i="41"/>
  <c r="C93" i="41"/>
  <c r="D93" i="41"/>
  <c r="H93" i="41"/>
  <c r="K93" i="41"/>
  <c r="L93" i="41"/>
  <c r="M93" i="41"/>
  <c r="N93" i="41"/>
  <c r="O93" i="41"/>
  <c r="P93" i="41"/>
  <c r="B94" i="41"/>
  <c r="C94" i="41"/>
  <c r="D94" i="41"/>
  <c r="H94" i="41"/>
  <c r="K94" i="41"/>
  <c r="B95" i="41"/>
  <c r="C95" i="41"/>
  <c r="D95" i="41"/>
  <c r="H95" i="41"/>
  <c r="K95" i="41"/>
  <c r="L95" i="41"/>
  <c r="M95" i="41"/>
  <c r="N95" i="41"/>
  <c r="O95" i="41"/>
  <c r="P95" i="41"/>
  <c r="B96" i="41"/>
  <c r="C96" i="41"/>
  <c r="D96" i="41"/>
  <c r="H96" i="41"/>
  <c r="K96" i="41"/>
  <c r="B97" i="41"/>
  <c r="C97" i="41"/>
  <c r="D97" i="41"/>
  <c r="H97" i="41"/>
  <c r="K97" i="41"/>
  <c r="B98" i="41"/>
  <c r="C98" i="41"/>
  <c r="D98" i="41"/>
  <c r="H98" i="41"/>
  <c r="K98" i="41"/>
  <c r="B99" i="41"/>
  <c r="C99" i="41"/>
  <c r="D99" i="41"/>
  <c r="H99" i="41"/>
  <c r="K99" i="41"/>
  <c r="B100" i="41"/>
  <c r="C100" i="41"/>
  <c r="D100" i="41"/>
  <c r="H100" i="41"/>
  <c r="K100" i="41"/>
  <c r="B101" i="41"/>
  <c r="C101" i="41"/>
  <c r="D101" i="41"/>
  <c r="H101" i="41"/>
  <c r="K101" i="41"/>
  <c r="B102" i="41"/>
  <c r="C102" i="41"/>
  <c r="D102" i="41"/>
  <c r="H102" i="41"/>
  <c r="K102" i="41"/>
  <c r="B103" i="41"/>
  <c r="C103" i="41"/>
  <c r="D103" i="41"/>
  <c r="H103" i="41"/>
  <c r="K103" i="41"/>
  <c r="B104" i="41"/>
  <c r="C104" i="41"/>
  <c r="D104" i="41"/>
  <c r="H104" i="41"/>
  <c r="K104" i="41"/>
  <c r="B105" i="41"/>
  <c r="C105" i="41"/>
  <c r="D105" i="41"/>
  <c r="H105" i="41"/>
  <c r="K105" i="41"/>
  <c r="B106" i="41"/>
  <c r="C106" i="41"/>
  <c r="D106" i="41"/>
  <c r="H106" i="41"/>
  <c r="K106" i="41"/>
  <c r="B107" i="41"/>
  <c r="C107" i="41"/>
  <c r="D107" i="41"/>
  <c r="H107" i="41"/>
  <c r="K107" i="41"/>
  <c r="B108" i="41"/>
  <c r="C108" i="41"/>
  <c r="D108" i="41"/>
  <c r="H108" i="41"/>
  <c r="K108" i="41"/>
  <c r="B109" i="41"/>
  <c r="C109" i="41"/>
  <c r="D109" i="41"/>
  <c r="H109" i="41"/>
  <c r="K109" i="41"/>
  <c r="B110" i="41"/>
  <c r="C110" i="41"/>
  <c r="D110" i="41"/>
  <c r="H110" i="41"/>
  <c r="K110" i="41"/>
  <c r="L110" i="41"/>
  <c r="M110" i="41"/>
  <c r="N110" i="41"/>
  <c r="O110" i="41"/>
  <c r="P110" i="41"/>
  <c r="B111" i="41"/>
  <c r="C111" i="41"/>
  <c r="D111" i="41"/>
  <c r="H111" i="41"/>
  <c r="K111" i="41"/>
  <c r="B112" i="41"/>
  <c r="C112" i="41"/>
  <c r="D112" i="41"/>
  <c r="H112" i="41"/>
  <c r="K112" i="41"/>
  <c r="B113" i="41"/>
  <c r="C113" i="41"/>
  <c r="D113" i="41"/>
  <c r="H113" i="41"/>
  <c r="K113" i="41"/>
  <c r="B114" i="41"/>
  <c r="C114" i="41"/>
  <c r="D114" i="41"/>
  <c r="H114" i="41"/>
  <c r="K114" i="41"/>
  <c r="B115" i="41"/>
  <c r="C115" i="41"/>
  <c r="D115" i="41"/>
  <c r="H115" i="41"/>
  <c r="K115" i="41"/>
  <c r="B116" i="41"/>
  <c r="C116" i="41"/>
  <c r="D116" i="41"/>
  <c r="H116" i="41"/>
  <c r="K116" i="41"/>
  <c r="B117" i="41"/>
  <c r="C117" i="41"/>
  <c r="D117" i="41"/>
  <c r="H117" i="41"/>
  <c r="K117" i="41"/>
  <c r="B118" i="41"/>
  <c r="C118" i="41"/>
  <c r="D118" i="41"/>
  <c r="H118" i="41"/>
  <c r="K118" i="41"/>
  <c r="L118" i="41"/>
  <c r="M118" i="41"/>
  <c r="N118" i="41"/>
  <c r="O118" i="41"/>
  <c r="P118" i="41"/>
  <c r="O33" i="47"/>
  <c r="N33" i="47"/>
  <c r="L33" i="47"/>
  <c r="H33" i="8"/>
  <c r="K33" i="8" s="1"/>
  <c r="K33" i="47" s="1"/>
  <c r="O32" i="47"/>
  <c r="N32" i="47"/>
  <c r="L32" i="47"/>
  <c r="H32" i="8"/>
  <c r="O30" i="47"/>
  <c r="N30" i="47"/>
  <c r="L30" i="47"/>
  <c r="H30" i="8"/>
  <c r="H30" i="47" s="1"/>
  <c r="O31" i="47"/>
  <c r="N31" i="47"/>
  <c r="L31" i="47"/>
  <c r="H31" i="8"/>
  <c r="O29" i="47"/>
  <c r="N29" i="47"/>
  <c r="L29" i="47"/>
  <c r="H29" i="8"/>
  <c r="M31" i="47" l="1"/>
  <c r="M31" i="8"/>
  <c r="P31" i="8" s="1"/>
  <c r="K32" i="8"/>
  <c r="K32" i="47" s="1"/>
  <c r="M32" i="8"/>
  <c r="P32" i="8" s="1"/>
  <c r="H32" i="47"/>
  <c r="M30" i="8"/>
  <c r="P30" i="8" s="1"/>
  <c r="M29" i="8"/>
  <c r="P29" i="8" s="1"/>
  <c r="P29" i="47" s="1"/>
  <c r="M33" i="47"/>
  <c r="M33" i="8"/>
  <c r="P33" i="8" s="1"/>
  <c r="H33" i="47"/>
  <c r="H31" i="47"/>
  <c r="H29" i="47"/>
  <c r="P33" i="47"/>
  <c r="P31" i="47"/>
  <c r="P30" i="47"/>
  <c r="K29" i="8"/>
  <c r="K29" i="47" s="1"/>
  <c r="K30" i="8"/>
  <c r="K30" i="47" s="1"/>
  <c r="K31" i="8"/>
  <c r="K31" i="47" s="1"/>
  <c r="O90" i="41"/>
  <c r="N90" i="41"/>
  <c r="L90" i="41"/>
  <c r="M90" i="41"/>
  <c r="O89" i="41"/>
  <c r="N89" i="41"/>
  <c r="L89" i="41"/>
  <c r="M29" i="47" l="1"/>
  <c r="M30" i="47"/>
  <c r="P32" i="47"/>
  <c r="M32" i="47"/>
  <c r="P89" i="41"/>
  <c r="M89" i="41"/>
  <c r="P90" i="41"/>
  <c r="O82" i="41" l="1"/>
  <c r="N82" i="41"/>
  <c r="L82" i="41"/>
  <c r="O81" i="41"/>
  <c r="N81" i="41"/>
  <c r="L81" i="41"/>
  <c r="M81" i="41"/>
  <c r="O77" i="41"/>
  <c r="O79" i="41"/>
  <c r="N79" i="41"/>
  <c r="L79" i="41"/>
  <c r="M79" i="41"/>
  <c r="O78" i="41"/>
  <c r="N78" i="41"/>
  <c r="L78" i="41"/>
  <c r="M78" i="41"/>
  <c r="O75" i="41"/>
  <c r="N75" i="41"/>
  <c r="L75" i="41"/>
  <c r="M75" i="41"/>
  <c r="O94" i="41"/>
  <c r="N94" i="41"/>
  <c r="L94" i="41"/>
  <c r="O92" i="41"/>
  <c r="N92" i="41"/>
  <c r="L92" i="41"/>
  <c r="M92" i="41"/>
  <c r="O91" i="41"/>
  <c r="N91" i="41"/>
  <c r="L91" i="41"/>
  <c r="M91" i="41"/>
  <c r="O88" i="41"/>
  <c r="N88" i="41"/>
  <c r="L88" i="41"/>
  <c r="O87" i="41"/>
  <c r="N87" i="41"/>
  <c r="L87" i="41"/>
  <c r="N83" i="41"/>
  <c r="O80" i="41"/>
  <c r="N80" i="41"/>
  <c r="L80" i="41"/>
  <c r="M80" i="41"/>
  <c r="P88" i="41" l="1"/>
  <c r="M88" i="41"/>
  <c r="P82" i="41"/>
  <c r="M82" i="41"/>
  <c r="P78" i="41"/>
  <c r="P81" i="41"/>
  <c r="P79" i="41"/>
  <c r="M77" i="41"/>
  <c r="L77" i="41"/>
  <c r="L83" i="41"/>
  <c r="P80" i="41"/>
  <c r="P91" i="41"/>
  <c r="P75" i="41"/>
  <c r="P92" i="41"/>
  <c r="O86" i="41"/>
  <c r="N86" i="41"/>
  <c r="M86" i="41"/>
  <c r="L86" i="41"/>
  <c r="M83" i="41"/>
  <c r="O83" i="41"/>
  <c r="P87" i="41" l="1"/>
  <c r="M87" i="41"/>
  <c r="P94" i="41"/>
  <c r="M94" i="41"/>
  <c r="P77" i="41"/>
  <c r="N77" i="41"/>
  <c r="P86" i="41"/>
  <c r="L76" i="41"/>
  <c r="O76" i="41"/>
  <c r="N76" i="41"/>
  <c r="M76" i="41"/>
  <c r="P83" i="41"/>
  <c r="O85" i="41"/>
  <c r="N85" i="41"/>
  <c r="L85" i="41"/>
  <c r="N84" i="41"/>
  <c r="M84" i="41"/>
  <c r="L84" i="41"/>
  <c r="O84" i="41"/>
  <c r="M85" i="41"/>
  <c r="P76" i="41" l="1"/>
  <c r="P85" i="41"/>
  <c r="P84" i="41"/>
  <c r="O42" i="47" l="1"/>
  <c r="N42" i="47"/>
  <c r="L42" i="47"/>
  <c r="H42" i="8"/>
  <c r="O41" i="47"/>
  <c r="N41" i="47"/>
  <c r="L41" i="47"/>
  <c r="H41" i="8"/>
  <c r="H40" i="8"/>
  <c r="H39" i="8"/>
  <c r="H38" i="8"/>
  <c r="H37" i="8"/>
  <c r="H36" i="8"/>
  <c r="H35" i="8"/>
  <c r="H34" i="8"/>
  <c r="M34" i="8" s="1"/>
  <c r="P34" i="8" s="1"/>
  <c r="B119" i="41"/>
  <c r="C119" i="41"/>
  <c r="D119" i="41"/>
  <c r="H119" i="41"/>
  <c r="K119" i="41"/>
  <c r="L119" i="41"/>
  <c r="M119" i="41"/>
  <c r="N119" i="41"/>
  <c r="O119" i="41"/>
  <c r="P119" i="41"/>
  <c r="M41" i="8" l="1"/>
  <c r="P41" i="8" s="1"/>
  <c r="H41" i="47"/>
  <c r="M35" i="8"/>
  <c r="P35" i="8" s="1"/>
  <c r="H35" i="47"/>
  <c r="M39" i="8"/>
  <c r="P39" i="8" s="1"/>
  <c r="H39" i="47"/>
  <c r="K37" i="8"/>
  <c r="K37" i="47" s="1"/>
  <c r="M37" i="8"/>
  <c r="P37" i="8" s="1"/>
  <c r="H37" i="47"/>
  <c r="M42" i="8"/>
  <c r="P42" i="8" s="1"/>
  <c r="P42" i="47" s="1"/>
  <c r="H42" i="47"/>
  <c r="K38" i="8"/>
  <c r="K38" i="47" s="1"/>
  <c r="M38" i="8"/>
  <c r="P38" i="8" s="1"/>
  <c r="H38" i="47"/>
  <c r="K36" i="8"/>
  <c r="K36" i="47" s="1"/>
  <c r="M36" i="8"/>
  <c r="P36" i="8" s="1"/>
  <c r="H36" i="47"/>
  <c r="K40" i="8"/>
  <c r="K40" i="47" s="1"/>
  <c r="M40" i="8"/>
  <c r="P40" i="8" s="1"/>
  <c r="H40" i="47"/>
  <c r="P41" i="47"/>
  <c r="M41" i="47"/>
  <c r="K34" i="8"/>
  <c r="K42" i="8"/>
  <c r="K42" i="47" s="1"/>
  <c r="K41" i="8"/>
  <c r="K41" i="47" s="1"/>
  <c r="K35" i="8"/>
  <c r="K35" i="47" s="1"/>
  <c r="L35" i="47"/>
  <c r="O35" i="47"/>
  <c r="O111" i="41"/>
  <c r="L111" i="41"/>
  <c r="N116" i="41"/>
  <c r="O117" i="41"/>
  <c r="N111" i="41"/>
  <c r="N115" i="41"/>
  <c r="L115" i="41"/>
  <c r="O115" i="41"/>
  <c r="O114" i="41"/>
  <c r="M111" i="41"/>
  <c r="M113" i="41"/>
  <c r="M38" i="47"/>
  <c r="O38" i="47"/>
  <c r="L38" i="47"/>
  <c r="N35" i="47"/>
  <c r="M39" i="47"/>
  <c r="K39" i="8"/>
  <c r="K39" i="47" s="1"/>
  <c r="M115" i="41"/>
  <c r="L116" i="41"/>
  <c r="M42" i="47" l="1"/>
  <c r="M35" i="47"/>
  <c r="P38" i="47"/>
  <c r="N38" i="47"/>
  <c r="P35" i="47"/>
  <c r="M116" i="41"/>
  <c r="N117" i="41"/>
  <c r="L117" i="41"/>
  <c r="M117" i="41"/>
  <c r="O116" i="41"/>
  <c r="L114" i="41"/>
  <c r="N114" i="41"/>
  <c r="M114" i="41"/>
  <c r="N113" i="41"/>
  <c r="O113" i="41"/>
  <c r="L113" i="41"/>
  <c r="P115" i="41"/>
  <c r="P111" i="41"/>
  <c r="O37" i="47"/>
  <c r="N37" i="47"/>
  <c r="L37" i="47"/>
  <c r="N36" i="47"/>
  <c r="L36" i="47"/>
  <c r="O36" i="47"/>
  <c r="N39" i="47"/>
  <c r="L39" i="47"/>
  <c r="O39" i="47"/>
  <c r="M36" i="47"/>
  <c r="P37" i="47" l="1"/>
  <c r="M37" i="47"/>
  <c r="P117" i="41"/>
  <c r="P39" i="47"/>
  <c r="P114" i="41"/>
  <c r="P116" i="41"/>
  <c r="P113" i="41"/>
  <c r="N112" i="41"/>
  <c r="L112" i="41"/>
  <c r="M112" i="41"/>
  <c r="O112" i="41"/>
  <c r="O40" i="47"/>
  <c r="N40" i="47"/>
  <c r="L40" i="47"/>
  <c r="P36" i="47"/>
  <c r="B16" i="107"/>
  <c r="C16" i="107"/>
  <c r="D16" i="107"/>
  <c r="G16" i="107"/>
  <c r="L16" i="107"/>
  <c r="N16" i="107"/>
  <c r="O16" i="107"/>
  <c r="B17" i="107"/>
  <c r="C17" i="107"/>
  <c r="D17" i="107"/>
  <c r="G17" i="107"/>
  <c r="L17" i="107"/>
  <c r="N17" i="107"/>
  <c r="O17" i="107"/>
  <c r="B18" i="107"/>
  <c r="C18" i="107"/>
  <c r="D18" i="107"/>
  <c r="G18" i="107"/>
  <c r="L18" i="107"/>
  <c r="N18" i="107"/>
  <c r="O18" i="107"/>
  <c r="B19" i="107"/>
  <c r="C19" i="107"/>
  <c r="D19" i="107"/>
  <c r="G19" i="107"/>
  <c r="L19" i="107"/>
  <c r="N19" i="107"/>
  <c r="O19" i="107"/>
  <c r="B20" i="107"/>
  <c r="C20" i="107"/>
  <c r="D20" i="107"/>
  <c r="G20" i="107"/>
  <c r="L20" i="107"/>
  <c r="N20" i="107"/>
  <c r="O20" i="107"/>
  <c r="B21" i="107"/>
  <c r="C21" i="107"/>
  <c r="D21" i="107"/>
  <c r="G21" i="107"/>
  <c r="L21" i="107"/>
  <c r="N21" i="107"/>
  <c r="O21" i="107"/>
  <c r="B22" i="107"/>
  <c r="C22" i="107"/>
  <c r="D22" i="107"/>
  <c r="G22" i="107"/>
  <c r="L22" i="107"/>
  <c r="N22" i="107"/>
  <c r="O22" i="107"/>
  <c r="B23" i="107"/>
  <c r="C23" i="107"/>
  <c r="D23" i="107"/>
  <c r="G23" i="107"/>
  <c r="L23" i="107"/>
  <c r="N23" i="107"/>
  <c r="O23" i="107"/>
  <c r="B24" i="107"/>
  <c r="C24" i="107"/>
  <c r="D24" i="107"/>
  <c r="G24" i="107"/>
  <c r="L24" i="107"/>
  <c r="N24" i="107"/>
  <c r="O24" i="107"/>
  <c r="B25" i="107"/>
  <c r="C25" i="107"/>
  <c r="D25" i="107"/>
  <c r="G25" i="107"/>
  <c r="L25" i="107"/>
  <c r="N25" i="107"/>
  <c r="O25" i="107"/>
  <c r="B26" i="107"/>
  <c r="C26" i="107"/>
  <c r="D26" i="107"/>
  <c r="G26" i="107"/>
  <c r="L26" i="107"/>
  <c r="N26" i="107"/>
  <c r="O26" i="107"/>
  <c r="B27" i="107"/>
  <c r="C27" i="107"/>
  <c r="D27" i="107"/>
  <c r="G27" i="107"/>
  <c r="L27" i="107"/>
  <c r="N27" i="107"/>
  <c r="O27" i="107"/>
  <c r="B28" i="107"/>
  <c r="C28" i="107"/>
  <c r="D28" i="107"/>
  <c r="G28" i="107"/>
  <c r="L28" i="107"/>
  <c r="N28" i="107"/>
  <c r="O28" i="107"/>
  <c r="B29" i="107"/>
  <c r="C29" i="107"/>
  <c r="D29" i="107"/>
  <c r="G29" i="107"/>
  <c r="L29" i="107"/>
  <c r="N29" i="107"/>
  <c r="O29" i="107"/>
  <c r="B30" i="107"/>
  <c r="C30" i="107"/>
  <c r="D30" i="107"/>
  <c r="G30" i="107"/>
  <c r="L30" i="107"/>
  <c r="N30" i="107"/>
  <c r="O30" i="107"/>
  <c r="B31" i="107"/>
  <c r="C31" i="107"/>
  <c r="D31" i="107"/>
  <c r="G31" i="107"/>
  <c r="H31" i="107"/>
  <c r="K31" i="107"/>
  <c r="L31" i="107"/>
  <c r="M31" i="107"/>
  <c r="N31" i="107"/>
  <c r="O31" i="107"/>
  <c r="P31" i="107"/>
  <c r="A31" i="107" s="1"/>
  <c r="B32" i="107"/>
  <c r="C32" i="107"/>
  <c r="D32" i="107"/>
  <c r="G32" i="107"/>
  <c r="L32" i="107"/>
  <c r="N32" i="107"/>
  <c r="O32" i="107"/>
  <c r="B33" i="107"/>
  <c r="C33" i="107"/>
  <c r="D33" i="107"/>
  <c r="G33" i="107"/>
  <c r="L33" i="107"/>
  <c r="N33" i="107"/>
  <c r="O33" i="107"/>
  <c r="B34" i="107"/>
  <c r="C34" i="107"/>
  <c r="D34" i="107"/>
  <c r="G34" i="107"/>
  <c r="L34" i="107"/>
  <c r="N34" i="107"/>
  <c r="O34" i="107"/>
  <c r="B35" i="107"/>
  <c r="C35" i="107"/>
  <c r="D35" i="107"/>
  <c r="G35" i="107"/>
  <c r="L35" i="107"/>
  <c r="N35" i="107"/>
  <c r="O35" i="107"/>
  <c r="B36" i="107"/>
  <c r="C36" i="107"/>
  <c r="D36" i="107"/>
  <c r="G36" i="107"/>
  <c r="L36" i="107"/>
  <c r="N36" i="107"/>
  <c r="O36" i="107"/>
  <c r="B37" i="107"/>
  <c r="C37" i="107"/>
  <c r="D37" i="107"/>
  <c r="G37" i="107"/>
  <c r="L37" i="107"/>
  <c r="N37" i="107"/>
  <c r="O37" i="107"/>
  <c r="B38" i="107"/>
  <c r="C38" i="107"/>
  <c r="D38" i="107"/>
  <c r="G38" i="107"/>
  <c r="L38" i="107"/>
  <c r="N38" i="107"/>
  <c r="O38" i="107"/>
  <c r="B39" i="107"/>
  <c r="C39" i="107"/>
  <c r="D39" i="107"/>
  <c r="G39" i="107"/>
  <c r="H39" i="107"/>
  <c r="K39" i="107"/>
  <c r="L39" i="107"/>
  <c r="M39" i="107"/>
  <c r="N39" i="107"/>
  <c r="O39" i="107"/>
  <c r="P39" i="107"/>
  <c r="A39" i="107" s="1"/>
  <c r="B19" i="93"/>
  <c r="C19" i="93"/>
  <c r="D19" i="93"/>
  <c r="G19" i="93"/>
  <c r="L19" i="93"/>
  <c r="N19" i="93"/>
  <c r="O19" i="93"/>
  <c r="B20" i="93"/>
  <c r="C20" i="93"/>
  <c r="D20" i="93"/>
  <c r="G20" i="93"/>
  <c r="L20" i="93"/>
  <c r="N20" i="93"/>
  <c r="O20" i="93"/>
  <c r="B21" i="93"/>
  <c r="C21" i="93"/>
  <c r="D21" i="93"/>
  <c r="G21" i="93"/>
  <c r="L21" i="93"/>
  <c r="N21" i="93"/>
  <c r="O21" i="93"/>
  <c r="B22" i="93"/>
  <c r="C22" i="93"/>
  <c r="D22" i="93"/>
  <c r="G22" i="93"/>
  <c r="L22" i="93"/>
  <c r="N22" i="93"/>
  <c r="O22" i="93"/>
  <c r="B23" i="93"/>
  <c r="C23" i="93"/>
  <c r="D23" i="93"/>
  <c r="G23" i="93"/>
  <c r="L23" i="93"/>
  <c r="N23" i="93"/>
  <c r="O23" i="93"/>
  <c r="B24" i="93"/>
  <c r="C24" i="93"/>
  <c r="D24" i="93"/>
  <c r="G24" i="93"/>
  <c r="L24" i="93"/>
  <c r="N24" i="93"/>
  <c r="O24" i="93"/>
  <c r="B25" i="93"/>
  <c r="C25" i="93"/>
  <c r="D25" i="93"/>
  <c r="G25" i="93"/>
  <c r="L25" i="93"/>
  <c r="N25" i="93"/>
  <c r="O25" i="93"/>
  <c r="B26" i="93"/>
  <c r="C26" i="93"/>
  <c r="D26" i="93"/>
  <c r="G26" i="93"/>
  <c r="L26" i="93"/>
  <c r="N26" i="93"/>
  <c r="O26" i="93"/>
  <c r="B27" i="93"/>
  <c r="C27" i="93"/>
  <c r="D27" i="93"/>
  <c r="G27" i="93"/>
  <c r="L27" i="93"/>
  <c r="N27" i="93"/>
  <c r="O27" i="93"/>
  <c r="B28" i="93"/>
  <c r="C28" i="93"/>
  <c r="D28" i="93"/>
  <c r="G28" i="93"/>
  <c r="L28" i="93"/>
  <c r="N28" i="93"/>
  <c r="O28" i="93"/>
  <c r="B29" i="93"/>
  <c r="C29" i="93"/>
  <c r="D29" i="93"/>
  <c r="G29" i="93"/>
  <c r="L29" i="93"/>
  <c r="N29" i="93"/>
  <c r="O29" i="93"/>
  <c r="B30" i="93"/>
  <c r="C30" i="93"/>
  <c r="D30" i="93"/>
  <c r="G30" i="93"/>
  <c r="L30" i="93"/>
  <c r="N30" i="93"/>
  <c r="O30" i="93"/>
  <c r="B31" i="93"/>
  <c r="C31" i="93"/>
  <c r="D31" i="93"/>
  <c r="G31" i="93"/>
  <c r="L31" i="93"/>
  <c r="N31" i="93"/>
  <c r="O31" i="93"/>
  <c r="B32" i="93"/>
  <c r="C32" i="93"/>
  <c r="D32" i="93"/>
  <c r="G32" i="93"/>
  <c r="L32" i="93"/>
  <c r="N32" i="93"/>
  <c r="O32" i="93"/>
  <c r="B33" i="93"/>
  <c r="C33" i="93"/>
  <c r="D33" i="93"/>
  <c r="G33" i="93"/>
  <c r="L33" i="93"/>
  <c r="N33" i="93"/>
  <c r="O33" i="93"/>
  <c r="B34" i="93"/>
  <c r="C34" i="93"/>
  <c r="D34" i="93"/>
  <c r="G34" i="93"/>
  <c r="L34" i="93"/>
  <c r="N34" i="93"/>
  <c r="O34" i="93"/>
  <c r="B35" i="93"/>
  <c r="C35" i="93"/>
  <c r="D35" i="93"/>
  <c r="G35" i="93"/>
  <c r="L35" i="93"/>
  <c r="N35" i="93"/>
  <c r="O35" i="93"/>
  <c r="B36" i="93"/>
  <c r="C36" i="93"/>
  <c r="D36" i="93"/>
  <c r="G36" i="93"/>
  <c r="L36" i="93"/>
  <c r="N36" i="93"/>
  <c r="O36" i="93"/>
  <c r="B37" i="93"/>
  <c r="C37" i="93"/>
  <c r="D37" i="93"/>
  <c r="G37" i="93"/>
  <c r="L37" i="93"/>
  <c r="N37" i="93"/>
  <c r="O37" i="93"/>
  <c r="B38" i="93"/>
  <c r="C38" i="93"/>
  <c r="D38" i="93"/>
  <c r="G38" i="93"/>
  <c r="L38" i="93"/>
  <c r="N38" i="93"/>
  <c r="O38" i="93"/>
  <c r="B39" i="93"/>
  <c r="C39" i="93"/>
  <c r="D39" i="93"/>
  <c r="G39" i="93"/>
  <c r="L39" i="93"/>
  <c r="N39" i="93"/>
  <c r="O39" i="93"/>
  <c r="B40" i="93"/>
  <c r="C40" i="93"/>
  <c r="D40" i="93"/>
  <c r="G40" i="93"/>
  <c r="L40" i="93"/>
  <c r="N40" i="93"/>
  <c r="O40" i="93"/>
  <c r="B41" i="93"/>
  <c r="C41" i="93"/>
  <c r="D41" i="93"/>
  <c r="G41" i="93"/>
  <c r="L41" i="93"/>
  <c r="N41" i="93"/>
  <c r="O41" i="93"/>
  <c r="B42" i="93"/>
  <c r="C42" i="93"/>
  <c r="D42" i="93"/>
  <c r="G42" i="93"/>
  <c r="L42" i="93"/>
  <c r="N42" i="93"/>
  <c r="O42" i="93"/>
  <c r="B43" i="93"/>
  <c r="C43" i="93"/>
  <c r="D43" i="93"/>
  <c r="G43" i="93"/>
  <c r="H43" i="93"/>
  <c r="K43" i="93"/>
  <c r="L43" i="93"/>
  <c r="M43" i="93"/>
  <c r="N43" i="93"/>
  <c r="O43" i="93"/>
  <c r="P43" i="93"/>
  <c r="A43" i="93" s="1"/>
  <c r="B44" i="93"/>
  <c r="C44" i="93"/>
  <c r="D44" i="93"/>
  <c r="G44" i="93"/>
  <c r="L44" i="93"/>
  <c r="N44" i="93"/>
  <c r="O44" i="93"/>
  <c r="B45" i="93"/>
  <c r="C45" i="93"/>
  <c r="D45" i="93"/>
  <c r="G45" i="93"/>
  <c r="L45" i="93"/>
  <c r="N45" i="93"/>
  <c r="O45" i="93"/>
  <c r="B46" i="93"/>
  <c r="C46" i="93"/>
  <c r="D46" i="93"/>
  <c r="G46" i="93"/>
  <c r="L46" i="93"/>
  <c r="N46" i="93"/>
  <c r="O46" i="93"/>
  <c r="B47" i="93"/>
  <c r="C47" i="93"/>
  <c r="D47" i="93"/>
  <c r="G47" i="93"/>
  <c r="L47" i="93"/>
  <c r="N47" i="93"/>
  <c r="O47" i="93"/>
  <c r="B48" i="93"/>
  <c r="C48" i="93"/>
  <c r="D48" i="93"/>
  <c r="G48" i="93"/>
  <c r="L48" i="93"/>
  <c r="N48" i="93"/>
  <c r="O48" i="93"/>
  <c r="B49" i="93"/>
  <c r="C49" i="93"/>
  <c r="D49" i="93"/>
  <c r="G49" i="93"/>
  <c r="L49" i="93"/>
  <c r="N49" i="93"/>
  <c r="O49" i="93"/>
  <c r="B50" i="93"/>
  <c r="C50" i="93"/>
  <c r="D50" i="93"/>
  <c r="G50" i="93"/>
  <c r="L50" i="93"/>
  <c r="N50" i="93"/>
  <c r="O50" i="93"/>
  <c r="B51" i="93"/>
  <c r="C51" i="93"/>
  <c r="D51" i="93"/>
  <c r="G51" i="93"/>
  <c r="L51" i="93"/>
  <c r="N51" i="93"/>
  <c r="O51" i="93"/>
  <c r="B52" i="93"/>
  <c r="C52" i="93"/>
  <c r="D52" i="93"/>
  <c r="G52" i="93"/>
  <c r="L52" i="93"/>
  <c r="N52" i="93"/>
  <c r="O52" i="93"/>
  <c r="B53" i="93"/>
  <c r="C53" i="93"/>
  <c r="D53" i="93"/>
  <c r="G53" i="93"/>
  <c r="L53" i="93"/>
  <c r="N53" i="93"/>
  <c r="O53" i="93"/>
  <c r="B54" i="93"/>
  <c r="C54" i="93"/>
  <c r="D54" i="93"/>
  <c r="G54" i="93"/>
  <c r="L54" i="93"/>
  <c r="N54" i="93"/>
  <c r="O54" i="93"/>
  <c r="B55" i="93"/>
  <c r="C55" i="93"/>
  <c r="D55" i="93"/>
  <c r="G55" i="93"/>
  <c r="L55" i="93"/>
  <c r="N55" i="93"/>
  <c r="O55" i="93"/>
  <c r="B56" i="93"/>
  <c r="C56" i="93"/>
  <c r="D56" i="93"/>
  <c r="G56" i="93"/>
  <c r="L56" i="93"/>
  <c r="N56" i="93"/>
  <c r="O56" i="93"/>
  <c r="B57" i="93"/>
  <c r="C57" i="93"/>
  <c r="D57" i="93"/>
  <c r="G57" i="93"/>
  <c r="H57" i="93"/>
  <c r="K57" i="93"/>
  <c r="L57" i="93"/>
  <c r="M57" i="93"/>
  <c r="N57" i="93"/>
  <c r="O57" i="93"/>
  <c r="P57" i="93"/>
  <c r="A57" i="93" s="1"/>
  <c r="B58" i="93"/>
  <c r="C58" i="93"/>
  <c r="D58" i="93"/>
  <c r="G58" i="93"/>
  <c r="L58" i="93"/>
  <c r="N58" i="93"/>
  <c r="O58" i="93"/>
  <c r="B59" i="93"/>
  <c r="C59" i="93"/>
  <c r="D59" i="93"/>
  <c r="G59" i="93"/>
  <c r="L59" i="93"/>
  <c r="N59" i="93"/>
  <c r="O59" i="93"/>
  <c r="B60" i="93"/>
  <c r="C60" i="93"/>
  <c r="D60" i="93"/>
  <c r="G60" i="93"/>
  <c r="L60" i="93"/>
  <c r="N60" i="93"/>
  <c r="O60" i="93"/>
  <c r="B61" i="93"/>
  <c r="C61" i="93"/>
  <c r="D61" i="93"/>
  <c r="G61" i="93"/>
  <c r="L61" i="93"/>
  <c r="N61" i="93"/>
  <c r="O61" i="93"/>
  <c r="B62" i="93"/>
  <c r="C62" i="93"/>
  <c r="D62" i="93"/>
  <c r="G62" i="93"/>
  <c r="L62" i="93"/>
  <c r="N62" i="93"/>
  <c r="O62" i="93"/>
  <c r="B63" i="93"/>
  <c r="C63" i="93"/>
  <c r="D63" i="93"/>
  <c r="G63" i="93"/>
  <c r="L63" i="93"/>
  <c r="N63" i="93"/>
  <c r="O63" i="93"/>
  <c r="B64" i="93"/>
  <c r="C64" i="93"/>
  <c r="D64" i="93"/>
  <c r="G64" i="93"/>
  <c r="L64" i="93"/>
  <c r="N64" i="93"/>
  <c r="O64" i="93"/>
  <c r="B65" i="93"/>
  <c r="C65" i="93"/>
  <c r="D65" i="93"/>
  <c r="G65" i="93"/>
  <c r="H65" i="93"/>
  <c r="K65" i="93"/>
  <c r="L65" i="93"/>
  <c r="M65" i="93"/>
  <c r="N65" i="93"/>
  <c r="O65" i="93"/>
  <c r="P65" i="93"/>
  <c r="A65" i="93" s="1"/>
  <c r="B15" i="93"/>
  <c r="C15" i="93"/>
  <c r="D15" i="93"/>
  <c r="G15" i="93"/>
  <c r="H15" i="93"/>
  <c r="K15" i="93"/>
  <c r="L15" i="93"/>
  <c r="M15" i="93"/>
  <c r="N15" i="93"/>
  <c r="O15" i="93"/>
  <c r="P15" i="93"/>
  <c r="A15" i="93" s="1"/>
  <c r="B16" i="93"/>
  <c r="C16" i="93"/>
  <c r="D16" i="93"/>
  <c r="G16" i="93"/>
  <c r="H16" i="93"/>
  <c r="K16" i="93"/>
  <c r="L16" i="93"/>
  <c r="M16" i="93"/>
  <c r="N16" i="93"/>
  <c r="O16" i="93"/>
  <c r="P16" i="93"/>
  <c r="A16" i="93" s="1"/>
  <c r="B17" i="93"/>
  <c r="C17" i="93"/>
  <c r="D17" i="93"/>
  <c r="G17" i="93"/>
  <c r="H17" i="93"/>
  <c r="K17" i="93"/>
  <c r="L17" i="93"/>
  <c r="M17" i="93"/>
  <c r="N17" i="93"/>
  <c r="O17" i="93"/>
  <c r="P17" i="93"/>
  <c r="A17" i="93" s="1"/>
  <c r="B18" i="93"/>
  <c r="C18" i="93"/>
  <c r="D18" i="93"/>
  <c r="G18" i="93"/>
  <c r="B14" i="52"/>
  <c r="C14" i="52"/>
  <c r="D14" i="52"/>
  <c r="H14" i="52"/>
  <c r="K14" i="52"/>
  <c r="L14" i="52"/>
  <c r="M14" i="52"/>
  <c r="N14" i="52"/>
  <c r="O14" i="52"/>
  <c r="P14" i="52"/>
  <c r="A14" i="52" s="1"/>
  <c r="B15" i="52"/>
  <c r="C15" i="52"/>
  <c r="D15" i="52"/>
  <c r="H15" i="52"/>
  <c r="K15" i="52"/>
  <c r="B16" i="52"/>
  <c r="C16" i="52"/>
  <c r="D16" i="52"/>
  <c r="H16" i="52"/>
  <c r="K16" i="52"/>
  <c r="B17" i="52"/>
  <c r="C17" i="52"/>
  <c r="D17" i="52"/>
  <c r="H17" i="52"/>
  <c r="K17" i="52"/>
  <c r="B18" i="52"/>
  <c r="C18" i="52"/>
  <c r="D18" i="52"/>
  <c r="H18" i="52"/>
  <c r="K18" i="52"/>
  <c r="B19" i="52"/>
  <c r="C19" i="52"/>
  <c r="D19" i="52"/>
  <c r="H19" i="52"/>
  <c r="K19" i="52"/>
  <c r="B20" i="52"/>
  <c r="C20" i="52"/>
  <c r="D20" i="52"/>
  <c r="H20" i="52"/>
  <c r="K20" i="52"/>
  <c r="B21" i="52"/>
  <c r="C21" i="52"/>
  <c r="D21" i="52"/>
  <c r="H21" i="52"/>
  <c r="K21" i="52"/>
  <c r="B14" i="51"/>
  <c r="C14" i="51"/>
  <c r="D14" i="51"/>
  <c r="G14" i="51"/>
  <c r="H14" i="51"/>
  <c r="K14" i="51"/>
  <c r="L14" i="51"/>
  <c r="M14" i="51"/>
  <c r="N14" i="51"/>
  <c r="O14" i="51"/>
  <c r="P14" i="51"/>
  <c r="A14" i="51" s="1"/>
  <c r="B15" i="51"/>
  <c r="C15" i="51"/>
  <c r="D15" i="51"/>
  <c r="G15" i="51"/>
  <c r="B14" i="102"/>
  <c r="C14" i="102"/>
  <c r="D14" i="102"/>
  <c r="G14" i="102"/>
  <c r="H14" i="102"/>
  <c r="K14" i="102"/>
  <c r="L14" i="102"/>
  <c r="M14" i="102"/>
  <c r="N14" i="102"/>
  <c r="O14" i="102"/>
  <c r="P14" i="102"/>
  <c r="A14" i="102" s="1"/>
  <c r="B15" i="102"/>
  <c r="C15" i="102"/>
  <c r="D15" i="102"/>
  <c r="G15" i="102"/>
  <c r="H15" i="102"/>
  <c r="K15" i="102"/>
  <c r="L15" i="102"/>
  <c r="M15" i="102"/>
  <c r="N15" i="102"/>
  <c r="O15" i="102"/>
  <c r="P15" i="102"/>
  <c r="A15" i="102" s="1"/>
  <c r="B16" i="102"/>
  <c r="C16" i="102"/>
  <c r="D16" i="102"/>
  <c r="G16" i="102"/>
  <c r="H16" i="102"/>
  <c r="K16" i="102"/>
  <c r="L16" i="102"/>
  <c r="M16" i="102"/>
  <c r="N16" i="102"/>
  <c r="O16" i="102"/>
  <c r="P16" i="102"/>
  <c r="A16" i="102" s="1"/>
  <c r="B15" i="47"/>
  <c r="C15" i="47"/>
  <c r="D15" i="47"/>
  <c r="G15" i="47"/>
  <c r="B16" i="45"/>
  <c r="C16" i="45"/>
  <c r="D16" i="45"/>
  <c r="H16" i="45"/>
  <c r="K16" i="45"/>
  <c r="L16" i="45"/>
  <c r="M16" i="45"/>
  <c r="N16" i="45"/>
  <c r="O16" i="45"/>
  <c r="P16" i="45"/>
  <c r="A16" i="45" s="1"/>
  <c r="B17" i="45"/>
  <c r="C17" i="45"/>
  <c r="D17" i="45"/>
  <c r="B18" i="45"/>
  <c r="C18" i="45"/>
  <c r="D18" i="45"/>
  <c r="B19" i="45"/>
  <c r="C19" i="45"/>
  <c r="D19" i="45"/>
  <c r="B20" i="45"/>
  <c r="C20" i="45"/>
  <c r="D20" i="45"/>
  <c r="B21" i="45"/>
  <c r="C21" i="45"/>
  <c r="D21" i="45"/>
  <c r="B22" i="45"/>
  <c r="C22" i="45"/>
  <c r="D22" i="45"/>
  <c r="H22" i="45"/>
  <c r="K22" i="45"/>
  <c r="L22" i="45"/>
  <c r="M22" i="45"/>
  <c r="N22" i="45"/>
  <c r="O22" i="45"/>
  <c r="P22" i="45"/>
  <c r="A22" i="45" s="1"/>
  <c r="B23" i="45"/>
  <c r="C23" i="45"/>
  <c r="D23" i="45"/>
  <c r="B24" i="45"/>
  <c r="C24" i="45"/>
  <c r="D24" i="45"/>
  <c r="B25" i="45"/>
  <c r="C25" i="45"/>
  <c r="D25" i="45"/>
  <c r="B26" i="45"/>
  <c r="C26" i="45"/>
  <c r="D26" i="45"/>
  <c r="B27" i="45"/>
  <c r="C27" i="45"/>
  <c r="D27" i="45"/>
  <c r="B28" i="45"/>
  <c r="C28" i="45"/>
  <c r="D28" i="45"/>
  <c r="H28" i="45"/>
  <c r="K28" i="45"/>
  <c r="L28" i="45"/>
  <c r="M28" i="45"/>
  <c r="N28" i="45"/>
  <c r="O28" i="45"/>
  <c r="P28" i="45"/>
  <c r="A28" i="45" s="1"/>
  <c r="B16" i="100"/>
  <c r="C16" i="100"/>
  <c r="D16" i="100"/>
  <c r="B17" i="100"/>
  <c r="C17" i="100"/>
  <c r="D17" i="100"/>
  <c r="B18" i="100"/>
  <c r="C18" i="100"/>
  <c r="D18" i="100"/>
  <c r="B19" i="100"/>
  <c r="C19" i="100"/>
  <c r="D19" i="100"/>
  <c r="H19" i="100"/>
  <c r="K19" i="100"/>
  <c r="L19" i="100"/>
  <c r="M19" i="100"/>
  <c r="N19" i="100"/>
  <c r="O19" i="100"/>
  <c r="P19" i="100"/>
  <c r="A19" i="100" s="1"/>
  <c r="B16" i="6"/>
  <c r="C16" i="6"/>
  <c r="D16" i="6"/>
  <c r="B17" i="6"/>
  <c r="C17" i="6"/>
  <c r="D17" i="6"/>
  <c r="B18" i="6"/>
  <c r="C18" i="6"/>
  <c r="D18" i="6"/>
  <c r="B19" i="6"/>
  <c r="C19" i="6"/>
  <c r="D19" i="6"/>
  <c r="B20" i="6"/>
  <c r="C20" i="6"/>
  <c r="D20" i="6"/>
  <c r="B21" i="6"/>
  <c r="C21" i="6"/>
  <c r="D21" i="6"/>
  <c r="B22" i="6"/>
  <c r="C22" i="6"/>
  <c r="D22" i="6"/>
  <c r="B23" i="6"/>
  <c r="C23" i="6"/>
  <c r="D23" i="6"/>
  <c r="B24" i="6"/>
  <c r="C24" i="6"/>
  <c r="D24" i="6"/>
  <c r="H24" i="6"/>
  <c r="K24" i="6"/>
  <c r="L24" i="6"/>
  <c r="M24" i="6"/>
  <c r="N24" i="6"/>
  <c r="O24" i="6"/>
  <c r="P24" i="6"/>
  <c r="A24" i="6" s="1"/>
  <c r="B25" i="6"/>
  <c r="C25" i="6"/>
  <c r="D25" i="6"/>
  <c r="B26" i="6"/>
  <c r="C26" i="6"/>
  <c r="D26" i="6"/>
  <c r="B27" i="6"/>
  <c r="C27" i="6"/>
  <c r="D27" i="6"/>
  <c r="B28" i="6"/>
  <c r="C28" i="6"/>
  <c r="D28" i="6"/>
  <c r="B29" i="6"/>
  <c r="C29" i="6"/>
  <c r="D29" i="6"/>
  <c r="H29" i="6"/>
  <c r="K29" i="6"/>
  <c r="L29" i="6"/>
  <c r="M29" i="6"/>
  <c r="N29" i="6"/>
  <c r="O29" i="6"/>
  <c r="P29" i="6"/>
  <c r="A29" i="6" s="1"/>
  <c r="B30" i="6"/>
  <c r="C30" i="6"/>
  <c r="D30" i="6"/>
  <c r="H30" i="6"/>
  <c r="K30" i="6"/>
  <c r="L30" i="6"/>
  <c r="M30" i="6"/>
  <c r="N30" i="6"/>
  <c r="O30" i="6"/>
  <c r="P30" i="6"/>
  <c r="A30" i="6" s="1"/>
  <c r="B31" i="6"/>
  <c r="C31" i="6"/>
  <c r="D31" i="6"/>
  <c r="H31" i="6"/>
  <c r="K31" i="6"/>
  <c r="L31" i="6"/>
  <c r="M31" i="6"/>
  <c r="N31" i="6"/>
  <c r="O31" i="6"/>
  <c r="P31" i="6"/>
  <c r="A31" i="6" s="1"/>
  <c r="B32" i="6"/>
  <c r="C32" i="6"/>
  <c r="D32" i="6"/>
  <c r="H32" i="6"/>
  <c r="K32" i="6"/>
  <c r="L32" i="6"/>
  <c r="M32" i="6"/>
  <c r="N32" i="6"/>
  <c r="O32" i="6"/>
  <c r="P32" i="6"/>
  <c r="A32" i="6" s="1"/>
  <c r="B33" i="6"/>
  <c r="C33" i="6"/>
  <c r="D33" i="6"/>
  <c r="B34" i="6"/>
  <c r="C34" i="6"/>
  <c r="D34" i="6"/>
  <c r="B35" i="6"/>
  <c r="C35" i="6"/>
  <c r="D35" i="6"/>
  <c r="B36" i="6"/>
  <c r="C36" i="6"/>
  <c r="D36" i="6"/>
  <c r="H36" i="6"/>
  <c r="K36" i="6"/>
  <c r="L36" i="6"/>
  <c r="M36" i="6"/>
  <c r="N36" i="6"/>
  <c r="O36" i="6"/>
  <c r="P36" i="6"/>
  <c r="A36" i="6" s="1"/>
  <c r="B37" i="6"/>
  <c r="C37" i="6"/>
  <c r="D37" i="6"/>
  <c r="B38" i="6"/>
  <c r="C38" i="6"/>
  <c r="D38" i="6"/>
  <c r="B39" i="6"/>
  <c r="C39" i="6"/>
  <c r="D39" i="6"/>
  <c r="B55" i="99"/>
  <c r="C55" i="99"/>
  <c r="D55" i="99"/>
  <c r="H55" i="99"/>
  <c r="K55" i="99"/>
  <c r="L55" i="99"/>
  <c r="M55" i="99"/>
  <c r="N55" i="99"/>
  <c r="O55" i="99"/>
  <c r="P55" i="99"/>
  <c r="A55" i="99" s="1"/>
  <c r="B14" i="39"/>
  <c r="C14" i="39"/>
  <c r="D14" i="39"/>
  <c r="H14" i="39"/>
  <c r="K14" i="39"/>
  <c r="L14" i="39"/>
  <c r="M14" i="39"/>
  <c r="N14" i="39"/>
  <c r="O14" i="39"/>
  <c r="P14" i="39"/>
  <c r="A14" i="39" s="1"/>
  <c r="A15" i="39"/>
  <c r="B15" i="39"/>
  <c r="C15" i="39"/>
  <c r="D15" i="39"/>
  <c r="H15" i="39"/>
  <c r="K15" i="39"/>
  <c r="L15" i="39"/>
  <c r="M15" i="39"/>
  <c r="N15" i="39"/>
  <c r="O15" i="39"/>
  <c r="P15" i="39"/>
  <c r="B17" i="39"/>
  <c r="C17" i="39"/>
  <c r="D17" i="39"/>
  <c r="L17" i="39"/>
  <c r="N17" i="39"/>
  <c r="O17" i="39"/>
  <c r="B18" i="39"/>
  <c r="C18" i="39"/>
  <c r="D18" i="39"/>
  <c r="L18" i="39"/>
  <c r="N18" i="39"/>
  <c r="O18" i="39"/>
  <c r="B19" i="39"/>
  <c r="C19" i="39"/>
  <c r="D19" i="39"/>
  <c r="L19" i="39"/>
  <c r="N19" i="39"/>
  <c r="O19" i="39"/>
  <c r="B20" i="39"/>
  <c r="C20" i="39"/>
  <c r="D20" i="39"/>
  <c r="L20" i="39"/>
  <c r="N20" i="39"/>
  <c r="O20" i="39"/>
  <c r="B21" i="39"/>
  <c r="C21" i="39"/>
  <c r="D21" i="39"/>
  <c r="L21" i="39"/>
  <c r="N21" i="39"/>
  <c r="O21" i="39"/>
  <c r="B22" i="39"/>
  <c r="C22" i="39"/>
  <c r="D22" i="39"/>
  <c r="L22" i="39"/>
  <c r="N22" i="39"/>
  <c r="O22" i="39"/>
  <c r="B23" i="39"/>
  <c r="C23" i="39"/>
  <c r="D23" i="39"/>
  <c r="L23" i="39"/>
  <c r="N23" i="39"/>
  <c r="O23" i="39"/>
  <c r="B24" i="39"/>
  <c r="C24" i="39"/>
  <c r="D24" i="39"/>
  <c r="H24" i="39"/>
  <c r="K24" i="39"/>
  <c r="L24" i="39"/>
  <c r="M24" i="39"/>
  <c r="N24" i="39"/>
  <c r="O24" i="39"/>
  <c r="P24" i="39"/>
  <c r="B25" i="39"/>
  <c r="C25" i="39"/>
  <c r="D25" i="39"/>
  <c r="L25" i="39"/>
  <c r="N25" i="39"/>
  <c r="O25" i="39"/>
  <c r="B26" i="39"/>
  <c r="C26" i="39"/>
  <c r="D26" i="39"/>
  <c r="B16" i="39"/>
  <c r="C16" i="39"/>
  <c r="D16" i="39"/>
  <c r="P40" i="47" l="1"/>
  <c r="M40" i="47"/>
  <c r="P112" i="41"/>
  <c r="H38" i="13" l="1"/>
  <c r="H37" i="13"/>
  <c r="H36" i="13"/>
  <c r="H32" i="13"/>
  <c r="M32" i="13" l="1"/>
  <c r="H32" i="107"/>
  <c r="K37" i="13"/>
  <c r="K37" i="107" s="1"/>
  <c r="M37" i="13"/>
  <c r="H37" i="107"/>
  <c r="M36" i="13"/>
  <c r="H36" i="107"/>
  <c r="M38" i="13"/>
  <c r="H38" i="107"/>
  <c r="K36" i="13"/>
  <c r="K36" i="107" s="1"/>
  <c r="K38" i="13"/>
  <c r="K38" i="107" s="1"/>
  <c r="K32" i="13"/>
  <c r="K32" i="107" s="1"/>
  <c r="P32" i="13" l="1"/>
  <c r="P32" i="107" s="1"/>
  <c r="M32" i="107"/>
  <c r="P38" i="13"/>
  <c r="P38" i="107" s="1"/>
  <c r="M38" i="107"/>
  <c r="P37" i="13"/>
  <c r="P37" i="107" s="1"/>
  <c r="M37" i="107"/>
  <c r="P36" i="13"/>
  <c r="P36" i="107" s="1"/>
  <c r="M36" i="107"/>
  <c r="H28" i="13"/>
  <c r="H27" i="13"/>
  <c r="H26" i="13"/>
  <c r="H25" i="13"/>
  <c r="H24" i="13"/>
  <c r="H23" i="13"/>
  <c r="H22" i="13"/>
  <c r="H21" i="13"/>
  <c r="H20" i="13"/>
  <c r="H19" i="13"/>
  <c r="H18" i="13"/>
  <c r="H17" i="13"/>
  <c r="M20" i="13" l="1"/>
  <c r="H20" i="107"/>
  <c r="K24" i="13"/>
  <c r="K24" i="107" s="1"/>
  <c r="M24" i="13"/>
  <c r="H24" i="107"/>
  <c r="M18" i="13"/>
  <c r="H18" i="107"/>
  <c r="K21" i="13"/>
  <c r="K21" i="107" s="1"/>
  <c r="M21" i="13"/>
  <c r="H21" i="107"/>
  <c r="M25" i="13"/>
  <c r="H25" i="107"/>
  <c r="M22" i="13"/>
  <c r="H22" i="107"/>
  <c r="M26" i="13"/>
  <c r="H26" i="107"/>
  <c r="M17" i="13"/>
  <c r="H17" i="107"/>
  <c r="M19" i="13"/>
  <c r="H19" i="107"/>
  <c r="M23" i="13"/>
  <c r="H23" i="107"/>
  <c r="M27" i="13"/>
  <c r="H27" i="107"/>
  <c r="M28" i="13"/>
  <c r="H28" i="107"/>
  <c r="K28" i="13"/>
  <c r="K28" i="107" s="1"/>
  <c r="K26" i="13"/>
  <c r="K26" i="107" s="1"/>
  <c r="K23" i="13"/>
  <c r="K23" i="107" s="1"/>
  <c r="K19" i="13"/>
  <c r="K19" i="107" s="1"/>
  <c r="K17" i="13"/>
  <c r="K17" i="107" s="1"/>
  <c r="K20" i="13"/>
  <c r="K20" i="107" s="1"/>
  <c r="K25" i="13"/>
  <c r="K25" i="107" s="1"/>
  <c r="K22" i="13"/>
  <c r="K22" i="107" s="1"/>
  <c r="K18" i="13"/>
  <c r="K18" i="107" s="1"/>
  <c r="K27" i="13"/>
  <c r="K27" i="107" s="1"/>
  <c r="P26" i="13" l="1"/>
  <c r="P26" i="107" s="1"/>
  <c r="M26" i="107"/>
  <c r="P20" i="13"/>
  <c r="P20" i="107" s="1"/>
  <c r="M20" i="107"/>
  <c r="P28" i="13"/>
  <c r="P28" i="107" s="1"/>
  <c r="M28" i="107"/>
  <c r="P23" i="13"/>
  <c r="P23" i="107" s="1"/>
  <c r="M23" i="107"/>
  <c r="P17" i="13"/>
  <c r="P17" i="107" s="1"/>
  <c r="M17" i="107"/>
  <c r="P25" i="13"/>
  <c r="P25" i="107" s="1"/>
  <c r="M25" i="107"/>
  <c r="P24" i="13"/>
  <c r="P24" i="107" s="1"/>
  <c r="M24" i="107"/>
  <c r="P18" i="13"/>
  <c r="P18" i="107" s="1"/>
  <c r="M18" i="107"/>
  <c r="P27" i="13"/>
  <c r="P27" i="107" s="1"/>
  <c r="M27" i="107"/>
  <c r="P19" i="13"/>
  <c r="P19" i="107" s="1"/>
  <c r="M19" i="107"/>
  <c r="P22" i="13"/>
  <c r="P22" i="107" s="1"/>
  <c r="M22" i="107"/>
  <c r="P21" i="13"/>
  <c r="P21" i="107" s="1"/>
  <c r="M21" i="107"/>
  <c r="E49" i="12"/>
  <c r="E46" i="12"/>
  <c r="H39" i="12"/>
  <c r="H26" i="12"/>
  <c r="O21" i="52"/>
  <c r="N21" i="52"/>
  <c r="L21" i="52"/>
  <c r="O20" i="52"/>
  <c r="N20" i="52"/>
  <c r="L20" i="52"/>
  <c r="O19" i="52"/>
  <c r="N19" i="52"/>
  <c r="M19" i="52"/>
  <c r="L19" i="52"/>
  <c r="O18" i="52"/>
  <c r="N18" i="52"/>
  <c r="L18" i="52"/>
  <c r="O17" i="52"/>
  <c r="N17" i="52"/>
  <c r="M17" i="52"/>
  <c r="L17" i="52"/>
  <c r="O16" i="52"/>
  <c r="N16" i="52"/>
  <c r="L16" i="52"/>
  <c r="O15" i="52"/>
  <c r="N15" i="52"/>
  <c r="L15" i="52"/>
  <c r="M35" i="10" l="1"/>
  <c r="H35" i="51"/>
  <c r="M20" i="52"/>
  <c r="H38" i="51"/>
  <c r="M38" i="10"/>
  <c r="M21" i="52"/>
  <c r="M39" i="10"/>
  <c r="H39" i="51"/>
  <c r="M15" i="52"/>
  <c r="H33" i="51"/>
  <c r="M33" i="10"/>
  <c r="K35" i="51"/>
  <c r="M18" i="52"/>
  <c r="M36" i="10"/>
  <c r="H36" i="51"/>
  <c r="H37" i="51"/>
  <c r="M37" i="10"/>
  <c r="M16" i="52"/>
  <c r="M34" i="10"/>
  <c r="H34" i="51"/>
  <c r="K37" i="51"/>
  <c r="M39" i="12"/>
  <c r="H42" i="93"/>
  <c r="M26" i="12"/>
  <c r="H29" i="93"/>
  <c r="K39" i="12"/>
  <c r="K42" i="93" s="1"/>
  <c r="K33" i="51"/>
  <c r="P17" i="52"/>
  <c r="A17" i="52" s="1"/>
  <c r="P15" i="52"/>
  <c r="A15" i="52" s="1"/>
  <c r="P18" i="52"/>
  <c r="A18" i="52" s="1"/>
  <c r="P16" i="52"/>
  <c r="A16" i="52" s="1"/>
  <c r="P19" i="52"/>
  <c r="A19" i="52" s="1"/>
  <c r="K38" i="51"/>
  <c r="P20" i="52"/>
  <c r="A20" i="52" s="1"/>
  <c r="P21" i="52"/>
  <c r="A21" i="52" s="1"/>
  <c r="K26" i="12"/>
  <c r="K29" i="93" s="1"/>
  <c r="K34" i="51"/>
  <c r="K36" i="51"/>
  <c r="K39" i="51"/>
  <c r="P34" i="10" l="1"/>
  <c r="P34" i="51" s="1"/>
  <c r="M34" i="51"/>
  <c r="P33" i="10"/>
  <c r="P33" i="51" s="1"/>
  <c r="M33" i="51"/>
  <c r="M39" i="51"/>
  <c r="P39" i="10"/>
  <c r="P39" i="51" s="1"/>
  <c r="M36" i="51"/>
  <c r="P36" i="10"/>
  <c r="P36" i="51" s="1"/>
  <c r="P37" i="10"/>
  <c r="P37" i="51" s="1"/>
  <c r="M37" i="51"/>
  <c r="P38" i="10"/>
  <c r="P38" i="51" s="1"/>
  <c r="M38" i="51"/>
  <c r="P35" i="10"/>
  <c r="P35" i="51" s="1"/>
  <c r="M35" i="51"/>
  <c r="P39" i="12"/>
  <c r="P42" i="93" s="1"/>
  <c r="M42" i="93"/>
  <c r="P26" i="12"/>
  <c r="P29" i="93" s="1"/>
  <c r="M29" i="93"/>
  <c r="N15" i="51"/>
  <c r="K16" i="51" l="1"/>
  <c r="M16" i="10"/>
  <c r="H16" i="51"/>
  <c r="M15" i="10"/>
  <c r="P15" i="10" s="1"/>
  <c r="P15" i="51" s="1"/>
  <c r="H15" i="51"/>
  <c r="H17" i="51"/>
  <c r="M17" i="10"/>
  <c r="M15" i="51"/>
  <c r="L15" i="51"/>
  <c r="O15" i="51"/>
  <c r="K15" i="51"/>
  <c r="K17" i="51"/>
  <c r="M17" i="51" l="1"/>
  <c r="P17" i="10"/>
  <c r="P17" i="51" s="1"/>
  <c r="M16" i="51"/>
  <c r="P16" i="10"/>
  <c r="P16" i="51" s="1"/>
  <c r="A17" i="51" s="1"/>
  <c r="A15" i="51"/>
  <c r="O48" i="47"/>
  <c r="L47" i="47"/>
  <c r="O46" i="47"/>
  <c r="O45" i="47"/>
  <c r="O44" i="47"/>
  <c r="N44" i="47"/>
  <c r="L44" i="47"/>
  <c r="H43" i="8"/>
  <c r="M43" i="8" s="1"/>
  <c r="P43" i="8" s="1"/>
  <c r="O28" i="47"/>
  <c r="N28" i="47"/>
  <c r="L28" i="47"/>
  <c r="H28" i="8"/>
  <c r="O27" i="47"/>
  <c r="N27" i="47"/>
  <c r="L27" i="47"/>
  <c r="H27" i="8"/>
  <c r="H26" i="8"/>
  <c r="H25" i="8"/>
  <c r="N25" i="47"/>
  <c r="H24" i="8"/>
  <c r="O24" i="47"/>
  <c r="H23" i="8"/>
  <c r="O23" i="47"/>
  <c r="H22" i="8"/>
  <c r="N22" i="47"/>
  <c r="O21" i="47"/>
  <c r="N21" i="47"/>
  <c r="L21" i="47"/>
  <c r="H21" i="8"/>
  <c r="M44" i="8" l="1"/>
  <c r="P44" i="8" s="1"/>
  <c r="H44" i="47"/>
  <c r="M23" i="8"/>
  <c r="P23" i="8" s="1"/>
  <c r="H23" i="47"/>
  <c r="M25" i="8"/>
  <c r="P25" i="8" s="1"/>
  <c r="H25" i="47"/>
  <c r="M45" i="8"/>
  <c r="P45" i="8" s="1"/>
  <c r="H45" i="47"/>
  <c r="M47" i="8"/>
  <c r="P47" i="8" s="1"/>
  <c r="H47" i="47"/>
  <c r="M21" i="8"/>
  <c r="P21" i="8" s="1"/>
  <c r="H21" i="47"/>
  <c r="M26" i="8"/>
  <c r="P26" i="8" s="1"/>
  <c r="H26" i="47"/>
  <c r="M22" i="8"/>
  <c r="P22" i="8" s="1"/>
  <c r="H22" i="47"/>
  <c r="M24" i="8"/>
  <c r="P24" i="8" s="1"/>
  <c r="H24" i="47"/>
  <c r="M27" i="8"/>
  <c r="P27" i="8" s="1"/>
  <c r="H27" i="47"/>
  <c r="M28" i="8"/>
  <c r="P28" i="8" s="1"/>
  <c r="H28" i="47"/>
  <c r="M46" i="8"/>
  <c r="P46" i="8" s="1"/>
  <c r="H46" i="47"/>
  <c r="M48" i="8"/>
  <c r="P48" i="8" s="1"/>
  <c r="H48" i="47"/>
  <c r="A16" i="51"/>
  <c r="K22" i="8"/>
  <c r="K22" i="47" s="1"/>
  <c r="M28" i="47"/>
  <c r="K46" i="47"/>
  <c r="K47" i="47"/>
  <c r="K24" i="8"/>
  <c r="K24" i="47" s="1"/>
  <c r="K25" i="8"/>
  <c r="K25" i="47" s="1"/>
  <c r="K21" i="8"/>
  <c r="K21" i="47" s="1"/>
  <c r="K27" i="8"/>
  <c r="K27" i="47" s="1"/>
  <c r="K44" i="47"/>
  <c r="M48" i="47"/>
  <c r="O26" i="47"/>
  <c r="L22" i="47"/>
  <c r="M22" i="47"/>
  <c r="O22" i="47"/>
  <c r="M47" i="47"/>
  <c r="O25" i="47"/>
  <c r="N47" i="47"/>
  <c r="L25" i="47"/>
  <c r="O47" i="47"/>
  <c r="L24" i="47"/>
  <c r="K43" i="8"/>
  <c r="L46" i="47"/>
  <c r="M21" i="47"/>
  <c r="N24" i="47"/>
  <c r="N46" i="47"/>
  <c r="K48" i="47"/>
  <c r="L45" i="47"/>
  <c r="L48" i="47"/>
  <c r="K23" i="8"/>
  <c r="K23" i="47" s="1"/>
  <c r="K26" i="8"/>
  <c r="K26" i="47" s="1"/>
  <c r="K45" i="47"/>
  <c r="L23" i="47"/>
  <c r="K28" i="8"/>
  <c r="K28" i="47" s="1"/>
  <c r="N48" i="47"/>
  <c r="N23" i="47"/>
  <c r="N45" i="47"/>
  <c r="M24" i="47" l="1"/>
  <c r="M46" i="47"/>
  <c r="M27" i="47"/>
  <c r="M23" i="47"/>
  <c r="M25" i="47"/>
  <c r="M44" i="47"/>
  <c r="M45" i="47"/>
  <c r="P44" i="47"/>
  <c r="P23" i="47"/>
  <c r="P48" i="47"/>
  <c r="P27" i="47"/>
  <c r="N26" i="47"/>
  <c r="P28" i="47"/>
  <c r="L26" i="47"/>
  <c r="P21" i="47"/>
  <c r="M26" i="47"/>
  <c r="P45" i="47"/>
  <c r="P22" i="47"/>
  <c r="P47" i="47"/>
  <c r="P25" i="47"/>
  <c r="P46" i="47"/>
  <c r="P24" i="47"/>
  <c r="P26" i="47" l="1"/>
  <c r="O17" i="47"/>
  <c r="N17" i="47"/>
  <c r="L17" i="47"/>
  <c r="H17" i="8"/>
  <c r="H20" i="8"/>
  <c r="M20" i="8" s="1"/>
  <c r="P20" i="8" s="1"/>
  <c r="O19" i="47"/>
  <c r="N19" i="47"/>
  <c r="L19" i="47"/>
  <c r="H19" i="8"/>
  <c r="O18" i="47"/>
  <c r="N18" i="47"/>
  <c r="L18" i="47"/>
  <c r="H18" i="8"/>
  <c r="O16" i="47"/>
  <c r="N16" i="47"/>
  <c r="L16" i="47"/>
  <c r="H16" i="8"/>
  <c r="O15" i="8"/>
  <c r="O15" i="47" s="1"/>
  <c r="N15" i="8"/>
  <c r="N15" i="47" s="1"/>
  <c r="L15" i="8"/>
  <c r="L15" i="47" s="1"/>
  <c r="H15" i="8"/>
  <c r="O14" i="8"/>
  <c r="N14" i="8"/>
  <c r="L14" i="8"/>
  <c r="H14" i="8"/>
  <c r="M14" i="8" s="1"/>
  <c r="M17" i="8" l="1"/>
  <c r="P17" i="8" s="1"/>
  <c r="H17" i="47"/>
  <c r="M16" i="8"/>
  <c r="P16" i="8" s="1"/>
  <c r="H16" i="47"/>
  <c r="M18" i="8"/>
  <c r="P18" i="8" s="1"/>
  <c r="H18" i="47"/>
  <c r="M19" i="8"/>
  <c r="P19" i="8" s="1"/>
  <c r="H19" i="47"/>
  <c r="M18" i="47"/>
  <c r="M17" i="47"/>
  <c r="M15" i="8"/>
  <c r="M15" i="47" s="1"/>
  <c r="H15" i="47"/>
  <c r="K16" i="8"/>
  <c r="K16" i="47" s="1"/>
  <c r="K17" i="47"/>
  <c r="K20" i="8"/>
  <c r="P14" i="8"/>
  <c r="K18" i="8"/>
  <c r="K18" i="47" s="1"/>
  <c r="P18" i="47"/>
  <c r="K15" i="8"/>
  <c r="K15" i="47" s="1"/>
  <c r="M16" i="47"/>
  <c r="K19" i="8"/>
  <c r="K19" i="47" s="1"/>
  <c r="K14" i="8"/>
  <c r="M19" i="47" l="1"/>
  <c r="P19" i="47"/>
  <c r="P15" i="8"/>
  <c r="P15" i="47" s="1"/>
  <c r="P16" i="47"/>
  <c r="P17" i="47"/>
  <c r="H23" i="7"/>
  <c r="H22" i="7"/>
  <c r="M22" i="7" l="1"/>
  <c r="P22" i="7" s="1"/>
  <c r="H20" i="45"/>
  <c r="K22" i="7"/>
  <c r="K20" i="45" s="1"/>
  <c r="M23" i="7"/>
  <c r="P23" i="7" s="1"/>
  <c r="H21" i="45"/>
  <c r="A19" i="47"/>
  <c r="A48" i="47"/>
  <c r="A40" i="47"/>
  <c r="A44" i="47"/>
  <c r="A36" i="47"/>
  <c r="A24" i="47"/>
  <c r="A45" i="47"/>
  <c r="A33" i="47"/>
  <c r="A25" i="47"/>
  <c r="A38" i="47"/>
  <c r="A31" i="47"/>
  <c r="A28" i="47"/>
  <c r="A32" i="47"/>
  <c r="A46" i="47"/>
  <c r="A35" i="47"/>
  <c r="A16" i="47"/>
  <c r="A22" i="47"/>
  <c r="A47" i="47"/>
  <c r="A41" i="47"/>
  <c r="A37" i="47"/>
  <c r="A39" i="47"/>
  <c r="A29" i="47"/>
  <c r="A21" i="47"/>
  <c r="A26" i="47"/>
  <c r="A17" i="47"/>
  <c r="A23" i="47"/>
  <c r="A27" i="47"/>
  <c r="A42" i="47"/>
  <c r="A30" i="47"/>
  <c r="A18" i="47"/>
  <c r="A15" i="47"/>
  <c r="K23" i="7"/>
  <c r="K21" i="45" s="1"/>
  <c r="O18" i="100" l="1"/>
  <c r="N18" i="100"/>
  <c r="L18" i="100"/>
  <c r="H31" i="44"/>
  <c r="O17" i="100"/>
  <c r="N17" i="100"/>
  <c r="L17" i="100"/>
  <c r="H30" i="44"/>
  <c r="O16" i="100"/>
  <c r="N16" i="100"/>
  <c r="L16" i="100"/>
  <c r="H29" i="44"/>
  <c r="M31" i="44" l="1"/>
  <c r="P31" i="44" s="1"/>
  <c r="H18" i="100"/>
  <c r="M30" i="44"/>
  <c r="H17" i="100"/>
  <c r="M29" i="44"/>
  <c r="H16" i="100"/>
  <c r="K29" i="44"/>
  <c r="K16" i="100" s="1"/>
  <c r="K30" i="44"/>
  <c r="K17" i="100" s="1"/>
  <c r="P18" i="100"/>
  <c r="K31" i="44"/>
  <c r="K18" i="100" s="1"/>
  <c r="M18" i="100" l="1"/>
  <c r="P30" i="44"/>
  <c r="P17" i="100" s="1"/>
  <c r="M17" i="100"/>
  <c r="P29" i="44"/>
  <c r="P16" i="100" s="1"/>
  <c r="M16" i="100"/>
  <c r="L105" i="41"/>
  <c r="O101" i="41"/>
  <c r="N97" i="41"/>
  <c r="O107" i="41"/>
  <c r="O106" i="41"/>
  <c r="O100" i="41"/>
  <c r="O99" i="41"/>
  <c r="N99" i="41"/>
  <c r="L99" i="41"/>
  <c r="M107" i="41" l="1"/>
  <c r="L96" i="41"/>
  <c r="M102" i="41"/>
  <c r="N96" i="41"/>
  <c r="O97" i="41"/>
  <c r="N105" i="41"/>
  <c r="O105" i="41"/>
  <c r="N100" i="41"/>
  <c r="M106" i="41"/>
  <c r="N106" i="41"/>
  <c r="M101" i="41"/>
  <c r="M97" i="41"/>
  <c r="L101" i="41"/>
  <c r="L107" i="41"/>
  <c r="M96" i="41"/>
  <c r="M99" i="41"/>
  <c r="M105" i="41"/>
  <c r="N101" i="41"/>
  <c r="N107" i="41"/>
  <c r="L97" i="41"/>
  <c r="L100" i="41"/>
  <c r="L106" i="41"/>
  <c r="M100" i="41"/>
  <c r="P107" i="41" l="1"/>
  <c r="P105" i="41"/>
  <c r="P97" i="41"/>
  <c r="P100" i="41"/>
  <c r="O96" i="41"/>
  <c r="P99" i="41"/>
  <c r="P106" i="41"/>
  <c r="P101" i="41"/>
  <c r="O109" i="41"/>
  <c r="N109" i="41"/>
  <c r="L109" i="41"/>
  <c r="O103" i="41"/>
  <c r="M103" i="41"/>
  <c r="L103" i="41"/>
  <c r="N103" i="41"/>
  <c r="L102" i="41"/>
  <c r="N102" i="41"/>
  <c r="O102" i="41"/>
  <c r="O104" i="41"/>
  <c r="N104" i="41"/>
  <c r="L104" i="41"/>
  <c r="L98" i="41"/>
  <c r="O98" i="41"/>
  <c r="N98" i="41"/>
  <c r="M98" i="41"/>
  <c r="M104" i="41"/>
  <c r="M109" i="41"/>
  <c r="P102" i="41" l="1"/>
  <c r="P96" i="41"/>
  <c r="P109" i="41"/>
  <c r="P98" i="41"/>
  <c r="P104" i="41"/>
  <c r="L108" i="41"/>
  <c r="N108" i="41"/>
  <c r="O108" i="41"/>
  <c r="M108" i="41"/>
  <c r="P103" i="41"/>
  <c r="P108" i="41" l="1"/>
  <c r="O55" i="41" l="1"/>
  <c r="N55" i="41"/>
  <c r="L55" i="41"/>
  <c r="O54" i="41"/>
  <c r="N54" i="41"/>
  <c r="L54" i="41"/>
  <c r="O53" i="41"/>
  <c r="N53" i="41"/>
  <c r="L53" i="41"/>
  <c r="O52" i="41"/>
  <c r="N52" i="41"/>
  <c r="L52" i="41"/>
  <c r="O51" i="41"/>
  <c r="N51" i="41"/>
  <c r="L51" i="41"/>
  <c r="O50" i="41"/>
  <c r="N50" i="41"/>
  <c r="L50" i="41"/>
  <c r="N49" i="41"/>
  <c r="O39" i="41"/>
  <c r="M54" i="41" l="1"/>
  <c r="M52" i="41"/>
  <c r="M55" i="41"/>
  <c r="M50" i="41"/>
  <c r="M53" i="41"/>
  <c r="M48" i="41"/>
  <c r="P54" i="41"/>
  <c r="M49" i="41"/>
  <c r="O49" i="41"/>
  <c r="M45" i="41"/>
  <c r="L49" i="41"/>
  <c r="O48" i="41"/>
  <c r="N48" i="41"/>
  <c r="L48" i="41"/>
  <c r="M47" i="41"/>
  <c r="L45" i="41"/>
  <c r="M51" i="41"/>
  <c r="N45" i="41"/>
  <c r="O45" i="41"/>
  <c r="L37" i="41"/>
  <c r="L40" i="41"/>
  <c r="L41" i="41"/>
  <c r="M39" i="41"/>
  <c r="L39" i="41"/>
  <c r="N39" i="41"/>
  <c r="P53" i="41" l="1"/>
  <c r="P51" i="41"/>
  <c r="P55" i="41"/>
  <c r="P52" i="41"/>
  <c r="P50" i="41"/>
  <c r="P45" i="41"/>
  <c r="P48" i="41"/>
  <c r="O40" i="41"/>
  <c r="P49" i="41"/>
  <c r="L46" i="41"/>
  <c r="N46" i="41"/>
  <c r="O46" i="41"/>
  <c r="M46" i="41"/>
  <c r="N44" i="41"/>
  <c r="L44" i="41"/>
  <c r="O44" i="41"/>
  <c r="N37" i="41"/>
  <c r="M44" i="41"/>
  <c r="O36" i="41"/>
  <c r="N40" i="41"/>
  <c r="M40" i="41"/>
  <c r="O41" i="41"/>
  <c r="N47" i="41"/>
  <c r="L47" i="41"/>
  <c r="O47" i="41"/>
  <c r="N41" i="41"/>
  <c r="M41" i="41"/>
  <c r="P39" i="41"/>
  <c r="M37" i="41"/>
  <c r="O37" i="41"/>
  <c r="O42" i="41"/>
  <c r="N42" i="41"/>
  <c r="L42" i="41"/>
  <c r="L38" i="41"/>
  <c r="M38" i="41"/>
  <c r="O38" i="41"/>
  <c r="N38" i="41"/>
  <c r="M42" i="41"/>
  <c r="O25" i="41"/>
  <c r="N25" i="41"/>
  <c r="M25" i="41"/>
  <c r="L25" i="41"/>
  <c r="P41" i="41" l="1"/>
  <c r="P46" i="41"/>
  <c r="P25" i="41"/>
  <c r="P44" i="41"/>
  <c r="P47" i="41"/>
  <c r="P40" i="41"/>
  <c r="L36" i="41"/>
  <c r="N36" i="41"/>
  <c r="M36" i="41"/>
  <c r="P37" i="41"/>
  <c r="P38" i="41"/>
  <c r="P42" i="41"/>
  <c r="P36" i="41" l="1"/>
  <c r="H23" i="4"/>
  <c r="H20" i="4"/>
  <c r="H22" i="4"/>
  <c r="H18" i="4"/>
  <c r="O22" i="6"/>
  <c r="N22" i="6"/>
  <c r="L22" i="6"/>
  <c r="H22" i="44"/>
  <c r="M22" i="4" l="1"/>
  <c r="H23" i="39"/>
  <c r="M23" i="4"/>
  <c r="H23" i="98"/>
  <c r="M20" i="4"/>
  <c r="H21" i="39"/>
  <c r="M18" i="4"/>
  <c r="H19" i="39"/>
  <c r="K22" i="44"/>
  <c r="K22" i="6" s="1"/>
  <c r="M22" i="44"/>
  <c r="P22" i="44" s="1"/>
  <c r="H22" i="6"/>
  <c r="K23" i="4"/>
  <c r="K23" i="98" s="1"/>
  <c r="K20" i="4"/>
  <c r="K21" i="39" s="1"/>
  <c r="K22" i="4"/>
  <c r="K23" i="39" s="1"/>
  <c r="K18" i="4"/>
  <c r="K19" i="39" s="1"/>
  <c r="P18" i="4" l="1"/>
  <c r="P19" i="39" s="1"/>
  <c r="M19" i="39"/>
  <c r="M23" i="98"/>
  <c r="P23" i="4"/>
  <c r="P23" i="98" s="1"/>
  <c r="P20" i="4"/>
  <c r="P21" i="39" s="1"/>
  <c r="M21" i="39"/>
  <c r="P22" i="4"/>
  <c r="P23" i="39" s="1"/>
  <c r="M23" i="39"/>
  <c r="P22" i="6"/>
  <c r="M22" i="6"/>
  <c r="O24" i="41"/>
  <c r="N24" i="41"/>
  <c r="M24" i="41"/>
  <c r="L24" i="41"/>
  <c r="O27" i="6"/>
  <c r="N27" i="6"/>
  <c r="L27" i="6"/>
  <c r="H27" i="44"/>
  <c r="O26" i="6"/>
  <c r="N26" i="6"/>
  <c r="L26" i="6"/>
  <c r="H26" i="44"/>
  <c r="O20" i="6"/>
  <c r="N20" i="6"/>
  <c r="L20" i="6"/>
  <c r="H20" i="44"/>
  <c r="O19" i="6"/>
  <c r="N19" i="6"/>
  <c r="L19" i="6"/>
  <c r="H19" i="44"/>
  <c r="K19" i="44" l="1"/>
  <c r="K19" i="6" s="1"/>
  <c r="M19" i="44"/>
  <c r="P19" i="44" s="1"/>
  <c r="H19" i="6"/>
  <c r="K26" i="44"/>
  <c r="K26" i="6" s="1"/>
  <c r="M26" i="44"/>
  <c r="P26" i="44" s="1"/>
  <c r="H26" i="6"/>
  <c r="M20" i="44"/>
  <c r="P20" i="44" s="1"/>
  <c r="P20" i="6" s="1"/>
  <c r="H20" i="6"/>
  <c r="K27" i="44"/>
  <c r="K27" i="6" s="1"/>
  <c r="M27" i="44"/>
  <c r="P27" i="44" s="1"/>
  <c r="H27" i="6"/>
  <c r="P24" i="41"/>
  <c r="K20" i="44"/>
  <c r="K20" i="6" s="1"/>
  <c r="M20" i="6" l="1"/>
  <c r="P27" i="6"/>
  <c r="M27" i="6"/>
  <c r="P26" i="6"/>
  <c r="M26" i="6"/>
  <c r="P19" i="6"/>
  <c r="M19" i="6"/>
  <c r="B15" i="107"/>
  <c r="C15" i="107"/>
  <c r="D15" i="107"/>
  <c r="G15" i="107"/>
  <c r="B15" i="6"/>
  <c r="C15" i="6"/>
  <c r="D15" i="6"/>
  <c r="B14" i="99"/>
  <c r="C14" i="99"/>
  <c r="D14" i="99"/>
  <c r="H38" i="12" l="1"/>
  <c r="H40" i="12"/>
  <c r="H41" i="12"/>
  <c r="H42" i="12"/>
  <c r="H43" i="12"/>
  <c r="H44" i="12"/>
  <c r="H45" i="12"/>
  <c r="H46" i="12"/>
  <c r="H47" i="12"/>
  <c r="H48" i="12"/>
  <c r="H49" i="12"/>
  <c r="H50" i="12"/>
  <c r="H51" i="12"/>
  <c r="H52" i="12"/>
  <c r="H53" i="12"/>
  <c r="H54" i="12"/>
  <c r="M54" i="12" s="1"/>
  <c r="P54" i="12" s="1"/>
  <c r="H55" i="12"/>
  <c r="H56" i="12"/>
  <c r="H57" i="12"/>
  <c r="H58" i="12"/>
  <c r="H59" i="12"/>
  <c r="H60" i="12"/>
  <c r="H61" i="12"/>
  <c r="K38" i="12"/>
  <c r="K41" i="93" s="1"/>
  <c r="K41" i="12"/>
  <c r="K44" i="93" s="1"/>
  <c r="L15" i="12"/>
  <c r="L18" i="93" s="1"/>
  <c r="N15" i="12"/>
  <c r="N18" i="93" s="1"/>
  <c r="O15" i="12"/>
  <c r="O18" i="93" s="1"/>
  <c r="E48" i="12"/>
  <c r="E47" i="12"/>
  <c r="H33" i="12"/>
  <c r="H34" i="12"/>
  <c r="H35" i="12"/>
  <c r="H36" i="12"/>
  <c r="H37" i="12"/>
  <c r="L50" i="47"/>
  <c r="L51" i="47"/>
  <c r="N51" i="47"/>
  <c r="O51" i="47"/>
  <c r="L52" i="47"/>
  <c r="N52" i="47"/>
  <c r="O52" i="47"/>
  <c r="L35" i="6"/>
  <c r="N35" i="6"/>
  <c r="O35" i="6"/>
  <c r="H35" i="44"/>
  <c r="H33" i="44"/>
  <c r="H34" i="44"/>
  <c r="M33" i="44" l="1"/>
  <c r="P33" i="44" s="1"/>
  <c r="H33" i="6"/>
  <c r="M34" i="44"/>
  <c r="P34" i="44" s="1"/>
  <c r="H34" i="6"/>
  <c r="M35" i="44"/>
  <c r="P35" i="44" s="1"/>
  <c r="H35" i="6"/>
  <c r="M49" i="8"/>
  <c r="P49" i="8" s="1"/>
  <c r="M52" i="8"/>
  <c r="P52" i="8" s="1"/>
  <c r="H52" i="47"/>
  <c r="M51" i="8"/>
  <c r="P51" i="8" s="1"/>
  <c r="H51" i="47"/>
  <c r="M50" i="8"/>
  <c r="P50" i="8" s="1"/>
  <c r="H50" i="47"/>
  <c r="K21" i="10"/>
  <c r="M21" i="10"/>
  <c r="P21" i="10" s="1"/>
  <c r="H19" i="51"/>
  <c r="M19" i="10"/>
  <c r="M28" i="10"/>
  <c r="H28" i="51"/>
  <c r="H24" i="51"/>
  <c r="M24" i="10"/>
  <c r="M29" i="10"/>
  <c r="H29" i="51"/>
  <c r="M31" i="10"/>
  <c r="H31" i="51"/>
  <c r="K27" i="10"/>
  <c r="M27" i="10"/>
  <c r="P27" i="10" s="1"/>
  <c r="M23" i="10"/>
  <c r="H23" i="51"/>
  <c r="H20" i="51"/>
  <c r="M20" i="10"/>
  <c r="H25" i="51"/>
  <c r="M25" i="10"/>
  <c r="M30" i="10"/>
  <c r="H30" i="51"/>
  <c r="H26" i="51"/>
  <c r="M26" i="10"/>
  <c r="H22" i="51"/>
  <c r="M22" i="10"/>
  <c r="M35" i="12"/>
  <c r="H38" i="93"/>
  <c r="M58" i="12"/>
  <c r="H61" i="93"/>
  <c r="M50" i="12"/>
  <c r="H53" i="93"/>
  <c r="M46" i="12"/>
  <c r="H49" i="93"/>
  <c r="M42" i="12"/>
  <c r="H45" i="93"/>
  <c r="M37" i="12"/>
  <c r="H40" i="93"/>
  <c r="M33" i="12"/>
  <c r="H36" i="93"/>
  <c r="M61" i="12"/>
  <c r="H64" i="93"/>
  <c r="M57" i="12"/>
  <c r="H60" i="93"/>
  <c r="K53" i="12"/>
  <c r="K56" i="93" s="1"/>
  <c r="M53" i="12"/>
  <c r="H56" i="93"/>
  <c r="M49" i="12"/>
  <c r="H52" i="93"/>
  <c r="M45" i="12"/>
  <c r="H48" i="93"/>
  <c r="M41" i="12"/>
  <c r="H44" i="93"/>
  <c r="M34" i="12"/>
  <c r="H37" i="93"/>
  <c r="M36" i="12"/>
  <c r="H39" i="93"/>
  <c r="M60" i="12"/>
  <c r="H63" i="93"/>
  <c r="M56" i="12"/>
  <c r="H59" i="93"/>
  <c r="M52" i="12"/>
  <c r="H55" i="93"/>
  <c r="M48" i="12"/>
  <c r="H51" i="93"/>
  <c r="M44" i="12"/>
  <c r="H47" i="93"/>
  <c r="K40" i="12"/>
  <c r="M40" i="12"/>
  <c r="P40" i="12" s="1"/>
  <c r="M59" i="12"/>
  <c r="H62" i="93"/>
  <c r="M55" i="12"/>
  <c r="H58" i="93"/>
  <c r="M51" i="12"/>
  <c r="H54" i="93"/>
  <c r="M47" i="12"/>
  <c r="H50" i="93"/>
  <c r="M43" i="12"/>
  <c r="H46" i="93"/>
  <c r="M38" i="12"/>
  <c r="H41" i="93"/>
  <c r="N50" i="47"/>
  <c r="N54" i="47" s="1"/>
  <c r="O50" i="47"/>
  <c r="O54" i="47" s="1"/>
  <c r="L54" i="47"/>
  <c r="O53" i="8"/>
  <c r="N53" i="8"/>
  <c r="L53" i="8"/>
  <c r="M52" i="47"/>
  <c r="K51" i="47"/>
  <c r="K50" i="47"/>
  <c r="M51" i="47"/>
  <c r="K59" i="12"/>
  <c r="K62" i="93" s="1"/>
  <c r="K58" i="12"/>
  <c r="K61" i="93" s="1"/>
  <c r="K57" i="12"/>
  <c r="K60" i="93" s="1"/>
  <c r="K56" i="12"/>
  <c r="K59" i="93" s="1"/>
  <c r="K51" i="12"/>
  <c r="K54" i="93" s="1"/>
  <c r="K43" i="12"/>
  <c r="K46" i="93" s="1"/>
  <c r="K52" i="12"/>
  <c r="K55" i="93" s="1"/>
  <c r="K50" i="12"/>
  <c r="K53" i="93" s="1"/>
  <c r="K42" i="12"/>
  <c r="K45" i="93" s="1"/>
  <c r="K61" i="12"/>
  <c r="K64" i="93" s="1"/>
  <c r="K24" i="10"/>
  <c r="K24" i="51" s="1"/>
  <c r="K31" i="10"/>
  <c r="K31" i="51" s="1"/>
  <c r="O21" i="45"/>
  <c r="N21" i="45"/>
  <c r="L21" i="45"/>
  <c r="K49" i="12"/>
  <c r="K52" i="93" s="1"/>
  <c r="K35" i="12"/>
  <c r="K38" i="93" s="1"/>
  <c r="K44" i="12"/>
  <c r="K47" i="93" s="1"/>
  <c r="K34" i="12"/>
  <c r="K37" i="93" s="1"/>
  <c r="K33" i="12"/>
  <c r="K36" i="93" s="1"/>
  <c r="K55" i="12"/>
  <c r="K58" i="93" s="1"/>
  <c r="K46" i="12"/>
  <c r="K49" i="93" s="1"/>
  <c r="K45" i="12"/>
  <c r="K48" i="93" s="1"/>
  <c r="K48" i="12"/>
  <c r="K51" i="93" s="1"/>
  <c r="K60" i="12"/>
  <c r="K63" i="93" s="1"/>
  <c r="K35" i="44"/>
  <c r="K35" i="6" s="1"/>
  <c r="K26" i="10"/>
  <c r="K26" i="51" s="1"/>
  <c r="K28" i="10"/>
  <c r="K28" i="51" s="1"/>
  <c r="K30" i="10"/>
  <c r="K30" i="51" s="1"/>
  <c r="K23" i="10"/>
  <c r="K23" i="51" s="1"/>
  <c r="K25" i="10"/>
  <c r="K25" i="51" s="1"/>
  <c r="K29" i="10"/>
  <c r="K29" i="51" s="1"/>
  <c r="K19" i="10"/>
  <c r="K19" i="51" s="1"/>
  <c r="K22" i="10"/>
  <c r="K22" i="51" s="1"/>
  <c r="K37" i="12"/>
  <c r="K40" i="93" s="1"/>
  <c r="K36" i="12"/>
  <c r="K39" i="93" s="1"/>
  <c r="K54" i="12"/>
  <c r="K47" i="12"/>
  <c r="K50" i="93" s="1"/>
  <c r="K20" i="10"/>
  <c r="K20" i="51" s="1"/>
  <c r="K52" i="47"/>
  <c r="M50" i="47"/>
  <c r="M35" i="6"/>
  <c r="O21" i="6"/>
  <c r="N21" i="6"/>
  <c r="L21" i="6"/>
  <c r="H21" i="44"/>
  <c r="M21" i="44" l="1"/>
  <c r="P21" i="44" s="1"/>
  <c r="H21" i="6"/>
  <c r="M24" i="51"/>
  <c r="P24" i="10"/>
  <c r="P24" i="51" s="1"/>
  <c r="P19" i="10"/>
  <c r="P19" i="51" s="1"/>
  <c r="M19" i="51"/>
  <c r="P26" i="10"/>
  <c r="P26" i="51" s="1"/>
  <c r="M26" i="51"/>
  <c r="P25" i="10"/>
  <c r="P25" i="51" s="1"/>
  <c r="M25" i="51"/>
  <c r="P22" i="10"/>
  <c r="P22" i="51" s="1"/>
  <c r="A22" i="51" s="1"/>
  <c r="M22" i="51"/>
  <c r="M20" i="51"/>
  <c r="P20" i="10"/>
  <c r="P20" i="51" s="1"/>
  <c r="A20" i="51" s="1"/>
  <c r="M23" i="51"/>
  <c r="P23" i="10"/>
  <c r="P23" i="51" s="1"/>
  <c r="A23" i="51" s="1"/>
  <c r="M31" i="51"/>
  <c r="P31" i="10"/>
  <c r="P31" i="51" s="1"/>
  <c r="P30" i="10"/>
  <c r="P30" i="51" s="1"/>
  <c r="A30" i="51" s="1"/>
  <c r="M30" i="51"/>
  <c r="P29" i="10"/>
  <c r="P29" i="51" s="1"/>
  <c r="A29" i="51" s="1"/>
  <c r="M29" i="51"/>
  <c r="M28" i="51"/>
  <c r="P28" i="10"/>
  <c r="P28" i="51" s="1"/>
  <c r="A28" i="51" s="1"/>
  <c r="P51" i="12"/>
  <c r="P54" i="93" s="1"/>
  <c r="M54" i="93"/>
  <c r="P59" i="12"/>
  <c r="P62" i="93" s="1"/>
  <c r="M62" i="93"/>
  <c r="P44" i="12"/>
  <c r="P47" i="93" s="1"/>
  <c r="M47" i="93"/>
  <c r="P60" i="12"/>
  <c r="P63" i="93" s="1"/>
  <c r="M63" i="93"/>
  <c r="P34" i="12"/>
  <c r="P37" i="93" s="1"/>
  <c r="M37" i="93"/>
  <c r="P45" i="12"/>
  <c r="P48" i="93" s="1"/>
  <c r="M48" i="93"/>
  <c r="P53" i="12"/>
  <c r="P56" i="93" s="1"/>
  <c r="M56" i="93"/>
  <c r="P43" i="12"/>
  <c r="P46" i="93" s="1"/>
  <c r="M46" i="93"/>
  <c r="P52" i="12"/>
  <c r="P55" i="93" s="1"/>
  <c r="M55" i="93"/>
  <c r="P61" i="12"/>
  <c r="P64" i="93" s="1"/>
  <c r="M64" i="93"/>
  <c r="P37" i="12"/>
  <c r="P40" i="93" s="1"/>
  <c r="M40" i="93"/>
  <c r="P46" i="12"/>
  <c r="P49" i="93" s="1"/>
  <c r="M49" i="93"/>
  <c r="P58" i="12"/>
  <c r="P61" i="93" s="1"/>
  <c r="M61" i="93"/>
  <c r="P38" i="12"/>
  <c r="P41" i="93" s="1"/>
  <c r="M41" i="93"/>
  <c r="P47" i="12"/>
  <c r="P50" i="93" s="1"/>
  <c r="M50" i="93"/>
  <c r="P55" i="12"/>
  <c r="P58" i="93" s="1"/>
  <c r="M58" i="93"/>
  <c r="P48" i="12"/>
  <c r="P51" i="93" s="1"/>
  <c r="M51" i="93"/>
  <c r="P56" i="12"/>
  <c r="P59" i="93" s="1"/>
  <c r="M59" i="93"/>
  <c r="P36" i="12"/>
  <c r="P39" i="93" s="1"/>
  <c r="M39" i="93"/>
  <c r="P41" i="12"/>
  <c r="P44" i="93" s="1"/>
  <c r="M44" i="93"/>
  <c r="P49" i="12"/>
  <c r="P52" i="93" s="1"/>
  <c r="M52" i="93"/>
  <c r="P57" i="12"/>
  <c r="P60" i="93" s="1"/>
  <c r="M60" i="93"/>
  <c r="P33" i="12"/>
  <c r="P36" i="93" s="1"/>
  <c r="M36" i="93"/>
  <c r="P42" i="12"/>
  <c r="P45" i="93" s="1"/>
  <c r="M45" i="93"/>
  <c r="P50" i="12"/>
  <c r="P53" i="93" s="1"/>
  <c r="M53" i="93"/>
  <c r="P35" i="12"/>
  <c r="P38" i="93" s="1"/>
  <c r="M38" i="93"/>
  <c r="P52" i="47"/>
  <c r="P21" i="45"/>
  <c r="M21" i="45"/>
  <c r="M53" i="8"/>
  <c r="P50" i="47"/>
  <c r="A50" i="47" s="1"/>
  <c r="M54" i="47"/>
  <c r="P51" i="47"/>
  <c r="P53" i="8"/>
  <c r="L20" i="45"/>
  <c r="O20" i="45"/>
  <c r="N20" i="45"/>
  <c r="P35" i="6"/>
  <c r="K21" i="44"/>
  <c r="K21" i="6" s="1"/>
  <c r="A31" i="51" l="1"/>
  <c r="A25" i="51"/>
  <c r="A19" i="51"/>
  <c r="A38" i="51"/>
  <c r="A39" i="51"/>
  <c r="A36" i="51"/>
  <c r="A33" i="51"/>
  <c r="A34" i="51"/>
  <c r="A37" i="51"/>
  <c r="A35" i="51"/>
  <c r="A24" i="51"/>
  <c r="A26" i="51"/>
  <c r="A51" i="47"/>
  <c r="A52" i="47"/>
  <c r="P20" i="45"/>
  <c r="M20" i="45"/>
  <c r="P21" i="6"/>
  <c r="M21" i="6"/>
  <c r="P54" i="47"/>
  <c r="H15" i="50"/>
  <c r="K15" i="50" s="1"/>
  <c r="H16" i="50"/>
  <c r="H17" i="50"/>
  <c r="H18" i="50"/>
  <c r="H19" i="50"/>
  <c r="K18" i="50" l="1"/>
  <c r="M18" i="50"/>
  <c r="P18" i="50" s="1"/>
  <c r="K19" i="50"/>
  <c r="M19" i="50"/>
  <c r="P19" i="50" s="1"/>
  <c r="K17" i="50"/>
  <c r="M17" i="50"/>
  <c r="P17" i="50" s="1"/>
  <c r="K16" i="50"/>
  <c r="M16" i="50"/>
  <c r="P16" i="50" s="1"/>
  <c r="O61" i="41"/>
  <c r="O59" i="41"/>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O14" i="97"/>
  <c r="N14" i="97"/>
  <c r="M14" i="97"/>
  <c r="L14" i="97"/>
  <c r="K14" i="97"/>
  <c r="H14" i="97"/>
  <c r="G14" i="97"/>
  <c r="D14" i="97"/>
  <c r="C14" i="97"/>
  <c r="B14" i="97"/>
  <c r="P26" i="98"/>
  <c r="O26" i="98"/>
  <c r="N26" i="98"/>
  <c r="M26" i="98"/>
  <c r="L26" i="98"/>
  <c r="K26" i="98"/>
  <c r="H26" i="98"/>
  <c r="D26" i="98"/>
  <c r="C26" i="98"/>
  <c r="B26" i="98"/>
  <c r="P15" i="98"/>
  <c r="A15" i="98" s="1"/>
  <c r="O15" i="98"/>
  <c r="N15" i="98"/>
  <c r="M15" i="98"/>
  <c r="L15" i="98"/>
  <c r="K15" i="98"/>
  <c r="H15" i="98"/>
  <c r="D15" i="98"/>
  <c r="C15" i="98"/>
  <c r="B15" i="98"/>
  <c r="G14" i="98"/>
  <c r="D14" i="98"/>
  <c r="C14" i="98"/>
  <c r="B14" i="98"/>
  <c r="P15" i="100"/>
  <c r="O15" i="100"/>
  <c r="N15" i="100"/>
  <c r="M15" i="100"/>
  <c r="L15" i="100"/>
  <c r="K15" i="100"/>
  <c r="H15" i="100"/>
  <c r="D15" i="100"/>
  <c r="C15" i="100"/>
  <c r="B15" i="100"/>
  <c r="P14" i="100"/>
  <c r="O14" i="100"/>
  <c r="N14" i="100"/>
  <c r="M14" i="100"/>
  <c r="L14" i="100"/>
  <c r="K14" i="100"/>
  <c r="H14" i="100"/>
  <c r="G14" i="100"/>
  <c r="D14" i="100"/>
  <c r="C14" i="100"/>
  <c r="B14" i="100"/>
  <c r="P18" i="101"/>
  <c r="O18" i="101"/>
  <c r="N18" i="101"/>
  <c r="M18" i="101"/>
  <c r="L18" i="101"/>
  <c r="K18" i="101"/>
  <c r="H18" i="101"/>
  <c r="D18" i="101"/>
  <c r="C18" i="101"/>
  <c r="B18" i="101"/>
  <c r="D17" i="101"/>
  <c r="C17" i="101"/>
  <c r="B17" i="101"/>
  <c r="P16" i="101"/>
  <c r="O16" i="101"/>
  <c r="N16" i="101"/>
  <c r="M16" i="101"/>
  <c r="L16" i="101"/>
  <c r="K16" i="101"/>
  <c r="H16" i="101"/>
  <c r="D16" i="101"/>
  <c r="C16" i="101"/>
  <c r="B16" i="101"/>
  <c r="P15" i="101"/>
  <c r="A15" i="101" s="1"/>
  <c r="O15" i="101"/>
  <c r="N15" i="101"/>
  <c r="M15" i="101"/>
  <c r="L15" i="101"/>
  <c r="K15" i="101"/>
  <c r="H15" i="101"/>
  <c r="D15" i="101"/>
  <c r="C15" i="101"/>
  <c r="B15" i="101"/>
  <c r="P14" i="101"/>
  <c r="O14" i="101"/>
  <c r="N14" i="101"/>
  <c r="M14" i="101"/>
  <c r="L14" i="101"/>
  <c r="K14" i="101"/>
  <c r="H14" i="101"/>
  <c r="G14" i="101"/>
  <c r="D14" i="101"/>
  <c r="C14" i="101"/>
  <c r="B14" i="101"/>
  <c r="K19" i="103"/>
  <c r="H19" i="103"/>
  <c r="D19" i="103"/>
  <c r="C19" i="103"/>
  <c r="B19" i="103"/>
  <c r="K18" i="103"/>
  <c r="H18" i="103"/>
  <c r="D18" i="103"/>
  <c r="C18" i="103"/>
  <c r="B18" i="103"/>
  <c r="K17" i="103"/>
  <c r="H17" i="103"/>
  <c r="D17" i="103"/>
  <c r="C17" i="103"/>
  <c r="B17" i="103"/>
  <c r="K16" i="103"/>
  <c r="H16" i="103"/>
  <c r="D16" i="103"/>
  <c r="C16" i="103"/>
  <c r="B16" i="103"/>
  <c r="K15" i="103"/>
  <c r="H15" i="103"/>
  <c r="D15" i="103"/>
  <c r="C15" i="103"/>
  <c r="B15" i="103"/>
  <c r="P14" i="103"/>
  <c r="O14" i="103"/>
  <c r="N14" i="103"/>
  <c r="M14" i="103"/>
  <c r="L14" i="103"/>
  <c r="K14" i="103"/>
  <c r="H14" i="103"/>
  <c r="G14" i="103"/>
  <c r="D14" i="103"/>
  <c r="C14" i="103"/>
  <c r="B14" i="103"/>
  <c r="D22" i="105"/>
  <c r="C22" i="105"/>
  <c r="B22" i="105"/>
  <c r="D21" i="105"/>
  <c r="C21" i="105"/>
  <c r="B21" i="105"/>
  <c r="D20" i="105"/>
  <c r="C20" i="105"/>
  <c r="B20" i="105"/>
  <c r="D19" i="105"/>
  <c r="C19" i="105"/>
  <c r="B19" i="105"/>
  <c r="O18" i="105"/>
  <c r="D18" i="105"/>
  <c r="C18" i="105"/>
  <c r="B18" i="105"/>
  <c r="D17" i="105"/>
  <c r="C17" i="105"/>
  <c r="B17" i="105"/>
  <c r="D16" i="105"/>
  <c r="C16" i="105"/>
  <c r="B16" i="105"/>
  <c r="D15" i="105"/>
  <c r="C15" i="105"/>
  <c r="B15" i="105"/>
  <c r="P14" i="105"/>
  <c r="O14" i="105"/>
  <c r="N14" i="105"/>
  <c r="M14" i="105"/>
  <c r="L14" i="105"/>
  <c r="K14" i="105"/>
  <c r="H14" i="105"/>
  <c r="G14" i="105"/>
  <c r="D14" i="105"/>
  <c r="C14" i="105"/>
  <c r="B14" i="105"/>
  <c r="P23" i="106"/>
  <c r="O23" i="106"/>
  <c r="N23" i="106"/>
  <c r="M23" i="106"/>
  <c r="L23" i="106"/>
  <c r="K23" i="106"/>
  <c r="H23" i="106"/>
  <c r="D23" i="106"/>
  <c r="C23" i="106"/>
  <c r="B23" i="106"/>
  <c r="P22" i="106"/>
  <c r="O22" i="106"/>
  <c r="N22" i="106"/>
  <c r="M22" i="106"/>
  <c r="L22" i="106"/>
  <c r="K22" i="106"/>
  <c r="H22" i="106"/>
  <c r="D22" i="106"/>
  <c r="C22" i="106"/>
  <c r="B22" i="106"/>
  <c r="P21" i="106"/>
  <c r="O21" i="106"/>
  <c r="N21" i="106"/>
  <c r="M21" i="106"/>
  <c r="L21" i="106"/>
  <c r="K21" i="106"/>
  <c r="H21" i="106"/>
  <c r="D21" i="106"/>
  <c r="C21" i="106"/>
  <c r="B21" i="106"/>
  <c r="P20" i="106"/>
  <c r="O20" i="106"/>
  <c r="N20" i="106"/>
  <c r="M20" i="106"/>
  <c r="L20" i="106"/>
  <c r="K20" i="106"/>
  <c r="H20" i="106"/>
  <c r="D20" i="106"/>
  <c r="C20" i="106"/>
  <c r="B20" i="106"/>
  <c r="P19" i="106"/>
  <c r="O19" i="106"/>
  <c r="N19" i="106"/>
  <c r="M19" i="106"/>
  <c r="L19" i="106"/>
  <c r="K19" i="106"/>
  <c r="H19" i="106"/>
  <c r="D19" i="106"/>
  <c r="C19" i="106"/>
  <c r="B19" i="106"/>
  <c r="P18" i="106"/>
  <c r="O18" i="106"/>
  <c r="N18" i="106"/>
  <c r="M18" i="106"/>
  <c r="L18" i="106"/>
  <c r="K18" i="106"/>
  <c r="H18" i="106"/>
  <c r="D18" i="106"/>
  <c r="C18" i="106"/>
  <c r="B18" i="106"/>
  <c r="P17" i="106"/>
  <c r="O17" i="106"/>
  <c r="N17" i="106"/>
  <c r="M17" i="106"/>
  <c r="L17" i="106"/>
  <c r="K17" i="106"/>
  <c r="H17" i="106"/>
  <c r="D17" i="106"/>
  <c r="C17" i="106"/>
  <c r="B17" i="106"/>
  <c r="P16" i="106"/>
  <c r="O16" i="106"/>
  <c r="N16" i="106"/>
  <c r="M16" i="106"/>
  <c r="L16" i="106"/>
  <c r="K16" i="106"/>
  <c r="H16" i="106"/>
  <c r="D16" i="106"/>
  <c r="C16" i="106"/>
  <c r="B16" i="106"/>
  <c r="P15" i="106"/>
  <c r="O15" i="106"/>
  <c r="N15" i="106"/>
  <c r="M15" i="106"/>
  <c r="L15" i="106"/>
  <c r="K15" i="106"/>
  <c r="H15" i="106"/>
  <c r="D15" i="106"/>
  <c r="C15" i="106"/>
  <c r="B15" i="106"/>
  <c r="P14" i="106"/>
  <c r="O14" i="106"/>
  <c r="N14" i="106"/>
  <c r="M14" i="106"/>
  <c r="L14" i="106"/>
  <c r="K14" i="106"/>
  <c r="H14" i="106"/>
  <c r="G14" i="106"/>
  <c r="D14" i="106"/>
  <c r="C14" i="106"/>
  <c r="B14" i="106"/>
  <c r="P14" i="107"/>
  <c r="O14" i="107"/>
  <c r="N14" i="107"/>
  <c r="M14" i="107"/>
  <c r="L14" i="107"/>
  <c r="K14" i="107"/>
  <c r="H14" i="107"/>
  <c r="G14" i="107"/>
  <c r="D14" i="107"/>
  <c r="C14" i="107"/>
  <c r="B14" i="107"/>
  <c r="Q9" i="4"/>
  <c r="Q9" i="5"/>
  <c r="Q9" i="44"/>
  <c r="Q9" i="7"/>
  <c r="Q9" i="8"/>
  <c r="Q9" i="50"/>
  <c r="Q9" i="10"/>
  <c r="Q9" i="11"/>
  <c r="Q9" i="12"/>
  <c r="Q9" i="13"/>
  <c r="Q9" i="37"/>
  <c r="A36" i="118"/>
  <c r="B34" i="118"/>
  <c r="B31" i="118"/>
  <c r="B19" i="118"/>
  <c r="A19" i="118"/>
  <c r="C66" i="117"/>
  <c r="C40" i="117"/>
  <c r="C48" i="107" s="1"/>
  <c r="C35" i="117"/>
  <c r="C23" i="103" s="1"/>
  <c r="D29" i="117"/>
  <c r="D28" i="117"/>
  <c r="D27" i="117"/>
  <c r="D9" i="117"/>
  <c r="D8" i="117"/>
  <c r="D7" i="117"/>
  <c r="D6" i="117"/>
  <c r="P10" i="107"/>
  <c r="C2" i="107"/>
  <c r="C25" i="117" s="1"/>
  <c r="C46" i="2" s="1"/>
  <c r="D1" i="107"/>
  <c r="P10" i="106"/>
  <c r="C2" i="106"/>
  <c r="C24" i="117" s="1"/>
  <c r="C43" i="2" s="1"/>
  <c r="D1" i="106"/>
  <c r="P10" i="105"/>
  <c r="C2" i="105"/>
  <c r="C23" i="117" s="1"/>
  <c r="C40" i="2" s="1"/>
  <c r="D1" i="105"/>
  <c r="P10" i="104"/>
  <c r="C2" i="104"/>
  <c r="C22" i="117" s="1"/>
  <c r="C37" i="2" s="1"/>
  <c r="D1" i="104"/>
  <c r="P10" i="103"/>
  <c r="C2" i="103"/>
  <c r="C21" i="117" s="1"/>
  <c r="C34" i="2" s="1"/>
  <c r="D1" i="103"/>
  <c r="P10" i="102"/>
  <c r="C2" i="102"/>
  <c r="C20" i="117" s="1"/>
  <c r="C31" i="2" s="1"/>
  <c r="D1" i="102"/>
  <c r="P10" i="101"/>
  <c r="C2" i="101"/>
  <c r="C19" i="117" s="1"/>
  <c r="C28" i="2" s="1"/>
  <c r="D1" i="101"/>
  <c r="P10" i="100"/>
  <c r="C2" i="100"/>
  <c r="C18" i="117" s="1"/>
  <c r="C25" i="2" s="1"/>
  <c r="D1" i="100"/>
  <c r="P10" i="99"/>
  <c r="C2" i="99"/>
  <c r="C17" i="117" s="1"/>
  <c r="C22" i="2" s="1"/>
  <c r="D1" i="99"/>
  <c r="P10" i="98"/>
  <c r="C2" i="98"/>
  <c r="C16" i="117" s="1"/>
  <c r="C19" i="2" s="1"/>
  <c r="D1" i="98"/>
  <c r="P10" i="97"/>
  <c r="C2" i="97"/>
  <c r="C15" i="117" s="1"/>
  <c r="C16" i="2" s="1"/>
  <c r="D1" i="97"/>
  <c r="O73" i="41"/>
  <c r="N73" i="41"/>
  <c r="L73" i="41"/>
  <c r="O71" i="41"/>
  <c r="N71" i="41"/>
  <c r="L71" i="41"/>
  <c r="O14" i="99"/>
  <c r="N14" i="99"/>
  <c r="L14" i="99"/>
  <c r="O68" i="41"/>
  <c r="N68" i="41"/>
  <c r="L68" i="41"/>
  <c r="O67" i="41"/>
  <c r="N67" i="41"/>
  <c r="L67" i="41"/>
  <c r="O65" i="41"/>
  <c r="N65" i="41"/>
  <c r="L65" i="41"/>
  <c r="O64" i="41"/>
  <c r="N64" i="41"/>
  <c r="L64" i="41"/>
  <c r="O63" i="41"/>
  <c r="N63" i="41"/>
  <c r="L63" i="41"/>
  <c r="O62" i="41"/>
  <c r="N62" i="41"/>
  <c r="L62" i="41"/>
  <c r="O60" i="41"/>
  <c r="N60" i="41"/>
  <c r="L60" i="41"/>
  <c r="O58" i="41"/>
  <c r="N58" i="41"/>
  <c r="L58" i="41"/>
  <c r="O57" i="41"/>
  <c r="N57" i="41"/>
  <c r="L57" i="41"/>
  <c r="O35" i="41"/>
  <c r="N35" i="41"/>
  <c r="L35" i="41"/>
  <c r="O34" i="41"/>
  <c r="N34" i="41"/>
  <c r="L34" i="41"/>
  <c r="O28" i="41"/>
  <c r="N28" i="41"/>
  <c r="L28" i="41"/>
  <c r="O23" i="41"/>
  <c r="N23" i="41"/>
  <c r="L23" i="41"/>
  <c r="O22" i="41"/>
  <c r="N22" i="41"/>
  <c r="L22" i="41"/>
  <c r="O18" i="41"/>
  <c r="N18" i="41"/>
  <c r="L18" i="41"/>
  <c r="O17" i="41"/>
  <c r="N17" i="41"/>
  <c r="L17" i="41"/>
  <c r="O16" i="41"/>
  <c r="N16" i="41"/>
  <c r="L16" i="41"/>
  <c r="O15" i="5"/>
  <c r="N15" i="5"/>
  <c r="L15" i="5"/>
  <c r="O14" i="5"/>
  <c r="N14" i="5"/>
  <c r="L14" i="5"/>
  <c r="O39" i="6"/>
  <c r="N39" i="6"/>
  <c r="L39" i="6"/>
  <c r="O38" i="6"/>
  <c r="N38" i="6"/>
  <c r="L38" i="6"/>
  <c r="O37" i="6"/>
  <c r="N37" i="6"/>
  <c r="L37" i="6"/>
  <c r="O34" i="6"/>
  <c r="N34" i="6"/>
  <c r="L34" i="6"/>
  <c r="O33" i="6"/>
  <c r="N33" i="6"/>
  <c r="L33" i="6"/>
  <c r="O28" i="6"/>
  <c r="N28" i="6"/>
  <c r="L28" i="6"/>
  <c r="O25" i="6"/>
  <c r="N25" i="6"/>
  <c r="L25" i="6"/>
  <c r="O23" i="6"/>
  <c r="N23" i="6"/>
  <c r="L23" i="6"/>
  <c r="O18" i="6"/>
  <c r="N18" i="6"/>
  <c r="L18" i="6"/>
  <c r="O17" i="6"/>
  <c r="N17" i="6"/>
  <c r="L17" i="6"/>
  <c r="O16" i="6"/>
  <c r="N16" i="6"/>
  <c r="L16" i="6"/>
  <c r="O15" i="44"/>
  <c r="N15" i="44"/>
  <c r="L15" i="44"/>
  <c r="L15" i="6" s="1"/>
  <c r="O14" i="44"/>
  <c r="N14" i="44"/>
  <c r="L14" i="44"/>
  <c r="O27" i="45"/>
  <c r="N27" i="45"/>
  <c r="L27" i="45"/>
  <c r="O26" i="45"/>
  <c r="N26" i="45"/>
  <c r="L26" i="45"/>
  <c r="O25" i="45"/>
  <c r="N25" i="45"/>
  <c r="L25" i="45"/>
  <c r="O24" i="45"/>
  <c r="N24" i="45"/>
  <c r="L24" i="45"/>
  <c r="O23" i="45"/>
  <c r="N23" i="45"/>
  <c r="L23" i="45"/>
  <c r="O19" i="45"/>
  <c r="N19" i="45"/>
  <c r="L19" i="45"/>
  <c r="O18" i="45"/>
  <c r="N18" i="45"/>
  <c r="L18" i="45"/>
  <c r="O17" i="45"/>
  <c r="N17" i="45"/>
  <c r="L17" i="45"/>
  <c r="O17" i="101"/>
  <c r="N17" i="101"/>
  <c r="L17" i="101"/>
  <c r="O15" i="7"/>
  <c r="N15" i="7"/>
  <c r="L15" i="7"/>
  <c r="O14" i="7"/>
  <c r="N14" i="7"/>
  <c r="L14" i="7"/>
  <c r="O19" i="103"/>
  <c r="N19" i="103"/>
  <c r="M19" i="103"/>
  <c r="L19" i="103"/>
  <c r="O18" i="103"/>
  <c r="N18" i="103"/>
  <c r="M18" i="103"/>
  <c r="L18" i="103"/>
  <c r="O17" i="103"/>
  <c r="N17" i="103"/>
  <c r="M17" i="103"/>
  <c r="L17" i="103"/>
  <c r="O16" i="103"/>
  <c r="N16" i="103"/>
  <c r="M16" i="103"/>
  <c r="L16" i="103"/>
  <c r="O15" i="50"/>
  <c r="N15" i="50"/>
  <c r="M15" i="50"/>
  <c r="L15" i="50"/>
  <c r="O14" i="50"/>
  <c r="N14" i="50"/>
  <c r="L14" i="50"/>
  <c r="O40" i="10"/>
  <c r="N40" i="10"/>
  <c r="L40" i="10"/>
  <c r="O22" i="105"/>
  <c r="N22" i="105"/>
  <c r="L22" i="105"/>
  <c r="O21" i="105"/>
  <c r="N21" i="105"/>
  <c r="L21" i="105"/>
  <c r="O20" i="105"/>
  <c r="N20" i="105"/>
  <c r="L20" i="105"/>
  <c r="O19" i="105"/>
  <c r="N19" i="105"/>
  <c r="L19" i="105"/>
  <c r="N18" i="105"/>
  <c r="L18" i="105"/>
  <c r="O17" i="105"/>
  <c r="N17" i="105"/>
  <c r="L17" i="105"/>
  <c r="O16" i="105"/>
  <c r="N16" i="105"/>
  <c r="L16" i="105"/>
  <c r="O15" i="11"/>
  <c r="N15" i="11"/>
  <c r="L15" i="11"/>
  <c r="O14" i="11"/>
  <c r="N14" i="11"/>
  <c r="L14" i="11"/>
  <c r="O14" i="12"/>
  <c r="O62" i="12" s="1"/>
  <c r="N14" i="12"/>
  <c r="N62" i="12" s="1"/>
  <c r="L14" i="12"/>
  <c r="O15" i="13"/>
  <c r="N15" i="13"/>
  <c r="N15" i="107" s="1"/>
  <c r="L15" i="13"/>
  <c r="L15" i="107" s="1"/>
  <c r="O14" i="13"/>
  <c r="N14" i="13"/>
  <c r="L14" i="13"/>
  <c r="O25" i="4"/>
  <c r="O26" i="39" s="1"/>
  <c r="N25" i="4"/>
  <c r="N26" i="39" s="1"/>
  <c r="L25" i="4"/>
  <c r="L26" i="39" s="1"/>
  <c r="O15" i="4"/>
  <c r="O16" i="39" s="1"/>
  <c r="N15" i="4"/>
  <c r="N16" i="39" s="1"/>
  <c r="L15" i="4"/>
  <c r="L16" i="39" s="1"/>
  <c r="O14" i="4"/>
  <c r="O14" i="98" s="1"/>
  <c r="N14" i="4"/>
  <c r="N14" i="98" s="1"/>
  <c r="L14" i="4"/>
  <c r="L14" i="98" s="1"/>
  <c r="H15" i="5"/>
  <c r="M15" i="5" s="1"/>
  <c r="H14" i="5"/>
  <c r="M14" i="5" s="1"/>
  <c r="H39" i="44"/>
  <c r="H38" i="44"/>
  <c r="H37" i="44"/>
  <c r="H36" i="44"/>
  <c r="M36" i="44" s="1"/>
  <c r="P36" i="44" s="1"/>
  <c r="M34" i="6"/>
  <c r="M33" i="6"/>
  <c r="H32" i="44"/>
  <c r="M32" i="44" s="1"/>
  <c r="P32" i="44" s="1"/>
  <c r="H28" i="44"/>
  <c r="H25" i="44"/>
  <c r="H24" i="44"/>
  <c r="M24" i="44" s="1"/>
  <c r="P24" i="44" s="1"/>
  <c r="H23" i="44"/>
  <c r="H18" i="44"/>
  <c r="H17" i="44"/>
  <c r="H16" i="44"/>
  <c r="H15" i="44"/>
  <c r="H14" i="44"/>
  <c r="M14" i="44" s="1"/>
  <c r="H29" i="7"/>
  <c r="H28" i="7"/>
  <c r="H27" i="7"/>
  <c r="H26" i="7"/>
  <c r="H25" i="7"/>
  <c r="H24" i="7"/>
  <c r="M24" i="7" s="1"/>
  <c r="P24" i="7" s="1"/>
  <c r="H21" i="7"/>
  <c r="H20" i="7"/>
  <c r="H19" i="7"/>
  <c r="H18" i="7"/>
  <c r="M18" i="7" s="1"/>
  <c r="P18" i="7" s="1"/>
  <c r="H17" i="7"/>
  <c r="H17" i="101" s="1"/>
  <c r="H16" i="7"/>
  <c r="M16" i="7" s="1"/>
  <c r="P16" i="7" s="1"/>
  <c r="H15" i="7"/>
  <c r="M15" i="7" s="1"/>
  <c r="H14" i="7"/>
  <c r="M14" i="7" s="1"/>
  <c r="H14" i="50"/>
  <c r="M14" i="50" s="1"/>
  <c r="H22" i="11"/>
  <c r="H21" i="11"/>
  <c r="H20" i="11"/>
  <c r="H19" i="11"/>
  <c r="H18" i="11"/>
  <c r="H17" i="11"/>
  <c r="H16" i="11"/>
  <c r="H15" i="11"/>
  <c r="M15" i="11" s="1"/>
  <c r="H14" i="11"/>
  <c r="M14" i="11" s="1"/>
  <c r="H32" i="12"/>
  <c r="H31" i="12"/>
  <c r="H30" i="12"/>
  <c r="H29" i="12"/>
  <c r="H28" i="12"/>
  <c r="H27" i="12"/>
  <c r="H25" i="12"/>
  <c r="H24" i="12"/>
  <c r="H23" i="12"/>
  <c r="H22" i="12"/>
  <c r="H21" i="12"/>
  <c r="H20" i="12"/>
  <c r="H19" i="12"/>
  <c r="H18" i="12"/>
  <c r="H17" i="12"/>
  <c r="H16" i="12"/>
  <c r="H15" i="12"/>
  <c r="H18" i="93" s="1"/>
  <c r="H14" i="12"/>
  <c r="M14" i="12" s="1"/>
  <c r="H35" i="13"/>
  <c r="H34" i="13"/>
  <c r="H33" i="13"/>
  <c r="H31" i="13"/>
  <c r="M31" i="13" s="1"/>
  <c r="P31" i="13" s="1"/>
  <c r="H30" i="13"/>
  <c r="H29" i="13"/>
  <c r="H16" i="13"/>
  <c r="H15" i="13"/>
  <c r="H14" i="13"/>
  <c r="M14" i="13" s="1"/>
  <c r="H25" i="4"/>
  <c r="H24" i="4"/>
  <c r="H21" i="4"/>
  <c r="H19" i="4"/>
  <c r="H17" i="4"/>
  <c r="H16" i="4"/>
  <c r="H15" i="4"/>
  <c r="H14" i="4"/>
  <c r="M14" i="4" s="1"/>
  <c r="O14" i="37"/>
  <c r="O25" i="37" s="1"/>
  <c r="N14" i="37"/>
  <c r="N25" i="37" s="1"/>
  <c r="L14" i="37"/>
  <c r="L25" i="37" s="1"/>
  <c r="H16" i="37"/>
  <c r="M16" i="37" s="1"/>
  <c r="H17" i="37"/>
  <c r="M17" i="37" s="1"/>
  <c r="H18" i="37"/>
  <c r="M18" i="37" s="1"/>
  <c r="H19" i="37"/>
  <c r="M19" i="37" s="1"/>
  <c r="H20" i="37"/>
  <c r="M20" i="37" s="1"/>
  <c r="H21" i="37"/>
  <c r="M21" i="37" s="1"/>
  <c r="H22" i="37"/>
  <c r="M22" i="37" s="1"/>
  <c r="H23" i="37"/>
  <c r="M23" i="37" s="1"/>
  <c r="H24" i="37"/>
  <c r="M24" i="37" s="1"/>
  <c r="H15" i="37"/>
  <c r="M15" i="37" s="1"/>
  <c r="H14" i="37"/>
  <c r="M14" i="37" s="1"/>
  <c r="M25" i="37" l="1"/>
  <c r="M25" i="4"/>
  <c r="M26" i="39" s="1"/>
  <c r="H26" i="39"/>
  <c r="M16" i="4"/>
  <c r="H17" i="39"/>
  <c r="M24" i="4"/>
  <c r="H25" i="39"/>
  <c r="M19" i="4"/>
  <c r="H20" i="39"/>
  <c r="M15" i="4"/>
  <c r="M16" i="39" s="1"/>
  <c r="H16" i="39"/>
  <c r="M17" i="4"/>
  <c r="H18" i="39"/>
  <c r="M21" i="4"/>
  <c r="H22" i="39"/>
  <c r="M17" i="44"/>
  <c r="P17" i="44" s="1"/>
  <c r="H17" i="6"/>
  <c r="M25" i="44"/>
  <c r="P25" i="44" s="1"/>
  <c r="H25" i="6"/>
  <c r="M39" i="44"/>
  <c r="P39" i="44" s="1"/>
  <c r="H39" i="6"/>
  <c r="M18" i="44"/>
  <c r="P18" i="44" s="1"/>
  <c r="H18" i="6"/>
  <c r="M28" i="44"/>
  <c r="P28" i="44" s="1"/>
  <c r="H28" i="6"/>
  <c r="M23" i="44"/>
  <c r="P23" i="44" s="1"/>
  <c r="H23" i="6"/>
  <c r="M37" i="44"/>
  <c r="P37" i="44" s="1"/>
  <c r="H37" i="6"/>
  <c r="M16" i="44"/>
  <c r="P16" i="44" s="1"/>
  <c r="H16" i="6"/>
  <c r="M38" i="44"/>
  <c r="P38" i="44" s="1"/>
  <c r="H38" i="6"/>
  <c r="M25" i="45"/>
  <c r="M27" i="7"/>
  <c r="P27" i="7" s="1"/>
  <c r="H25" i="45"/>
  <c r="M19" i="45"/>
  <c r="M21" i="7"/>
  <c r="P21" i="7" s="1"/>
  <c r="H19" i="45"/>
  <c r="M19" i="7"/>
  <c r="P19" i="7" s="1"/>
  <c r="H17" i="45"/>
  <c r="M25" i="7"/>
  <c r="P25" i="7" s="1"/>
  <c r="H23" i="45"/>
  <c r="M29" i="7"/>
  <c r="P29" i="7" s="1"/>
  <c r="H27" i="45"/>
  <c r="M17" i="101"/>
  <c r="M17" i="7"/>
  <c r="P17" i="7" s="1"/>
  <c r="M26" i="45"/>
  <c r="M28" i="7"/>
  <c r="P28" i="7" s="1"/>
  <c r="H26" i="45"/>
  <c r="M20" i="7"/>
  <c r="P20" i="7" s="1"/>
  <c r="H18" i="45"/>
  <c r="M24" i="45"/>
  <c r="M26" i="7"/>
  <c r="P26" i="7" s="1"/>
  <c r="H24" i="45"/>
  <c r="M18" i="10"/>
  <c r="P18" i="10" s="1"/>
  <c r="M21" i="105"/>
  <c r="M21" i="11"/>
  <c r="P21" i="11" s="1"/>
  <c r="M19" i="105"/>
  <c r="M19" i="11"/>
  <c r="P19" i="11" s="1"/>
  <c r="M16" i="105"/>
  <c r="M16" i="11"/>
  <c r="P16" i="11" s="1"/>
  <c r="M20" i="105"/>
  <c r="M20" i="11"/>
  <c r="P20" i="11" s="1"/>
  <c r="M17" i="105"/>
  <c r="M17" i="11"/>
  <c r="P17" i="11" s="1"/>
  <c r="M18" i="105"/>
  <c r="M18" i="11"/>
  <c r="P18" i="11" s="1"/>
  <c r="M22" i="105"/>
  <c r="M22" i="11"/>
  <c r="P22" i="11" s="1"/>
  <c r="M28" i="12"/>
  <c r="H31" i="93"/>
  <c r="M17" i="12"/>
  <c r="H20" i="93"/>
  <c r="M18" i="12"/>
  <c r="H21" i="93"/>
  <c r="M22" i="12"/>
  <c r="H25" i="93"/>
  <c r="M27" i="12"/>
  <c r="H30" i="93"/>
  <c r="M31" i="12"/>
  <c r="H34" i="93"/>
  <c r="M19" i="12"/>
  <c r="H22" i="93"/>
  <c r="M32" i="12"/>
  <c r="H35" i="93"/>
  <c r="M16" i="12"/>
  <c r="H19" i="93"/>
  <c r="M20" i="12"/>
  <c r="H23" i="93"/>
  <c r="M24" i="12"/>
  <c r="H27" i="93"/>
  <c r="M29" i="12"/>
  <c r="H32" i="93"/>
  <c r="M23" i="12"/>
  <c r="H26" i="93"/>
  <c r="M21" i="12"/>
  <c r="H24" i="93"/>
  <c r="M25" i="12"/>
  <c r="H28" i="93"/>
  <c r="M30" i="12"/>
  <c r="H33" i="93"/>
  <c r="O15" i="107"/>
  <c r="O39" i="13"/>
  <c r="M34" i="13"/>
  <c r="H34" i="107"/>
  <c r="M16" i="13"/>
  <c r="H16" i="107"/>
  <c r="M33" i="13"/>
  <c r="H33" i="107"/>
  <c r="M29" i="13"/>
  <c r="H29" i="107"/>
  <c r="M30" i="13"/>
  <c r="H30" i="107"/>
  <c r="M35" i="13"/>
  <c r="H35" i="107"/>
  <c r="O30" i="7"/>
  <c r="N15" i="6"/>
  <c r="N40" i="44"/>
  <c r="O15" i="6"/>
  <c r="O40" i="44"/>
  <c r="A16" i="100"/>
  <c r="A17" i="100"/>
  <c r="A18" i="100"/>
  <c r="O56" i="99"/>
  <c r="H17" i="117" s="1"/>
  <c r="H22" i="2" s="1"/>
  <c r="M73" i="41"/>
  <c r="M15" i="13"/>
  <c r="M15" i="107" s="1"/>
  <c r="H15" i="107"/>
  <c r="M16" i="6"/>
  <c r="M38" i="6"/>
  <c r="M17" i="6"/>
  <c r="M25" i="6"/>
  <c r="M39" i="6"/>
  <c r="M18" i="6"/>
  <c r="M28" i="6"/>
  <c r="M15" i="44"/>
  <c r="H15" i="6"/>
  <c r="M23" i="6"/>
  <c r="M37" i="6"/>
  <c r="M18" i="41"/>
  <c r="M22" i="41"/>
  <c r="M23" i="41"/>
  <c r="M28" i="41"/>
  <c r="M60" i="41"/>
  <c r="M64" i="41"/>
  <c r="M68" i="41"/>
  <c r="M57" i="41"/>
  <c r="M65" i="41"/>
  <c r="M16" i="41"/>
  <c r="M17" i="41"/>
  <c r="M34" i="41"/>
  <c r="M58" i="41"/>
  <c r="M62" i="41"/>
  <c r="M14" i="99"/>
  <c r="H14" i="99"/>
  <c r="M63" i="41"/>
  <c r="M67" i="41"/>
  <c r="M35" i="41"/>
  <c r="A14" i="107"/>
  <c r="L39" i="13"/>
  <c r="K32" i="12"/>
  <c r="K35" i="93" s="1"/>
  <c r="K20" i="12"/>
  <c r="K23" i="93" s="1"/>
  <c r="K21" i="12"/>
  <c r="K24" i="93" s="1"/>
  <c r="K22" i="12"/>
  <c r="K25" i="93" s="1"/>
  <c r="K23" i="12"/>
  <c r="K26" i="93" s="1"/>
  <c r="K24" i="12"/>
  <c r="K27" i="93" s="1"/>
  <c r="K25" i="12"/>
  <c r="K28" i="93" s="1"/>
  <c r="K15" i="12"/>
  <c r="K18" i="93" s="1"/>
  <c r="M15" i="12"/>
  <c r="M18" i="93" s="1"/>
  <c r="K27" i="12"/>
  <c r="K30" i="93" s="1"/>
  <c r="K19" i="12"/>
  <c r="K22" i="93" s="1"/>
  <c r="K28" i="12"/>
  <c r="K31" i="93" s="1"/>
  <c r="K29" i="12"/>
  <c r="K32" i="93" s="1"/>
  <c r="K16" i="12"/>
  <c r="K19" i="93" s="1"/>
  <c r="K17" i="12"/>
  <c r="K20" i="93" s="1"/>
  <c r="K30" i="12"/>
  <c r="K33" i="93" s="1"/>
  <c r="K18" i="12"/>
  <c r="K21" i="93" s="1"/>
  <c r="K31" i="12"/>
  <c r="K34" i="93" s="1"/>
  <c r="L62" i="12"/>
  <c r="L23" i="11"/>
  <c r="N15" i="105"/>
  <c r="N23" i="105" s="1"/>
  <c r="G23" i="117" s="1"/>
  <c r="G40" i="2" s="1"/>
  <c r="N23" i="11"/>
  <c r="O15" i="105"/>
  <c r="O23" i="105" s="1"/>
  <c r="H23" i="117" s="1"/>
  <c r="H40" i="2" s="1"/>
  <c r="O23" i="11"/>
  <c r="L15" i="105"/>
  <c r="L23" i="105" s="1"/>
  <c r="I23" i="117" s="1"/>
  <c r="I40" i="2" s="1"/>
  <c r="N30" i="7"/>
  <c r="K36" i="44"/>
  <c r="L40" i="44"/>
  <c r="L59" i="41"/>
  <c r="N59" i="41"/>
  <c r="M32" i="41"/>
  <c r="M59" i="41"/>
  <c r="L27" i="98"/>
  <c r="I16" i="117" s="1"/>
  <c r="I19" i="2" s="1"/>
  <c r="L26" i="4"/>
  <c r="N27" i="98"/>
  <c r="G16" i="117" s="1"/>
  <c r="G19" i="2" s="1"/>
  <c r="N26" i="4"/>
  <c r="O27" i="98"/>
  <c r="H16" i="117" s="1"/>
  <c r="H19" i="2" s="1"/>
  <c r="O26" i="4"/>
  <c r="N40" i="107"/>
  <c r="G25" i="117" s="1"/>
  <c r="G46" i="2" s="1"/>
  <c r="N39" i="13"/>
  <c r="L15" i="103"/>
  <c r="L20" i="103" s="1"/>
  <c r="I21" i="117" s="1"/>
  <c r="I34" i="2" s="1"/>
  <c r="L20" i="50"/>
  <c r="N15" i="103"/>
  <c r="N20" i="103" s="1"/>
  <c r="G21" i="117" s="1"/>
  <c r="G34" i="2" s="1"/>
  <c r="N20" i="50"/>
  <c r="O15" i="103"/>
  <c r="O20" i="103" s="1"/>
  <c r="H21" i="117" s="1"/>
  <c r="H34" i="2" s="1"/>
  <c r="O20" i="50"/>
  <c r="L30" i="7"/>
  <c r="M15" i="105"/>
  <c r="M23" i="105" s="1"/>
  <c r="F23" i="117" s="1"/>
  <c r="F40" i="2" s="1"/>
  <c r="M23" i="11"/>
  <c r="M15" i="103"/>
  <c r="M20" i="103" s="1"/>
  <c r="F21" i="117" s="1"/>
  <c r="F34" i="2" s="1"/>
  <c r="M20" i="50"/>
  <c r="M14" i="98"/>
  <c r="M27" i="98" s="1"/>
  <c r="F16" i="117" s="1"/>
  <c r="F19" i="2" s="1"/>
  <c r="M26" i="4"/>
  <c r="H19" i="105"/>
  <c r="H18" i="105"/>
  <c r="H17" i="105"/>
  <c r="H16" i="105"/>
  <c r="H22" i="105"/>
  <c r="H15" i="105"/>
  <c r="H21" i="105"/>
  <c r="H20" i="105"/>
  <c r="M71" i="41"/>
  <c r="M61" i="41"/>
  <c r="L61" i="41"/>
  <c r="N61" i="41"/>
  <c r="H14" i="98"/>
  <c r="L32" i="41"/>
  <c r="N32" i="41"/>
  <c r="O21" i="41"/>
  <c r="N21" i="41"/>
  <c r="M21" i="41"/>
  <c r="L21" i="41"/>
  <c r="O27" i="41"/>
  <c r="N27" i="41"/>
  <c r="M27" i="41"/>
  <c r="L27" i="41"/>
  <c r="C64" i="99"/>
  <c r="C32" i="106"/>
  <c r="C20" i="102"/>
  <c r="C33" i="97"/>
  <c r="C31" i="105"/>
  <c r="C22" i="101"/>
  <c r="C27" i="104"/>
  <c r="C23" i="100"/>
  <c r="C28" i="103"/>
  <c r="C30" i="98"/>
  <c r="C25" i="102"/>
  <c r="C27" i="101"/>
  <c r="C28" i="100"/>
  <c r="C35" i="98"/>
  <c r="C43" i="107"/>
  <c r="C59" i="99"/>
  <c r="C27" i="106"/>
  <c r="C28" i="97"/>
  <c r="C26" i="105"/>
  <c r="C22" i="104"/>
  <c r="A18" i="106"/>
  <c r="A18" i="101"/>
  <c r="A14" i="100"/>
  <c r="O25" i="97"/>
  <c r="H15" i="117" s="1"/>
  <c r="H16" i="2" s="1"/>
  <c r="A26" i="98"/>
  <c r="A15" i="100"/>
  <c r="N20" i="100"/>
  <c r="G18" i="117" s="1"/>
  <c r="G25" i="2" s="1"/>
  <c r="A16" i="101"/>
  <c r="L17" i="102"/>
  <c r="I20" i="117" s="1"/>
  <c r="I31" i="2" s="1"/>
  <c r="M17" i="102"/>
  <c r="F20" i="117" s="1"/>
  <c r="F31" i="2" s="1"/>
  <c r="N17" i="102"/>
  <c r="G20" i="117" s="1"/>
  <c r="G31" i="2" s="1"/>
  <c r="O17" i="102"/>
  <c r="H20" i="117" s="1"/>
  <c r="H31" i="2" s="1"/>
  <c r="A14" i="103"/>
  <c r="P19" i="104"/>
  <c r="A21" i="106"/>
  <c r="A19" i="106"/>
  <c r="A16" i="106"/>
  <c r="A20" i="106"/>
  <c r="A15" i="106"/>
  <c r="A17" i="106"/>
  <c r="A23" i="106"/>
  <c r="A22" i="106"/>
  <c r="L25" i="97"/>
  <c r="I15" i="117" s="1"/>
  <c r="I16" i="2" s="1"/>
  <c r="M25" i="97"/>
  <c r="F15" i="117" s="1"/>
  <c r="F16" i="2" s="1"/>
  <c r="N25" i="97"/>
  <c r="G15" i="117" s="1"/>
  <c r="G16" i="2" s="1"/>
  <c r="A14" i="97"/>
  <c r="M20" i="100"/>
  <c r="F18" i="117" s="1"/>
  <c r="F25" i="2" s="1"/>
  <c r="O20" i="100"/>
  <c r="H18" i="117" s="1"/>
  <c r="H25" i="2" s="1"/>
  <c r="P20" i="100"/>
  <c r="L56" i="99"/>
  <c r="I17" i="117" s="1"/>
  <c r="I22" i="2" s="1"/>
  <c r="N56" i="99"/>
  <c r="G17" i="117" s="1"/>
  <c r="G22" i="2" s="1"/>
  <c r="L20" i="100"/>
  <c r="I18" i="117" s="1"/>
  <c r="I25" i="2" s="1"/>
  <c r="L19" i="101"/>
  <c r="I19" i="117" s="1"/>
  <c r="I28" i="2" s="1"/>
  <c r="M19" i="101"/>
  <c r="F19" i="117" s="1"/>
  <c r="F28" i="2" s="1"/>
  <c r="N19" i="101"/>
  <c r="G19" i="117" s="1"/>
  <c r="G28" i="2" s="1"/>
  <c r="O19" i="101"/>
  <c r="H19" i="117" s="1"/>
  <c r="H28" i="2" s="1"/>
  <c r="A14" i="101"/>
  <c r="L19" i="104"/>
  <c r="I22" i="117" s="1"/>
  <c r="I37" i="2" s="1"/>
  <c r="M19" i="104"/>
  <c r="F22" i="117" s="1"/>
  <c r="F37" i="2" s="1"/>
  <c r="N19" i="104"/>
  <c r="G22" i="117" s="1"/>
  <c r="G37" i="2" s="1"/>
  <c r="O19" i="104"/>
  <c r="H22" i="117" s="1"/>
  <c r="H37" i="2" s="1"/>
  <c r="L24" i="106"/>
  <c r="I24" i="117" s="1"/>
  <c r="I43" i="2" s="1"/>
  <c r="O40" i="107"/>
  <c r="H25" i="117" s="1"/>
  <c r="H46" i="2" s="1"/>
  <c r="M24" i="106"/>
  <c r="F24" i="117" s="1"/>
  <c r="F43" i="2" s="1"/>
  <c r="A14" i="105"/>
  <c r="N24" i="106"/>
  <c r="G24" i="117" s="1"/>
  <c r="G43" i="2" s="1"/>
  <c r="O24" i="106"/>
  <c r="H24" i="117" s="1"/>
  <c r="H43" i="2" s="1"/>
  <c r="P24" i="106"/>
  <c r="A14" i="106"/>
  <c r="L40" i="107"/>
  <c r="I25" i="117" s="1"/>
  <c r="I46" i="2" s="1"/>
  <c r="P21" i="4" l="1"/>
  <c r="P22" i="39" s="1"/>
  <c r="M22" i="39"/>
  <c r="P24" i="4"/>
  <c r="P25" i="39" s="1"/>
  <c r="M25" i="39"/>
  <c r="P17" i="4"/>
  <c r="P18" i="39" s="1"/>
  <c r="M18" i="39"/>
  <c r="P19" i="4"/>
  <c r="P20" i="39" s="1"/>
  <c r="M20" i="39"/>
  <c r="P16" i="4"/>
  <c r="P17" i="39" s="1"/>
  <c r="M17" i="39"/>
  <c r="M30" i="7"/>
  <c r="M17" i="45"/>
  <c r="M23" i="45"/>
  <c r="M18" i="45"/>
  <c r="M27" i="45"/>
  <c r="M40" i="10"/>
  <c r="P30" i="12"/>
  <c r="P33" i="93" s="1"/>
  <c r="M33" i="93"/>
  <c r="P21" i="12"/>
  <c r="P24" i="93" s="1"/>
  <c r="M24" i="93"/>
  <c r="P29" i="12"/>
  <c r="P32" i="93" s="1"/>
  <c r="M32" i="93"/>
  <c r="P20" i="12"/>
  <c r="P23" i="93" s="1"/>
  <c r="M23" i="93"/>
  <c r="P32" i="12"/>
  <c r="P35" i="93" s="1"/>
  <c r="M35" i="93"/>
  <c r="P31" i="12"/>
  <c r="P34" i="93" s="1"/>
  <c r="M34" i="93"/>
  <c r="P22" i="12"/>
  <c r="P25" i="93" s="1"/>
  <c r="M25" i="93"/>
  <c r="P17" i="12"/>
  <c r="P20" i="93" s="1"/>
  <c r="M20" i="93"/>
  <c r="P25" i="12"/>
  <c r="P28" i="93" s="1"/>
  <c r="M28" i="93"/>
  <c r="P23" i="12"/>
  <c r="P26" i="93" s="1"/>
  <c r="M26" i="93"/>
  <c r="P24" i="12"/>
  <c r="P27" i="93" s="1"/>
  <c r="M27" i="93"/>
  <c r="P16" i="12"/>
  <c r="P19" i="93" s="1"/>
  <c r="M19" i="93"/>
  <c r="P19" i="12"/>
  <c r="P22" i="93" s="1"/>
  <c r="M22" i="93"/>
  <c r="P27" i="12"/>
  <c r="P30" i="93" s="1"/>
  <c r="M30" i="93"/>
  <c r="P18" i="12"/>
  <c r="P21" i="93" s="1"/>
  <c r="M21" i="93"/>
  <c r="P28" i="12"/>
  <c r="P31" i="93" s="1"/>
  <c r="M31" i="93"/>
  <c r="P30" i="13"/>
  <c r="P30" i="107" s="1"/>
  <c r="M30" i="107"/>
  <c r="P33" i="13"/>
  <c r="P33" i="107" s="1"/>
  <c r="M33" i="107"/>
  <c r="P34" i="13"/>
  <c r="P34" i="107" s="1"/>
  <c r="M34" i="107"/>
  <c r="P35" i="13"/>
  <c r="P35" i="107" s="1"/>
  <c r="M35" i="107"/>
  <c r="P29" i="13"/>
  <c r="P29" i="107" s="1"/>
  <c r="M29" i="107"/>
  <c r="P16" i="13"/>
  <c r="P16" i="107" s="1"/>
  <c r="M16" i="107"/>
  <c r="M40" i="107" s="1"/>
  <c r="F25" i="117" s="1"/>
  <c r="F46" i="2" s="1"/>
  <c r="M15" i="6"/>
  <c r="M40" i="44"/>
  <c r="M56" i="99"/>
  <c r="F17" i="117" s="1"/>
  <c r="F22" i="2" s="1"/>
  <c r="P15" i="12"/>
  <c r="M39" i="13"/>
  <c r="M62" i="12"/>
  <c r="O32" i="41"/>
  <c r="N20" i="41"/>
  <c r="L20" i="41"/>
  <c r="M20" i="41"/>
  <c r="O26" i="41"/>
  <c r="N26" i="41"/>
  <c r="M26" i="41"/>
  <c r="L26" i="41"/>
  <c r="O29" i="41"/>
  <c r="N29" i="41"/>
  <c r="M29" i="41"/>
  <c r="L29" i="41"/>
  <c r="N9" i="104"/>
  <c r="E22" i="117"/>
  <c r="G26" i="117"/>
  <c r="H26" i="117"/>
  <c r="N9" i="100"/>
  <c r="E18" i="117"/>
  <c r="I26" i="117"/>
  <c r="D11" i="117" s="1"/>
  <c r="N9" i="106"/>
  <c r="E24" i="117"/>
  <c r="B24" i="38"/>
  <c r="C24" i="38"/>
  <c r="D24" i="38"/>
  <c r="H24" i="38"/>
  <c r="C65" i="2"/>
  <c r="C43" i="117" s="1"/>
  <c r="P18" i="93" l="1"/>
  <c r="P62" i="12"/>
  <c r="O20" i="41"/>
  <c r="O31" i="41"/>
  <c r="N31" i="41"/>
  <c r="L31" i="41"/>
  <c r="M31" i="41"/>
  <c r="F26" i="117"/>
  <c r="A24" i="117"/>
  <c r="B24" i="117" s="1"/>
  <c r="B43" i="2" s="1"/>
  <c r="E43" i="2"/>
  <c r="A43" i="2" s="1"/>
  <c r="A22" i="117"/>
  <c r="B22" i="117" s="1"/>
  <c r="B37" i="2" s="1"/>
  <c r="E37" i="2"/>
  <c r="A37" i="2" s="1"/>
  <c r="E25" i="2"/>
  <c r="C38" i="98"/>
  <c r="C31" i="100"/>
  <c r="C30" i="101"/>
  <c r="C28" i="102"/>
  <c r="C31" i="103"/>
  <c r="C30" i="104"/>
  <c r="C34" i="105"/>
  <c r="C36" i="97"/>
  <c r="C35" i="106"/>
  <c r="C67" i="99"/>
  <c r="C51" i="107"/>
  <c r="C2" i="39"/>
  <c r="C16" i="34" s="1"/>
  <c r="D1" i="39"/>
  <c r="C2" i="40"/>
  <c r="D1" i="40"/>
  <c r="C2" i="41"/>
  <c r="D1" i="41"/>
  <c r="C2" i="42"/>
  <c r="D1" i="42"/>
  <c r="C2" i="45"/>
  <c r="D1" i="45"/>
  <c r="C2" i="43"/>
  <c r="D1" i="43"/>
  <c r="C2" i="6"/>
  <c r="D1" i="6"/>
  <c r="C2" i="46"/>
  <c r="D1" i="46"/>
  <c r="C2" i="47"/>
  <c r="D1" i="47"/>
  <c r="C2" i="48"/>
  <c r="D1" i="48"/>
  <c r="C2" i="9"/>
  <c r="D1" i="9"/>
  <c r="C2" i="49"/>
  <c r="D1" i="49"/>
  <c r="C2" i="51"/>
  <c r="D1" i="51"/>
  <c r="C2" i="52"/>
  <c r="D1" i="52"/>
  <c r="C2" i="95"/>
  <c r="D1" i="95"/>
  <c r="C2" i="96"/>
  <c r="D1" i="96"/>
  <c r="C2" i="93"/>
  <c r="D1" i="93"/>
  <c r="C2" i="94"/>
  <c r="D1" i="94"/>
  <c r="C2" i="91"/>
  <c r="D1" i="91"/>
  <c r="C2" i="92"/>
  <c r="D1" i="92"/>
  <c r="D1" i="3"/>
  <c r="D1" i="38"/>
  <c r="C2" i="3"/>
  <c r="C2" i="38"/>
  <c r="P10" i="3"/>
  <c r="P10" i="38"/>
  <c r="P10" i="4"/>
  <c r="P10" i="39"/>
  <c r="P10" i="40"/>
  <c r="P10" i="5"/>
  <c r="P10" i="41"/>
  <c r="P10" i="42"/>
  <c r="P10" i="44"/>
  <c r="P10" i="6"/>
  <c r="P10" i="43"/>
  <c r="P10" i="7"/>
  <c r="P10" i="45"/>
  <c r="P10" i="46"/>
  <c r="P10" i="8"/>
  <c r="P10" i="47"/>
  <c r="P10" i="48"/>
  <c r="P10" i="50"/>
  <c r="P10" i="9"/>
  <c r="P10" i="49"/>
  <c r="P10" i="10"/>
  <c r="P10" i="51"/>
  <c r="P10" i="52"/>
  <c r="P10" i="11"/>
  <c r="P10" i="95"/>
  <c r="P10" i="96"/>
  <c r="P10" i="12"/>
  <c r="P10" i="93"/>
  <c r="P10" i="94"/>
  <c r="P10" i="13"/>
  <c r="P10" i="91"/>
  <c r="P10" i="92"/>
  <c r="P10" i="37"/>
  <c r="C43" i="36"/>
  <c r="C43" i="34"/>
  <c r="C40" i="36"/>
  <c r="C33" i="38" s="1"/>
  <c r="C40" i="34"/>
  <c r="C35" i="36"/>
  <c r="C28" i="38" s="1"/>
  <c r="C35" i="34"/>
  <c r="A60" i="2"/>
  <c r="C66" i="34"/>
  <c r="C66" i="36"/>
  <c r="O118" i="5" l="1"/>
  <c r="M118" i="5"/>
  <c r="N118" i="5"/>
  <c r="L118" i="5"/>
  <c r="A38" i="34"/>
  <c r="A38" i="117"/>
  <c r="C15" i="34"/>
  <c r="C15" i="2" s="1"/>
  <c r="C38" i="39"/>
  <c r="C129" i="5"/>
  <c r="C31" i="50"/>
  <c r="C64" i="8"/>
  <c r="C51" i="44"/>
  <c r="C51" i="10"/>
  <c r="C37" i="4"/>
  <c r="C41" i="7"/>
  <c r="C34" i="11"/>
  <c r="C73" i="12"/>
  <c r="C36" i="37"/>
  <c r="C41" i="43"/>
  <c r="C33" i="52"/>
  <c r="C131" i="41"/>
  <c r="C31" i="9"/>
  <c r="C28" i="91"/>
  <c r="C50" i="13"/>
  <c r="C34" i="96"/>
  <c r="C53" i="51"/>
  <c r="C38" i="46"/>
  <c r="C51" i="6"/>
  <c r="C36" i="38"/>
  <c r="C41" i="94"/>
  <c r="C34" i="95"/>
  <c r="C26" i="48"/>
  <c r="C40" i="45"/>
  <c r="C33" i="40"/>
  <c r="C36" i="3"/>
  <c r="C34" i="92"/>
  <c r="C77" i="93"/>
  <c r="C31" i="49"/>
  <c r="C65" i="47"/>
  <c r="C42" i="42"/>
  <c r="C23" i="48"/>
  <c r="C33" i="3"/>
  <c r="C38" i="94"/>
  <c r="C37" i="45"/>
  <c r="C31" i="95"/>
  <c r="C48" i="44"/>
  <c r="C48" i="10"/>
  <c r="C30" i="40"/>
  <c r="C31" i="92"/>
  <c r="C74" i="93"/>
  <c r="C31" i="11"/>
  <c r="C28" i="49"/>
  <c r="C62" i="47"/>
  <c r="C38" i="7"/>
  <c r="C39" i="42"/>
  <c r="C35" i="39"/>
  <c r="C25" i="91"/>
  <c r="C70" i="12"/>
  <c r="C30" i="52"/>
  <c r="C28" i="9"/>
  <c r="C61" i="8"/>
  <c r="C38" i="43"/>
  <c r="C128" i="41"/>
  <c r="C34" i="4"/>
  <c r="C33" i="37"/>
  <c r="C47" i="13"/>
  <c r="C31" i="96"/>
  <c r="C50" i="51"/>
  <c r="C28" i="50"/>
  <c r="C35" i="46"/>
  <c r="C48" i="6"/>
  <c r="C126" i="5"/>
  <c r="C33" i="94"/>
  <c r="C26" i="95"/>
  <c r="C43" i="10"/>
  <c r="C18" i="48"/>
  <c r="C32" i="45"/>
  <c r="C43" i="44"/>
  <c r="C25" i="40"/>
  <c r="C28" i="3"/>
  <c r="C26" i="92"/>
  <c r="C69" i="93"/>
  <c r="C26" i="11"/>
  <c r="C23" i="49"/>
  <c r="C57" i="47"/>
  <c r="C33" i="7"/>
  <c r="C34" i="42"/>
  <c r="C30" i="39"/>
  <c r="C20" i="91"/>
  <c r="C65" i="12"/>
  <c r="C25" i="52"/>
  <c r="C23" i="9"/>
  <c r="C56" i="8"/>
  <c r="C33" i="43"/>
  <c r="C123" i="41"/>
  <c r="C29" i="4"/>
  <c r="C28" i="37"/>
  <c r="C42" i="13"/>
  <c r="C26" i="96"/>
  <c r="C45" i="51"/>
  <c r="C23" i="50"/>
  <c r="C30" i="46"/>
  <c r="C43" i="6"/>
  <c r="C121" i="5"/>
  <c r="D15" i="9"/>
  <c r="C15" i="9"/>
  <c r="B15" i="9"/>
  <c r="H14" i="38"/>
  <c r="D14" i="38"/>
  <c r="G14" i="38"/>
  <c r="C14" i="38"/>
  <c r="D14" i="40"/>
  <c r="B14" i="38"/>
  <c r="G14" i="40"/>
  <c r="C14" i="40"/>
  <c r="D14" i="42"/>
  <c r="B14" i="40"/>
  <c r="G14" i="42"/>
  <c r="D14" i="43"/>
  <c r="B14" i="42"/>
  <c r="C14" i="42"/>
  <c r="G14" i="43"/>
  <c r="C14" i="43"/>
  <c r="B14" i="43"/>
  <c r="D14" i="46"/>
  <c r="G14" i="46"/>
  <c r="C14" i="46"/>
  <c r="B14" i="46"/>
  <c r="D14" i="49"/>
  <c r="G14" i="49"/>
  <c r="C14" i="49"/>
  <c r="B14" i="49"/>
  <c r="D14" i="96"/>
  <c r="G14" i="96"/>
  <c r="C14" i="96"/>
  <c r="D14" i="94"/>
  <c r="B14" i="96"/>
  <c r="G14" i="94"/>
  <c r="C14" i="94"/>
  <c r="D14" i="92"/>
  <c r="B14" i="94"/>
  <c r="G14" i="92"/>
  <c r="C14" i="92"/>
  <c r="B14" i="92"/>
  <c r="L14" i="38"/>
  <c r="N24" i="38"/>
  <c r="N14" i="38"/>
  <c r="L24" i="38"/>
  <c r="O24" i="38"/>
  <c r="M24" i="38"/>
  <c r="O14" i="38"/>
  <c r="M14" i="38"/>
  <c r="A38" i="36"/>
  <c r="A19" i="33"/>
  <c r="A19" i="35"/>
  <c r="B31" i="35"/>
  <c r="B19" i="35"/>
  <c r="A36" i="35"/>
  <c r="B34" i="35"/>
  <c r="B19" i="33"/>
  <c r="B34" i="33"/>
  <c r="B31" i="33"/>
  <c r="A36" i="33"/>
  <c r="A25" i="101" l="1"/>
  <c r="A26" i="103"/>
  <c r="A23" i="102"/>
  <c r="A25" i="104"/>
  <c r="A29" i="105"/>
  <c r="A62" i="99"/>
  <c r="A33" i="98"/>
  <c r="A31" i="97"/>
  <c r="A46" i="107"/>
  <c r="A30" i="106"/>
  <c r="A26" i="100"/>
  <c r="A32" i="4"/>
  <c r="A126" i="41"/>
  <c r="A36" i="43"/>
  <c r="A59" i="8"/>
  <c r="A26" i="9"/>
  <c r="A28" i="52"/>
  <c r="A68" i="12"/>
  <c r="A23" i="91"/>
  <c r="A33" i="39"/>
  <c r="A37" i="42"/>
  <c r="A36" i="7"/>
  <c r="A60" i="47"/>
  <c r="A26" i="49"/>
  <c r="A29" i="11"/>
  <c r="A72" i="93"/>
  <c r="A29" i="92"/>
  <c r="A31" i="3"/>
  <c r="A28" i="40"/>
  <c r="A46" i="44"/>
  <c r="A35" i="45"/>
  <c r="A21" i="48"/>
  <c r="A46" i="10"/>
  <c r="A29" i="95"/>
  <c r="A36" i="94"/>
  <c r="A31" i="38"/>
  <c r="A124" i="5"/>
  <c r="A46" i="6"/>
  <c r="A33" i="46"/>
  <c r="A26" i="50"/>
  <c r="A48" i="51"/>
  <c r="A29" i="96"/>
  <c r="A45" i="13"/>
  <c r="A31" i="37"/>
  <c r="K18" i="37"/>
  <c r="P16" i="37"/>
  <c r="K20" i="37"/>
  <c r="K21" i="37"/>
  <c r="P19" i="37"/>
  <c r="P21" i="37"/>
  <c r="P17" i="37"/>
  <c r="P22" i="37"/>
  <c r="P18" i="37"/>
  <c r="K19" i="37"/>
  <c r="K17" i="37"/>
  <c r="K22" i="37"/>
  <c r="P14" i="37"/>
  <c r="K23" i="37"/>
  <c r="P15" i="37"/>
  <c r="K24" i="37"/>
  <c r="K24" i="38" s="1"/>
  <c r="P20" i="37"/>
  <c r="K14" i="37"/>
  <c r="K14" i="38" s="1"/>
  <c r="P23" i="37"/>
  <c r="K15" i="37"/>
  <c r="P24" i="37"/>
  <c r="P24" i="38" s="1"/>
  <c r="K16" i="37"/>
  <c r="C19" i="36"/>
  <c r="P25" i="37" l="1"/>
  <c r="P14" i="38"/>
  <c r="A14" i="38" s="1"/>
  <c r="A16" i="97"/>
  <c r="A19" i="97"/>
  <c r="A22" i="97"/>
  <c r="A20" i="97"/>
  <c r="A23" i="97"/>
  <c r="A21" i="97"/>
  <c r="A17" i="97"/>
  <c r="A24" i="97"/>
  <c r="A18" i="97"/>
  <c r="A15" i="97"/>
  <c r="P25" i="97"/>
  <c r="N9" i="37"/>
  <c r="B15" i="91"/>
  <c r="C15" i="91"/>
  <c r="D15" i="91"/>
  <c r="B16" i="91"/>
  <c r="C16" i="91"/>
  <c r="D16" i="91"/>
  <c r="B14" i="91"/>
  <c r="C14" i="91"/>
  <c r="D14" i="91"/>
  <c r="G14" i="91"/>
  <c r="B14" i="93"/>
  <c r="C14" i="93"/>
  <c r="D14" i="93"/>
  <c r="G14" i="93"/>
  <c r="B15" i="95"/>
  <c r="C15" i="95"/>
  <c r="D15" i="95"/>
  <c r="B16" i="95"/>
  <c r="C16" i="95"/>
  <c r="D16" i="95"/>
  <c r="B17" i="95"/>
  <c r="C17" i="95"/>
  <c r="D17" i="95"/>
  <c r="B18" i="95"/>
  <c r="C18" i="95"/>
  <c r="D18" i="95"/>
  <c r="B19" i="95"/>
  <c r="C19" i="95"/>
  <c r="D19" i="95"/>
  <c r="B20" i="95"/>
  <c r="C20" i="95"/>
  <c r="D20" i="95"/>
  <c r="B21" i="95"/>
  <c r="C21" i="95"/>
  <c r="D21" i="95"/>
  <c r="B22" i="95"/>
  <c r="C22" i="95"/>
  <c r="D22" i="95"/>
  <c r="B14" i="95"/>
  <c r="C14" i="95"/>
  <c r="D14" i="95"/>
  <c r="G14" i="95"/>
  <c r="B16" i="9"/>
  <c r="C16" i="9"/>
  <c r="D16" i="9"/>
  <c r="B17" i="9"/>
  <c r="C17" i="9"/>
  <c r="D17" i="9"/>
  <c r="B18" i="9"/>
  <c r="C18" i="9"/>
  <c r="D18" i="9"/>
  <c r="B19" i="9"/>
  <c r="C19" i="9"/>
  <c r="D19" i="9"/>
  <c r="B14" i="9"/>
  <c r="C14" i="9"/>
  <c r="D14" i="9"/>
  <c r="G14" i="9"/>
  <c r="B15" i="45"/>
  <c r="C15" i="45"/>
  <c r="D15" i="45"/>
  <c r="B14" i="45"/>
  <c r="C14" i="45"/>
  <c r="D14" i="45"/>
  <c r="G14" i="45"/>
  <c r="B14" i="6"/>
  <c r="C14" i="6"/>
  <c r="D14" i="6"/>
  <c r="G14" i="6"/>
  <c r="C25" i="36"/>
  <c r="C47" i="2" s="1"/>
  <c r="C24" i="36"/>
  <c r="C44" i="2" s="1"/>
  <c r="C23" i="36"/>
  <c r="C41" i="2" s="1"/>
  <c r="C22" i="36"/>
  <c r="C38" i="2" s="1"/>
  <c r="C21" i="36"/>
  <c r="C35" i="2" s="1"/>
  <c r="C20" i="36"/>
  <c r="C32" i="2" s="1"/>
  <c r="C18" i="36"/>
  <c r="C26" i="2" s="1"/>
  <c r="C17" i="36"/>
  <c r="C23" i="2" s="1"/>
  <c r="C16" i="36"/>
  <c r="C20" i="2" s="1"/>
  <c r="C15" i="36"/>
  <c r="C17" i="2" s="1"/>
  <c r="C25" i="34"/>
  <c r="C45" i="2" s="1"/>
  <c r="C24" i="34"/>
  <c r="C42" i="2" s="1"/>
  <c r="C23" i="34"/>
  <c r="C39" i="2" s="1"/>
  <c r="C22" i="34"/>
  <c r="C36" i="2" s="1"/>
  <c r="C21" i="34"/>
  <c r="C33" i="2" s="1"/>
  <c r="C20" i="34"/>
  <c r="C30" i="2" s="1"/>
  <c r="C19" i="34"/>
  <c r="C27" i="2" s="1"/>
  <c r="C18" i="34"/>
  <c r="C24" i="2" s="1"/>
  <c r="C17" i="34"/>
  <c r="C21" i="2" s="1"/>
  <c r="C18" i="2"/>
  <c r="C29" i="2"/>
  <c r="D28" i="36"/>
  <c r="D29" i="36"/>
  <c r="D28" i="34"/>
  <c r="D29" i="34"/>
  <c r="D27" i="36"/>
  <c r="D27" i="34"/>
  <c r="H24" i="43"/>
  <c r="H20" i="43"/>
  <c r="B15" i="41"/>
  <c r="C15" i="41"/>
  <c r="D15" i="41"/>
  <c r="B14" i="41"/>
  <c r="C14" i="41"/>
  <c r="D14" i="41"/>
  <c r="G14" i="41"/>
  <c r="B16" i="42"/>
  <c r="C16" i="42"/>
  <c r="D16" i="42"/>
  <c r="B17" i="42"/>
  <c r="C17" i="42"/>
  <c r="D17" i="42"/>
  <c r="B18" i="42"/>
  <c r="C18" i="42"/>
  <c r="D18" i="42"/>
  <c r="B19" i="42"/>
  <c r="C19" i="42"/>
  <c r="D19" i="42"/>
  <c r="B20" i="42"/>
  <c r="C20" i="42"/>
  <c r="D20" i="42"/>
  <c r="B21" i="42"/>
  <c r="C21" i="42"/>
  <c r="D21" i="42"/>
  <c r="B22" i="42"/>
  <c r="C22" i="42"/>
  <c r="D22" i="42"/>
  <c r="B23" i="42"/>
  <c r="C23" i="42"/>
  <c r="D23" i="42"/>
  <c r="B24" i="42"/>
  <c r="C24" i="42"/>
  <c r="D24" i="42"/>
  <c r="B25" i="42"/>
  <c r="C25" i="42"/>
  <c r="D25" i="42"/>
  <c r="B26" i="42"/>
  <c r="C26" i="42"/>
  <c r="D26" i="42"/>
  <c r="B27" i="42"/>
  <c r="C27" i="42"/>
  <c r="D27" i="42"/>
  <c r="B28" i="42"/>
  <c r="C28" i="42"/>
  <c r="D28" i="42"/>
  <c r="B29" i="42"/>
  <c r="C29" i="42"/>
  <c r="D29" i="42"/>
  <c r="B30" i="42"/>
  <c r="C30" i="42"/>
  <c r="D30" i="42"/>
  <c r="B15" i="42"/>
  <c r="C15" i="42"/>
  <c r="D15" i="42"/>
  <c r="B16" i="43"/>
  <c r="C16" i="43"/>
  <c r="D16" i="43"/>
  <c r="B17" i="43"/>
  <c r="C17" i="43"/>
  <c r="D17" i="43"/>
  <c r="B18" i="43"/>
  <c r="C18" i="43"/>
  <c r="D18" i="43"/>
  <c r="B19" i="43"/>
  <c r="C19" i="43"/>
  <c r="D19" i="43"/>
  <c r="B20" i="43"/>
  <c r="C20" i="43"/>
  <c r="D20" i="43"/>
  <c r="B21" i="43"/>
  <c r="C21" i="43"/>
  <c r="D21" i="43"/>
  <c r="B22" i="43"/>
  <c r="C22" i="43"/>
  <c r="D22" i="43"/>
  <c r="B23" i="43"/>
  <c r="C23" i="43"/>
  <c r="D23" i="43"/>
  <c r="B24" i="43"/>
  <c r="C24" i="43"/>
  <c r="D24" i="43"/>
  <c r="B25" i="43"/>
  <c r="C25" i="43"/>
  <c r="D25" i="43"/>
  <c r="B26" i="43"/>
  <c r="C26" i="43"/>
  <c r="D26" i="43"/>
  <c r="B27" i="43"/>
  <c r="C27" i="43"/>
  <c r="D27" i="43"/>
  <c r="B28" i="43"/>
  <c r="C28" i="43"/>
  <c r="D28" i="43"/>
  <c r="B29" i="43"/>
  <c r="C29" i="43"/>
  <c r="D29" i="43"/>
  <c r="B15" i="43"/>
  <c r="C15" i="43"/>
  <c r="D15" i="43"/>
  <c r="B16" i="46"/>
  <c r="C16" i="46"/>
  <c r="D16" i="46"/>
  <c r="B17" i="46"/>
  <c r="C17" i="46"/>
  <c r="D17" i="46"/>
  <c r="B18" i="46"/>
  <c r="C18" i="46"/>
  <c r="D18" i="46"/>
  <c r="B19" i="46"/>
  <c r="C19" i="46"/>
  <c r="D19" i="46"/>
  <c r="B20" i="46"/>
  <c r="C20" i="46"/>
  <c r="D20" i="46"/>
  <c r="B21" i="46"/>
  <c r="C21" i="46"/>
  <c r="D21" i="46"/>
  <c r="B22" i="46"/>
  <c r="C22" i="46"/>
  <c r="D22" i="46"/>
  <c r="B23" i="46"/>
  <c r="C23" i="46"/>
  <c r="D23" i="46"/>
  <c r="B24" i="46"/>
  <c r="C24" i="46"/>
  <c r="D24" i="46"/>
  <c r="B25" i="46"/>
  <c r="C25" i="46"/>
  <c r="D25" i="46"/>
  <c r="B26" i="46"/>
  <c r="C26" i="46"/>
  <c r="D26" i="46"/>
  <c r="B15" i="46"/>
  <c r="C15" i="46"/>
  <c r="D15" i="46"/>
  <c r="B16" i="49"/>
  <c r="C16" i="49"/>
  <c r="D16" i="49"/>
  <c r="B17" i="49"/>
  <c r="C17" i="49"/>
  <c r="D17" i="49"/>
  <c r="B18" i="49"/>
  <c r="C18" i="49"/>
  <c r="D18" i="49"/>
  <c r="B19" i="49"/>
  <c r="C19" i="49"/>
  <c r="D19" i="49"/>
  <c r="B15" i="49"/>
  <c r="C15" i="49"/>
  <c r="D15" i="49"/>
  <c r="B16" i="96"/>
  <c r="C16" i="96"/>
  <c r="D16" i="96"/>
  <c r="B17" i="96"/>
  <c r="C17" i="96"/>
  <c r="D17" i="96"/>
  <c r="B18" i="96"/>
  <c r="C18" i="96"/>
  <c r="D18" i="96"/>
  <c r="B19" i="96"/>
  <c r="C19" i="96"/>
  <c r="D19" i="96"/>
  <c r="B20" i="96"/>
  <c r="C20" i="96"/>
  <c r="D20" i="96"/>
  <c r="B21" i="96"/>
  <c r="C21" i="96"/>
  <c r="D21" i="96"/>
  <c r="B22" i="96"/>
  <c r="C22" i="96"/>
  <c r="D22" i="96"/>
  <c r="B15" i="96"/>
  <c r="C15" i="96"/>
  <c r="D15" i="96"/>
  <c r="B15" i="94"/>
  <c r="C15" i="94"/>
  <c r="D15" i="94"/>
  <c r="B16" i="94"/>
  <c r="C16" i="94"/>
  <c r="D16" i="94"/>
  <c r="B17" i="94"/>
  <c r="C17" i="94"/>
  <c r="D17" i="94"/>
  <c r="B18" i="94"/>
  <c r="C18" i="94"/>
  <c r="D18" i="94"/>
  <c r="B19" i="94"/>
  <c r="C19" i="94"/>
  <c r="D19" i="94"/>
  <c r="B20" i="94"/>
  <c r="C20" i="94"/>
  <c r="D20" i="94"/>
  <c r="B21" i="94"/>
  <c r="C21" i="94"/>
  <c r="D21" i="94"/>
  <c r="B22" i="94"/>
  <c r="C22" i="94"/>
  <c r="D22" i="94"/>
  <c r="B23" i="94"/>
  <c r="C23" i="94"/>
  <c r="D23" i="94"/>
  <c r="B24" i="94"/>
  <c r="C24" i="94"/>
  <c r="D24" i="94"/>
  <c r="B25" i="94"/>
  <c r="C25" i="94"/>
  <c r="D25" i="94"/>
  <c r="B26" i="94"/>
  <c r="C26" i="94"/>
  <c r="D26" i="94"/>
  <c r="B27" i="94"/>
  <c r="C27" i="94"/>
  <c r="D27" i="94"/>
  <c r="B28" i="94"/>
  <c r="C28" i="94"/>
  <c r="D28" i="94"/>
  <c r="B29" i="94"/>
  <c r="C29" i="94"/>
  <c r="D29" i="94"/>
  <c r="B16" i="92"/>
  <c r="C16" i="92"/>
  <c r="D16" i="92"/>
  <c r="B17" i="92"/>
  <c r="C17" i="92"/>
  <c r="D17" i="92"/>
  <c r="B18" i="92"/>
  <c r="C18" i="92"/>
  <c r="D18" i="92"/>
  <c r="B19" i="92"/>
  <c r="C19" i="92"/>
  <c r="D19" i="92"/>
  <c r="B20" i="92"/>
  <c r="C20" i="92"/>
  <c r="D20" i="92"/>
  <c r="B21" i="92"/>
  <c r="C21" i="92"/>
  <c r="D21" i="92"/>
  <c r="B22" i="92"/>
  <c r="C22" i="92"/>
  <c r="D22" i="92"/>
  <c r="B15" i="92"/>
  <c r="C15" i="92"/>
  <c r="D15" i="92"/>
  <c r="B15" i="40"/>
  <c r="C15" i="40"/>
  <c r="D15" i="40"/>
  <c r="B16" i="40"/>
  <c r="C16" i="40"/>
  <c r="D16" i="40"/>
  <c r="B17" i="40"/>
  <c r="C17" i="40"/>
  <c r="D17" i="40"/>
  <c r="B18" i="40"/>
  <c r="C18" i="40"/>
  <c r="D18" i="40"/>
  <c r="B19" i="40"/>
  <c r="C19" i="40"/>
  <c r="D19" i="40"/>
  <c r="B20" i="40"/>
  <c r="C20" i="40"/>
  <c r="D20" i="40"/>
  <c r="B21" i="40"/>
  <c r="C21" i="40"/>
  <c r="D21" i="40"/>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14" i="3"/>
  <c r="C14" i="3"/>
  <c r="D14" i="3"/>
  <c r="G14" i="3"/>
  <c r="H20" i="40"/>
  <c r="H19" i="96"/>
  <c r="B14" i="33"/>
  <c r="B15" i="33"/>
  <c r="B16" i="33"/>
  <c r="B13" i="33"/>
  <c r="D9" i="36"/>
  <c r="D8" i="36"/>
  <c r="D7" i="36"/>
  <c r="D6" i="36"/>
  <c r="D9" i="34"/>
  <c r="D8" i="34"/>
  <c r="D7" i="34"/>
  <c r="D6" i="34"/>
  <c r="D9" i="2"/>
  <c r="D8" i="2"/>
  <c r="D7" i="2"/>
  <c r="D6" i="2"/>
  <c r="D5" i="40" s="1"/>
  <c r="P14" i="99"/>
  <c r="P73" i="41"/>
  <c r="K14" i="99"/>
  <c r="A35" i="99" l="1"/>
  <c r="A37" i="99"/>
  <c r="A16" i="99"/>
  <c r="A14" i="99"/>
  <c r="N9" i="97"/>
  <c r="E15" i="117"/>
  <c r="B16" i="35"/>
  <c r="B16" i="118"/>
  <c r="B15" i="35"/>
  <c r="B15" i="118"/>
  <c r="B14" i="35"/>
  <c r="B14" i="118"/>
  <c r="B13" i="35"/>
  <c r="B13" i="118"/>
  <c r="D6" i="105"/>
  <c r="D6" i="97"/>
  <c r="D6" i="106"/>
  <c r="D6" i="100"/>
  <c r="D6" i="99"/>
  <c r="D6" i="98"/>
  <c r="D6" i="107"/>
  <c r="D6" i="101"/>
  <c r="D6" i="102"/>
  <c r="D6" i="104"/>
  <c r="D6" i="103"/>
  <c r="D7" i="97"/>
  <c r="D7" i="106"/>
  <c r="D7" i="100"/>
  <c r="D7" i="99"/>
  <c r="D7" i="98"/>
  <c r="D7" i="107"/>
  <c r="D7" i="101"/>
  <c r="D7" i="102"/>
  <c r="D7" i="104"/>
  <c r="D7" i="103"/>
  <c r="D7" i="105"/>
  <c r="D8" i="106"/>
  <c r="D8" i="100"/>
  <c r="D8" i="99"/>
  <c r="D8" i="98"/>
  <c r="D8" i="107"/>
  <c r="D8" i="101"/>
  <c r="D8" i="102"/>
  <c r="D8" i="104"/>
  <c r="D8" i="103"/>
  <c r="D8" i="105"/>
  <c r="D8" i="97"/>
  <c r="D5" i="5"/>
  <c r="D5" i="38"/>
  <c r="D5" i="37"/>
  <c r="D5" i="105"/>
  <c r="D5" i="97"/>
  <c r="D5" i="106"/>
  <c r="D5" i="100"/>
  <c r="D5" i="99"/>
  <c r="D5" i="98"/>
  <c r="D5" i="107"/>
  <c r="D5" i="101"/>
  <c r="D5" i="102"/>
  <c r="D5" i="104"/>
  <c r="D5" i="103"/>
  <c r="D7" i="43"/>
  <c r="D8" i="52"/>
  <c r="D8" i="9"/>
  <c r="D7" i="11"/>
  <c r="D5" i="9"/>
  <c r="D7" i="44"/>
  <c r="D7" i="96"/>
  <c r="P71" i="41"/>
  <c r="N15" i="95"/>
  <c r="D5" i="46"/>
  <c r="D8" i="91"/>
  <c r="D7" i="10"/>
  <c r="D7" i="37"/>
  <c r="D8" i="37"/>
  <c r="D8" i="5"/>
  <c r="D8" i="41"/>
  <c r="D8" i="12"/>
  <c r="D5" i="94"/>
  <c r="D8" i="42"/>
  <c r="D6" i="41"/>
  <c r="D6" i="37"/>
  <c r="H23" i="43"/>
  <c r="H14" i="40"/>
  <c r="H19" i="43"/>
  <c r="H21" i="43"/>
  <c r="H20" i="42"/>
  <c r="H27" i="42"/>
  <c r="H16" i="43"/>
  <c r="K17" i="44"/>
  <c r="K17" i="6" s="1"/>
  <c r="H26" i="43"/>
  <c r="H18" i="43"/>
  <c r="H18" i="49"/>
  <c r="H26" i="42"/>
  <c r="K19" i="11"/>
  <c r="K19" i="105" s="1"/>
  <c r="L15" i="9"/>
  <c r="D8" i="8"/>
  <c r="D8" i="3"/>
  <c r="D8" i="38"/>
  <c r="D8" i="95"/>
  <c r="D8" i="45"/>
  <c r="D8" i="44"/>
  <c r="D8" i="94"/>
  <c r="D8" i="48"/>
  <c r="D8" i="4"/>
  <c r="D8" i="11"/>
  <c r="D8" i="39"/>
  <c r="D8" i="51"/>
  <c r="D8" i="6"/>
  <c r="D8" i="50"/>
  <c r="D8" i="96"/>
  <c r="D8" i="43"/>
  <c r="D8" i="7"/>
  <c r="D8" i="13"/>
  <c r="D8" i="10"/>
  <c r="D8" i="93"/>
  <c r="D8" i="47"/>
  <c r="D8" i="40"/>
  <c r="D8" i="92"/>
  <c r="D8" i="49"/>
  <c r="D6" i="11"/>
  <c r="D6" i="40"/>
  <c r="D7" i="39"/>
  <c r="D7" i="9"/>
  <c r="D6" i="46"/>
  <c r="H22" i="92"/>
  <c r="H19" i="95"/>
  <c r="H15" i="94"/>
  <c r="D8" i="46"/>
  <c r="D7" i="7"/>
  <c r="D7" i="38"/>
  <c r="D7" i="51"/>
  <c r="D7" i="41"/>
  <c r="D7" i="94"/>
  <c r="D7" i="46"/>
  <c r="D7" i="4"/>
  <c r="D7" i="12"/>
  <c r="D7" i="3"/>
  <c r="D7" i="91"/>
  <c r="D7" i="45"/>
  <c r="D7" i="50"/>
  <c r="D7" i="52"/>
  <c r="D7" i="5"/>
  <c r="D7" i="13"/>
  <c r="D7" i="95"/>
  <c r="D7" i="6"/>
  <c r="D7" i="42"/>
  <c r="D7" i="48"/>
  <c r="D6" i="12"/>
  <c r="D6" i="10"/>
  <c r="D6" i="95"/>
  <c r="D6" i="94"/>
  <c r="D6" i="38"/>
  <c r="D6" i="9"/>
  <c r="D6" i="4"/>
  <c r="D6" i="42"/>
  <c r="D6" i="48"/>
  <c r="H21" i="96"/>
  <c r="H19" i="46"/>
  <c r="K16" i="44"/>
  <c r="K16" i="6" s="1"/>
  <c r="N15" i="9"/>
  <c r="H16" i="9"/>
  <c r="L22" i="42"/>
  <c r="L14" i="40"/>
  <c r="H26" i="94"/>
  <c r="H18" i="94"/>
  <c r="H20" i="92"/>
  <c r="H17" i="92"/>
  <c r="H22" i="94"/>
  <c r="H26" i="46"/>
  <c r="N30" i="42"/>
  <c r="D5" i="50"/>
  <c r="D5" i="6"/>
  <c r="D5" i="51"/>
  <c r="D5" i="39"/>
  <c r="D5" i="49"/>
  <c r="D5" i="92"/>
  <c r="D5" i="3"/>
  <c r="D5" i="13"/>
  <c r="D5" i="7"/>
  <c r="D5" i="8"/>
  <c r="D5" i="96"/>
  <c r="D5" i="43"/>
  <c r="D5" i="91"/>
  <c r="D5" i="47"/>
  <c r="D5" i="44"/>
  <c r="D6" i="6"/>
  <c r="D6" i="51"/>
  <c r="D6" i="39"/>
  <c r="D6" i="49"/>
  <c r="D6" i="92"/>
  <c r="D6" i="3"/>
  <c r="D6" i="13"/>
  <c r="D6" i="7"/>
  <c r="D6" i="5"/>
  <c r="D5" i="11"/>
  <c r="D5" i="52"/>
  <c r="D5" i="93"/>
  <c r="D5" i="45"/>
  <c r="D6" i="44"/>
  <c r="D6" i="96"/>
  <c r="D6" i="43"/>
  <c r="D6" i="91"/>
  <c r="D6" i="47"/>
  <c r="D7" i="49"/>
  <c r="D7" i="92"/>
  <c r="D7" i="40"/>
  <c r="D7" i="47"/>
  <c r="D7" i="93"/>
  <c r="D7" i="8"/>
  <c r="D6" i="8"/>
  <c r="D5" i="4"/>
  <c r="D5" i="12"/>
  <c r="D5" i="42"/>
  <c r="D5" i="48"/>
  <c r="D5" i="10"/>
  <c r="D5" i="95"/>
  <c r="D5" i="41"/>
  <c r="D6" i="50"/>
  <c r="D6" i="52"/>
  <c r="D6" i="93"/>
  <c r="D6" i="45"/>
  <c r="H19" i="3"/>
  <c r="H19" i="94"/>
  <c r="H19" i="92"/>
  <c r="H16" i="91"/>
  <c r="H22" i="96"/>
  <c r="H25" i="46"/>
  <c r="N21" i="3"/>
  <c r="M14" i="3"/>
  <c r="L17" i="38"/>
  <c r="H17" i="95"/>
  <c r="H21" i="92"/>
  <c r="H18" i="92"/>
  <c r="H20" i="96"/>
  <c r="H23" i="46"/>
  <c r="H18" i="46"/>
  <c r="N27" i="42"/>
  <c r="H14" i="92"/>
  <c r="M20" i="3"/>
  <c r="L20" i="3"/>
  <c r="H16" i="38"/>
  <c r="N23" i="42"/>
  <c r="N20" i="3"/>
  <c r="N22" i="3"/>
  <c r="L19" i="3"/>
  <c r="L16" i="38"/>
  <c r="N18" i="3"/>
  <c r="L22" i="3"/>
  <c r="N18" i="40"/>
  <c r="H18" i="96"/>
  <c r="H20" i="46"/>
  <c r="H18" i="3"/>
  <c r="M18" i="3"/>
  <c r="L14" i="3"/>
  <c r="L21" i="3"/>
  <c r="N16" i="38"/>
  <c r="E16" i="2" l="1"/>
  <c r="A15" i="117"/>
  <c r="B15" i="117" s="1"/>
  <c r="B16" i="2" s="1"/>
  <c r="N15" i="96"/>
  <c r="H15" i="9"/>
  <c r="H15" i="46"/>
  <c r="O14" i="43"/>
  <c r="M27" i="42"/>
  <c r="H24" i="42"/>
  <c r="K14" i="50"/>
  <c r="M25" i="43"/>
  <c r="K14" i="44"/>
  <c r="K14" i="6" s="1"/>
  <c r="H18" i="9"/>
  <c r="H29" i="43"/>
  <c r="O29" i="43"/>
  <c r="M29" i="43"/>
  <c r="M20" i="42"/>
  <c r="H15" i="49"/>
  <c r="N14" i="40"/>
  <c r="H14" i="46"/>
  <c r="M14" i="42"/>
  <c r="H14" i="42"/>
  <c r="N14" i="45"/>
  <c r="N14" i="46"/>
  <c r="N14" i="41"/>
  <c r="N14" i="42"/>
  <c r="L14" i="41"/>
  <c r="L14" i="42"/>
  <c r="L14" i="45"/>
  <c r="L14" i="46"/>
  <c r="L14" i="6"/>
  <c r="L14" i="43"/>
  <c r="N14" i="6"/>
  <c r="N14" i="43"/>
  <c r="M14" i="6"/>
  <c r="M14" i="43"/>
  <c r="H14" i="6"/>
  <c r="H14" i="43"/>
  <c r="L14" i="9"/>
  <c r="L14" i="49"/>
  <c r="N14" i="9"/>
  <c r="N14" i="49"/>
  <c r="M14" i="9"/>
  <c r="M14" i="49"/>
  <c r="H14" i="9"/>
  <c r="H14" i="49"/>
  <c r="L14" i="95"/>
  <c r="L14" i="96"/>
  <c r="H14" i="96"/>
  <c r="N14" i="95"/>
  <c r="N14" i="96"/>
  <c r="N14" i="93"/>
  <c r="N14" i="94"/>
  <c r="H14" i="93"/>
  <c r="H14" i="94"/>
  <c r="L14" i="93"/>
  <c r="L14" i="94"/>
  <c r="N14" i="91"/>
  <c r="N14" i="92"/>
  <c r="L14" i="91"/>
  <c r="L14" i="92"/>
  <c r="M15" i="92"/>
  <c r="M18" i="49"/>
  <c r="O19" i="95"/>
  <c r="M15" i="9"/>
  <c r="N21" i="43"/>
  <c r="L21" i="43"/>
  <c r="M21" i="43"/>
  <c r="P25" i="6"/>
  <c r="H16" i="40"/>
  <c r="N16" i="40"/>
  <c r="L16" i="40"/>
  <c r="L26" i="42"/>
  <c r="N26" i="42"/>
  <c r="N16" i="42"/>
  <c r="L18" i="40"/>
  <c r="L29" i="42"/>
  <c r="N19" i="40"/>
  <c r="N23" i="3"/>
  <c r="N23" i="38"/>
  <c r="M23" i="38"/>
  <c r="H23" i="38"/>
  <c r="L21" i="40"/>
  <c r="H17" i="40"/>
  <c r="H29" i="42"/>
  <c r="N21" i="40"/>
  <c r="N29" i="42"/>
  <c r="L17" i="40"/>
  <c r="N17" i="40"/>
  <c r="L23" i="3"/>
  <c r="L23" i="38"/>
  <c r="H18" i="40"/>
  <c r="L16" i="42"/>
  <c r="H21" i="40"/>
  <c r="L19" i="40"/>
  <c r="H19" i="40"/>
  <c r="N24" i="42"/>
  <c r="N19" i="42"/>
  <c r="K34" i="44"/>
  <c r="K34" i="6" s="1"/>
  <c r="L23" i="43"/>
  <c r="L18" i="43"/>
  <c r="L28" i="43"/>
  <c r="H19" i="42"/>
  <c r="N17" i="46"/>
  <c r="N28" i="43"/>
  <c r="H25" i="43"/>
  <c r="N20" i="40"/>
  <c r="N28" i="42"/>
  <c r="N20" i="42"/>
  <c r="M15" i="40"/>
  <c r="L20" i="40"/>
  <c r="N18" i="43"/>
  <c r="L24" i="42"/>
  <c r="N15" i="40"/>
  <c r="H30" i="42"/>
  <c r="N21" i="46"/>
  <c r="H28" i="42"/>
  <c r="L17" i="46"/>
  <c r="L19" i="9"/>
  <c r="L19" i="49"/>
  <c r="O23" i="43"/>
  <c r="M19" i="42"/>
  <c r="L20" i="42"/>
  <c r="L19" i="42"/>
  <c r="N23" i="43"/>
  <c r="L25" i="43"/>
  <c r="L21" i="46"/>
  <c r="M18" i="43"/>
  <c r="M23" i="43"/>
  <c r="N25" i="43"/>
  <c r="H28" i="43"/>
  <c r="L15" i="40"/>
  <c r="L30" i="42"/>
  <c r="L28" i="42"/>
  <c r="M20" i="40"/>
  <c r="H15" i="40"/>
  <c r="N19" i="9"/>
  <c r="N19" i="49"/>
  <c r="H19" i="9"/>
  <c r="H19" i="49"/>
  <c r="M25" i="42"/>
  <c r="H25" i="42"/>
  <c r="N26" i="43"/>
  <c r="L17" i="42"/>
  <c r="L18" i="42"/>
  <c r="L23" i="42"/>
  <c r="N19" i="46"/>
  <c r="N17" i="42"/>
  <c r="L27" i="43"/>
  <c r="N22" i="42"/>
  <c r="L21" i="42"/>
  <c r="L25" i="42"/>
  <c r="H21" i="42"/>
  <c r="N21" i="42"/>
  <c r="H18" i="42"/>
  <c r="N18" i="42"/>
  <c r="N25" i="42"/>
  <c r="N27" i="43"/>
  <c r="H27" i="43"/>
  <c r="L19" i="46"/>
  <c r="L26" i="43"/>
  <c r="L27" i="42"/>
  <c r="H22" i="42"/>
  <c r="H23" i="42"/>
  <c r="M24" i="43"/>
  <c r="L24" i="43"/>
  <c r="M20" i="43"/>
  <c r="N17" i="49"/>
  <c r="N17" i="9"/>
  <c r="N17" i="43"/>
  <c r="H22" i="43"/>
  <c r="L25" i="46"/>
  <c r="N22" i="46"/>
  <c r="L22" i="43"/>
  <c r="N22" i="43"/>
  <c r="K17" i="43"/>
  <c r="L17" i="49"/>
  <c r="L17" i="9"/>
  <c r="N25" i="46"/>
  <c r="N19" i="43"/>
  <c r="L17" i="43"/>
  <c r="M17" i="43"/>
  <c r="H17" i="49"/>
  <c r="H17" i="9"/>
  <c r="L20" i="43"/>
  <c r="L29" i="43"/>
  <c r="N24" i="43"/>
  <c r="M17" i="49"/>
  <c r="M17" i="9"/>
  <c r="K16" i="43"/>
  <c r="K33" i="44"/>
  <c r="K33" i="6" s="1"/>
  <c r="L16" i="43"/>
  <c r="M16" i="43"/>
  <c r="N29" i="43"/>
  <c r="L19" i="43"/>
  <c r="L22" i="46"/>
  <c r="N20" i="43"/>
  <c r="H17" i="43"/>
  <c r="N28" i="94"/>
  <c r="L20" i="46"/>
  <c r="N26" i="46"/>
  <c r="N20" i="46"/>
  <c r="H28" i="94"/>
  <c r="L18" i="46"/>
  <c r="L24" i="46"/>
  <c r="L23" i="46"/>
  <c r="N23" i="46"/>
  <c r="N18" i="46"/>
  <c r="L28" i="94"/>
  <c r="N16" i="46"/>
  <c r="N24" i="46"/>
  <c r="L27" i="94"/>
  <c r="N27" i="94"/>
  <c r="L26" i="46"/>
  <c r="H27" i="94"/>
  <c r="L16" i="46"/>
  <c r="M19" i="95"/>
  <c r="M19" i="96"/>
  <c r="N25" i="94"/>
  <c r="N18" i="9"/>
  <c r="N18" i="49"/>
  <c r="N16" i="49"/>
  <c r="N16" i="9"/>
  <c r="L25" i="94"/>
  <c r="L17" i="96"/>
  <c r="L17" i="95"/>
  <c r="L16" i="49"/>
  <c r="L16" i="9"/>
  <c r="K19" i="95"/>
  <c r="K19" i="96"/>
  <c r="N17" i="96"/>
  <c r="N17" i="95"/>
  <c r="N19" i="95"/>
  <c r="N19" i="96"/>
  <c r="L18" i="9"/>
  <c r="L18" i="49"/>
  <c r="L19" i="95"/>
  <c r="L19" i="96"/>
  <c r="H25" i="94"/>
  <c r="N21" i="94"/>
  <c r="N20" i="95"/>
  <c r="N20" i="96"/>
  <c r="L20" i="95"/>
  <c r="L20" i="96"/>
  <c r="L17" i="92"/>
  <c r="L21" i="94"/>
  <c r="L17" i="94"/>
  <c r="N18" i="95"/>
  <c r="N18" i="96"/>
  <c r="L23" i="94"/>
  <c r="N20" i="94"/>
  <c r="L18" i="95"/>
  <c r="L18" i="96"/>
  <c r="N23" i="94"/>
  <c r="N17" i="94"/>
  <c r="L20" i="94"/>
  <c r="H17" i="94"/>
  <c r="H21" i="94"/>
  <c r="N17" i="92"/>
  <c r="L16" i="94"/>
  <c r="N19" i="92"/>
  <c r="N21" i="95"/>
  <c r="N21" i="96"/>
  <c r="N16" i="96"/>
  <c r="N16" i="95"/>
  <c r="L19" i="92"/>
  <c r="L18" i="94"/>
  <c r="L19" i="94"/>
  <c r="N19" i="94"/>
  <c r="L20" i="92"/>
  <c r="N20" i="92"/>
  <c r="H16" i="95"/>
  <c r="L22" i="95"/>
  <c r="L22" i="96"/>
  <c r="L21" i="95"/>
  <c r="L21" i="96"/>
  <c r="H16" i="94"/>
  <c r="H24" i="94"/>
  <c r="L24" i="94"/>
  <c r="N22" i="95"/>
  <c r="N22" i="96"/>
  <c r="N24" i="94"/>
  <c r="N16" i="94"/>
  <c r="N18" i="94"/>
  <c r="L16" i="96"/>
  <c r="L16" i="95"/>
  <c r="N26" i="94"/>
  <c r="L26" i="94"/>
  <c r="L29" i="94"/>
  <c r="H29" i="94"/>
  <c r="N15" i="94"/>
  <c r="N29" i="94"/>
  <c r="N22" i="94"/>
  <c r="L22" i="94"/>
  <c r="L15" i="94"/>
  <c r="L21" i="92"/>
  <c r="L22" i="92"/>
  <c r="N16" i="92"/>
  <c r="N16" i="91"/>
  <c r="N21" i="92"/>
  <c r="N22" i="92"/>
  <c r="L18" i="92"/>
  <c r="N18" i="92"/>
  <c r="L16" i="92"/>
  <c r="L16" i="91"/>
  <c r="H15" i="95"/>
  <c r="H15" i="96"/>
  <c r="L15" i="95"/>
  <c r="L15" i="96"/>
  <c r="H15" i="42"/>
  <c r="L15" i="41"/>
  <c r="L15" i="42"/>
  <c r="N15" i="41"/>
  <c r="N15" i="42"/>
  <c r="N15" i="43"/>
  <c r="L15" i="43"/>
  <c r="H15" i="43"/>
  <c r="N15" i="49"/>
  <c r="M15" i="91"/>
  <c r="L15" i="49"/>
  <c r="N15" i="91"/>
  <c r="N15" i="92"/>
  <c r="L15" i="91"/>
  <c r="L15" i="92"/>
  <c r="N15" i="3"/>
  <c r="N15" i="38"/>
  <c r="L15" i="3"/>
  <c r="L15" i="38"/>
  <c r="N15" i="45"/>
  <c r="N15" i="46"/>
  <c r="H15" i="3"/>
  <c r="H15" i="38"/>
  <c r="L15" i="45"/>
  <c r="L15" i="46"/>
  <c r="H15" i="91"/>
  <c r="H15" i="92"/>
  <c r="H16" i="96"/>
  <c r="P16" i="6"/>
  <c r="H14" i="41"/>
  <c r="K15" i="13"/>
  <c r="K15" i="107" s="1"/>
  <c r="H14" i="95"/>
  <c r="K16" i="11"/>
  <c r="K16" i="105" s="1"/>
  <c r="M27" i="43"/>
  <c r="K18" i="3"/>
  <c r="K24" i="4"/>
  <c r="K25" i="39" s="1"/>
  <c r="H17" i="42"/>
  <c r="K25" i="44"/>
  <c r="K25" i="6" s="1"/>
  <c r="H15" i="41"/>
  <c r="N16" i="43"/>
  <c r="M19" i="3"/>
  <c r="O24" i="43"/>
  <c r="O19" i="3"/>
  <c r="H16" i="42"/>
  <c r="H14" i="45"/>
  <c r="M15" i="94"/>
  <c r="M19" i="46"/>
  <c r="H21" i="95"/>
  <c r="M21" i="96"/>
  <c r="H16" i="49"/>
  <c r="M16" i="9"/>
  <c r="H22" i="46"/>
  <c r="M18" i="94"/>
  <c r="M26" i="94"/>
  <c r="H24" i="46"/>
  <c r="H20" i="94"/>
  <c r="M22" i="94"/>
  <c r="M20" i="92"/>
  <c r="H17" i="46"/>
  <c r="M26" i="46"/>
  <c r="M17" i="92"/>
  <c r="K16" i="38"/>
  <c r="K32" i="44"/>
  <c r="K24" i="44"/>
  <c r="H14" i="3"/>
  <c r="H15" i="45"/>
  <c r="M15" i="46"/>
  <c r="M19" i="94"/>
  <c r="H21" i="46"/>
  <c r="M19" i="92"/>
  <c r="M25" i="46"/>
  <c r="H22" i="95"/>
  <c r="M22" i="96"/>
  <c r="O29" i="42"/>
  <c r="H16" i="46"/>
  <c r="H16" i="92"/>
  <c r="M16" i="91"/>
  <c r="H17" i="96"/>
  <c r="M17" i="95"/>
  <c r="H23" i="3"/>
  <c r="M18" i="46"/>
  <c r="M23" i="46"/>
  <c r="M18" i="92"/>
  <c r="O19" i="40"/>
  <c r="K21" i="4"/>
  <c r="K22" i="39" s="1"/>
  <c r="H20" i="3"/>
  <c r="H14" i="91"/>
  <c r="M14" i="92"/>
  <c r="H20" i="95"/>
  <c r="M20" i="96"/>
  <c r="H23" i="94"/>
  <c r="M21" i="92"/>
  <c r="K19" i="3"/>
  <c r="M14" i="41"/>
  <c r="H22" i="3"/>
  <c r="H18" i="95"/>
  <c r="M18" i="96"/>
  <c r="O14" i="6"/>
  <c r="M20" i="46"/>
  <c r="O21" i="42"/>
  <c r="H17" i="38"/>
  <c r="K17" i="38"/>
  <c r="M17" i="38"/>
  <c r="M23" i="3"/>
  <c r="O22" i="42"/>
  <c r="O28" i="42"/>
  <c r="P18" i="3"/>
  <c r="O18" i="3"/>
  <c r="N14" i="3"/>
  <c r="N19" i="3"/>
  <c r="H21" i="3"/>
  <c r="L18" i="3"/>
  <c r="N17" i="38"/>
  <c r="M16" i="38"/>
  <c r="O19" i="43" l="1"/>
  <c r="M26" i="43"/>
  <c r="K18" i="44"/>
  <c r="K18" i="6" s="1"/>
  <c r="M19" i="43"/>
  <c r="O26" i="43"/>
  <c r="P17" i="6"/>
  <c r="O20" i="42"/>
  <c r="M18" i="9"/>
  <c r="O27" i="42"/>
  <c r="P14" i="44"/>
  <c r="P14" i="43" s="1"/>
  <c r="M14" i="40"/>
  <c r="O14" i="40"/>
  <c r="K14" i="4"/>
  <c r="P60" i="41"/>
  <c r="K23" i="44"/>
  <c r="K23" i="6" s="1"/>
  <c r="P14" i="50"/>
  <c r="P14" i="49" s="1"/>
  <c r="O28" i="94"/>
  <c r="K14" i="43"/>
  <c r="P23" i="43"/>
  <c r="K15" i="4"/>
  <c r="K16" i="39" s="1"/>
  <c r="K28" i="94"/>
  <c r="M22" i="43"/>
  <c r="O15" i="9"/>
  <c r="K15" i="9"/>
  <c r="O19" i="96"/>
  <c r="K39" i="44"/>
  <c r="K39" i="6" s="1"/>
  <c r="M19" i="40"/>
  <c r="O24" i="94"/>
  <c r="M15" i="49"/>
  <c r="M28" i="43"/>
  <c r="P23" i="6"/>
  <c r="O19" i="42"/>
  <c r="P39" i="6"/>
  <c r="L25" i="3"/>
  <c r="I15" i="34" s="1"/>
  <c r="L120" i="41"/>
  <c r="I17" i="34" s="1"/>
  <c r="I21" i="2" s="1"/>
  <c r="K19" i="42"/>
  <c r="O18" i="40"/>
  <c r="K19" i="4"/>
  <c r="K20" i="39" s="1"/>
  <c r="L25" i="38"/>
  <c r="I15" i="36" s="1"/>
  <c r="I17" i="2" s="1"/>
  <c r="L23" i="92"/>
  <c r="I25" i="36" s="1"/>
  <c r="I47" i="2" s="1"/>
  <c r="L30" i="94"/>
  <c r="I24" i="36" s="1"/>
  <c r="I44" i="2" s="1"/>
  <c r="N30" i="94"/>
  <c r="G24" i="36" s="1"/>
  <c r="G44" i="2" s="1"/>
  <c r="N15" i="48"/>
  <c r="G20" i="36" s="1"/>
  <c r="G32" i="2" s="1"/>
  <c r="N20" i="49"/>
  <c r="G21" i="36" s="1"/>
  <c r="G35" i="2" s="1"/>
  <c r="N22" i="52"/>
  <c r="G22" i="36" s="1"/>
  <c r="G38" i="2" s="1"/>
  <c r="L22" i="52"/>
  <c r="I22" i="36" s="1"/>
  <c r="I38" i="2" s="1"/>
  <c r="L27" i="46"/>
  <c r="I19" i="36" s="1"/>
  <c r="I29" i="2" s="1"/>
  <c r="N31" i="42"/>
  <c r="G17" i="36" s="1"/>
  <c r="G23" i="2" s="1"/>
  <c r="N25" i="38"/>
  <c r="G15" i="36" s="1"/>
  <c r="G17" i="2" s="1"/>
  <c r="N23" i="92"/>
  <c r="G25" i="36" s="1"/>
  <c r="G47" i="2" s="1"/>
  <c r="N23" i="96"/>
  <c r="G23" i="36" s="1"/>
  <c r="G41" i="2" s="1"/>
  <c r="L23" i="96"/>
  <c r="I23" i="36" s="1"/>
  <c r="I41" i="2" s="1"/>
  <c r="L15" i="48"/>
  <c r="I20" i="36" s="1"/>
  <c r="I32" i="2" s="1"/>
  <c r="L20" i="49"/>
  <c r="I21" i="36" s="1"/>
  <c r="I35" i="2" s="1"/>
  <c r="N30" i="43"/>
  <c r="G18" i="36" s="1"/>
  <c r="G26" i="2" s="1"/>
  <c r="L30" i="43"/>
  <c r="I18" i="36" s="1"/>
  <c r="I26" i="2" s="1"/>
  <c r="L31" i="42"/>
  <c r="I17" i="36" s="1"/>
  <c r="I23" i="2" s="1"/>
  <c r="N27" i="46"/>
  <c r="G19" i="36" s="1"/>
  <c r="G29" i="2" s="1"/>
  <c r="N22" i="40"/>
  <c r="G16" i="36" s="1"/>
  <c r="G20" i="2" s="1"/>
  <c r="L22" i="40"/>
  <c r="I16" i="36" s="1"/>
  <c r="I20" i="2" s="1"/>
  <c r="M14" i="45"/>
  <c r="M14" i="46"/>
  <c r="P14" i="6"/>
  <c r="K14" i="9"/>
  <c r="K14" i="49"/>
  <c r="O14" i="9"/>
  <c r="M14" i="95"/>
  <c r="M14" i="96"/>
  <c r="M14" i="93"/>
  <c r="M14" i="94"/>
  <c r="K14" i="13"/>
  <c r="O30" i="42"/>
  <c r="N42" i="51"/>
  <c r="G22" i="34" s="1"/>
  <c r="G36" i="2" s="1"/>
  <c r="P33" i="6"/>
  <c r="L42" i="51"/>
  <c r="I22" i="34" s="1"/>
  <c r="I36" i="2" s="1"/>
  <c r="L40" i="6"/>
  <c r="I18" i="34" s="1"/>
  <c r="I24" i="2" s="1"/>
  <c r="N20" i="9"/>
  <c r="G21" i="34" s="1"/>
  <c r="G33" i="2" s="1"/>
  <c r="N66" i="93"/>
  <c r="G24" i="34" s="1"/>
  <c r="G42" i="2" s="1"/>
  <c r="K19" i="49"/>
  <c r="N17" i="91"/>
  <c r="G25" i="34" s="1"/>
  <c r="G45" i="2" s="1"/>
  <c r="N29" i="45"/>
  <c r="G19" i="34" s="1"/>
  <c r="G27" i="2" s="1"/>
  <c r="I20" i="34"/>
  <c r="I30" i="2" s="1"/>
  <c r="G20" i="34"/>
  <c r="G30" i="2" s="1"/>
  <c r="L23" i="95"/>
  <c r="I23" i="34" s="1"/>
  <c r="I39" i="2" s="1"/>
  <c r="L66" i="93"/>
  <c r="I24" i="34" s="1"/>
  <c r="I42" i="2" s="1"/>
  <c r="N23" i="95"/>
  <c r="G23" i="34" s="1"/>
  <c r="G39" i="2" s="1"/>
  <c r="L29" i="45"/>
  <c r="I19" i="34" s="1"/>
  <c r="I27" i="2" s="1"/>
  <c r="L17" i="91"/>
  <c r="I25" i="34" s="1"/>
  <c r="I45" i="2" s="1"/>
  <c r="L20" i="9"/>
  <c r="I21" i="34" s="1"/>
  <c r="I33" i="2" s="1"/>
  <c r="N40" i="6"/>
  <c r="G18" i="34" s="1"/>
  <c r="G24" i="2" s="1"/>
  <c r="O15" i="43"/>
  <c r="P15" i="44"/>
  <c r="L27" i="39"/>
  <c r="I16" i="34" s="1"/>
  <c r="I18" i="2" s="1"/>
  <c r="K15" i="44"/>
  <c r="K15" i="6" s="1"/>
  <c r="O27" i="43"/>
  <c r="K37" i="44"/>
  <c r="K37" i="6" s="1"/>
  <c r="P14" i="5"/>
  <c r="O21" i="43"/>
  <c r="P21" i="43"/>
  <c r="K21" i="43"/>
  <c r="K25" i="4"/>
  <c r="K26" i="39" s="1"/>
  <c r="M16" i="40"/>
  <c r="M26" i="42"/>
  <c r="K16" i="4"/>
  <c r="K17" i="39" s="1"/>
  <c r="O17" i="40"/>
  <c r="K18" i="40"/>
  <c r="M29" i="42"/>
  <c r="M17" i="40"/>
  <c r="K19" i="40"/>
  <c r="K29" i="42"/>
  <c r="M16" i="42"/>
  <c r="M21" i="40"/>
  <c r="M18" i="40"/>
  <c r="K24" i="42"/>
  <c r="O18" i="43"/>
  <c r="K18" i="43"/>
  <c r="K20" i="42"/>
  <c r="K20" i="40"/>
  <c r="M24" i="42"/>
  <c r="O28" i="43"/>
  <c r="K15" i="40"/>
  <c r="K21" i="7"/>
  <c r="K19" i="45" s="1"/>
  <c r="O25" i="43"/>
  <c r="K38" i="44"/>
  <c r="K38" i="6" s="1"/>
  <c r="M28" i="42"/>
  <c r="K25" i="43"/>
  <c r="K23" i="43"/>
  <c r="M19" i="9"/>
  <c r="M19" i="49"/>
  <c r="K28" i="42"/>
  <c r="P20" i="40"/>
  <c r="K17" i="7"/>
  <c r="K17" i="101" s="1"/>
  <c r="O20" i="40"/>
  <c r="M30" i="42"/>
  <c r="K22" i="42"/>
  <c r="K17" i="42"/>
  <c r="K27" i="42"/>
  <c r="M21" i="42"/>
  <c r="M17" i="42"/>
  <c r="K21" i="42"/>
  <c r="K26" i="43"/>
  <c r="K19" i="7"/>
  <c r="K17" i="45" s="1"/>
  <c r="M18" i="42"/>
  <c r="M23" i="42"/>
  <c r="K23" i="42"/>
  <c r="O23" i="42"/>
  <c r="M22" i="42"/>
  <c r="K28" i="7"/>
  <c r="K26" i="45" s="1"/>
  <c r="P16" i="43"/>
  <c r="A16" i="43" s="1"/>
  <c r="O20" i="43"/>
  <c r="O16" i="43"/>
  <c r="O17" i="43"/>
  <c r="K25" i="7"/>
  <c r="K23" i="45" s="1"/>
  <c r="K28" i="44"/>
  <c r="K28" i="6" s="1"/>
  <c r="K20" i="43"/>
  <c r="K24" i="43"/>
  <c r="K27" i="7"/>
  <c r="K25" i="45" s="1"/>
  <c r="M27" i="94"/>
  <c r="K26" i="7"/>
  <c r="K24" i="45" s="1"/>
  <c r="K18" i="7"/>
  <c r="M28" i="94"/>
  <c r="M25" i="94"/>
  <c r="K17" i="11"/>
  <c r="K17" i="105" s="1"/>
  <c r="K18" i="9"/>
  <c r="K18" i="49"/>
  <c r="M21" i="94"/>
  <c r="K18" i="11"/>
  <c r="K18" i="105" s="1"/>
  <c r="M17" i="94"/>
  <c r="M20" i="94"/>
  <c r="K21" i="11"/>
  <c r="K21" i="105" s="1"/>
  <c r="K33" i="13"/>
  <c r="K33" i="107" s="1"/>
  <c r="M24" i="94"/>
  <c r="K16" i="96"/>
  <c r="K16" i="95"/>
  <c r="K24" i="94"/>
  <c r="K31" i="13"/>
  <c r="O16" i="95"/>
  <c r="M16" i="94"/>
  <c r="M16" i="96"/>
  <c r="M16" i="95"/>
  <c r="M29" i="94"/>
  <c r="K35" i="13"/>
  <c r="K35" i="107" s="1"/>
  <c r="K30" i="13"/>
  <c r="K30" i="107" s="1"/>
  <c r="M22" i="92"/>
  <c r="M15" i="95"/>
  <c r="M15" i="96"/>
  <c r="K15" i="5"/>
  <c r="M15" i="43"/>
  <c r="M15" i="41"/>
  <c r="M15" i="42"/>
  <c r="K15" i="7"/>
  <c r="K15" i="91"/>
  <c r="K15" i="92"/>
  <c r="M15" i="3"/>
  <c r="M15" i="38"/>
  <c r="O15" i="91"/>
  <c r="O15" i="92"/>
  <c r="K15" i="49"/>
  <c r="O15" i="49"/>
  <c r="O27" i="94"/>
  <c r="O16" i="94"/>
  <c r="K17" i="4"/>
  <c r="K18" i="39" s="1"/>
  <c r="P18" i="41"/>
  <c r="P15" i="13"/>
  <c r="K14" i="5"/>
  <c r="P15" i="5"/>
  <c r="P59" i="41"/>
  <c r="K14" i="12"/>
  <c r="O14" i="94"/>
  <c r="O15" i="96"/>
  <c r="K15" i="11"/>
  <c r="K15" i="105" s="1"/>
  <c r="O14" i="96"/>
  <c r="K14" i="11"/>
  <c r="O16" i="38"/>
  <c r="P34" i="6"/>
  <c r="P23" i="41"/>
  <c r="O17" i="94"/>
  <c r="K14" i="7"/>
  <c r="P18" i="6"/>
  <c r="O22" i="92"/>
  <c r="K14" i="3"/>
  <c r="M21" i="95"/>
  <c r="M16" i="49"/>
  <c r="K18" i="10"/>
  <c r="P65" i="41"/>
  <c r="M22" i="46"/>
  <c r="O25" i="42"/>
  <c r="O16" i="40"/>
  <c r="M24" i="46"/>
  <c r="K29" i="13"/>
  <c r="K29" i="107" s="1"/>
  <c r="K29" i="7"/>
  <c r="K27" i="45" s="1"/>
  <c r="M17" i="46"/>
  <c r="P19" i="3"/>
  <c r="M15" i="45"/>
  <c r="M21" i="46"/>
  <c r="K24" i="7"/>
  <c r="M22" i="95"/>
  <c r="K16" i="13"/>
  <c r="K16" i="107" s="1"/>
  <c r="M16" i="46"/>
  <c r="M16" i="92"/>
  <c r="K16" i="7"/>
  <c r="P31" i="41"/>
  <c r="P67" i="41"/>
  <c r="K22" i="11"/>
  <c r="K22" i="105" s="1"/>
  <c r="O24" i="42"/>
  <c r="P26" i="41"/>
  <c r="P34" i="41"/>
  <c r="N27" i="39"/>
  <c r="G16" i="34" s="1"/>
  <c r="G18" i="2" s="1"/>
  <c r="M17" i="96"/>
  <c r="O23" i="38"/>
  <c r="M23" i="94"/>
  <c r="M14" i="91"/>
  <c r="O15" i="40"/>
  <c r="K34" i="13"/>
  <c r="K34" i="107" s="1"/>
  <c r="M20" i="95"/>
  <c r="K20" i="3"/>
  <c r="K20" i="11"/>
  <c r="K20" i="105" s="1"/>
  <c r="N120" i="41"/>
  <c r="G17" i="34" s="1"/>
  <c r="G21" i="2" s="1"/>
  <c r="P68" i="41"/>
  <c r="M18" i="95"/>
  <c r="P21" i="41"/>
  <c r="K20" i="7"/>
  <c r="K18" i="45" s="1"/>
  <c r="O22" i="3"/>
  <c r="K22" i="3"/>
  <c r="O15" i="38"/>
  <c r="M22" i="3"/>
  <c r="P22" i="41"/>
  <c r="P61" i="41"/>
  <c r="P38" i="6"/>
  <c r="M21" i="3"/>
  <c r="N25" i="3"/>
  <c r="K21" i="3"/>
  <c r="P15" i="107" l="1"/>
  <c r="A15" i="107" s="1"/>
  <c r="P39" i="13"/>
  <c r="P15" i="6"/>
  <c r="A18" i="6" s="1"/>
  <c r="P40" i="107"/>
  <c r="K29" i="43"/>
  <c r="P19" i="43"/>
  <c r="A19" i="43" s="1"/>
  <c r="P18" i="43"/>
  <c r="A18" i="43" s="1"/>
  <c r="P17" i="43"/>
  <c r="A17" i="43" s="1"/>
  <c r="K30" i="42"/>
  <c r="K26" i="42"/>
  <c r="P15" i="43"/>
  <c r="A15" i="43" s="1"/>
  <c r="P15" i="42"/>
  <c r="P19" i="96"/>
  <c r="P19" i="105"/>
  <c r="P18" i="49"/>
  <c r="P18" i="103"/>
  <c r="P19" i="49"/>
  <c r="P19" i="103"/>
  <c r="K14" i="40"/>
  <c r="K14" i="98"/>
  <c r="P56" i="99"/>
  <c r="A14" i="43"/>
  <c r="A14" i="6"/>
  <c r="A14" i="49"/>
  <c r="P20" i="41"/>
  <c r="P64" i="41"/>
  <c r="P15" i="50"/>
  <c r="P29" i="43"/>
  <c r="P19" i="95"/>
  <c r="O14" i="49"/>
  <c r="K20" i="94"/>
  <c r="P15" i="4"/>
  <c r="P14" i="9"/>
  <c r="P18" i="40"/>
  <c r="K16" i="42"/>
  <c r="P29" i="41"/>
  <c r="O16" i="42"/>
  <c r="P18" i="9"/>
  <c r="O18" i="9"/>
  <c r="P35" i="41"/>
  <c r="P62" i="41"/>
  <c r="P16" i="41"/>
  <c r="K19" i="43"/>
  <c r="P14" i="4"/>
  <c r="P26" i="4" s="1"/>
  <c r="O18" i="49"/>
  <c r="P28" i="41"/>
  <c r="P28" i="94"/>
  <c r="O26" i="42"/>
  <c r="P32" i="41"/>
  <c r="O20" i="94"/>
  <c r="P20" i="94"/>
  <c r="P24" i="43"/>
  <c r="P37" i="6"/>
  <c r="O19" i="9"/>
  <c r="K15" i="43"/>
  <c r="O16" i="96"/>
  <c r="P19" i="9"/>
  <c r="P25" i="4"/>
  <c r="P17" i="41"/>
  <c r="P63" i="41"/>
  <c r="K19" i="9"/>
  <c r="O21" i="40"/>
  <c r="O17" i="42"/>
  <c r="O19" i="49"/>
  <c r="M42" i="51"/>
  <c r="F22" i="34" s="1"/>
  <c r="F36" i="2" s="1"/>
  <c r="M120" i="41"/>
  <c r="F17" i="34" s="1"/>
  <c r="F21" i="2" s="1"/>
  <c r="K27" i="43"/>
  <c r="M30" i="43"/>
  <c r="F18" i="36" s="1"/>
  <c r="F26" i="2" s="1"/>
  <c r="M25" i="38"/>
  <c r="F15" i="36" s="1"/>
  <c r="F17" i="2" s="1"/>
  <c r="M31" i="42"/>
  <c r="F17" i="36" s="1"/>
  <c r="F23" i="2" s="1"/>
  <c r="M20" i="49"/>
  <c r="F21" i="36" s="1"/>
  <c r="F35" i="2" s="1"/>
  <c r="M22" i="40"/>
  <c r="F16" i="36" s="1"/>
  <c r="F20" i="2" s="1"/>
  <c r="M23" i="92"/>
  <c r="F25" i="36" s="1"/>
  <c r="F47" i="2" s="1"/>
  <c r="M15" i="48"/>
  <c r="F20" i="36" s="1"/>
  <c r="F32" i="2" s="1"/>
  <c r="M30" i="94"/>
  <c r="F24" i="36" s="1"/>
  <c r="F44" i="2" s="1"/>
  <c r="M22" i="52"/>
  <c r="F22" i="36" s="1"/>
  <c r="F38" i="2" s="1"/>
  <c r="M27" i="46"/>
  <c r="F19" i="36" s="1"/>
  <c r="F29" i="2" s="1"/>
  <c r="M23" i="96"/>
  <c r="F23" i="36" s="1"/>
  <c r="F41" i="2" s="1"/>
  <c r="P14" i="41"/>
  <c r="P14" i="42"/>
  <c r="K14" i="45"/>
  <c r="K14" i="46"/>
  <c r="O14" i="45"/>
  <c r="O14" i="46"/>
  <c r="K14" i="41"/>
  <c r="K14" i="42"/>
  <c r="O14" i="41"/>
  <c r="O14" i="42"/>
  <c r="K14" i="95"/>
  <c r="K14" i="96"/>
  <c r="K14" i="93"/>
  <c r="K14" i="94"/>
  <c r="O14" i="91"/>
  <c r="O14" i="92"/>
  <c r="M40" i="6"/>
  <c r="F18" i="34" s="1"/>
  <c r="F24" i="2" s="1"/>
  <c r="K14" i="91"/>
  <c r="K14" i="92"/>
  <c r="M27" i="39"/>
  <c r="F16" i="34" s="1"/>
  <c r="F18" i="2" s="1"/>
  <c r="P27" i="94"/>
  <c r="P19" i="42"/>
  <c r="O17" i="9"/>
  <c r="P17" i="103"/>
  <c r="O17" i="49"/>
  <c r="P14" i="7"/>
  <c r="I26" i="36"/>
  <c r="D11" i="36" s="1"/>
  <c r="K21" i="40"/>
  <c r="K16" i="40"/>
  <c r="P26" i="42"/>
  <c r="K23" i="3"/>
  <c r="K23" i="38"/>
  <c r="P29" i="42"/>
  <c r="K17" i="40"/>
  <c r="P19" i="40"/>
  <c r="P16" i="42"/>
  <c r="A16" i="42" s="1"/>
  <c r="P28" i="43"/>
  <c r="K21" i="46"/>
  <c r="K17" i="46"/>
  <c r="K28" i="43"/>
  <c r="P28" i="42"/>
  <c r="P24" i="42"/>
  <c r="O21" i="46"/>
  <c r="O17" i="46"/>
  <c r="P20" i="42"/>
  <c r="P25" i="43"/>
  <c r="P21" i="42"/>
  <c r="O18" i="42"/>
  <c r="K25" i="42"/>
  <c r="P18" i="42"/>
  <c r="K18" i="42"/>
  <c r="P26" i="43"/>
  <c r="O19" i="46"/>
  <c r="K19" i="46"/>
  <c r="P22" i="42"/>
  <c r="P23" i="42"/>
  <c r="O25" i="46"/>
  <c r="K22" i="43"/>
  <c r="P20" i="43"/>
  <c r="A20" i="43" s="1"/>
  <c r="K22" i="46"/>
  <c r="K17" i="49"/>
  <c r="K17" i="9"/>
  <c r="K25" i="46"/>
  <c r="O22" i="46"/>
  <c r="O22" i="43"/>
  <c r="P28" i="6"/>
  <c r="A38" i="6" s="1"/>
  <c r="O20" i="46"/>
  <c r="K26" i="46"/>
  <c r="K20" i="46"/>
  <c r="K16" i="46"/>
  <c r="K23" i="46"/>
  <c r="K27" i="94"/>
  <c r="K24" i="46"/>
  <c r="O23" i="46"/>
  <c r="O18" i="46"/>
  <c r="O16" i="46"/>
  <c r="O26" i="46"/>
  <c r="O24" i="46"/>
  <c r="K18" i="46"/>
  <c r="O25" i="94"/>
  <c r="K17" i="96"/>
  <c r="K17" i="95"/>
  <c r="O17" i="96"/>
  <c r="O17" i="95"/>
  <c r="K16" i="49"/>
  <c r="K16" i="9"/>
  <c r="O16" i="49"/>
  <c r="O16" i="9"/>
  <c r="P25" i="94"/>
  <c r="K25" i="94"/>
  <c r="K17" i="94"/>
  <c r="O20" i="95"/>
  <c r="O20" i="96"/>
  <c r="O17" i="92"/>
  <c r="K21" i="94"/>
  <c r="P21" i="94"/>
  <c r="K18" i="95"/>
  <c r="K18" i="96"/>
  <c r="O18" i="96"/>
  <c r="K20" i="95"/>
  <c r="K20" i="96"/>
  <c r="K17" i="92"/>
  <c r="O21" i="94"/>
  <c r="K23" i="94"/>
  <c r="O19" i="92"/>
  <c r="K16" i="94"/>
  <c r="K22" i="95"/>
  <c r="K22" i="96"/>
  <c r="O22" i="95"/>
  <c r="O22" i="96"/>
  <c r="K19" i="94"/>
  <c r="O19" i="94"/>
  <c r="O18" i="94"/>
  <c r="O21" i="95"/>
  <c r="O21" i="96"/>
  <c r="P24" i="94"/>
  <c r="O20" i="92"/>
  <c r="K19" i="92"/>
  <c r="K18" i="94"/>
  <c r="K20" i="92"/>
  <c r="K21" i="95"/>
  <c r="K21" i="96"/>
  <c r="O26" i="94"/>
  <c r="O15" i="94"/>
  <c r="K22" i="94"/>
  <c r="O22" i="94"/>
  <c r="O29" i="94"/>
  <c r="K26" i="94"/>
  <c r="K15" i="94"/>
  <c r="K29" i="94"/>
  <c r="K18" i="92"/>
  <c r="O18" i="92"/>
  <c r="K16" i="92"/>
  <c r="K16" i="91"/>
  <c r="O16" i="92"/>
  <c r="O16" i="91"/>
  <c r="K21" i="92"/>
  <c r="O21" i="92"/>
  <c r="K22" i="92"/>
  <c r="K15" i="95"/>
  <c r="K15" i="96"/>
  <c r="K15" i="41"/>
  <c r="K15" i="42"/>
  <c r="O15" i="41"/>
  <c r="O15" i="42"/>
  <c r="K15" i="3"/>
  <c r="K15" i="38"/>
  <c r="O15" i="45"/>
  <c r="O15" i="46"/>
  <c r="P15" i="91"/>
  <c r="P15" i="92"/>
  <c r="P15" i="49"/>
  <c r="A15" i="49" s="1"/>
  <c r="K15" i="45"/>
  <c r="K15" i="46"/>
  <c r="O14" i="93"/>
  <c r="P14" i="12"/>
  <c r="O15" i="95"/>
  <c r="P15" i="11"/>
  <c r="P14" i="11"/>
  <c r="O14" i="95"/>
  <c r="P16" i="38"/>
  <c r="P57" i="41"/>
  <c r="G26" i="36"/>
  <c r="M20" i="9"/>
  <c r="F21" i="34" s="1"/>
  <c r="F33" i="2" s="1"/>
  <c r="O14" i="3"/>
  <c r="P14" i="3"/>
  <c r="M25" i="3"/>
  <c r="F15" i="34" s="1"/>
  <c r="P25" i="45"/>
  <c r="P27" i="45"/>
  <c r="P17" i="45"/>
  <c r="P21" i="105"/>
  <c r="P40" i="10"/>
  <c r="P16" i="103"/>
  <c r="P58" i="41"/>
  <c r="P27" i="41"/>
  <c r="P23" i="45"/>
  <c r="P17" i="101"/>
  <c r="P24" i="45"/>
  <c r="P26" i="45"/>
  <c r="P19" i="45"/>
  <c r="P15" i="7"/>
  <c r="M66" i="93"/>
  <c r="F24" i="34" s="1"/>
  <c r="F42" i="2" s="1"/>
  <c r="P22" i="105"/>
  <c r="P20" i="105"/>
  <c r="O23" i="3"/>
  <c r="P17" i="105"/>
  <c r="O23" i="94"/>
  <c r="P14" i="13"/>
  <c r="O20" i="3"/>
  <c r="P20" i="3"/>
  <c r="O18" i="95"/>
  <c r="P22" i="3"/>
  <c r="M17" i="91"/>
  <c r="F25" i="34" s="1"/>
  <c r="F45" i="2" s="1"/>
  <c r="F20" i="34"/>
  <c r="F30" i="2" s="1"/>
  <c r="M23" i="95"/>
  <c r="F23" i="34" s="1"/>
  <c r="F39" i="2" s="1"/>
  <c r="O15" i="3"/>
  <c r="M29" i="45"/>
  <c r="F19" i="34" s="1"/>
  <c r="F27" i="2" s="1"/>
  <c r="P15" i="41"/>
  <c r="O17" i="38"/>
  <c r="P17" i="38"/>
  <c r="G15" i="34"/>
  <c r="O21" i="3"/>
  <c r="I15" i="2"/>
  <c r="I48" i="2" s="1"/>
  <c r="D11" i="2" s="1"/>
  <c r="I26" i="34"/>
  <c r="P21" i="40" l="1"/>
  <c r="P26" i="39"/>
  <c r="P15" i="40"/>
  <c r="P16" i="39"/>
  <c r="A15" i="6"/>
  <c r="A20" i="6"/>
  <c r="A26" i="6"/>
  <c r="A16" i="6"/>
  <c r="A25" i="6"/>
  <c r="A22" i="6"/>
  <c r="A19" i="6"/>
  <c r="A17" i="6"/>
  <c r="A21" i="6"/>
  <c r="A27" i="6"/>
  <c r="A23" i="6"/>
  <c r="A37" i="107"/>
  <c r="A32" i="107"/>
  <c r="A36" i="107"/>
  <c r="A38" i="107"/>
  <c r="A22" i="107"/>
  <c r="A25" i="107"/>
  <c r="A24" i="107"/>
  <c r="A20" i="107"/>
  <c r="A27" i="107"/>
  <c r="A17" i="107"/>
  <c r="A28" i="107"/>
  <c r="A21" i="107"/>
  <c r="A19" i="107"/>
  <c r="A18" i="107"/>
  <c r="A26" i="107"/>
  <c r="A23" i="107"/>
  <c r="A16" i="107"/>
  <c r="A34" i="107"/>
  <c r="A33" i="107"/>
  <c r="A35" i="107"/>
  <c r="A30" i="107"/>
  <c r="A29" i="107"/>
  <c r="A37" i="6"/>
  <c r="P23" i="11"/>
  <c r="P20" i="50"/>
  <c r="P30" i="7"/>
  <c r="A17" i="101"/>
  <c r="P19" i="101"/>
  <c r="P20" i="46"/>
  <c r="P18" i="45"/>
  <c r="A33" i="6"/>
  <c r="A34" i="6"/>
  <c r="A28" i="6"/>
  <c r="A39" i="6"/>
  <c r="A35" i="6"/>
  <c r="P40" i="44"/>
  <c r="N9" i="44" s="1"/>
  <c r="P118" i="5"/>
  <c r="P120" i="41"/>
  <c r="P27" i="43"/>
  <c r="P27" i="42"/>
  <c r="P15" i="105"/>
  <c r="A15" i="105" s="1"/>
  <c r="P16" i="96"/>
  <c r="P16" i="105"/>
  <c r="A16" i="105" s="1"/>
  <c r="P18" i="96"/>
  <c r="P18" i="105"/>
  <c r="P15" i="9"/>
  <c r="A15" i="9" s="1"/>
  <c r="P15" i="103"/>
  <c r="A18" i="103" s="1"/>
  <c r="P14" i="40"/>
  <c r="A14" i="40" s="1"/>
  <c r="P14" i="98"/>
  <c r="A23" i="98" s="1"/>
  <c r="P30" i="42"/>
  <c r="N9" i="99"/>
  <c r="E17" i="117"/>
  <c r="A15" i="40"/>
  <c r="A21" i="43"/>
  <c r="A14" i="3"/>
  <c r="A14" i="41"/>
  <c r="A14" i="9"/>
  <c r="A14" i="42"/>
  <c r="A15" i="42"/>
  <c r="P16" i="95"/>
  <c r="P17" i="42"/>
  <c r="A17" i="42" s="1"/>
  <c r="P16" i="94"/>
  <c r="P17" i="40"/>
  <c r="P18" i="95"/>
  <c r="O15" i="48"/>
  <c r="H20" i="36" s="1"/>
  <c r="H32" i="2" s="1"/>
  <c r="O25" i="38"/>
  <c r="H15" i="36" s="1"/>
  <c r="H17" i="2" s="1"/>
  <c r="O22" i="40"/>
  <c r="H16" i="36" s="1"/>
  <c r="H20" i="2" s="1"/>
  <c r="O30" i="94"/>
  <c r="H24" i="36" s="1"/>
  <c r="H44" i="2" s="1"/>
  <c r="O30" i="43"/>
  <c r="H18" i="36" s="1"/>
  <c r="H26" i="2" s="1"/>
  <c r="O20" i="49"/>
  <c r="H21" i="36" s="1"/>
  <c r="H35" i="2" s="1"/>
  <c r="O23" i="96"/>
  <c r="H23" i="36" s="1"/>
  <c r="H41" i="2" s="1"/>
  <c r="O23" i="92"/>
  <c r="H25" i="36" s="1"/>
  <c r="H47" i="2" s="1"/>
  <c r="O22" i="52"/>
  <c r="H22" i="36" s="1"/>
  <c r="H38" i="2" s="1"/>
  <c r="O31" i="42"/>
  <c r="H17" i="36" s="1"/>
  <c r="H23" i="2" s="1"/>
  <c r="O27" i="46"/>
  <c r="H19" i="36" s="1"/>
  <c r="H29" i="2" s="1"/>
  <c r="P14" i="45"/>
  <c r="P14" i="46"/>
  <c r="P14" i="95"/>
  <c r="P14" i="96"/>
  <c r="P14" i="93"/>
  <c r="P14" i="94"/>
  <c r="P14" i="91"/>
  <c r="P14" i="92"/>
  <c r="P17" i="49"/>
  <c r="P17" i="9"/>
  <c r="P16" i="40"/>
  <c r="A16" i="40" s="1"/>
  <c r="P23" i="3"/>
  <c r="P23" i="38"/>
  <c r="P21" i="46"/>
  <c r="P17" i="46"/>
  <c r="P25" i="42"/>
  <c r="A25" i="42" s="1"/>
  <c r="P19" i="46"/>
  <c r="P25" i="46"/>
  <c r="P22" i="43"/>
  <c r="A22" i="43" s="1"/>
  <c r="P22" i="46"/>
  <c r="P23" i="46"/>
  <c r="P24" i="46"/>
  <c r="P18" i="46"/>
  <c r="P16" i="46"/>
  <c r="P26" i="46"/>
  <c r="P17" i="96"/>
  <c r="P17" i="95"/>
  <c r="P16" i="49"/>
  <c r="A16" i="49" s="1"/>
  <c r="P16" i="9"/>
  <c r="A16" i="9" s="1"/>
  <c r="P20" i="95"/>
  <c r="P20" i="96"/>
  <c r="P17" i="92"/>
  <c r="P17" i="94"/>
  <c r="P20" i="92"/>
  <c r="P22" i="95"/>
  <c r="P22" i="96"/>
  <c r="P19" i="94"/>
  <c r="P19" i="92"/>
  <c r="P18" i="94"/>
  <c r="P21" i="95"/>
  <c r="P21" i="96"/>
  <c r="P26" i="94"/>
  <c r="P15" i="94"/>
  <c r="P22" i="94"/>
  <c r="P29" i="94"/>
  <c r="P16" i="92"/>
  <c r="A16" i="92" s="1"/>
  <c r="P16" i="91"/>
  <c r="P22" i="92"/>
  <c r="P18" i="92"/>
  <c r="P21" i="92"/>
  <c r="P15" i="95"/>
  <c r="P15" i="96"/>
  <c r="A15" i="96" s="1"/>
  <c r="P15" i="3"/>
  <c r="A15" i="3" s="1"/>
  <c r="P15" i="38"/>
  <c r="P15" i="45"/>
  <c r="P29" i="45" s="1"/>
  <c r="P15" i="46"/>
  <c r="A15" i="46" s="1"/>
  <c r="O120" i="41"/>
  <c r="H17" i="34" s="1"/>
  <c r="H21" i="2" s="1"/>
  <c r="O66" i="93"/>
  <c r="H24" i="34" s="1"/>
  <c r="H42" i="2" s="1"/>
  <c r="O17" i="91"/>
  <c r="H25" i="34" s="1"/>
  <c r="H45" i="2" s="1"/>
  <c r="O23" i="95"/>
  <c r="H23" i="34" s="1"/>
  <c r="H39" i="2" s="1"/>
  <c r="O40" i="6"/>
  <c r="H18" i="34" s="1"/>
  <c r="H24" i="2" s="1"/>
  <c r="O27" i="39"/>
  <c r="H16" i="34" s="1"/>
  <c r="H18" i="2" s="1"/>
  <c r="O42" i="51"/>
  <c r="H22" i="34" s="1"/>
  <c r="H36" i="2" s="1"/>
  <c r="H20" i="34"/>
  <c r="H30" i="2" s="1"/>
  <c r="O20" i="9"/>
  <c r="H21" i="34" s="1"/>
  <c r="H33" i="2" s="1"/>
  <c r="O29" i="45"/>
  <c r="H19" i="34" s="1"/>
  <c r="H27" i="2" s="1"/>
  <c r="O25" i="3"/>
  <c r="P23" i="94"/>
  <c r="A23" i="94" s="1"/>
  <c r="F26" i="36"/>
  <c r="P21" i="3"/>
  <c r="F15" i="2"/>
  <c r="F26" i="34"/>
  <c r="D11" i="34"/>
  <c r="G15" i="2"/>
  <c r="G48" i="2" s="1"/>
  <c r="G26" i="34"/>
  <c r="P27" i="39" l="1"/>
  <c r="N9" i="101"/>
  <c r="E19" i="117"/>
  <c r="E28" i="2" s="1"/>
  <c r="A54" i="93"/>
  <c r="A21" i="93"/>
  <c r="A60" i="93"/>
  <c r="A39" i="93"/>
  <c r="A49" i="93"/>
  <c r="A62" i="93"/>
  <c r="A50" i="93"/>
  <c r="A29" i="93"/>
  <c r="A45" i="93"/>
  <c r="A55" i="93"/>
  <c r="A30" i="93"/>
  <c r="A61" i="93"/>
  <c r="A27" i="93"/>
  <c r="A22" i="93"/>
  <c r="A59" i="93"/>
  <c r="A48" i="93"/>
  <c r="A51" i="93"/>
  <c r="A31" i="93"/>
  <c r="A58" i="93"/>
  <c r="A64" i="93"/>
  <c r="A18" i="93"/>
  <c r="A19" i="93"/>
  <c r="A46" i="93"/>
  <c r="A37" i="93"/>
  <c r="A52" i="93"/>
  <c r="A25" i="93"/>
  <c r="A28" i="93"/>
  <c r="A53" i="93"/>
  <c r="A23" i="93"/>
  <c r="A42" i="93"/>
  <c r="A34" i="93"/>
  <c r="A40" i="93"/>
  <c r="A41" i="93"/>
  <c r="A36" i="93"/>
  <c r="A56" i="93"/>
  <c r="A63" i="93"/>
  <c r="A44" i="93"/>
  <c r="A32" i="93"/>
  <c r="A47" i="93"/>
  <c r="A38" i="93"/>
  <c r="A20" i="93"/>
  <c r="A35" i="93"/>
  <c r="A26" i="93"/>
  <c r="A24" i="93"/>
  <c r="A33" i="93"/>
  <c r="A18" i="45"/>
  <c r="A17" i="45"/>
  <c r="A20" i="45"/>
  <c r="A23" i="45"/>
  <c r="A21" i="45"/>
  <c r="A24" i="45"/>
  <c r="A25" i="45"/>
  <c r="A19" i="45"/>
  <c r="A26" i="45"/>
  <c r="A27" i="45"/>
  <c r="A20" i="39"/>
  <c r="A21" i="39"/>
  <c r="A19" i="39"/>
  <c r="A18" i="39"/>
  <c r="A17" i="39"/>
  <c r="A24" i="39"/>
  <c r="A26" i="39"/>
  <c r="A22" i="39"/>
  <c r="A25" i="39"/>
  <c r="A23" i="39"/>
  <c r="A16" i="39"/>
  <c r="A15" i="45"/>
  <c r="A15" i="95"/>
  <c r="A19" i="105"/>
  <c r="A18" i="105"/>
  <c r="A17" i="105"/>
  <c r="E25" i="117"/>
  <c r="E46" i="2" s="1"/>
  <c r="N9" i="107"/>
  <c r="A20" i="105"/>
  <c r="P23" i="105"/>
  <c r="A22" i="105"/>
  <c r="A21" i="105"/>
  <c r="P20" i="103"/>
  <c r="A15" i="103"/>
  <c r="A19" i="103"/>
  <c r="A17" i="103"/>
  <c r="A16" i="103"/>
  <c r="P17" i="102"/>
  <c r="A14" i="98"/>
  <c r="P27" i="98"/>
  <c r="A21" i="3"/>
  <c r="E22" i="2"/>
  <c r="A21" i="92"/>
  <c r="A19" i="40"/>
  <c r="A16" i="91"/>
  <c r="A24" i="38"/>
  <c r="A19" i="49"/>
  <c r="A20" i="95"/>
  <c r="A23" i="3"/>
  <c r="A16" i="38"/>
  <c r="A18" i="9"/>
  <c r="A21" i="94"/>
  <c r="A18" i="96"/>
  <c r="A16" i="94"/>
  <c r="A24" i="43"/>
  <c r="A29" i="94"/>
  <c r="A26" i="42"/>
  <c r="A25" i="94"/>
  <c r="A18" i="3"/>
  <c r="A22" i="42"/>
  <c r="A20" i="42"/>
  <c r="A15" i="94"/>
  <c r="A19" i="46"/>
  <c r="A16" i="95"/>
  <c r="A20" i="94"/>
  <c r="A19" i="3"/>
  <c r="A22" i="92"/>
  <c r="A22" i="96"/>
  <c r="A20" i="92"/>
  <c r="A18" i="42"/>
  <c r="A27" i="94"/>
  <c r="A29" i="42"/>
  <c r="A22" i="46"/>
  <c r="A17" i="49"/>
  <c r="A26" i="43"/>
  <c r="A26" i="94"/>
  <c r="A20" i="46"/>
  <c r="A20" i="3"/>
  <c r="A18" i="40"/>
  <c r="A19" i="95"/>
  <c r="A17" i="38"/>
  <c r="A22" i="38"/>
  <c r="A21" i="95"/>
  <c r="A17" i="92"/>
  <c r="A17" i="95"/>
  <c r="A17" i="3"/>
  <c r="A30" i="42"/>
  <c r="A18" i="94"/>
  <c r="A19" i="92"/>
  <c r="A19" i="94"/>
  <c r="A20" i="96"/>
  <c r="A17" i="96"/>
  <c r="A26" i="46"/>
  <c r="A23" i="46"/>
  <c r="A17" i="46"/>
  <c r="A17" i="9"/>
  <c r="A14" i="92"/>
  <c r="A14" i="93"/>
  <c r="A14" i="95"/>
  <c r="A28" i="42"/>
  <c r="A22" i="3"/>
  <c r="A27" i="42"/>
  <c r="A25" i="43"/>
  <c r="A23" i="42"/>
  <c r="A24" i="3"/>
  <c r="A22" i="95"/>
  <c r="A24" i="46"/>
  <c r="A23" i="38"/>
  <c r="A14" i="91"/>
  <c r="A23" i="43"/>
  <c r="A16" i="96"/>
  <c r="A19" i="42"/>
  <c r="A28" i="43"/>
  <c r="A21" i="40"/>
  <c r="A24" i="94"/>
  <c r="A16" i="3"/>
  <c r="A18" i="92"/>
  <c r="A22" i="94"/>
  <c r="A21" i="96"/>
  <c r="A18" i="46"/>
  <c r="A25" i="46"/>
  <c r="A21" i="46"/>
  <c r="A14" i="46"/>
  <c r="A18" i="95"/>
  <c r="A18" i="49"/>
  <c r="A19" i="9"/>
  <c r="A20" i="40"/>
  <c r="A15" i="92"/>
  <c r="A29" i="43"/>
  <c r="A15" i="38"/>
  <c r="A20" i="38"/>
  <c r="A19" i="38"/>
  <c r="A18" i="38"/>
  <c r="A21" i="38"/>
  <c r="A17" i="94"/>
  <c r="A16" i="46"/>
  <c r="A14" i="94"/>
  <c r="A14" i="96"/>
  <c r="A19" i="96"/>
  <c r="A14" i="45"/>
  <c r="A17" i="40"/>
  <c r="A27" i="43"/>
  <c r="A28" i="94"/>
  <c r="A24" i="42"/>
  <c r="A21" i="42"/>
  <c r="A15" i="91"/>
  <c r="P23" i="95"/>
  <c r="P15" i="48"/>
  <c r="P25" i="38"/>
  <c r="P30" i="43"/>
  <c r="P31" i="42"/>
  <c r="P20" i="49"/>
  <c r="P22" i="40"/>
  <c r="P22" i="52"/>
  <c r="P23" i="92"/>
  <c r="P30" i="94"/>
  <c r="P23" i="96"/>
  <c r="P27" i="46"/>
  <c r="P25" i="3"/>
  <c r="E15" i="34" s="1"/>
  <c r="P66" i="93"/>
  <c r="P17" i="91"/>
  <c r="P20" i="9"/>
  <c r="P42" i="51"/>
  <c r="P40" i="6"/>
  <c r="N9" i="10"/>
  <c r="N9" i="4"/>
  <c r="N9" i="50"/>
  <c r="N9" i="8"/>
  <c r="N9" i="7"/>
  <c r="N9" i="5"/>
  <c r="F48" i="2"/>
  <c r="H15" i="34"/>
  <c r="H26" i="34" s="1"/>
  <c r="H26" i="36"/>
  <c r="N9" i="12"/>
  <c r="N9" i="13"/>
  <c r="N9" i="11"/>
  <c r="N9" i="105" l="1"/>
  <c r="E23" i="117"/>
  <c r="N9" i="103"/>
  <c r="E21" i="117"/>
  <c r="E34" i="2" s="1"/>
  <c r="N9" i="102"/>
  <c r="E20" i="117"/>
  <c r="E31" i="2" s="1"/>
  <c r="E16" i="117"/>
  <c r="N9" i="98"/>
  <c r="E23" i="34"/>
  <c r="E20" i="36"/>
  <c r="N9" i="95"/>
  <c r="N9" i="40"/>
  <c r="N9" i="92"/>
  <c r="N9" i="94"/>
  <c r="N9" i="96"/>
  <c r="N9" i="52"/>
  <c r="N9" i="49"/>
  <c r="N9" i="46"/>
  <c r="E18" i="36"/>
  <c r="E16" i="36"/>
  <c r="E25" i="34"/>
  <c r="N9" i="93"/>
  <c r="E19" i="34"/>
  <c r="E17" i="34"/>
  <c r="N9" i="9"/>
  <c r="N9" i="47"/>
  <c r="N9" i="6"/>
  <c r="N9" i="51"/>
  <c r="N9" i="39"/>
  <c r="E24" i="34"/>
  <c r="E22" i="36"/>
  <c r="E23" i="36"/>
  <c r="E41" i="2" s="1"/>
  <c r="A41" i="2" s="1"/>
  <c r="E20" i="34"/>
  <c r="N9" i="45"/>
  <c r="E16" i="34"/>
  <c r="N9" i="91"/>
  <c r="N9" i="48"/>
  <c r="E25" i="36"/>
  <c r="E24" i="36"/>
  <c r="N9" i="41"/>
  <c r="E21" i="36"/>
  <c r="N9" i="3"/>
  <c r="E19" i="36"/>
  <c r="A15" i="34"/>
  <c r="B15" i="34" s="1"/>
  <c r="B15" i="2" s="1"/>
  <c r="E18" i="34"/>
  <c r="E15" i="36"/>
  <c r="A15" i="36" s="1"/>
  <c r="B15" i="36" s="1"/>
  <c r="B17" i="2" s="1"/>
  <c r="E21" i="34"/>
  <c r="N9" i="43"/>
  <c r="E22" i="34"/>
  <c r="N9" i="38"/>
  <c r="E17" i="36"/>
  <c r="N9" i="42"/>
  <c r="H15" i="2"/>
  <c r="H48" i="2" s="1"/>
  <c r="A18" i="117" l="1"/>
  <c r="B18" i="117" s="1"/>
  <c r="B25" i="2" s="1"/>
  <c r="A19" i="117"/>
  <c r="B19" i="117" s="1"/>
  <c r="B28" i="2" s="1"/>
  <c r="E40" i="2"/>
  <c r="E19" i="2"/>
  <c r="A20" i="117"/>
  <c r="B20" i="117" s="1"/>
  <c r="B31" i="2" s="1"/>
  <c r="A16" i="117"/>
  <c r="B16" i="117" s="1"/>
  <c r="B19" i="2" s="1"/>
  <c r="A23" i="117"/>
  <c r="B23" i="117" s="1"/>
  <c r="B40" i="2" s="1"/>
  <c r="A25" i="117"/>
  <c r="B25" i="117" s="1"/>
  <c r="B46" i="2" s="1"/>
  <c r="A21" i="117"/>
  <c r="B21" i="117" s="1"/>
  <c r="B34" i="2" s="1"/>
  <c r="E26" i="117"/>
  <c r="A17" i="117"/>
  <c r="B17" i="117" s="1"/>
  <c r="B22" i="2" s="1"/>
  <c r="A17" i="36"/>
  <c r="B17" i="36" s="1"/>
  <c r="B23" i="2" s="1"/>
  <c r="A22" i="36"/>
  <c r="B22" i="36" s="1"/>
  <c r="B38" i="2" s="1"/>
  <c r="A16" i="36"/>
  <c r="B16" i="36" s="1"/>
  <c r="B20" i="2" s="1"/>
  <c r="A24" i="34"/>
  <c r="B24" i="34" s="1"/>
  <c r="B42" i="2" s="1"/>
  <c r="A17" i="34"/>
  <c r="B17" i="34" s="1"/>
  <c r="B21" i="2" s="1"/>
  <c r="A18" i="36"/>
  <c r="B18" i="36" s="1"/>
  <c r="B26" i="2" s="1"/>
  <c r="A21" i="34"/>
  <c r="B21" i="34" s="1"/>
  <c r="B33" i="2" s="1"/>
  <c r="A20" i="34"/>
  <c r="B20" i="34" s="1"/>
  <c r="B30" i="2" s="1"/>
  <c r="A25" i="36"/>
  <c r="B25" i="36" s="1"/>
  <c r="B47" i="2" s="1"/>
  <c r="A19" i="34"/>
  <c r="B19" i="34" s="1"/>
  <c r="B27" i="2" s="1"/>
  <c r="A21" i="36"/>
  <c r="B21" i="36" s="1"/>
  <c r="B35" i="2" s="1"/>
  <c r="A23" i="36"/>
  <c r="B23" i="36" s="1"/>
  <c r="B41" i="2" s="1"/>
  <c r="A24" i="36"/>
  <c r="B24" i="36" s="1"/>
  <c r="B44" i="2" s="1"/>
  <c r="A22" i="34"/>
  <c r="B22" i="34" s="1"/>
  <c r="B36" i="2" s="1"/>
  <c r="A18" i="34"/>
  <c r="B18" i="34" s="1"/>
  <c r="B24" i="2" s="1"/>
  <c r="A19" i="36"/>
  <c r="B19" i="36" s="1"/>
  <c r="B29" i="2" s="1"/>
  <c r="A16" i="34"/>
  <c r="B16" i="34" s="1"/>
  <c r="B18" i="2" s="1"/>
  <c r="A25" i="34"/>
  <c r="B25" i="34" s="1"/>
  <c r="B45" i="2" s="1"/>
  <c r="E32" i="2"/>
  <c r="A20" i="36"/>
  <c r="B20" i="36" s="1"/>
  <c r="B32" i="2" s="1"/>
  <c r="E39" i="2"/>
  <c r="A23" i="34"/>
  <c r="B23" i="34" s="1"/>
  <c r="B39" i="2" s="1"/>
  <c r="E18" i="2"/>
  <c r="E30" i="2"/>
  <c r="E42" i="2"/>
  <c r="E21" i="2"/>
  <c r="E27" i="2"/>
  <c r="E36" i="2"/>
  <c r="E33" i="2"/>
  <c r="E24" i="2"/>
  <c r="E45" i="2"/>
  <c r="E15" i="2"/>
  <c r="E20" i="2"/>
  <c r="E23" i="2"/>
  <c r="E29" i="2"/>
  <c r="E44" i="2"/>
  <c r="E38" i="2"/>
  <c r="E26" i="2"/>
  <c r="E35" i="2"/>
  <c r="E47" i="2"/>
  <c r="E17" i="2"/>
  <c r="E26" i="34"/>
  <c r="E26" i="36"/>
  <c r="A25" i="2" l="1"/>
  <c r="A28" i="2"/>
  <c r="E29" i="117"/>
  <c r="E27" i="117"/>
  <c r="E28" i="117" s="1"/>
  <c r="A31" i="2"/>
  <c r="A22" i="2"/>
  <c r="A19" i="2"/>
  <c r="A34" i="2"/>
  <c r="A46" i="2"/>
  <c r="A40" i="2"/>
  <c r="A15" i="2"/>
  <c r="A16" i="2"/>
  <c r="A17" i="2"/>
  <c r="A33" i="2"/>
  <c r="A27" i="2"/>
  <c r="A30" i="2"/>
  <c r="A39" i="2"/>
  <c r="A38" i="2"/>
  <c r="A20" i="2"/>
  <c r="A21" i="2"/>
  <c r="A47" i="2"/>
  <c r="A26" i="2"/>
  <c r="A42" i="2"/>
  <c r="A44" i="2"/>
  <c r="A45" i="2"/>
  <c r="A36" i="2"/>
  <c r="A18" i="2"/>
  <c r="A32" i="2"/>
  <c r="A29" i="2"/>
  <c r="A35" i="2"/>
  <c r="A23" i="2"/>
  <c r="A24" i="2"/>
  <c r="E48" i="2"/>
  <c r="E49" i="2" s="1"/>
  <c r="E27" i="34"/>
  <c r="E28" i="34" s="1"/>
  <c r="E29" i="34"/>
  <c r="E29" i="36"/>
  <c r="E27" i="36"/>
  <c r="E28" i="36" s="1"/>
  <c r="E30" i="117" l="1"/>
  <c r="D10" i="117" s="1"/>
  <c r="E51" i="2"/>
  <c r="E30" i="36"/>
  <c r="E30" i="34"/>
  <c r="E50" i="2"/>
  <c r="C19" i="118" l="1"/>
  <c r="C26" i="118" s="1"/>
  <c r="C28" i="118" s="1"/>
  <c r="C19" i="33"/>
  <c r="D10" i="36"/>
  <c r="C19" i="35"/>
  <c r="C26" i="35" s="1"/>
  <c r="C28" i="35" s="1"/>
  <c r="D10" i="34"/>
  <c r="E52" i="2"/>
  <c r="D10" i="2" s="1"/>
  <c r="C19" i="1" l="1"/>
  <c r="C26" i="33"/>
  <c r="C28" i="33" s="1"/>
  <c r="C25" i="1" l="1"/>
  <c r="C27" i="1" s="1"/>
  <c r="C20" i="1"/>
</calcChain>
</file>

<file path=xl/sharedStrings.xml><?xml version="1.0" encoding="utf-8"?>
<sst xmlns="http://schemas.openxmlformats.org/spreadsheetml/2006/main" count="2884" uniqueCount="401">
  <si>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</si>
  <si>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</si>
  <si>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</si>
  <si>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</si>
  <si>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</si>
  <si>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</si>
  <si>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</si>
  <si>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</si>
  <si>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</si>
  <si>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</si>
  <si>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</si>
  <si>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</si>
  <si>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</si>
  <si>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</si>
  <si>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</si>
  <si>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</si>
  <si>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</si>
  <si>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</si>
  <si>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</si>
  <si>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</si>
  <si>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</si>
  <si>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</si>
  <si>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</si>
  <si>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</si>
  <si>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</si>
  <si>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</si>
  <si>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</si>
  <si>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</si>
  <si>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</si>
  <si>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</si>
  <si>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</si>
  <si>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</si>
  <si>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</si>
  <si>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</si>
  <si>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</si>
  <si>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</si>
  <si>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</si>
  <si>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</si>
  <si>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</si>
  <si>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</si>
  <si>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</si>
  <si>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</si>
  <si>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</si>
  <si>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</si>
  <si>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</si>
  <si>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 sastādīta  20__. gada tirgus cenās, pamatojoties uz ___ daļas rasējumiem</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</si>
  <si>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</si>
  <si>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</si>
  <si>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</si>
  <si>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</si>
  <si>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</si>
  <si>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</si>
  <si>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</si>
  <si>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</si>
  <si>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</si>
  <si>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</si>
  <si>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</si>
  <si>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</si>
  <si>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</si>
  <si>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</si>
  <si>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</si>
  <si>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</si>
  <si>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</si>
  <si>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</si>
  <si>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</si>
  <si>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Būvlaukuma nožogošana ar pagaidu nožogojumu, t.sk. Vārti, noma</t>
  </si>
  <si>
    <t>Brīdinājuma zīmju uzstādīšana</t>
  </si>
  <si>
    <t>Strādnieku sadzīves vagoniņš un instrumentu noliktava 10,00 m2</t>
  </si>
  <si>
    <t>BIO tualete</t>
  </si>
  <si>
    <t>Būvlaukuma ugunsdzēsības komplekts (ugunsdzēsības stends, ugunsdzēsības aparāti)</t>
  </si>
  <si>
    <t>Būvgružu konteinera noma, t.sk. Novietošana un aizvešana</t>
  </si>
  <si>
    <t>Sastatņu montāža, t.sk. norobežošana ar celtniecības tīklu, demontāža, noma</t>
  </si>
  <si>
    <t>Ieejas mezglu koka nojumju izveidošana</t>
  </si>
  <si>
    <t>Elektrības pieslēgums ar skaitītāju uz būvniecības laiku</t>
  </si>
  <si>
    <t>Ūdens pieslēgums ar skaitītāju uz būvniecības laiku</t>
  </si>
  <si>
    <t>Būvtāfeles izveide un uzstādīšana</t>
  </si>
  <si>
    <t>tm</t>
  </si>
  <si>
    <t>kompl</t>
  </si>
  <si>
    <t>gab</t>
  </si>
  <si>
    <t>mēn.</t>
  </si>
  <si>
    <t>m2</t>
  </si>
  <si>
    <t>03-00000</t>
  </si>
  <si>
    <t>Numurzīmes, hidranta zīmes, karoga turētāja u.c. traucējošo elementu demontāža fasādē, t.sk. esošo satelītandētnu demontāža, vecās zibensaizsardzības demontāža</t>
  </si>
  <si>
    <t>Veco durvju demontāža, utilizācija</t>
  </si>
  <si>
    <t>gb</t>
  </si>
  <si>
    <t>02-00000</t>
  </si>
  <si>
    <t>Pamati, cokols</t>
  </si>
  <si>
    <t>13-00000</t>
  </si>
  <si>
    <t>Pamatu atrakšana ~ 1,2 m dziļumā (nogāzes leņķis ne stāvāks par 50°)</t>
  </si>
  <si>
    <r>
      <t>m</t>
    </r>
    <r>
      <rPr>
        <vertAlign val="superscript"/>
        <sz val="8"/>
        <rFont val="Arial"/>
        <family val="2"/>
      </rPr>
      <t>3</t>
    </r>
  </si>
  <si>
    <r>
      <t>m</t>
    </r>
    <r>
      <rPr>
        <vertAlign val="superscript"/>
        <sz val="8"/>
        <rFont val="Arial"/>
        <family val="2"/>
      </rPr>
      <t>2</t>
    </r>
  </si>
  <si>
    <t>kg</t>
  </si>
  <si>
    <t>Fasādes siltināšana</t>
  </si>
  <si>
    <t xml:space="preserve">Virsmas izlīdzināšana ievērojot 20mm/m līdzenumu. </t>
  </si>
  <si>
    <t>Fasādes siltināšana atbilstoši sienu pīrāgam S1</t>
  </si>
  <si>
    <t>Dībeļi RAWLPLUG TFIX 8S vai ekvivalenti, l=215mm</t>
  </si>
  <si>
    <t>Logu ailu siltināšana</t>
  </si>
  <si>
    <t>Ārējās palodzes - karsti cinkotas tērauda loksnes, b=0.5 mm ar PURAL pārklājums montāža (b~300)</t>
  </si>
  <si>
    <t>Palodzes profila ALB - EW - US vai ekvivalenta iestrāde</t>
  </si>
  <si>
    <t>Ārējās palodzes sānu daļās pieslēguma profila ALB-EW-CS vai ekvivalenta iestrāde abās pusēs</t>
  </si>
  <si>
    <t>Durvju ailu siltināšana</t>
  </si>
  <si>
    <t>Profilu un deformāciju šuvju iestrāde</t>
  </si>
  <si>
    <t xml:space="preserve">Stūra profilu un stūra profilu ar lāseni iestrāde fasādes daļās, kur veidojas stūri, pārkares u.tml.  </t>
  </si>
  <si>
    <t>Poliuretāna hermētiķa iestrāde savienojuma vietās (siltināmā daļa/ nesiltināmā daļa), t.sk. balkona griestu savienojums, ieejas mezgla griestu savienojuma vieta u.tml.</t>
  </si>
  <si>
    <t>Aiļu izveidošana siltumizolācijā ap esošiem gāzes ievadiem, t.sk. stūra profilu iestrāde</t>
  </si>
  <si>
    <t>Citi darbi</t>
  </si>
  <si>
    <t>Esošo, numurzīmju u.c. nepieciešamo elementu atjaunošana fasādē pēc siltināšanas, t.sk. nepieciešamie stiprinājumi</t>
  </si>
  <si>
    <t>Ailes izveidošana siltumizolācijā ap esošo sadalni, t.sk. stūra profilu iestrāde</t>
  </si>
  <si>
    <t>Ieejas jumtiņu griestu attīrīšana un izlīdzināšana, arī gruntēšana</t>
  </si>
  <si>
    <t>Ieejas jumtiņu attīrīšana no apauguma un nenostiprinātām daļā (no augšas)</t>
  </si>
  <si>
    <t>Hidroizolējošas lentas CONTEGA Exo vai ekvivalentas iestrāde pa loga perimetru (visiem logiem)</t>
  </si>
  <si>
    <t>gab.</t>
  </si>
  <si>
    <t>Logi</t>
  </si>
  <si>
    <t>Durvis</t>
  </si>
  <si>
    <t>Iekšējā apdare logiem</t>
  </si>
  <si>
    <t>Difūzijas lentas CONTEGA SL vai ekvivalentas iestrāde pa perimetru</t>
  </si>
  <si>
    <t>Dzīvokļu logu iekšējā apdare, t.sk. PVC palodze (balta), riģipša plāksnes apšūšanai, kā arī špaktele  virsmas sagatavošanai, kā arī krāsošana toni saskaņojot ar Pasūtāju.</t>
  </si>
  <si>
    <t>Ventilācijas restes</t>
  </si>
  <si>
    <t>Demontāža pagraba stāvā</t>
  </si>
  <si>
    <t>Esošo dzīvokļu īpašnieku noliktavu sienu, durvju saīsināšana (atjaunojot stabilitāti) pagraba griestu siltināšanas izbūves nodrošināšanai</t>
  </si>
  <si>
    <t>Dažādi darbi</t>
  </si>
  <si>
    <t>Esošo komunikāciju aizsardzības pasākumi t.sk. vadu iznešana virs siltumizolācijas slāņa vai to ievietošana atbilstošās gofrētās caurulēs</t>
  </si>
  <si>
    <t>Pagraba kāpņu telpas un dzīvokļa sienas siltinājums atbilstoši sienu pīrāgam S2</t>
  </si>
  <si>
    <t>Virsmas attīrīšana, izlīdzināšana, sagatavošana</t>
  </si>
  <si>
    <t>Siltumizolācijas izbūve pagraba pārsegumam</t>
  </si>
  <si>
    <t>kompl.</t>
  </si>
  <si>
    <t>Putupolistirola plākņu TENAPORS EPS100 vai ekvivalentu montāža (λ&lt;=0,036 W/(mK))  b=100mm</t>
  </si>
  <si>
    <t>09-00000</t>
  </si>
  <si>
    <t>Kāpņu telpu atjaunošana</t>
  </si>
  <si>
    <t>Griestu atjaunošanu, t.sk. vismas sagatavošana, špaktelēšana un krāsošanana, toni saskaņojot ar Pasūtītāju</t>
  </si>
  <si>
    <t>Esošo grīdu atjaunošana, izmantojot atbilstošo remontsastāvu ~ 20% no grīdu platības, t.sk. esošās izlīdzinošās kārtas nokalšana, ja nepieciešams, gruntēšana</t>
  </si>
  <si>
    <t>Esošo pakāpienu atjaunošana izmantojot atbilstošo remontsastāvu ~ 20% no kopējās platības, t.sk. esošās izlīdzinošās kārtas nokalšana, ja nepieciešams, gruntēšana. Krāsošana ar atbilstošu, nodilumizturīgu krāsu. Tonis saskaņojams ar Pasūtītāju.</t>
  </si>
  <si>
    <t>10-00000</t>
  </si>
  <si>
    <t>Pārvietošanās laipu uzstādīšana</t>
  </si>
  <si>
    <t>Koka siju 50x200 montāža, komateriālu apstrāde ar antipirēnu, t.sk. stirpinājumi</t>
  </si>
  <si>
    <t>Koka siju 50x100,  S=1000 montāža, komateriālu apstrāde ar antipirēnu, t.sk. stirpinājumi</t>
  </si>
  <si>
    <t>Ruberoīda starplika zem laipas balsta sijām</t>
  </si>
  <si>
    <t>Dēļu klāja montāža b=25, kokmateriālu apstrāde ar antipirēnu, t.sk. stirpinājumi</t>
  </si>
  <si>
    <t>Bēniņu pārseguma siltinājums atbilstoši pīrāgam P2</t>
  </si>
  <si>
    <t>Esošā pārseguma attīrīšana</t>
  </si>
  <si>
    <t>Beramās akmens vates siltumizolācijas slāņa ieklāšana PAROC BLT3 vai ekvivalentas (λ&lt;=0,041 W/(mK)) b=300mm, papildis apjoms 20% sēšanās</t>
  </si>
  <si>
    <t>Seguma atjaunošana pēc pamatu siltināšanas</t>
  </si>
  <si>
    <t>Betona bruģakmens"PRIZMA" vai ekvivalents, 100x200x60 ieklāšana 600mm joslā</t>
  </si>
  <si>
    <t>Dolomīta atsijas fr. 2 - 8; 50mm</t>
  </si>
  <si>
    <t>m3</t>
  </si>
  <si>
    <t>Šķembas fr. 20-60mm, biezums 150 mm</t>
  </si>
  <si>
    <t>Esošās grunts blietēšana</t>
  </si>
  <si>
    <t>Betona bortakmeņa BR 100.20.8 iebūve</t>
  </si>
  <si>
    <t>Betona C16/20 pamatnes izveidošana bortakmens pamatnei</t>
  </si>
  <si>
    <t>Zāliena atjaunošana pēc darbu pabeigšanas, t.sk. melnzemes uzbēršana 150mm un zāliena sēšana</t>
  </si>
  <si>
    <t>obj</t>
  </si>
  <si>
    <t>31-00000</t>
  </si>
  <si>
    <t>Stāvvadi</t>
  </si>
  <si>
    <t xml:space="preserve">Radiatora vārsts </t>
  </si>
  <si>
    <t>Radiatora termostatiskie sensori Dn15,  (ar ierobežotu min.temp. 16°C)</t>
  </si>
  <si>
    <t>Kāpņu telpā termostatiskie sensori ar atslēgu regulējami</t>
  </si>
  <si>
    <t xml:space="preserve">Radiatora atgaitas noslēgventilis </t>
  </si>
  <si>
    <t xml:space="preserve">Balansēšanas vārsts STRÖMAX-M 4017 vai ekvivalents ,ar mērnipeļiem, dn15 </t>
  </si>
  <si>
    <t xml:space="preserve">Tukšošanas vārsti </t>
  </si>
  <si>
    <t>m</t>
  </si>
  <si>
    <t>Cauruļvadu fasondaļas (fitingi, savienojumi, pārejas)</t>
  </si>
  <si>
    <t>Alokators Sontex 566 radio 0566R2010B1 vai ekvivalents</t>
  </si>
  <si>
    <t>Radio centrāle Sontex 646 ar GPRS 230V ar programmatūru 0646R4231 vai ekvivalents</t>
  </si>
  <si>
    <t>Radio tīkla kontrolieris Sontex Su-percom 656 USB 1 0656R4101 vai ekvivalents</t>
  </si>
  <si>
    <t>Alokatoru sistēmas instalācijas darbi</t>
  </si>
  <si>
    <t>Alokatoru servera parametrizēšana</t>
  </si>
  <si>
    <t>17-00000</t>
  </si>
  <si>
    <t>Pagrbastāva maģistrālie cauruļvadi</t>
  </si>
  <si>
    <t>Vispārīgie darbi</t>
  </si>
  <si>
    <t>Ieregulēšanas un palaišanas darbi</t>
  </si>
  <si>
    <t xml:space="preserve">Pieslēgums pie siltummezgla </t>
  </si>
  <si>
    <t>Cauruļvadu stiprinājumi</t>
  </si>
  <si>
    <t>Caurumu aizdare, ugunsdrošā aizdare</t>
  </si>
  <si>
    <t>Palīgmateriāli</t>
  </si>
  <si>
    <t>Cauruļvadu hidrauliskā pārbaude</t>
  </si>
  <si>
    <t>Esošās apkures sistēmas demontāža</t>
  </si>
  <si>
    <t>Zibensaizsardzība un zemējums</t>
  </si>
  <si>
    <t>Kontrolmērījumu klemme kastē - In-box testing-switching bridge 50mm2 cable, INGESCO, 250006, vai ekvivalents</t>
  </si>
  <si>
    <t>Zibensspērienu skaita uzskaitītājs CDR UNIVERSAL, INGESCO, 432028, vai ekvivalents</t>
  </si>
  <si>
    <t>Zemējuma elektrods - 219 20 ST FT Ø20mm 1500mm, Obo Bettermann, 5000750, vai ekvivalents</t>
  </si>
  <si>
    <t>Zemējuma elektroda spice - 1819/20 BP, Obo Bettermann, 3041212, vai ekvivalents</t>
  </si>
  <si>
    <t>Savienojums zemējuma elektrods - tērauda lenta, Propster 01111 356, vai ekvivalents</t>
  </si>
  <si>
    <t>Karsti cinkota tērauda lenta 30x3,5mm, SLO, 100 336K, vai ekvivalents</t>
  </si>
  <si>
    <t>22-00000</t>
  </si>
  <si>
    <t>Citi materiāli un darbi</t>
  </si>
  <si>
    <t>Tranšejas rakšana un aizbēršana</t>
  </si>
  <si>
    <t>Tranšejas virsmas atjaunošana - teritorijas labiekārtošana</t>
  </si>
  <si>
    <t>Zemējuma elektrodu iedzīšana zemē</t>
  </si>
  <si>
    <t xml:space="preserve">Montāžas palīgmateriāli </t>
  </si>
  <si>
    <t>obj.</t>
  </si>
  <si>
    <t>Elektriskie mērījumi, izpilddokumentācijas sagatavošana</t>
  </si>
  <si>
    <t>14-00000</t>
  </si>
  <si>
    <t>Lodveida vārsts dn20</t>
  </si>
  <si>
    <t>Caurule d110 ar fasondaļām</t>
  </si>
  <si>
    <t>Daudzdzīvokļu dzīvojamā ēka</t>
  </si>
  <si>
    <t>Daudzdzīvokļu dzīvojamās ēkas energoefektivitātes paaugstināšana</t>
  </si>
  <si>
    <t>Kopsavilkums</t>
  </si>
  <si>
    <t>Būvlaukuma sagatavošana</t>
  </si>
  <si>
    <t>Tāme sastādīta  2023. gada tirgus cenās, pamatojoties uz DOP daļas rasējumiem</t>
  </si>
  <si>
    <t>Demontāžas darbi</t>
  </si>
  <si>
    <t>Tāme sastādīta  2023. gada tirgus cenās, pamatojoties uz AR daļas rasējumiem</t>
  </si>
  <si>
    <t>Fasādes</t>
  </si>
  <si>
    <t>Logi un durvis</t>
  </si>
  <si>
    <t>Pagraba pārseguma siltināšana</t>
  </si>
  <si>
    <t>Jumta darbi</t>
  </si>
  <si>
    <t>Iekštelpu darbi</t>
  </si>
  <si>
    <t>Bēniņu siltināšana</t>
  </si>
  <si>
    <t>Labiekārtošana</t>
  </si>
  <si>
    <t>Apkure, vēdināšana un gaisa kondicionēšana</t>
  </si>
  <si>
    <t>Tāme sastādīta  2023. gada tirgus cenās, pamatojoties uz AVK daļas rasējumiem</t>
  </si>
  <si>
    <t>Ārējie elektrības tīkli</t>
  </si>
  <si>
    <t>Tāme sastādīta  2023. gada tirgus cenās, pamatojoties uz ELT daļas rasējumiem</t>
  </si>
  <si>
    <t>Ventilācijas restu demontāža, utilizācija</t>
  </si>
  <si>
    <t>Veco logu demontāža, t.sk. iekšējās palodzes, utilizācija</t>
  </si>
  <si>
    <t>Lodžiju margu demontāža un utilizācija</t>
  </si>
  <si>
    <t>Lodžiju aizstiklojuma demontāža, utilizācija</t>
  </si>
  <si>
    <t>Ieejas jumtiņu skārda demontāža, utilizācija</t>
  </si>
  <si>
    <t>Betona apmeles demontāža b=700, utilizācija</t>
  </si>
  <si>
    <t>Esošo gaismas aku aizmūrēšana ar gāzbetona blokiem</t>
  </si>
  <si>
    <t>Dībeļi RAWLPLUG TFIX 8S vai ekvivalenti, l=155mm</t>
  </si>
  <si>
    <t>Siltumizolācijas materiāla Paroc Linio 15 vai ekvivalenta montāža - λ&lt;=0,037 W/(mK), b=20-50 mm</t>
  </si>
  <si>
    <t>Esošo kabeļu (fasadē) atvienošana un montēšašana atpakaļ pēc siltināšanas, t.sk. ievietošana gofrās vai penāļos, ja nepieciešams</t>
  </si>
  <si>
    <t>Esošo un maināmo logu aprīkošana ar ventilācijas iekārtu Gecco 3 vai ekvivalentu</t>
  </si>
  <si>
    <t>Kāpņu telpas logu iekšējās apdare, t.sk. PVC palodze (balta), riģipša plāksnes apšūšanai, špaktele vai ekvivalenta virsmas sagatavošanai, kā arī krāsošana toni saskaņojot ar Pasūtāju.</t>
  </si>
  <si>
    <t>t.m.</t>
  </si>
  <si>
    <t xml:space="preserve">Ventilācijas šahtu apsekošana un tīrīšana. </t>
  </si>
  <si>
    <t>Jauna PVC lentera uzstādīšana, krāsu tonis saskaņojams ar Pasūtītāju.</t>
  </si>
  <si>
    <t>08-00000</t>
  </si>
  <si>
    <t>Dalīto aizsargcauruļu uzstādīšana esošiem elektrības un sakaru kabeļiem, atrokot pamatus, l=1500</t>
  </si>
  <si>
    <t>Radiators " Lyngson" ar atgaisotāju un korķi.                                          C22-500-1200 vai ekvivalents</t>
  </si>
  <si>
    <t>Siltumizolācija cauruļvadiem pagrabā, PAROC Hvac Section AluCoat T vai ekvivalents. λ50=0,037 W/mK. Biezums, b=50, Dn20</t>
  </si>
  <si>
    <t>Siltumizolācija cauruļvadiem pagrabā, PAROC Hvac Section AluCoat T vai ekvivalents. λ50=0,037 W/mK. Biezums, b=50, Dn25</t>
  </si>
  <si>
    <t>Siltumizolācija cauruļvadiem pagrabā, PAROC Hvac Section AluCoat T vai ekvivalents. λ50=0,037 W/mK. Biezums, b=50, Dn32</t>
  </si>
  <si>
    <t>Siltumizolācija cauruļvadiem pagrabā, PAROC Hvac Section AluCoat T vai ekvivalents. λ50=0,037 W/mK. Biezums, b=50, Dn50</t>
  </si>
  <si>
    <t>Noslēgvārsti dn65</t>
  </si>
  <si>
    <t>Balansēšanas vārsts STRÖMAX-M 4017 vai ekvivalents,ar mērnipeļiem, dn25</t>
  </si>
  <si>
    <t>Lodveida vārsts dn32</t>
  </si>
  <si>
    <t>Pretkorozijas aizsarglenta 50mm/10m</t>
  </si>
  <si>
    <t>Caurule d160 ar fasondaļām</t>
  </si>
  <si>
    <t/>
  </si>
  <si>
    <t>Zemgales iela 41, Olaine, Olaines novads, LV-2114</t>
  </si>
  <si>
    <t>Pamatu (h=1m) un cokola (1,2 m) attīrīšana no bojātā un atslāņotā apmetuma un augsnes paliekām, esošā, nodrupušā apmetuma nokalšana</t>
  </si>
  <si>
    <t>Pamatu un cokola virsmas izlīdzināšana ievērojot 20mm/m līdzenumu, izmantojot grunti SAKRET BG vai ekvivlentu un izlīdzinošo sastāvu SAKRET PM super vai ekvivalentu.</t>
  </si>
  <si>
    <t>Siltumizolācijas materiāla stiprināšana ar līmjavu SAKRET BAK vai ekvivalentu</t>
  </si>
  <si>
    <t>Armētā slāņa apstrāde ar grunti SAKRET FM-G vai ekvivalentu</t>
  </si>
  <si>
    <t>Stūra profila ar lāseni SAKRET ED C(01) iestrāde, t.sk. stiprinājumi un papildus siltumizolācijas slāņa iestrāde savienojuma vietās</t>
  </si>
  <si>
    <t>Siltumizolācijas materiālu stiprināšana ar līmjavu SAKRET BAK vai ekvivalentu. Pēc nepieciešamības pirms tam virsmas gruntēšana.</t>
  </si>
  <si>
    <t>Armētā slāņa apstrāde ar grunti SAKRET PG vai ekvivalentu</t>
  </si>
  <si>
    <t>Armējošā slāņa iestrāde ar javas kārtu SAKRET BAK vai ekvivalentu - 1 kārtā</t>
  </si>
  <si>
    <t>Armējošā slāņa iestrāde ar SAKRET BAK vai ekviv. ar stiklušķiedras sietu SSA-1363-160 - 1 kārtā</t>
  </si>
  <si>
    <t xml:space="preserve">Siltumizolācijas materiālu stiprināšana ar līmjavu SAKRET BAK vai ekvivalentu. </t>
  </si>
  <si>
    <t>Armējošā slāņa iestrāde ar SAKRET BAK vai ekviv. ar stiklušķiedras sietu SSA-1363-160 - 1 kārtā + papildus armējošā sieta iestrāde stūros</t>
  </si>
  <si>
    <t xml:space="preserve">Gatavais dekoratīvais silikona apmetums SAKRET SIP vai ekvivalenta iestrāde. Maksimālais grauda izmērs 2 mm. Tonis pēc krāsu pases. </t>
  </si>
  <si>
    <t>Pielaiduma profila SAKRET EW 06 vai ekvivalenta iestrāde ailes sānos un augšējā daļā</t>
  </si>
  <si>
    <t>Stūra profils ar lāseni un sietu SAKRET ED C(01) vai ekvivalenta iestrāde durvju augšējā daļā</t>
  </si>
  <si>
    <t>Stūra profila SAKRET EC vai ekvivalenta iestrāde durvju sānos</t>
  </si>
  <si>
    <t>Ieejas jumtiņu griestu gruntēšana ar SAKRET PG vai ekviv. un krāsošana ar iekštelpu krāsu.</t>
  </si>
  <si>
    <t>Jaunu trīs stikla pakešu PVC logu bloku uzstādīšana ( U≤1,1 (W/m2 K). Rāmja profilā paredzēt Temix tipa distanceri. Krāsa atbilstoši krāsu pasai, iekšpuse balta. L02 logu bloks (200x1500), t.sk, furnitūra</t>
  </si>
  <si>
    <t>Jaunu trīs stikla pakešu PVC logu bloku uzstādīšana ( U≤1,1 (W/m2 K). Rāmja profilā paredzēt Temix tipa distanceri. Krāsa atbilstoši krāsu pasai, iekšpuse balta. L01 logu bloks (1400x1500), t.sk, furnitūra</t>
  </si>
  <si>
    <t>Jaunu divu stikla pakešu PVC logu bloku uzstādīšana ( U≤1,1 (W/m2 K). Rāmja profilā paredzēt Temix tipa distanceri. Krāsa atbilstoši krāsu pasai, iekšpuse balta. L03 logu bloks (1480 x 2100/1500), t.sk, furnitūra</t>
  </si>
  <si>
    <t>Jaunu metāla durvju bloka uzstādīšana (U≤1,6 (W/m2 K), t.sk. iekšējā apdare, ārējā hidroizolējošā lenta, iekšējā difūzijas lenta. Krāsa atbilstoši krāsu pasei.  D01 metāla durvju bloks  (1000 x 2400), t.sk, furnitūra</t>
  </si>
  <si>
    <t>Jaunu PVC durvju bloka uzstādīšana , t.sk. iekšējā apdare, ārējā hidroizolējošā lenta, iekšējā difūzijas lenta. Krāsa atbilstoši krāsu pasei.  D03 PVC durvju bloks  (1200 x 2100), t.sk, furnitūra</t>
  </si>
  <si>
    <t>Plastmasas ventilācijas reste R02 250x300mm montāža, t.sk. stiprinājumi. Krāsa atbilstoši krāsu pasei.</t>
  </si>
  <si>
    <t>Esošā pagraba pārseguma tīrīšana, virmsas sagatavošana, t.sk. lokāli novērst javas pildījuma drupšanu no pagraba un kāpņu telpas griestiem. Izkalt esošo bojāto šuvi, veikt gruntēšanu ar SAKRET TGW vai ekviv. un šuvi aizpildīt ar poliuretāna hermētiķi.</t>
  </si>
  <si>
    <t>Siltumizolācijas plākņšņu līmēšana ar līmjavu SAKRET BAK vai ekvivalentu</t>
  </si>
  <si>
    <t>Sienu atjaunošana, t.sk. virsmas sagatavošana, grunts SAKRET TGW, špaktelēšana, universālā iekštelpu špaktele SAKRET LH vai ekvivalenta iestrāde un krāsošana ar iekštelpu krāsu, toni saskaņojot ar Pasūtītāju</t>
  </si>
  <si>
    <t>Demontēto lodžiju ustādīšana atpakaļ</t>
  </si>
  <si>
    <t>Jaunu trīs stikla pakešu PVC logu bloku uzstādīšana ( U≤1,1 (W/m2 K). Rāmja profilā paredzēt Temix tipa distanceri. Krāsa atbilstoši krāsu pasai, iekšpuse balta. L04 logu bloks (1700 x 1000), t.sk, furnitūra</t>
  </si>
  <si>
    <t>Jaunu trīs stikla pakešu PVC logu bloku uzstādīšana ( U≤1,1 (W/m2 K). Rāmja profilā paredzēt Temix tipa distanceri. Krāsa atbilstoši krāsu pasai, iekšpuse balta. L05 logu bloks (3300 x 1500), t.sk, furnitūra</t>
  </si>
  <si>
    <t>Jaunu trīs stikla pakešu PVC logu bloku uzstādīšana ( U≤1,1 (W/m2 K). Rāmja profilā paredzēt Temix tipa distanceri. Krāsa atbilstoši krāsu pasai, iekšpuse balta. L06 logu bloks (2850 x 1500), t.sk, furnitūra</t>
  </si>
  <si>
    <t>Vējtvera sienas un durvju demontāža pie aizmūrējamās ieejas, t.sk. ultizācija</t>
  </si>
  <si>
    <t>Lodžiju restu demontāža, utilizācija</t>
  </si>
  <si>
    <t>.</t>
  </si>
  <si>
    <t>Ieejas mezgla demontāža. T.sk. pakāpieni, jumtiņš, durvis, stiklu bloku siena, utlizācija</t>
  </si>
  <si>
    <t>Jumta skārda demontāža, utilizācija</t>
  </si>
  <si>
    <t>Pamatu un cokola siltināšana atbilstoši pīrāgam C1</t>
  </si>
  <si>
    <t>Putupolistirola plākšņu TENAPORS Extra EPS 150 (Tenax) vai ekvivalentu (λ&lt;=0,034 W/(mK)) montāža, b=100mm</t>
  </si>
  <si>
    <t>Armējošā slāņa iestrāde ar javas kārtu SAKRET BAK vai ekvivalentu - 2 kārtās, apjoms noradīts divām kārtām</t>
  </si>
  <si>
    <t>Stiklušķiedras siets SSA-1363-160 160 g/m² - 2 kārtās, apjoms noradīts divām kārtām</t>
  </si>
  <si>
    <t xml:space="preserve">Cokola un pamatu virsmas hidroizolēšana ar SAKRET TCM vai ekvivalentu </t>
  </si>
  <si>
    <t>Hidroizolācija SAKRET TCM vai ekvivalenta</t>
  </si>
  <si>
    <t>Cokola virsmas krāsošana ar SAKRET FC divās kārtās vai ekvivalentu, tonis pēc krāsu pases. Apjoms uzrādīts divam kārtām</t>
  </si>
  <si>
    <t>Nedegoša akmens vates siltumizolācija plānajām apmetuma sistēmām - λ&lt;=0,036 W/(mK), b=150 mm</t>
  </si>
  <si>
    <t>Armējošā slāņa iestrāde ar javas kārtu SAKRET BAK vai ekvivalentu - 1 kārtā, II mehāniskās izturības zonā</t>
  </si>
  <si>
    <t>Armētā slāņa apstrāde ar zemapmetuma grunti SAKRET PG vai ekvivalentu</t>
  </si>
  <si>
    <t>Gatavā tonētā silikona apmetuma SAKRET SIP vai ekvivalenta iestrāde. Maksimālais grauda izmērs 2 mm. Tonis atbilstoši krāsu pasei.</t>
  </si>
  <si>
    <t>Siltumizolācijas materiāla Paroc Linio 15 vai ekvivalenta montāža - λ&lt;=0,037 W/(mK), b=30-50 mm, siltinājuma platums 100mm</t>
  </si>
  <si>
    <t>Stiklušķiedras siets SSA-1363-160 160 g/m² - 1 kārtā + papildus armējošā sieta iestrāde stūros</t>
  </si>
  <si>
    <t>Gatavā tonētā silikona apmetuma SAKRET SIP vai ekvivalenta iestrāde. Maksimālais grauda izmērs 2 mm. Tonis atbilstoši krāsu pasei. T.sk. gala fasādēs</t>
  </si>
  <si>
    <t>Loga pielaiduma profila SAKRET EW 06 vai ekvivalenta iestrāde ailes sānos un augšējā daļā</t>
  </si>
  <si>
    <t>Stūra profila ar lāseni SAKRET ED C(01)  vai ekvivalenta iestrāde loga augšējā daļā</t>
  </si>
  <si>
    <t>Stūra profila SAKRET EC  vai ekvivalenta iestrāde loga sānos</t>
  </si>
  <si>
    <t>Nedegoša akmens vates siltumizolācija plānajām apmetuma sistēmām - λ&lt;=0,036 W/(mK) , b=150 mm</t>
  </si>
  <si>
    <r>
      <t>m</t>
    </r>
    <r>
      <rPr>
        <vertAlign val="superscript"/>
        <sz val="8"/>
        <rFont val="Arial"/>
        <family val="2"/>
        <charset val="186"/>
      </rPr>
      <t>2</t>
    </r>
  </si>
  <si>
    <t>Gāzbetona bloku BAUROC (Aeroc) Classic vai ekviv. Mūrēšana, t.sk. java. B=150. Esošo loga aili lodžijas iestiklojumam samazināt par 150mm, nodrošinot vietu siltumizolācijas slānim</t>
  </si>
  <si>
    <t>Jaunas lodžijas margas mūrēšana izmantojot gāzbetona blokus BAUROC (Aeroc) Classic vai ekviv.  B=150., t.sk. java, stiegrojuma siets Murfor Compact – A vai ekvivalents.</t>
  </si>
  <si>
    <t>Krāsošana ar iekštelpu krāsu, tonis saskaņojams ar Pasūtītāju</t>
  </si>
  <si>
    <t>Lodžiju margu siltināšana atbilstoši sienu pīrāgam S4</t>
  </si>
  <si>
    <t>Siltumizolācijas materiālu stiprināšana ar līmjavu SAKRET BAK  vai ekvivalentu. Pēc nepieciešamības pirms tam virsmas gruntēšana.</t>
  </si>
  <si>
    <t>Stiklušķiedras siets SSA-1363-160 160 g/m² - 1 kārtā, II mehāniskās izturības zonā</t>
  </si>
  <si>
    <t>Armējošā slāņa iestrāde ar javas kārtu SAKRET BAK vai ekvivalentu - 2 kārtās, I mehāniskās izturības zonā (apjomā aprēķinātas abas kārtas)</t>
  </si>
  <si>
    <t>Stiklušķiedras siets SSA-1363-160 160 g/m² - 2 kārtās, I mehāniskās izturības zonā (apjomā aprēķinātas abas kārtas)</t>
  </si>
  <si>
    <t>Gatavais tonētais silikona apmetums SAKRET SIP vai ekvivalents. Maksimālais grauda izmērs 2 mm.</t>
  </si>
  <si>
    <t>Mūra gruntēšana ar grunti SAKRET UG vai ekvivalentu (grunti šķaidīt ar ūdeni 1:3)</t>
  </si>
  <si>
    <t>Mūra apstrāde iekšpusē ar kaļķa cementa vieglo apmetumu SAKRET MAP-MFF vai ekvivalentu</t>
  </si>
  <si>
    <t>Aizvērējmehānismi</t>
  </si>
  <si>
    <t>Durvju atdure</t>
  </si>
  <si>
    <t>Durvju kods ar čipu, t.sk. pieslēgšana un kābeļi</t>
  </si>
  <si>
    <t>Plastmasas ventilācijas reste R01 100x100mm montāža, t.sk. t.sk. stiprinājumi, gaisa vads. Krāsa atbilstoši krāsu pasei.</t>
  </si>
  <si>
    <t>Metāla ventilācijas reste R03 400x400mm montāža, t.sk. stiprinājumi. Krāsa atbilstoši krāsu pasei.</t>
  </si>
  <si>
    <t>Apakšējais juma siltumizolācijas slānis Paroc Ros 30 vai ekvivalents; λ=0,036W/mK, b=100</t>
  </si>
  <si>
    <t>Apakšējais juma siltumizolācijas slānis Paroc Ros 30 G vai ekvivalents; λ=0,036W/mK, b=120</t>
  </si>
  <si>
    <t>Augšējais jumta siltumizolācijas slānis Paroc Rob 80 vai ekvivalents; λ=0,038W/mK, b=30</t>
  </si>
  <si>
    <r>
      <t>Teleskopiskie jumta izolācijas dībeļi, t.sk. skrūves 3gab/m</t>
    </r>
    <r>
      <rPr>
        <vertAlign val="superscript"/>
        <sz val="8"/>
        <rFont val="Arial"/>
        <family val="2"/>
      </rPr>
      <t>2</t>
    </r>
  </si>
  <si>
    <t>Ruļļveida hidroizolācija TECHNONICOL Technoelast Premium SBS  - apakšklājs</t>
  </si>
  <si>
    <t>Ruļļveida hidroizolācija TECHNONICOL Technoelast EKP K-PS 170/5000  - virsklājs, t.sk. papaildus slāņu veidošana pie ventilācijas skursteņiem, jumta aeratoriem, jumta lūkām, u.c. izbīdījumiem un izbūvēm jumtā</t>
  </si>
  <si>
    <t>Gaisa kanālu veidošana siltumizolācijas slānī</t>
  </si>
  <si>
    <t>Jumta aeratoru uzstādīšana d=110mm</t>
  </si>
  <si>
    <t>Cinkots skārds ar PURAL pārklājumu b=0.5mm, platums ~1350mm</t>
  </si>
  <si>
    <t>Bitumena ruļļu materiāls</t>
  </si>
  <si>
    <t>Mitrumizturīgs saplāksnis b=15mm</t>
  </si>
  <si>
    <t>Parapetu atjaunošana pēc siltināšanas</t>
  </si>
  <si>
    <t>Impregnēta koka brusa 50x50mm, t.sk. stiprinājumi</t>
  </si>
  <si>
    <t>Impregnēta koka brusa 75x50mm, t.sk. stiprinājumi</t>
  </si>
  <si>
    <t>JUMTA DZEGAS PAGARINĀJUMA IZVEIDE PIESLĒGUMĀ AR SILTINĀTU SIENU</t>
  </si>
  <si>
    <t>Koka brusa 100x50, t.sk. stiprinājumi</t>
  </si>
  <si>
    <t>Koka  sija 120x50, l=800, t.sk. stiprinājumi</t>
  </si>
  <si>
    <t>Koka brusas 30x30, t.sk. stiprinājumi</t>
  </si>
  <si>
    <t>Apdares dēļu klājs b=100 un b=150, t.sk. stiprinājumi</t>
  </si>
  <si>
    <t>Cinkota skārda ar PURAL pārklājumu jumta karnīze, b=0,5mm, h~150mm</t>
  </si>
  <si>
    <t>Jaunu lietus ūdens noteku cinkota skārda ar PURAL pārklājumu - montāža ieejas mezglā, t.sk. stiprinājumi pēc fasādes siltināšanas DN150</t>
  </si>
  <si>
    <t xml:space="preserve">lietus renes b=150mm no cinkota skārda ar PURAL pārklājumu montāža ieejas mezglā t.sk. stiprinājumi, teknes āķis </t>
  </si>
  <si>
    <t>Esošo ventilācijas atvērumu daļēja aizmūrēšana ar BAUROC Universal 300/200 gāzbetona blokiem vai ekvivalents, t.sk. java</t>
  </si>
  <si>
    <t>Esošo ventilācijas šahtu tīrīšana</t>
  </si>
  <si>
    <t>BAUROC (Aeroc) Clasic 150x200 vai ekviv. mūrējums, samazinot duvju aili par 300 mm , t.sk. java</t>
  </si>
  <si>
    <t>Jaunu PVC durvju bloka uzstādīšana , t.sk. iekšējā apdare, ārējā hidroizolējošā lenta, iekšējā difūzijas lenta. Krāsa atbilstoši krāsu pasei.  D02 PVC durvju bloks  (1200x2100), t.sk, furnitūra</t>
  </si>
  <si>
    <t>Jaunu ugunsdrošu EI30 metāla durvju bloka uzstādīšana (U≤1,6 (W/m2 K), t.sk. iekšējā apdare.  D04 metāla durvju bloks  (850 x 850), t.sk, furnitūra Aprīkojamas ar aizvērējmehānismu, slēdzamas.</t>
  </si>
  <si>
    <t>Lietus ūdens stāvvadu pārbūve</t>
  </si>
  <si>
    <t>Revīzijas lūka d160</t>
  </si>
  <si>
    <t xml:space="preserve">Pievienojums kanalizācijas tīkliem </t>
  </si>
  <si>
    <t>Stiprinājumi,aizdare</t>
  </si>
  <si>
    <t>Hermētiskuma pārbaude</t>
  </si>
  <si>
    <t>Radiators " Lyngson" ar atgaisotāju un korķi.                                          C22-400-700 vai ekvivalents</t>
  </si>
  <si>
    <t>Radiators " Lyngson" ar atgaisotāju un korķi.                                           C22-400-600 vai ekvivalents</t>
  </si>
  <si>
    <t>Radiators " Lyngson" ar atgaisotāju un korķi.                                           C22-400-500 vai ekvivalents</t>
  </si>
  <si>
    <t>Radiators " Lyngson" ar atgaisotāju un korķi.                                       C22-400-400 vai ekvivalents</t>
  </si>
  <si>
    <t>Radiators " Lyngson" ar atgaisotāju un korķi.                                          C22-400-500 vai ekvivalents</t>
  </si>
  <si>
    <t>Balansēšanas vārsts STRÖMAX-M 4017 vai ekvivalents ,ar mērnipeļiem, dn20</t>
  </si>
  <si>
    <t>Lodveida vārsts dn25</t>
  </si>
  <si>
    <t>Presējamās tērauda caurules,Viega vai ekvivalents dn12</t>
  </si>
  <si>
    <t>Presējamās tērauda caurules,Viega vai ekvivalents dn16</t>
  </si>
  <si>
    <t>Presējamās tērauda caurules,Viega vai ekvivalents dn20</t>
  </si>
  <si>
    <t>Kompensatori garajaiem, taisnajiem trases posmiem</t>
  </si>
  <si>
    <t>Presējamās tērauda caurules,Viega vai ekvivalents dn25</t>
  </si>
  <si>
    <t>Presējamās tērauda caurules,Viega vai ekvivalents dn32</t>
  </si>
  <si>
    <t>Presējamās tērauda caurules,Viega vai ekvivalents  dn50</t>
  </si>
  <si>
    <t>Uztvērējs PDC 5.3, INGESCO, vai analogs</t>
  </si>
  <si>
    <t>Uztvērēja masts, H=6m, ar tērauda pamatni un atsvariem 25kg</t>
  </si>
  <si>
    <t>Zibens novedēja stieple D=8mm, S=50mm2 Al OBO Bettermann vai analogs</t>
  </si>
  <si>
    <t>Masta adapters, INGESCO, 111012, vai analogs</t>
  </si>
  <si>
    <t>Stieples garuma kompensators OBO Bettermann –172 AR 5218926 vai analogs</t>
  </si>
  <si>
    <t>Termonosēdināmā caurule</t>
  </si>
  <si>
    <t>RD10 cinkota tērauda apaļdzelzs, izolēta, montāžai zemē, OBO Bettermann vai analogs</t>
  </si>
  <si>
    <t>Vadu turētājs Rd 8-10mm 177 20 M8 fasādei, OBO Bettermann vai analogs</t>
  </si>
  <si>
    <t>Jumta vada turētājs lēzenam jumtam, 165 MBG-8 OBO Bettermann vai analogs</t>
  </si>
  <si>
    <t>Savienojums apaļdzelzs RD10 - tērauda lenta 30x3.5mm, Propster, vai analogs</t>
  </si>
  <si>
    <t>Rakšanas atļaujas saņemšana</t>
  </si>
  <si>
    <t>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t>
  </si>
  <si>
    <t>Stiklušķiedras siets SSA-1363-160 160 g/m²  - 2 kārtās, I mehāniskās izturības zonā</t>
  </si>
  <si>
    <t>Jumta piltuves ar lapu ķerājiem</t>
  </si>
  <si>
    <t>Kāpņu telpas sienu siltināšana bēniņu daļa</t>
  </si>
  <si>
    <t>Putupolistirola plākšņu TENAPORS EPS100 (Tenax) vai ekvivalentu (λ&lt;=0,036 W/(mK)) montāža, b=100mm</t>
  </si>
  <si>
    <t>Pirmā stāva lodžijas grīdas siltinājums</t>
  </si>
  <si>
    <t>Nedegoša akmens vates siltumizolācija plānajām apmetuma sistēmām - λ&lt;=0,036 W/(mK), b=50 mm</t>
  </si>
  <si>
    <t>Jumta siltināšana virs kāpņu telpas atbilstoši pīrāgam P5 un lifta tehniskās telpas</t>
  </si>
  <si>
    <t>Savienojuma vieta izveide ar siltinātu fasādes sienu, t.sk. PVC profils Baumit vai ekviv.; PVC cokola profila lāsenis Baumit PROFIL 815 Plus vai ekviv.; stiprinājumi; blīvlenta ALB - EXT vai ekviv.; ekstrudēta putupolistirola josla b=100mm, h=150mm; papildus izolācijas materiāls un papildus uzkausējamā materiāla slānis stūra izveidei</t>
  </si>
  <si>
    <t>Cinkota skārda ar PURAL pārklajumu jumta karnīzes montāža ieejas lieveņa jumtiņam pa perimetru, b=0,5mm, h~300 mm. Tonis atbilstoši krāsu pasei.</t>
  </si>
  <si>
    <t>Papildus hidroizolācijas slāņa iestrāde virs lieveņa horizontālajā daļā un virs armētās daļas h=300mm. Cokola krāsa virs hidroizolācijas.</t>
  </si>
  <si>
    <t>Ekstrudēts putupolistirola b=150, h=300 joslas iestrāde pa perimetru ieejas vētverim</t>
  </si>
  <si>
    <t>Stiklušķiedras siets SSA-1363-160 160 g/m²  - 1 kārtās, I mehāniskās izturības zonā</t>
  </si>
  <si>
    <t>Armējošā slāņa iestrāde ar javas kārtu SAKRET BAK vai ekvivalentu - 2 kārtās, II mehāniskās izturības zonā</t>
  </si>
  <si>
    <t>Stiklušķiedras siets SSA-1363-160 160 g/m²  - 2 kārtās, II mehāniskās izturības zonā</t>
  </si>
  <si>
    <t>Apakšējais juma siltumizolācijas slānis Paroc Ros 30 vai ekvivalents; λ=0,036W/mK, b=120</t>
  </si>
  <si>
    <t>Akmens vates siltumizolācija, kas tiek lietota kā virsējais slānis Paroc ROB 80 vai ekviv. (λ&lt;=0,038 W/(mK)) b=30mm</t>
  </si>
  <si>
    <r>
      <t>Bitumena ruļļu materiāla 2 kārtās iestrāde ieejas lieveņa jumtiņam (no augšas) (virskārta - TECHNONICOL Technoelast EKP K-PS 170/5000 vai ekvivalents pamatkārta -  TECHNONICOL Technoelast Premium SBS vai ekvivalents. Jānodrošina slīpums no ēkas MIN 1,5</t>
    </r>
    <r>
      <rPr>
        <vertAlign val="superscript"/>
        <sz val="8"/>
        <rFont val="Arial"/>
        <family val="2"/>
      </rPr>
      <t>o</t>
    </r>
    <r>
      <rPr>
        <sz val="8"/>
        <rFont val="Arial"/>
        <family val="2"/>
      </rPr>
      <t xml:space="preserve"> </t>
    </r>
  </si>
  <si>
    <t>Ieejas iekšējo sienu remonts ~40% no kopējās platības</t>
  </si>
  <si>
    <t>Impregnētas koka sijas 120x50, l=500, S=800 montāža, t.sk. stiprinājumi</t>
  </si>
  <si>
    <t>Impregnētas koka brusas 30x30, t.sk. stiprinājumi</t>
  </si>
  <si>
    <t>Apdares dēļi 20x150mm  t.sk. stiprinājumi</t>
  </si>
  <si>
    <t>Profilēta tekne - cinkts skārds ar PURAL pārklājumu
b=125, t. sk. stiprinājumi, teknes āķi</t>
  </si>
  <si>
    <t>Profilēta noteka - cinkts skārds ar PURAL pārklājumu t. sk. stiprinājumi, savienojumi</t>
  </si>
  <si>
    <t>Ieejas mezgla atjaunošana un siltināšana atbilstoši pīrāgam P6</t>
  </si>
  <si>
    <t>Ieejas lieveņa remonts ~ 40% no kopējās platības, t.sk. jauna kājslauķa (cinkota tērauda režģa virsmu un vanniņu 500x1000) uzstādīšana</t>
  </si>
  <si>
    <t>Jumta siltināšana virs lodžijām atbilstoši pīrāgam P5</t>
  </si>
  <si>
    <t>Impregnētas koka sijas 120x50, l=800, S=800 montāža, t.sk. stiprinājumi</t>
  </si>
  <si>
    <t>Impregnētas koka sijas 100x50, montāža, t.sk. stiprinājumi</t>
  </si>
  <si>
    <t>Cinkota skārda ar PURAL pārklajumu jumta karnīzes montāža , b=0,5mm, h~150 mm. Tonis atbilstoši krāsu pasei.</t>
  </si>
  <si>
    <t>Stūra profils ar lāseni ALB - ED - C</t>
  </si>
  <si>
    <t>Finanšu rezerve 3%</t>
  </si>
  <si>
    <t>Tāme sastādīta 2024. gada __.__________</t>
  </si>
  <si>
    <t>Iepirkums Nr. AS OŪS 2024/01_E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</si>
</sst>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
    <numFmt numFmtId="165" formatCode="0;;"/>
    <numFmt numFmtId="166" formatCode="0.0%"/>
    <numFmt numFmtId="167" formatCode="0.0"/>
    <numFmt numFmtId="168" formatCode="0.0%;;"/>
    <numFmt numFmtId="169" formatCode="_(* #,##0.00_);_(* \(#,##0.00\);_(* &quot;-&quot;??_);_(@_)"/>
    <numFmt numFmtId="170" formatCode="0.0000000%"/>
    <numFmt numFmtId="171" formatCode="#,##0.00;;"/>
  </numFmts>
  <fonts count="39">
    <font>
      <sz val="11"/>
      <color theme="1"/>
      <name val="Calibri"/>
      <family val="2"/>
      <charset val="186"/>
      <scheme val="minor"/>
    </font>
    <font>
      <sz val="11"/>
      <color theme="1"/>
      <name val="Calibri"/>
      <family val="2"/>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sz val="11"/>
      <color theme="1"/>
      <name val="Calibri"/>
      <family val="2"/>
      <charset val="186"/>
      <scheme val="minor"/>
    </font>
    <font>
      <sz val="8"/>
      <name val="Calibri"/>
      <family val="2"/>
      <charset val="186"/>
      <scheme val="minor"/>
    </font>
    <font>
      <b/>
      <sz val="8"/>
      <name val="Arial"/>
      <family val="2"/>
    </font>
    <font>
      <sz val="8"/>
      <name val="Arial"/>
      <family val="2"/>
    </font>
    <font>
      <vertAlign val="superscript"/>
      <sz val="8"/>
      <name val="Arial"/>
      <family val="2"/>
    </font>
    <font>
      <sz val="8"/>
      <color theme="1"/>
      <name val="Arial"/>
      <family val="2"/>
    </font>
    <font>
      <sz val="10"/>
      <name val="Arial"/>
      <family val="2"/>
    </font>
    <font>
      <sz val="10"/>
      <name val="Arial"/>
      <family val="2"/>
      <charset val="186"/>
    </font>
    <font>
      <sz val="10"/>
      <name val="Helv"/>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Cyr"/>
      <charset val="186"/>
    </font>
    <font>
      <sz val="8"/>
      <name val="Tahoma"/>
      <family val="2"/>
      <charset val="186"/>
    </font>
    <font>
      <sz val="9"/>
      <name val="Tahoma"/>
      <family val="2"/>
      <charset val="186"/>
    </font>
    <font>
      <sz val="11"/>
      <color indexed="17"/>
      <name val="Calibri"/>
      <family val="2"/>
      <charset val="186"/>
    </font>
    <font>
      <b/>
      <sz val="22"/>
      <name val="Arial"/>
      <family val="2"/>
      <charset val="186"/>
    </font>
    <font>
      <vertAlign val="superscript"/>
      <sz val="8"/>
      <name val="Arial"/>
      <family val="2"/>
      <charset val="186"/>
    </font>
    <font>
      <sz val="7"/>
      <name val="Arial"/>
      <family val="2"/>
      <charset val="18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tint="0.59999389629810485"/>
        <bgColor indexed="64"/>
      </patternFill>
    </fill>
  </fills>
  <borders count="7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82">
    <xf numFmtId="0" fontId="0" fillId="0" borderId="0"/>
    <xf numFmtId="0" fontId="4" fillId="0" borderId="0"/>
    <xf numFmtId="0" fontId="4" fillId="0" borderId="0"/>
    <xf numFmtId="0" fontId="5" fillId="0" borderId="0"/>
    <xf numFmtId="43" fontId="7" fillId="0" borderId="0" applyFont="0" applyFill="0" applyBorder="0" applyAlignment="0" applyProtection="0"/>
    <xf numFmtId="0" fontId="4" fillId="0" borderId="0"/>
    <xf numFmtId="0" fontId="4"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43" fontId="4" fillId="0" borderId="0" applyFont="0" applyFill="0" applyBorder="0" applyAlignment="0" applyProtection="0"/>
    <xf numFmtId="0" fontId="18" fillId="3" borderId="0" applyNumberFormat="0" applyBorder="0" applyAlignment="0" applyProtection="0"/>
    <xf numFmtId="0" fontId="19" fillId="20" borderId="57" applyNumberFormat="0" applyAlignment="0" applyProtection="0"/>
    <xf numFmtId="0" fontId="20" fillId="21" borderId="58" applyNumberFormat="0" applyAlignment="0" applyProtection="0"/>
    <xf numFmtId="0" fontId="16" fillId="0" borderId="0"/>
    <xf numFmtId="0" fontId="21" fillId="0" borderId="0" applyNumberFormat="0" applyFill="0" applyBorder="0" applyAlignment="0" applyProtection="0"/>
    <xf numFmtId="0" fontId="35" fillId="4" borderId="0" applyNumberFormat="0" applyBorder="0" applyAlignment="0" applyProtection="0"/>
    <xf numFmtId="0" fontId="22" fillId="0" borderId="59" applyNumberFormat="0" applyFill="0" applyAlignment="0" applyProtection="0"/>
    <xf numFmtId="0" fontId="23" fillId="0" borderId="60" applyNumberFormat="0" applyFill="0" applyAlignment="0" applyProtection="0"/>
    <xf numFmtId="0" fontId="24" fillId="0" borderId="61" applyNumberFormat="0" applyFill="0" applyAlignment="0" applyProtection="0"/>
    <xf numFmtId="0" fontId="24" fillId="0" borderId="0" applyNumberFormat="0" applyFill="0" applyBorder="0" applyAlignment="0" applyProtection="0"/>
    <xf numFmtId="0" fontId="25" fillId="7" borderId="57" applyNumberFormat="0" applyAlignment="0" applyProtection="0"/>
    <xf numFmtId="0" fontId="33" fillId="0" borderId="64">
      <alignment vertical="center"/>
    </xf>
    <xf numFmtId="0" fontId="34" fillId="0" borderId="64">
      <alignment vertical="center"/>
    </xf>
    <xf numFmtId="0" fontId="26" fillId="0" borderId="65" applyNumberFormat="0" applyFill="0" applyAlignment="0" applyProtection="0"/>
    <xf numFmtId="0" fontId="27" fillId="22" borderId="0" applyNumberFormat="0" applyBorder="0" applyAlignment="0" applyProtection="0"/>
    <xf numFmtId="0" fontId="7" fillId="0" borderId="0"/>
    <xf numFmtId="0" fontId="32" fillId="0" borderId="0"/>
    <xf numFmtId="0" fontId="1" fillId="0" borderId="0"/>
    <xf numFmtId="0" fontId="13" fillId="0" borderId="0"/>
    <xf numFmtId="0" fontId="4" fillId="0" borderId="0"/>
    <xf numFmtId="0" fontId="4" fillId="0" borderId="0"/>
    <xf numFmtId="0" fontId="5" fillId="0" borderId="0"/>
    <xf numFmtId="0" fontId="5" fillId="0" borderId="0"/>
    <xf numFmtId="0" fontId="4" fillId="0" borderId="0"/>
    <xf numFmtId="0" fontId="4" fillId="0" borderId="0"/>
    <xf numFmtId="0" fontId="16" fillId="0" borderId="0"/>
    <xf numFmtId="0" fontId="7" fillId="0" borderId="0"/>
    <xf numFmtId="0" fontId="4" fillId="0" borderId="0"/>
    <xf numFmtId="0" fontId="4" fillId="0" borderId="0"/>
    <xf numFmtId="0" fontId="4" fillId="0" borderId="0"/>
    <xf numFmtId="0" fontId="32" fillId="0" borderId="0"/>
    <xf numFmtId="0" fontId="4" fillId="0" borderId="0"/>
    <xf numFmtId="0" fontId="1" fillId="0" borderId="0"/>
    <xf numFmtId="0" fontId="4" fillId="0" borderId="0"/>
    <xf numFmtId="0" fontId="7" fillId="0" borderId="0"/>
    <xf numFmtId="0" fontId="4" fillId="23" borderId="66" applyNumberFormat="0" applyFont="0" applyAlignment="0" applyProtection="0"/>
    <xf numFmtId="0" fontId="28" fillId="20" borderId="62" applyNumberFormat="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32" fillId="0" borderId="0" applyFont="0" applyFill="0" applyBorder="0" applyAlignment="0" applyProtection="0"/>
    <xf numFmtId="0" fontId="15" fillId="0" borderId="0"/>
    <xf numFmtId="0" fontId="4" fillId="0" borderId="0"/>
    <xf numFmtId="0" fontId="29" fillId="0" borderId="0" applyNumberFormat="0" applyFill="0" applyBorder="0" applyAlignment="0" applyProtection="0"/>
    <xf numFmtId="0" fontId="30" fillId="0" borderId="63" applyNumberFormat="0" applyFill="0" applyAlignment="0" applyProtection="0"/>
    <xf numFmtId="0" fontId="31" fillId="0" borderId="0" applyNumberFormat="0" applyFill="0" applyBorder="0" applyAlignment="0" applyProtection="0"/>
    <xf numFmtId="0" fontId="4" fillId="0" borderId="0"/>
    <xf numFmtId="0" fontId="15" fillId="0" borderId="0"/>
  </cellStyleXfs>
  <cellXfs count="349">
    <xf numFmtId="0" fontId="0" fillId="0" borderId="0" xfId="0"/>
    <xf numFmtId="0" fontId="2" fillId="0" borderId="0" xfId="0"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righ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 fillId="0" borderId="5" xfId="0" applyFont="1" applyBorder="1"/>
    <xf numFmtId="0" fontId="2" fillId="0" borderId="6" xfId="0" applyFont="1" applyBorder="1"/>
    <xf numFmtId="4" fontId="2" fillId="0" borderId="7" xfId="0" applyNumberFormat="1" applyFont="1" applyBorder="1" applyAlignment="1">
      <alignment horizontal="center" vertical="center"/>
    </xf>
    <xf numFmtId="0" fontId="3" fillId="0" borderId="5" xfId="0" applyFont="1" applyBorder="1" applyAlignment="1">
      <alignment horizontal="center"/>
    </xf>
    <xf numFmtId="0" fontId="3" fillId="0" borderId="6" xfId="1" applyFont="1" applyBorder="1" applyAlignment="1">
      <alignment wrapText="1"/>
    </xf>
    <xf numFmtId="2" fontId="2" fillId="0" borderId="7" xfId="0" applyNumberFormat="1" applyFont="1" applyBorder="1" applyAlignment="1">
      <alignment horizontal="center" vertical="center"/>
    </xf>
    <xf numFmtId="0" fontId="2" fillId="0" borderId="10" xfId="0" applyFont="1" applyBorder="1"/>
    <xf numFmtId="0" fontId="3" fillId="0" borderId="11" xfId="0" applyFont="1" applyBorder="1" applyAlignment="1">
      <alignment horizontal="right"/>
    </xf>
    <xf numFmtId="2" fontId="3" fillId="0" borderId="12" xfId="0" applyNumberFormat="1" applyFont="1" applyBorder="1" applyAlignment="1">
      <alignment horizontal="center" vertical="center"/>
    </xf>
    <xf numFmtId="0" fontId="3" fillId="0" borderId="0" xfId="0" applyFont="1" applyAlignment="1">
      <alignment horizontal="right"/>
    </xf>
    <xf numFmtId="2" fontId="3" fillId="0" borderId="0" xfId="0" applyNumberFormat="1" applyFont="1" applyAlignment="1">
      <alignment horizontal="center" vertical="center"/>
    </xf>
    <xf numFmtId="2" fontId="2" fillId="0" borderId="14" xfId="0" applyNumberFormat="1" applyFont="1" applyBorder="1" applyAlignment="1">
      <alignment horizontal="center" vertical="center"/>
    </xf>
    <xf numFmtId="0" fontId="2" fillId="0" borderId="0" xfId="0" applyFont="1" applyAlignment="1">
      <alignment wrapText="1"/>
    </xf>
    <xf numFmtId="0" fontId="2" fillId="0" borderId="0" xfId="0" applyFont="1" applyAlignment="1">
      <alignment horizontal="center" vertical="justify"/>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2" fontId="2" fillId="0" borderId="0" xfId="0" applyNumberFormat="1" applyFont="1"/>
    <xf numFmtId="0" fontId="3" fillId="0" borderId="30" xfId="0" applyFont="1" applyBorder="1" applyAlignment="1">
      <alignment horizontal="center"/>
    </xf>
    <xf numFmtId="0" fontId="2" fillId="0" borderId="0" xfId="0" applyFont="1" applyAlignment="1">
      <alignment vertical="center"/>
    </xf>
    <xf numFmtId="164" fontId="2" fillId="0" borderId="20"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2" fillId="0" borderId="32" xfId="0" applyNumberFormat="1"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center" wrapText="1"/>
    </xf>
    <xf numFmtId="2" fontId="2" fillId="0" borderId="0" xfId="0" applyNumberFormat="1" applyFont="1" applyAlignment="1">
      <alignment horizontal="center" vertical="center"/>
    </xf>
    <xf numFmtId="2" fontId="2" fillId="0" borderId="0" xfId="0" applyNumberFormat="1" applyFont="1" applyAlignment="1">
      <alignment vertical="center"/>
    </xf>
    <xf numFmtId="0" fontId="3" fillId="0" borderId="0" xfId="0" applyFont="1" applyAlignment="1">
      <alignment horizontal="right" vertical="center"/>
    </xf>
    <xf numFmtId="14" fontId="2" fillId="0" borderId="0" xfId="0" applyNumberFormat="1" applyFont="1" applyAlignment="1">
      <alignment horizontal="left"/>
    </xf>
    <xf numFmtId="165" fontId="2" fillId="0" borderId="5" xfId="0" applyNumberFormat="1" applyFont="1" applyBorder="1" applyAlignment="1">
      <alignment horizontal="center" vertical="center"/>
    </xf>
    <xf numFmtId="164" fontId="2" fillId="0" borderId="33" xfId="0" applyNumberFormat="1" applyFont="1" applyBorder="1" applyAlignment="1">
      <alignment horizontal="center" vertical="center" wrapText="1"/>
    </xf>
    <xf numFmtId="164" fontId="3" fillId="0" borderId="10" xfId="0" applyNumberFormat="1" applyFont="1" applyBorder="1" applyAlignment="1">
      <alignment horizontal="center"/>
    </xf>
    <xf numFmtId="164" fontId="3" fillId="0" borderId="12" xfId="0" applyNumberFormat="1" applyFont="1" applyBorder="1" applyAlignment="1">
      <alignment horizontal="center"/>
    </xf>
    <xf numFmtId="164" fontId="2" fillId="0" borderId="4" xfId="0" applyNumberFormat="1" applyFont="1" applyBorder="1" applyAlignment="1">
      <alignment horizontal="center"/>
    </xf>
    <xf numFmtId="164" fontId="2" fillId="0" borderId="0" xfId="0" applyNumberFormat="1" applyFont="1"/>
    <xf numFmtId="164" fontId="2" fillId="0" borderId="35" xfId="0" applyNumberFormat="1" applyFont="1" applyBorder="1" applyAlignment="1">
      <alignment horizontal="center"/>
    </xf>
    <xf numFmtId="164" fontId="2" fillId="0" borderId="34" xfId="0" applyNumberFormat="1" applyFont="1" applyBorder="1" applyAlignment="1">
      <alignment horizontal="center"/>
    </xf>
    <xf numFmtId="164" fontId="2" fillId="0" borderId="28" xfId="0" applyNumberFormat="1" applyFont="1" applyBorder="1" applyAlignment="1">
      <alignment vertical="top" wrapText="1"/>
    </xf>
    <xf numFmtId="164" fontId="2" fillId="0" borderId="28" xfId="2" applyNumberFormat="1" applyFont="1" applyBorder="1" applyAlignment="1">
      <alignment horizontal="center" vertical="center"/>
    </xf>
    <xf numFmtId="164" fontId="3" fillId="0" borderId="29" xfId="2" applyNumberFormat="1" applyFont="1" applyBorder="1" applyAlignment="1">
      <alignment horizontal="center" vertical="center"/>
    </xf>
    <xf numFmtId="164" fontId="2" fillId="0" borderId="5" xfId="2" applyNumberFormat="1" applyFont="1" applyBorder="1" applyAlignment="1">
      <alignment horizontal="center" vertical="center"/>
    </xf>
    <xf numFmtId="9" fontId="2" fillId="0" borderId="0" xfId="0" applyNumberFormat="1" applyFont="1"/>
    <xf numFmtId="0" fontId="2" fillId="0" borderId="31" xfId="0" applyFont="1" applyBorder="1"/>
    <xf numFmtId="0" fontId="2" fillId="0" borderId="41" xfId="0" applyFont="1" applyBorder="1"/>
    <xf numFmtId="2" fontId="2" fillId="0" borderId="30" xfId="0" applyNumberFormat="1" applyFont="1" applyBorder="1" applyAlignment="1">
      <alignment horizontal="center" vertical="center"/>
    </xf>
    <xf numFmtId="164" fontId="2" fillId="0" borderId="20"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wrapText="1"/>
    </xf>
    <xf numFmtId="166" fontId="3" fillId="0" borderId="4" xfId="0" applyNumberFormat="1" applyFont="1" applyBorder="1" applyAlignment="1">
      <alignment horizontal="center"/>
    </xf>
    <xf numFmtId="166" fontId="2" fillId="0" borderId="7" xfId="0" applyNumberFormat="1" applyFont="1" applyBorder="1" applyAlignment="1">
      <alignment horizontal="center"/>
    </xf>
    <xf numFmtId="166" fontId="3" fillId="0" borderId="7" xfId="0" applyNumberFormat="1" applyFont="1" applyBorder="1" applyAlignment="1">
      <alignment horizontal="center"/>
    </xf>
    <xf numFmtId="165" fontId="2" fillId="0" borderId="2"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165" fontId="2" fillId="0" borderId="31" xfId="0" applyNumberFormat="1" applyFont="1" applyBorder="1" applyAlignment="1">
      <alignment horizontal="center" vertical="center" wrapText="1"/>
    </xf>
    <xf numFmtId="0" fontId="2" fillId="0" borderId="8" xfId="0" applyFont="1" applyBorder="1" applyAlignment="1">
      <alignment horizontal="center" vertical="center" textRotation="90" wrapText="1"/>
    </xf>
    <xf numFmtId="164" fontId="2" fillId="0" borderId="0" xfId="0" applyNumberFormat="1" applyFont="1" applyAlignment="1">
      <alignment horizontal="center" vertical="justify"/>
    </xf>
    <xf numFmtId="0" fontId="2" fillId="0" borderId="0" xfId="0" applyFont="1" applyAlignment="1">
      <alignment horizontal="center"/>
    </xf>
    <xf numFmtId="0" fontId="2" fillId="0" borderId="26" xfId="0" applyFont="1" applyBorder="1" applyAlignment="1">
      <alignment horizontal="center" vertical="center" textRotation="90" wrapText="1"/>
    </xf>
    <xf numFmtId="164" fontId="2" fillId="0" borderId="4" xfId="0" applyNumberFormat="1" applyFont="1" applyBorder="1" applyAlignment="1">
      <alignment horizontal="center" vertical="center" wrapText="1"/>
    </xf>
    <xf numFmtId="0" fontId="3" fillId="0" borderId="2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2" fillId="0" borderId="45" xfId="0" applyFont="1" applyBorder="1" applyAlignment="1">
      <alignment horizontal="center" vertical="center" textRotation="90" wrapText="1"/>
    </xf>
    <xf numFmtId="164" fontId="3" fillId="0" borderId="42" xfId="3" applyNumberFormat="1" applyFont="1" applyBorder="1" applyAlignment="1">
      <alignment horizontal="center" vertical="center"/>
    </xf>
    <xf numFmtId="164" fontId="3" fillId="0" borderId="43" xfId="3" applyNumberFormat="1" applyFont="1" applyBorder="1" applyAlignment="1">
      <alignment horizontal="center" vertical="center"/>
    </xf>
    <xf numFmtId="164" fontId="3" fillId="0" borderId="44" xfId="3" applyNumberFormat="1" applyFont="1" applyBorder="1" applyAlignment="1">
      <alignment horizontal="center" vertical="center"/>
    </xf>
    <xf numFmtId="164" fontId="2" fillId="0" borderId="7" xfId="0" applyNumberFormat="1" applyFont="1" applyBorder="1" applyAlignment="1">
      <alignment horizontal="center" vertical="center" wrapText="1"/>
    </xf>
    <xf numFmtId="164" fontId="2" fillId="0" borderId="20" xfId="0" applyNumberFormat="1" applyFont="1" applyBorder="1" applyAlignment="1">
      <alignment horizontal="left" vertical="center" wrapText="1"/>
    </xf>
    <xf numFmtId="164" fontId="2" fillId="0" borderId="2" xfId="0" applyNumberFormat="1" applyFont="1" applyBorder="1" applyAlignment="1">
      <alignment horizontal="center" vertical="center" wrapText="1"/>
    </xf>
    <xf numFmtId="164" fontId="2" fillId="0" borderId="28" xfId="0" applyNumberFormat="1" applyFont="1" applyBorder="1" applyAlignment="1">
      <alignment horizontal="left" vertical="center" wrapText="1"/>
    </xf>
    <xf numFmtId="164" fontId="2" fillId="0" borderId="5" xfId="0" applyNumberFormat="1" applyFont="1" applyBorder="1" applyAlignment="1">
      <alignment horizontal="center" vertical="center" wrapText="1"/>
    </xf>
    <xf numFmtId="164" fontId="3" fillId="0" borderId="42" xfId="0" applyNumberFormat="1" applyFont="1" applyBorder="1" applyAlignment="1">
      <alignment horizontal="center"/>
    </xf>
    <xf numFmtId="164" fontId="3" fillId="0" borderId="34" xfId="0" applyNumberFormat="1" applyFont="1" applyBorder="1" applyAlignment="1">
      <alignment horizontal="center"/>
    </xf>
    <xf numFmtId="165" fontId="2" fillId="0" borderId="28" xfId="0" applyNumberFormat="1" applyFont="1" applyBorder="1" applyAlignment="1">
      <alignment horizontal="center" vertical="center" wrapText="1"/>
    </xf>
    <xf numFmtId="165" fontId="2" fillId="0" borderId="20" xfId="0" applyNumberFormat="1" applyFont="1" applyBorder="1" applyAlignment="1">
      <alignment horizontal="center" vertical="center" wrapText="1"/>
    </xf>
    <xf numFmtId="0" fontId="2" fillId="0" borderId="25" xfId="0" applyFont="1" applyBorder="1" applyAlignment="1">
      <alignment horizontal="center" vertical="center" textRotation="90" wrapText="1"/>
    </xf>
    <xf numFmtId="164" fontId="2" fillId="0" borderId="20" xfId="0" applyNumberFormat="1" applyFont="1" applyBorder="1" applyAlignment="1">
      <alignment vertical="top" wrapText="1"/>
    </xf>
    <xf numFmtId="164" fontId="2" fillId="0" borderId="2" xfId="2" applyNumberFormat="1" applyFont="1" applyBorder="1" applyAlignment="1">
      <alignment horizontal="center" vertical="center"/>
    </xf>
    <xf numFmtId="164" fontId="2" fillId="0" borderId="20" xfId="2" applyNumberFormat="1" applyFont="1" applyBorder="1" applyAlignment="1">
      <alignment horizontal="center" vertical="center"/>
    </xf>
    <xf numFmtId="164" fontId="3" fillId="0" borderId="21" xfId="2" applyNumberFormat="1" applyFont="1" applyBorder="1" applyAlignment="1">
      <alignment horizontal="center" vertical="center"/>
    </xf>
    <xf numFmtId="164" fontId="2" fillId="0" borderId="28" xfId="0" applyNumberFormat="1" applyFont="1" applyBorder="1" applyAlignment="1">
      <alignment wrapText="1"/>
    </xf>
    <xf numFmtId="0" fontId="2" fillId="0" borderId="1" xfId="0" applyFont="1" applyBorder="1" applyAlignment="1">
      <alignment horizontal="left" wrapText="1"/>
    </xf>
    <xf numFmtId="165" fontId="2" fillId="0" borderId="1" xfId="0" applyNumberFormat="1" applyFont="1" applyBorder="1" applyAlignment="1">
      <alignment horizontal="center" wrapText="1"/>
    </xf>
    <xf numFmtId="165" fontId="2" fillId="0" borderId="7" xfId="0" applyNumberFormat="1" applyFont="1" applyBorder="1" applyAlignment="1">
      <alignment horizontal="center" vertical="center"/>
    </xf>
    <xf numFmtId="165" fontId="2" fillId="0" borderId="30" xfId="0" applyNumberFormat="1" applyFont="1" applyBorder="1" applyAlignment="1">
      <alignment horizontal="center" vertical="center"/>
    </xf>
    <xf numFmtId="165" fontId="3" fillId="0" borderId="0" xfId="0" applyNumberFormat="1" applyFont="1" applyAlignment="1">
      <alignment horizontal="center" vertical="center"/>
    </xf>
    <xf numFmtId="165" fontId="2" fillId="0" borderId="0" xfId="0" applyNumberFormat="1" applyFont="1" applyAlignment="1">
      <alignment wrapText="1"/>
    </xf>
    <xf numFmtId="164" fontId="2" fillId="0" borderId="6" xfId="0" applyNumberFormat="1" applyFont="1" applyBorder="1"/>
    <xf numFmtId="164" fontId="2" fillId="0" borderId="7" xfId="0" applyNumberFormat="1" applyFont="1" applyBorder="1" applyAlignment="1">
      <alignment horizontal="center" vertical="center"/>
    </xf>
    <xf numFmtId="164" fontId="3" fillId="0" borderId="12" xfId="0" applyNumberFormat="1" applyFont="1" applyBorder="1" applyAlignment="1">
      <alignment horizontal="center" vertical="center"/>
    </xf>
    <xf numFmtId="164" fontId="2" fillId="0" borderId="14" xfId="0" applyNumberFormat="1" applyFont="1" applyBorder="1" applyAlignment="1">
      <alignment horizontal="center" vertical="center"/>
    </xf>
    <xf numFmtId="9" fontId="2" fillId="0" borderId="39" xfId="0" applyNumberFormat="1" applyFont="1" applyBorder="1"/>
    <xf numFmtId="167" fontId="2" fillId="0" borderId="0" xfId="0" applyNumberFormat="1" applyFont="1"/>
    <xf numFmtId="1" fontId="2" fillId="0" borderId="0" xfId="0" applyNumberFormat="1" applyFont="1" applyAlignment="1">
      <alignment horizontal="center" vertical="center" wrapText="1"/>
    </xf>
    <xf numFmtId="164" fontId="3" fillId="0" borderId="3" xfId="2" applyNumberFormat="1" applyFont="1" applyBorder="1" applyAlignment="1">
      <alignment horizontal="center" vertical="center"/>
    </xf>
    <xf numFmtId="164" fontId="3" fillId="0" borderId="6" xfId="2" applyNumberFormat="1" applyFont="1" applyBorder="1" applyAlignment="1">
      <alignment horizontal="center" vertical="center"/>
    </xf>
    <xf numFmtId="164" fontId="2" fillId="0" borderId="19" xfId="0" applyNumberFormat="1" applyFont="1" applyBorder="1" applyAlignment="1">
      <alignment horizontal="center" vertical="center" wrapText="1"/>
    </xf>
    <xf numFmtId="164" fontId="2" fillId="0" borderId="49" xfId="0" applyNumberFormat="1" applyFont="1" applyBorder="1" applyAlignment="1">
      <alignment horizontal="center" vertical="center" wrapText="1"/>
    </xf>
    <xf numFmtId="164" fontId="3" fillId="0" borderId="10" xfId="3" applyNumberFormat="1" applyFont="1" applyBorder="1" applyAlignment="1">
      <alignment horizontal="center" vertical="center"/>
    </xf>
    <xf numFmtId="164" fontId="3" fillId="0" borderId="13" xfId="3" applyNumberFormat="1" applyFont="1" applyBorder="1" applyAlignment="1">
      <alignment horizontal="center" vertical="center"/>
    </xf>
    <xf numFmtId="164" fontId="3" fillId="0" borderId="14" xfId="3" applyNumberFormat="1" applyFont="1" applyBorder="1" applyAlignment="1">
      <alignment horizontal="center" vertical="center"/>
    </xf>
    <xf numFmtId="165" fontId="2" fillId="0" borderId="29" xfId="0" applyNumberFormat="1" applyFont="1" applyBorder="1" applyAlignment="1">
      <alignment horizontal="center" vertical="center" wrapText="1"/>
    </xf>
    <xf numFmtId="165" fontId="2" fillId="0" borderId="1" xfId="0" applyNumberFormat="1" applyFont="1" applyBorder="1"/>
    <xf numFmtId="9" fontId="3" fillId="0" borderId="0" xfId="0" applyNumberFormat="1" applyFont="1" applyAlignment="1">
      <alignment vertical="center"/>
    </xf>
    <xf numFmtId="168" fontId="3" fillId="0" borderId="4" xfId="0" applyNumberFormat="1" applyFont="1" applyBorder="1" applyAlignment="1">
      <alignment horizontal="center"/>
    </xf>
    <xf numFmtId="168" fontId="3" fillId="0" borderId="7" xfId="0" applyNumberFormat="1" applyFont="1" applyBorder="1" applyAlignment="1">
      <alignment horizontal="center"/>
    </xf>
    <xf numFmtId="164" fontId="2" fillId="0" borderId="46" xfId="0" applyNumberFormat="1" applyFont="1" applyBorder="1" applyAlignment="1">
      <alignment horizontal="center" vertical="center" wrapText="1"/>
    </xf>
    <xf numFmtId="164" fontId="2" fillId="0" borderId="47" xfId="0" applyNumberFormat="1" applyFont="1" applyBorder="1" applyAlignment="1">
      <alignment horizontal="center" vertical="center" wrapText="1"/>
    </xf>
    <xf numFmtId="0" fontId="6" fillId="0" borderId="0" xfId="0" applyFont="1"/>
    <xf numFmtId="164" fontId="2" fillId="0" borderId="19" xfId="0" applyNumberFormat="1" applyFont="1" applyBorder="1" applyAlignment="1">
      <alignment horizontal="center" vertical="center"/>
    </xf>
    <xf numFmtId="164" fontId="2" fillId="0" borderId="49" xfId="0" applyNumberFormat="1" applyFont="1" applyBorder="1" applyAlignment="1">
      <alignment horizontal="center" vertical="center"/>
    </xf>
    <xf numFmtId="164" fontId="3" fillId="0" borderId="51" xfId="0" applyNumberFormat="1" applyFont="1" applyBorder="1" applyAlignment="1">
      <alignment horizontal="center"/>
    </xf>
    <xf numFmtId="164" fontId="2" fillId="0" borderId="7" xfId="0" quotePrefix="1" applyNumberFormat="1" applyFont="1" applyBorder="1" applyAlignment="1">
      <alignment horizontal="center"/>
    </xf>
    <xf numFmtId="164" fontId="2" fillId="0" borderId="7" xfId="0" applyNumberFormat="1" applyFont="1" applyBorder="1" applyAlignment="1">
      <alignment horizontal="center"/>
    </xf>
    <xf numFmtId="0" fontId="3" fillId="0" borderId="33" xfId="0" applyFont="1" applyBorder="1" applyAlignment="1">
      <alignment horizontal="center" vertical="center" textRotation="90" wrapText="1"/>
    </xf>
    <xf numFmtId="0" fontId="2" fillId="0" borderId="0" xfId="0" applyFont="1" applyAlignment="1">
      <alignment vertical="justify"/>
    </xf>
    <xf numFmtId="164" fontId="2" fillId="0" borderId="28" xfId="0" applyNumberFormat="1" applyFont="1" applyBorder="1" applyAlignment="1">
      <alignment horizontal="center" wrapText="1"/>
    </xf>
    <xf numFmtId="164" fontId="9" fillId="0" borderId="20" xfId="0" applyNumberFormat="1" applyFont="1" applyBorder="1" applyAlignment="1">
      <alignment vertical="top" wrapText="1"/>
    </xf>
    <xf numFmtId="0" fontId="10" fillId="0" borderId="28" xfId="0" applyFont="1" applyBorder="1" applyAlignment="1">
      <alignment horizontal="center" vertical="center"/>
    </xf>
    <xf numFmtId="4" fontId="10" fillId="0" borderId="29" xfId="0" applyNumberFormat="1" applyFont="1" applyBorder="1" applyAlignment="1">
      <alignment horizontal="center" vertical="center"/>
    </xf>
    <xf numFmtId="164" fontId="9" fillId="0" borderId="28" xfId="0" applyNumberFormat="1" applyFont="1" applyBorder="1" applyAlignment="1">
      <alignment vertical="top" wrapText="1"/>
    </xf>
    <xf numFmtId="4" fontId="10" fillId="0" borderId="49" xfId="0" applyNumberFormat="1" applyFont="1" applyBorder="1" applyAlignment="1">
      <alignment horizontal="center" vertical="center"/>
    </xf>
    <xf numFmtId="4" fontId="10" fillId="0" borderId="28" xfId="0" applyNumberFormat="1" applyFont="1" applyBorder="1" applyAlignment="1">
      <alignment horizontal="center" vertical="center"/>
    </xf>
    <xf numFmtId="0" fontId="10" fillId="0" borderId="28" xfId="0" applyFont="1" applyBorder="1" applyAlignment="1">
      <alignment horizontal="left" vertical="center" wrapText="1"/>
    </xf>
    <xf numFmtId="164" fontId="10" fillId="0" borderId="29" xfId="0" applyNumberFormat="1" applyFont="1" applyBorder="1" applyAlignment="1">
      <alignment horizontal="center" vertical="center" wrapText="1"/>
    </xf>
    <xf numFmtId="164" fontId="2" fillId="0" borderId="52" xfId="2" applyNumberFormat="1" applyFont="1" applyBorder="1" applyAlignment="1">
      <alignment horizontal="center" vertical="center"/>
    </xf>
    <xf numFmtId="4" fontId="10" fillId="0" borderId="5" xfId="0" applyNumberFormat="1" applyFont="1" applyBorder="1" applyAlignment="1">
      <alignment horizontal="center" vertical="center"/>
    </xf>
    <xf numFmtId="0" fontId="2" fillId="0" borderId="28" xfId="0" applyFont="1" applyBorder="1" applyAlignment="1">
      <alignment horizontal="center" vertical="center"/>
    </xf>
    <xf numFmtId="4" fontId="2" fillId="0" borderId="28" xfId="0" applyNumberFormat="1" applyFont="1" applyBorder="1" applyAlignment="1">
      <alignment horizontal="center" vertical="center"/>
    </xf>
    <xf numFmtId="4" fontId="2" fillId="0" borderId="5" xfId="0" applyNumberFormat="1" applyFont="1" applyBorder="1" applyAlignment="1">
      <alignment horizontal="center" vertical="center"/>
    </xf>
    <xf numFmtId="164" fontId="3" fillId="0" borderId="28" xfId="0" applyNumberFormat="1" applyFont="1" applyBorder="1" applyAlignment="1">
      <alignment vertical="top" wrapText="1"/>
    </xf>
    <xf numFmtId="164" fontId="3" fillId="0" borderId="20" xfId="0" applyNumberFormat="1" applyFont="1" applyBorder="1" applyAlignment="1">
      <alignment vertical="top" wrapText="1"/>
    </xf>
    <xf numFmtId="164" fontId="10" fillId="0" borderId="28" xfId="0" applyNumberFormat="1" applyFont="1" applyBorder="1" applyAlignment="1">
      <alignment horizontal="center" vertical="center" wrapText="1"/>
    </xf>
    <xf numFmtId="164" fontId="10" fillId="0" borderId="53" xfId="0" applyNumberFormat="1" applyFont="1" applyBorder="1" applyAlignment="1">
      <alignment horizontal="center" vertical="center" wrapText="1"/>
    </xf>
    <xf numFmtId="164" fontId="10" fillId="0" borderId="28" xfId="0" applyNumberFormat="1" applyFont="1" applyBorder="1" applyAlignment="1">
      <alignment vertical="top" wrapText="1"/>
    </xf>
    <xf numFmtId="164" fontId="2" fillId="0" borderId="6" xfId="0" applyNumberFormat="1" applyFont="1" applyBorder="1" applyAlignment="1">
      <alignment horizontal="center" vertical="center" wrapText="1"/>
    </xf>
    <xf numFmtId="0" fontId="2" fillId="0" borderId="29" xfId="0" applyFont="1" applyBorder="1" applyAlignment="1">
      <alignment horizontal="center" vertical="center"/>
    </xf>
    <xf numFmtId="0" fontId="2" fillId="0" borderId="28" xfId="0" applyFont="1" applyBorder="1" applyAlignment="1">
      <alignment horizontal="left" vertical="center" wrapText="1"/>
    </xf>
    <xf numFmtId="164" fontId="2" fillId="0" borderId="49" xfId="2" applyNumberFormat="1" applyFont="1" applyBorder="1" applyAlignment="1">
      <alignment horizontal="center" vertical="center"/>
    </xf>
    <xf numFmtId="0" fontId="13" fillId="0" borderId="28" xfId="0" applyFont="1" applyBorder="1" applyAlignment="1">
      <alignment horizontal="center" vertical="center"/>
    </xf>
    <xf numFmtId="0" fontId="4" fillId="0" borderId="28" xfId="0" applyFont="1" applyBorder="1" applyAlignment="1">
      <alignment horizontal="left" vertical="center" wrapText="1"/>
    </xf>
    <xf numFmtId="4" fontId="2" fillId="0" borderId="28" xfId="0" applyNumberFormat="1" applyFont="1" applyBorder="1" applyAlignment="1">
      <alignment horizontal="right" vertical="center"/>
    </xf>
    <xf numFmtId="0" fontId="2" fillId="0" borderId="6" xfId="1" applyFont="1" applyBorder="1" applyAlignment="1">
      <alignment wrapText="1"/>
    </xf>
    <xf numFmtId="0" fontId="2" fillId="0" borderId="5" xfId="0" applyFont="1" applyBorder="1" applyAlignment="1">
      <alignment horizontal="center"/>
    </xf>
    <xf numFmtId="0" fontId="2" fillId="0" borderId="5" xfId="0" applyFont="1" applyBorder="1" applyAlignment="1">
      <alignment horizontal="center" vertical="center"/>
    </xf>
    <xf numFmtId="0" fontId="10" fillId="0" borderId="20" xfId="0" applyFont="1" applyBorder="1" applyAlignment="1">
      <alignment horizontal="center" vertical="center" wrapText="1"/>
    </xf>
    <xf numFmtId="0" fontId="10" fillId="0" borderId="28" xfId="0" applyFont="1" applyBorder="1" applyAlignment="1">
      <alignment horizontal="center" vertical="center" wrapText="1"/>
    </xf>
    <xf numFmtId="164" fontId="2" fillId="0" borderId="16" xfId="0" applyNumberFormat="1" applyFont="1" applyBorder="1" applyAlignment="1">
      <alignment vertical="top" wrapText="1"/>
    </xf>
    <xf numFmtId="164" fontId="2" fillId="0" borderId="17" xfId="0" applyNumberFormat="1" applyFont="1" applyBorder="1" applyAlignment="1">
      <alignment horizontal="center" vertical="center" wrapText="1"/>
    </xf>
    <xf numFmtId="164" fontId="2" fillId="0" borderId="19" xfId="2" applyNumberFormat="1" applyFont="1" applyBorder="1" applyAlignment="1">
      <alignment horizontal="center" vertical="center"/>
    </xf>
    <xf numFmtId="165" fontId="2" fillId="0" borderId="68" xfId="0" applyNumberFormat="1" applyFont="1" applyBorder="1" applyAlignment="1">
      <alignment horizontal="center" vertical="center" wrapText="1"/>
    </xf>
    <xf numFmtId="164" fontId="2" fillId="0" borderId="68" xfId="2" applyNumberFormat="1" applyFont="1" applyBorder="1" applyAlignment="1">
      <alignment horizontal="center" vertical="center"/>
    </xf>
    <xf numFmtId="4" fontId="10" fillId="0" borderId="28" xfId="0" applyNumberFormat="1" applyFont="1" applyBorder="1" applyAlignment="1">
      <alignment horizontal="right" vertical="center"/>
    </xf>
    <xf numFmtId="164" fontId="2" fillId="0" borderId="3" xfId="0" applyNumberFormat="1" applyFont="1" applyBorder="1" applyAlignment="1">
      <alignment horizontal="center" vertical="center" wrapText="1"/>
    </xf>
    <xf numFmtId="164" fontId="2" fillId="0" borderId="56" xfId="2" applyNumberFormat="1" applyFont="1" applyBorder="1" applyAlignment="1">
      <alignment horizontal="center" vertical="center"/>
    </xf>
    <xf numFmtId="1" fontId="13" fillId="0" borderId="28" xfId="0" applyNumberFormat="1" applyFont="1" applyBorder="1" applyAlignment="1">
      <alignment horizontal="center" vertical="center"/>
    </xf>
    <xf numFmtId="4" fontId="2" fillId="0" borderId="49" xfId="0" applyNumberFormat="1" applyFont="1" applyBorder="1" applyAlignment="1">
      <alignment horizontal="center" vertical="center"/>
    </xf>
    <xf numFmtId="164" fontId="2" fillId="0" borderId="69" xfId="2" applyNumberFormat="1" applyFont="1" applyBorder="1" applyAlignment="1">
      <alignment horizontal="center" vertical="center"/>
    </xf>
    <xf numFmtId="164" fontId="2" fillId="0" borderId="16" xfId="2" applyNumberFormat="1" applyFont="1" applyBorder="1" applyAlignment="1">
      <alignment horizontal="center" vertical="center"/>
    </xf>
    <xf numFmtId="164" fontId="3" fillId="0" borderId="67" xfId="2" applyNumberFormat="1" applyFont="1" applyBorder="1" applyAlignment="1">
      <alignment horizontal="center" vertical="center"/>
    </xf>
    <xf numFmtId="0" fontId="4" fillId="0" borderId="28" xfId="0" applyFont="1" applyBorder="1" applyAlignment="1">
      <alignment horizontal="left" vertical="top" wrapText="1"/>
    </xf>
    <xf numFmtId="4" fontId="2" fillId="0" borderId="49" xfId="0" applyNumberFormat="1" applyFont="1" applyBorder="1" applyAlignment="1">
      <alignment horizontal="right" vertical="center"/>
    </xf>
    <xf numFmtId="165" fontId="2" fillId="0" borderId="6" xfId="0" applyNumberFormat="1" applyFont="1" applyBorder="1" applyAlignment="1">
      <alignment horizontal="center" vertical="center" wrapText="1"/>
    </xf>
    <xf numFmtId="170" fontId="2" fillId="0" borderId="0" xfId="0" applyNumberFormat="1" applyFont="1"/>
    <xf numFmtId="4" fontId="10" fillId="0" borderId="20" xfId="0" applyNumberFormat="1" applyFont="1" applyBorder="1" applyAlignment="1">
      <alignment horizontal="center" vertical="center"/>
    </xf>
    <xf numFmtId="0" fontId="10" fillId="0" borderId="32" xfId="0" applyFont="1" applyBorder="1" applyAlignment="1">
      <alignment horizontal="center" vertical="center"/>
    </xf>
    <xf numFmtId="164" fontId="2" fillId="0" borderId="32" xfId="2" applyNumberFormat="1" applyFont="1" applyBorder="1" applyAlignment="1">
      <alignment horizontal="center" vertical="center"/>
    </xf>
    <xf numFmtId="164" fontId="3" fillId="0" borderId="33" xfId="2" applyNumberFormat="1" applyFont="1" applyBorder="1" applyAlignment="1">
      <alignment horizontal="center" vertical="center"/>
    </xf>
    <xf numFmtId="164" fontId="2" fillId="0" borderId="31"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20" xfId="0" applyFont="1" applyBorder="1" applyAlignment="1">
      <alignment vertical="center" textRotation="90" wrapText="1"/>
    </xf>
    <xf numFmtId="164" fontId="10" fillId="0" borderId="20" xfId="0" applyNumberFormat="1" applyFont="1" applyBorder="1" applyAlignment="1">
      <alignment horizontal="center" vertical="center" wrapText="1"/>
    </xf>
    <xf numFmtId="164" fontId="10" fillId="0" borderId="21" xfId="0" applyNumberFormat="1" applyFont="1" applyBorder="1" applyAlignment="1">
      <alignment horizontal="center" vertical="center" wrapText="1"/>
    </xf>
    <xf numFmtId="164" fontId="10" fillId="0" borderId="2" xfId="2" applyNumberFormat="1" applyFont="1" applyBorder="1" applyAlignment="1">
      <alignment horizontal="center" vertical="center"/>
    </xf>
    <xf numFmtId="164" fontId="10" fillId="0" borderId="20" xfId="2" applyNumberFormat="1" applyFont="1" applyBorder="1" applyAlignment="1">
      <alignment horizontal="center" vertical="center"/>
    </xf>
    <xf numFmtId="4" fontId="9" fillId="0" borderId="21" xfId="0" applyNumberFormat="1" applyFont="1" applyBorder="1" applyAlignment="1">
      <alignment horizontal="center" vertical="center"/>
    </xf>
    <xf numFmtId="4" fontId="10"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164" fontId="2" fillId="0" borderId="53" xfId="0" applyNumberFormat="1" applyFont="1" applyBorder="1" applyAlignment="1">
      <alignment horizontal="center" vertical="center" wrapText="1"/>
    </xf>
    <xf numFmtId="4" fontId="9" fillId="0" borderId="29" xfId="0" applyNumberFormat="1" applyFont="1" applyBorder="1" applyAlignment="1">
      <alignment horizontal="center" vertical="center"/>
    </xf>
    <xf numFmtId="0" fontId="2" fillId="0" borderId="52" xfId="0" applyFont="1" applyBorder="1" applyAlignment="1">
      <alignment horizontal="center" vertical="center" textRotation="90" wrapText="1"/>
    </xf>
    <xf numFmtId="4" fontId="3" fillId="0" borderId="29" xfId="0" applyNumberFormat="1" applyFont="1" applyBorder="1" applyAlignment="1">
      <alignment horizontal="center" vertical="center"/>
    </xf>
    <xf numFmtId="0" fontId="4" fillId="0" borderId="6" xfId="0" applyFont="1" applyBorder="1" applyAlignment="1">
      <alignment horizontal="center" vertical="center"/>
    </xf>
    <xf numFmtId="0" fontId="13" fillId="0" borderId="6" xfId="0" applyFont="1" applyBorder="1" applyAlignment="1">
      <alignment horizontal="center" vertical="center"/>
    </xf>
    <xf numFmtId="1" fontId="13" fillId="0" borderId="6" xfId="0" applyNumberFormat="1" applyFont="1" applyBorder="1" applyAlignment="1">
      <alignment horizontal="center" vertical="center"/>
    </xf>
    <xf numFmtId="165" fontId="2" fillId="0" borderId="31" xfId="0" applyNumberFormat="1" applyFont="1" applyBorder="1" applyAlignment="1">
      <alignment horizontal="center" vertical="center"/>
    </xf>
    <xf numFmtId="0" fontId="4" fillId="0" borderId="32" xfId="0" applyFont="1" applyBorder="1" applyAlignment="1">
      <alignment horizontal="left" vertical="center" wrapText="1"/>
    </xf>
    <xf numFmtId="1" fontId="13" fillId="0" borderId="32" xfId="0" applyNumberFormat="1" applyFont="1" applyBorder="1" applyAlignment="1">
      <alignment horizontal="center" vertical="center"/>
    </xf>
    <xf numFmtId="1" fontId="13" fillId="0" borderId="41" xfId="0" applyNumberFormat="1" applyFont="1" applyBorder="1" applyAlignment="1">
      <alignment horizontal="center" vertical="center"/>
    </xf>
    <xf numFmtId="4" fontId="2" fillId="0" borderId="31" xfId="0" applyNumberFormat="1" applyFont="1" applyBorder="1" applyAlignment="1">
      <alignment horizontal="center" vertical="center"/>
    </xf>
    <xf numFmtId="4" fontId="2" fillId="0" borderId="32" xfId="0" applyNumberFormat="1" applyFont="1" applyBorder="1" applyAlignment="1">
      <alignment horizontal="center" vertical="center"/>
    </xf>
    <xf numFmtId="164" fontId="2" fillId="0" borderId="70" xfId="2" applyNumberFormat="1" applyFont="1" applyBorder="1" applyAlignment="1">
      <alignment horizontal="center" vertical="center"/>
    </xf>
    <xf numFmtId="171" fontId="2" fillId="0" borderId="28" xfId="2" applyNumberFormat="1" applyFont="1" applyBorder="1" applyAlignment="1">
      <alignment horizontal="center" vertical="center"/>
    </xf>
    <xf numFmtId="171" fontId="3" fillId="0" borderId="29" xfId="2" applyNumberFormat="1" applyFont="1" applyBorder="1" applyAlignment="1">
      <alignment horizontal="center" vertical="center"/>
    </xf>
    <xf numFmtId="0" fontId="2" fillId="0" borderId="32" xfId="0" applyFont="1" applyBorder="1" applyAlignment="1">
      <alignment horizontal="left"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0" borderId="70" xfId="0" applyNumberFormat="1" applyFont="1" applyBorder="1" applyAlignment="1">
      <alignment horizontal="right" vertical="center"/>
    </xf>
    <xf numFmtId="4" fontId="2" fillId="0" borderId="32" xfId="0" applyNumberFormat="1" applyFont="1" applyBorder="1" applyAlignment="1">
      <alignment horizontal="right" vertical="center"/>
    </xf>
    <xf numFmtId="164" fontId="2" fillId="0" borderId="30" xfId="0" applyNumberFormat="1" applyFont="1" applyBorder="1" applyAlignment="1">
      <alignment horizontal="center" vertical="center" wrapText="1"/>
    </xf>
    <xf numFmtId="164" fontId="2" fillId="0" borderId="32" xfId="0" applyNumberFormat="1" applyFont="1" applyBorder="1" applyAlignment="1">
      <alignment horizontal="center" wrapText="1"/>
    </xf>
    <xf numFmtId="164" fontId="2" fillId="0" borderId="32" xfId="0" applyNumberFormat="1" applyFont="1" applyBorder="1" applyAlignment="1">
      <alignment vertical="top" wrapText="1"/>
    </xf>
    <xf numFmtId="164" fontId="2" fillId="0" borderId="41" xfId="0" applyNumberFormat="1" applyFont="1" applyBorder="1" applyAlignment="1">
      <alignment horizontal="center" vertical="center" wrapText="1"/>
    </xf>
    <xf numFmtId="164" fontId="2" fillId="0" borderId="52" xfId="0" applyNumberFormat="1" applyFont="1" applyBorder="1" applyAlignment="1">
      <alignment horizontal="center" vertical="center" wrapText="1"/>
    </xf>
    <xf numFmtId="4" fontId="9" fillId="0" borderId="21" xfId="75" applyNumberFormat="1"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164" fontId="10" fillId="0" borderId="33" xfId="0" applyNumberFormat="1" applyFont="1" applyBorder="1" applyAlignment="1">
      <alignment horizontal="center" vertical="center" wrapText="1"/>
    </xf>
    <xf numFmtId="4" fontId="10" fillId="0" borderId="32" xfId="0" applyNumberFormat="1" applyFont="1" applyBorder="1" applyAlignment="1">
      <alignment horizontal="center" vertical="center"/>
    </xf>
    <xf numFmtId="0" fontId="6" fillId="0" borderId="21" xfId="0" applyFont="1" applyBorder="1"/>
    <xf numFmtId="0" fontId="2" fillId="0" borderId="29" xfId="0" applyFont="1" applyBorder="1" applyAlignment="1">
      <alignment horizontal="center" vertical="center" textRotation="90" wrapText="1"/>
    </xf>
    <xf numFmtId="0" fontId="3" fillId="0" borderId="26" xfId="0" applyFont="1" applyBorder="1" applyAlignment="1">
      <alignment horizontal="center" vertical="center" textRotation="90" wrapText="1"/>
    </xf>
    <xf numFmtId="164" fontId="2" fillId="0" borderId="31" xfId="0" applyNumberFormat="1" applyFont="1" applyBorder="1" applyAlignment="1">
      <alignment horizontal="center" vertical="center" wrapText="1"/>
    </xf>
    <xf numFmtId="164" fontId="2" fillId="0" borderId="68" xfId="0" applyNumberFormat="1" applyFont="1" applyBorder="1" applyAlignment="1">
      <alignment horizontal="center" vertical="center" wrapText="1"/>
    </xf>
    <xf numFmtId="164" fontId="2" fillId="0" borderId="56" xfId="0" applyNumberFormat="1" applyFont="1" applyBorder="1" applyAlignment="1">
      <alignment horizontal="center" vertical="center" wrapText="1"/>
    </xf>
    <xf numFmtId="3" fontId="10" fillId="0" borderId="29" xfId="0" applyNumberFormat="1" applyFont="1" applyBorder="1" applyAlignment="1">
      <alignment horizontal="center" vertical="center"/>
    </xf>
    <xf numFmtId="0" fontId="2" fillId="0" borderId="52" xfId="0" applyFont="1" applyBorder="1" applyAlignment="1">
      <alignment horizontal="center" vertical="center"/>
    </xf>
    <xf numFmtId="0" fontId="36" fillId="0" borderId="0" xfId="0" applyFont="1"/>
    <xf numFmtId="0" fontId="2" fillId="0" borderId="28" xfId="0" applyFont="1" applyBorder="1" applyAlignment="1">
      <alignment wrapText="1"/>
    </xf>
    <xf numFmtId="164" fontId="10" fillId="0" borderId="28" xfId="2" applyNumberFormat="1" applyFont="1" applyBorder="1" applyAlignment="1">
      <alignment horizontal="center" vertical="center"/>
    </xf>
    <xf numFmtId="0" fontId="10" fillId="0" borderId="32" xfId="0" applyFont="1" applyBorder="1" applyAlignment="1">
      <alignment horizontal="left" vertical="center" wrapText="1"/>
    </xf>
    <xf numFmtId="4" fontId="10" fillId="0" borderId="33" xfId="0" applyNumberFormat="1" applyFont="1" applyBorder="1" applyAlignment="1">
      <alignment horizontal="center" vertical="center"/>
    </xf>
    <xf numFmtId="4" fontId="38" fillId="0" borderId="5" xfId="0" applyNumberFormat="1" applyFont="1" applyBorder="1" applyAlignment="1">
      <alignment horizontal="center" vertical="center"/>
    </xf>
    <xf numFmtId="164" fontId="10" fillId="0" borderId="5" xfId="2" applyNumberFormat="1" applyFont="1" applyBorder="1" applyAlignment="1">
      <alignment horizontal="center" vertical="center"/>
    </xf>
    <xf numFmtId="4" fontId="10" fillId="0" borderId="31" xfId="0" applyNumberFormat="1" applyFont="1" applyBorder="1" applyAlignment="1">
      <alignment horizontal="center" vertical="center"/>
    </xf>
    <xf numFmtId="164" fontId="2" fillId="0" borderId="50" xfId="0" applyNumberFormat="1" applyFont="1" applyBorder="1" applyAlignment="1">
      <alignment horizontal="center" vertical="center" wrapText="1"/>
    </xf>
    <xf numFmtId="0" fontId="2" fillId="0" borderId="26" xfId="0" applyFont="1" applyBorder="1" applyAlignment="1">
      <alignment vertical="center" wrapText="1"/>
    </xf>
    <xf numFmtId="43" fontId="2" fillId="0" borderId="54" xfId="4" applyFont="1" applyFill="1" applyBorder="1" applyAlignment="1">
      <alignment horizontal="center" vertical="center" wrapText="1"/>
    </xf>
    <xf numFmtId="169" fontId="2" fillId="0" borderId="55" xfId="0" applyNumberFormat="1" applyFont="1" applyBorder="1" applyAlignment="1">
      <alignment horizontal="center" vertical="center" wrapText="1"/>
    </xf>
    <xf numFmtId="1" fontId="2" fillId="0" borderId="27" xfId="5" applyNumberFormat="1" applyFont="1" applyBorder="1" applyAlignment="1">
      <alignment horizontal="center" vertical="center"/>
    </xf>
    <xf numFmtId="0" fontId="2" fillId="0" borderId="26" xfId="0" applyFont="1" applyBorder="1" applyAlignment="1">
      <alignment horizontal="left" vertical="center" wrapText="1"/>
    </xf>
    <xf numFmtId="1" fontId="2" fillId="0" borderId="29" xfId="5" applyNumberFormat="1" applyFont="1" applyBorder="1" applyAlignment="1">
      <alignment horizontal="center" vertical="center"/>
    </xf>
    <xf numFmtId="165" fontId="2" fillId="0" borderId="53" xfId="0" applyNumberFormat="1" applyFont="1" applyBorder="1" applyAlignment="1">
      <alignment horizontal="center" vertical="center" wrapText="1"/>
    </xf>
    <xf numFmtId="2" fontId="2" fillId="0" borderId="29" xfId="5" applyNumberFormat="1" applyFont="1" applyBorder="1" applyAlignment="1">
      <alignment horizontal="center" vertical="center"/>
    </xf>
    <xf numFmtId="0" fontId="2" fillId="0" borderId="28" xfId="0" quotePrefix="1" applyFont="1" applyBorder="1" applyAlignment="1">
      <alignment horizontal="left" vertical="center" wrapText="1"/>
    </xf>
    <xf numFmtId="0" fontId="2" fillId="0" borderId="32" xfId="0" quotePrefix="1" applyFont="1" applyBorder="1" applyAlignment="1">
      <alignment horizontal="left" vertical="center" wrapText="1"/>
    </xf>
    <xf numFmtId="0" fontId="2" fillId="0" borderId="43" xfId="0" applyFont="1" applyBorder="1" applyAlignment="1">
      <alignment horizontal="center" vertical="center"/>
    </xf>
    <xf numFmtId="2" fontId="2" fillId="0" borderId="33" xfId="5" applyNumberFormat="1" applyFont="1" applyBorder="1" applyAlignment="1">
      <alignment horizontal="center" vertical="center"/>
    </xf>
    <xf numFmtId="0" fontId="12" fillId="0" borderId="28" xfId="0" applyFont="1" applyBorder="1" applyAlignment="1">
      <alignment horizontal="left" vertical="center" wrapText="1"/>
    </xf>
    <xf numFmtId="0" fontId="12" fillId="0" borderId="28" xfId="0" applyFont="1" applyBorder="1" applyAlignment="1">
      <alignment horizontal="center" vertical="center"/>
    </xf>
    <xf numFmtId="4" fontId="12" fillId="0" borderId="29" xfId="0" applyNumberFormat="1" applyFont="1" applyBorder="1" applyAlignment="1">
      <alignment horizontal="center" vertical="center"/>
    </xf>
    <xf numFmtId="0" fontId="2" fillId="0" borderId="28" xfId="0" applyFont="1" applyBorder="1" applyAlignment="1">
      <alignment horizontal="center" vertical="center" wrapText="1"/>
    </xf>
    <xf numFmtId="0" fontId="9" fillId="0" borderId="28" xfId="0" applyFont="1" applyBorder="1" applyAlignment="1">
      <alignment horizontal="left" vertical="center" wrapText="1"/>
    </xf>
    <xf numFmtId="4" fontId="10" fillId="0" borderId="29" xfId="0" applyNumberFormat="1" applyFont="1" applyBorder="1" applyAlignment="1">
      <alignment horizontal="right" vertical="center"/>
    </xf>
    <xf numFmtId="165" fontId="2" fillId="0" borderId="28" xfId="0" applyNumberFormat="1" applyFont="1" applyBorder="1" applyAlignment="1">
      <alignment horizontal="center" vertical="center"/>
    </xf>
    <xf numFmtId="2" fontId="10" fillId="0" borderId="6" xfId="5" applyNumberFormat="1" applyFont="1" applyBorder="1" applyAlignment="1">
      <alignment horizontal="center" vertical="center"/>
    </xf>
    <xf numFmtId="1" fontId="10" fillId="0" borderId="6" xfId="5" applyNumberFormat="1" applyFont="1" applyBorder="1" applyAlignment="1">
      <alignment horizontal="center" vertical="center"/>
    </xf>
    <xf numFmtId="0" fontId="2" fillId="0" borderId="15" xfId="0" applyFont="1" applyBorder="1" applyAlignment="1">
      <alignment horizontal="center" wrapText="1"/>
    </xf>
    <xf numFmtId="0" fontId="2" fillId="0" borderId="0" xfId="0" applyFont="1" applyAlignment="1">
      <alignment horizontal="center"/>
    </xf>
    <xf numFmtId="0" fontId="2" fillId="0" borderId="0" xfId="0" applyFont="1" applyAlignment="1">
      <alignment horizontal="right"/>
    </xf>
    <xf numFmtId="0" fontId="2" fillId="0" borderId="10"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center" wrapText="1"/>
    </xf>
    <xf numFmtId="0" fontId="3" fillId="0" borderId="38" xfId="0" applyFont="1" applyBorder="1" applyAlignment="1">
      <alignment horizontal="center" wrapText="1"/>
    </xf>
    <xf numFmtId="0" fontId="3" fillId="0" borderId="40" xfId="0" applyFont="1" applyBorder="1" applyAlignment="1">
      <alignment horizontal="center" wrapText="1"/>
    </xf>
    <xf numFmtId="0" fontId="2" fillId="0" borderId="40" xfId="0" applyFont="1" applyBorder="1" applyAlignment="1">
      <alignment horizontal="center" wrapText="1"/>
    </xf>
    <xf numFmtId="164" fontId="2" fillId="0" borderId="1" xfId="0" applyNumberFormat="1" applyFont="1" applyBorder="1" applyAlignment="1">
      <alignment horizontal="center" wrapText="1"/>
    </xf>
    <xf numFmtId="164" fontId="3" fillId="0" borderId="38" xfId="0" applyNumberFormat="1" applyFont="1" applyBorder="1" applyAlignment="1">
      <alignment horizontal="center"/>
    </xf>
    <xf numFmtId="164" fontId="3" fillId="0" borderId="40" xfId="0" applyNumberFormat="1" applyFont="1" applyBorder="1" applyAlignment="1">
      <alignment horizontal="center"/>
    </xf>
    <xf numFmtId="164" fontId="3" fillId="0" borderId="38" xfId="0" applyNumberFormat="1" applyFont="1" applyBorder="1" applyAlignment="1">
      <alignment horizontal="center" wrapText="1"/>
    </xf>
    <xf numFmtId="164" fontId="3" fillId="0" borderId="40" xfId="0" applyNumberFormat="1" applyFont="1" applyBorder="1" applyAlignment="1">
      <alignment horizontal="center" wrapText="1"/>
    </xf>
    <xf numFmtId="0" fontId="3" fillId="0" borderId="0" xfId="0" applyFont="1" applyAlignment="1">
      <alignment horizontal="right" vertical="justify"/>
    </xf>
    <xf numFmtId="164" fontId="3" fillId="0" borderId="40" xfId="0" applyNumberFormat="1" applyFont="1" applyBorder="1" applyAlignment="1">
      <alignment horizontal="left"/>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0" xfId="0" applyFont="1" applyAlignment="1">
      <alignment horizontal="right"/>
    </xf>
    <xf numFmtId="164" fontId="2" fillId="0" borderId="38" xfId="0" applyNumberFormat="1" applyFont="1" applyBorder="1" applyAlignment="1">
      <alignment horizontal="center"/>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textRotation="90" wrapText="1"/>
    </xf>
    <xf numFmtId="0" fontId="2" fillId="0" borderId="8" xfId="0" applyFont="1" applyBorder="1" applyAlignment="1">
      <alignment horizontal="center" vertical="center" textRotation="90" wrapTex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0" xfId="0" applyFont="1" applyAlignment="1">
      <alignment horizontal="center"/>
    </xf>
    <xf numFmtId="0" fontId="2" fillId="0" borderId="15" xfId="0" applyFont="1" applyBorder="1" applyAlignment="1">
      <alignment horizontal="center" vertical="top"/>
    </xf>
    <xf numFmtId="164" fontId="3" fillId="0" borderId="38" xfId="0" applyNumberFormat="1" applyFont="1" applyBorder="1" applyAlignment="1">
      <alignment horizontal="left"/>
    </xf>
    <xf numFmtId="0" fontId="2" fillId="0" borderId="0" xfId="0" applyFont="1" applyAlignment="1">
      <alignment horizontal="center" vertical="justify"/>
    </xf>
    <xf numFmtId="164" fontId="2" fillId="0" borderId="28" xfId="0" applyNumberFormat="1" applyFont="1" applyBorder="1" applyAlignment="1">
      <alignment horizontal="left" vertical="top" wrapText="1"/>
    </xf>
    <xf numFmtId="164" fontId="2" fillId="0" borderId="29" xfId="0" applyNumberFormat="1" applyFont="1" applyBorder="1" applyAlignment="1">
      <alignment horizontal="left" vertical="top" wrapText="1"/>
    </xf>
    <xf numFmtId="164" fontId="2" fillId="0" borderId="20" xfId="0" applyNumberFormat="1" applyFont="1" applyBorder="1" applyAlignment="1">
      <alignment horizontal="left" vertical="top" wrapText="1"/>
    </xf>
    <xf numFmtId="164" fontId="2" fillId="0" borderId="21" xfId="0" applyNumberFormat="1" applyFont="1" applyBorder="1" applyAlignment="1">
      <alignment horizontal="left" vertical="top" wrapText="1"/>
    </xf>
    <xf numFmtId="164" fontId="2" fillId="0" borderId="6" xfId="0" applyNumberFormat="1" applyFont="1" applyBorder="1" applyAlignment="1">
      <alignment horizontal="left" vertical="top" wrapText="1"/>
    </xf>
    <xf numFmtId="164" fontId="2" fillId="0" borderId="47" xfId="0" applyNumberFormat="1" applyFont="1" applyBorder="1" applyAlignment="1">
      <alignment horizontal="left" vertical="top" wrapText="1"/>
    </xf>
    <xf numFmtId="0" fontId="2" fillId="0" borderId="1" xfId="0" applyFont="1" applyBorder="1" applyAlignment="1">
      <alignment horizontal="left" wrapText="1"/>
    </xf>
    <xf numFmtId="9" fontId="2" fillId="0" borderId="39" xfId="0" applyNumberFormat="1" applyFont="1" applyBorder="1" applyAlignment="1">
      <alignment horizontal="left"/>
    </xf>
    <xf numFmtId="9" fontId="2" fillId="0" borderId="0" xfId="0" applyNumberFormat="1" applyFont="1" applyAlignment="1">
      <alignment horizontal="left"/>
    </xf>
    <xf numFmtId="0" fontId="3" fillId="0" borderId="36" xfId="0" applyFont="1" applyBorder="1" applyAlignment="1">
      <alignment horizontal="right"/>
    </xf>
    <xf numFmtId="0" fontId="3" fillId="0" borderId="37" xfId="0" applyFont="1" applyBorder="1" applyAlignment="1">
      <alignment horizontal="right"/>
    </xf>
    <xf numFmtId="0" fontId="3" fillId="0" borderId="2" xfId="0" applyFont="1" applyBorder="1" applyAlignment="1">
      <alignment horizontal="right"/>
    </xf>
    <xf numFmtId="0" fontId="3" fillId="0" borderId="20" xfId="0" applyFont="1" applyBorder="1" applyAlignment="1">
      <alignment horizontal="right"/>
    </xf>
    <xf numFmtId="0" fontId="3" fillId="0" borderId="21"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3" fillId="0" borderId="5" xfId="0" applyFont="1" applyBorder="1" applyAlignment="1">
      <alignment horizontal="right"/>
    </xf>
    <xf numFmtId="0" fontId="3" fillId="0" borderId="28" xfId="0" applyFont="1" applyBorder="1" applyAlignment="1">
      <alignment horizontal="right"/>
    </xf>
    <xf numFmtId="0" fontId="3" fillId="0" borderId="29" xfId="0" applyFont="1" applyBorder="1" applyAlignment="1">
      <alignment horizontal="right"/>
    </xf>
    <xf numFmtId="0" fontId="3" fillId="0" borderId="31" xfId="0" applyFont="1" applyBorder="1" applyAlignment="1">
      <alignment horizontal="right"/>
    </xf>
    <xf numFmtId="0" fontId="3" fillId="0" borderId="32" xfId="0" applyFont="1" applyBorder="1" applyAlignment="1">
      <alignment horizontal="right"/>
    </xf>
    <xf numFmtId="0" fontId="3" fillId="0" borderId="33" xfId="0" applyFont="1" applyBorder="1" applyAlignment="1">
      <alignment horizontal="right"/>
    </xf>
    <xf numFmtId="165" fontId="2" fillId="0" borderId="1" xfId="0" applyNumberFormat="1" applyFont="1" applyBorder="1" applyAlignment="1">
      <alignment horizontal="left" wrapText="1"/>
    </xf>
    <xf numFmtId="0" fontId="3" fillId="0" borderId="3" xfId="0" applyFont="1" applyBorder="1" applyAlignment="1">
      <alignment horizontal="right"/>
    </xf>
    <xf numFmtId="164" fontId="2" fillId="0" borderId="1" xfId="0" applyNumberFormat="1" applyFont="1" applyBorder="1" applyAlignment="1">
      <alignment wrapText="1"/>
    </xf>
    <xf numFmtId="0" fontId="2" fillId="0" borderId="6" xfId="0" applyFont="1" applyBorder="1" applyAlignment="1">
      <alignment horizontal="right"/>
    </xf>
    <xf numFmtId="0" fontId="3" fillId="0" borderId="6" xfId="0" applyFont="1" applyBorder="1" applyAlignment="1">
      <alignment horizontal="right"/>
    </xf>
    <xf numFmtId="0" fontId="3" fillId="0" borderId="41" xfId="0" applyFont="1" applyBorder="1" applyAlignment="1">
      <alignment horizontal="right"/>
    </xf>
    <xf numFmtId="165" fontId="2" fillId="0" borderId="1" xfId="0" applyNumberFormat="1" applyFont="1" applyBorder="1" applyAlignment="1">
      <alignment wrapText="1"/>
    </xf>
    <xf numFmtId="164" fontId="3" fillId="0" borderId="1" xfId="0" applyNumberFormat="1" applyFont="1" applyBorder="1" applyAlignment="1">
      <alignment horizontal="center" vertical="center"/>
    </xf>
    <xf numFmtId="0" fontId="2" fillId="0" borderId="0" xfId="0" applyFont="1" applyAlignment="1">
      <alignment horizontal="center" vertical="center"/>
    </xf>
    <xf numFmtId="165" fontId="2" fillId="0" borderId="38" xfId="0" applyNumberFormat="1" applyFont="1" applyBorder="1" applyAlignment="1">
      <alignment horizontal="left" wrapText="1"/>
    </xf>
    <xf numFmtId="0" fontId="2" fillId="0" borderId="0" xfId="0" applyFont="1" applyAlignment="1">
      <alignment horizontal="center" vertical="center" wrapText="1"/>
    </xf>
    <xf numFmtId="2" fontId="2" fillId="0" borderId="0" xfId="0" applyNumberFormat="1" applyFont="1" applyAlignment="1">
      <alignment horizontal="right" vertical="center"/>
    </xf>
    <xf numFmtId="164" fontId="2" fillId="0" borderId="0" xfId="0" applyNumberFormat="1" applyFont="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42" xfId="3" applyFont="1" applyBorder="1" applyAlignment="1">
      <alignment horizontal="right" wrapText="1"/>
    </xf>
    <xf numFmtId="0" fontId="3" fillId="0" borderId="43" xfId="3" applyFont="1" applyBorder="1" applyAlignment="1">
      <alignment horizontal="right" wrapText="1"/>
    </xf>
    <xf numFmtId="0" fontId="3" fillId="0" borderId="44" xfId="3" applyFont="1" applyBorder="1" applyAlignment="1">
      <alignment horizontal="right" wrapText="1"/>
    </xf>
    <xf numFmtId="165" fontId="2" fillId="0" borderId="1" xfId="0" applyNumberFormat="1" applyFont="1" applyBorder="1" applyAlignment="1">
      <alignment horizontal="center" wrapText="1"/>
    </xf>
    <xf numFmtId="0" fontId="2" fillId="0" borderId="20"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26" xfId="0" applyFont="1" applyBorder="1" applyAlignment="1">
      <alignment horizontal="center" vertical="center"/>
    </xf>
    <xf numFmtId="0" fontId="2" fillId="0" borderId="20" xfId="0" applyFont="1" applyBorder="1" applyAlignment="1">
      <alignment horizontal="center" vertical="center" textRotation="90"/>
    </xf>
    <xf numFmtId="0" fontId="2" fillId="0" borderId="26" xfId="0" applyFont="1" applyBorder="1" applyAlignment="1">
      <alignment horizontal="center" vertical="center" textRotation="90"/>
    </xf>
    <xf numFmtId="0" fontId="2" fillId="0" borderId="21" xfId="0" applyFont="1" applyBorder="1" applyAlignment="1">
      <alignment horizontal="center" vertical="center" textRotation="90" wrapText="1"/>
    </xf>
    <xf numFmtId="0" fontId="2" fillId="0" borderId="27" xfId="0" applyFont="1" applyBorder="1" applyAlignment="1">
      <alignment horizontal="center" vertical="center" textRotation="90" wrapText="1"/>
    </xf>
    <xf numFmtId="0" fontId="2" fillId="0" borderId="19" xfId="0" applyFont="1" applyBorder="1" applyAlignment="1">
      <alignment horizontal="center" vertical="center"/>
    </xf>
    <xf numFmtId="0" fontId="3" fillId="0" borderId="36" xfId="3" applyFont="1" applyBorder="1" applyAlignment="1">
      <alignment horizontal="right" wrapText="1"/>
    </xf>
    <xf numFmtId="0" fontId="3" fillId="0" borderId="37" xfId="3" applyFont="1" applyBorder="1" applyAlignment="1">
      <alignment horizontal="right" wrapText="1"/>
    </xf>
    <xf numFmtId="0" fontId="3" fillId="0" borderId="71" xfId="3" applyFont="1" applyBorder="1" applyAlignment="1">
      <alignment horizontal="right" wrapText="1"/>
    </xf>
    <xf numFmtId="2" fontId="2" fillId="24" borderId="7" xfId="0" applyNumberFormat="1" applyFont="1" applyFill="1" applyBorder="1" applyAlignment="1">
      <alignment horizontal="center" vertical="center"/>
    </xf>
  </cellXfs>
  <cellStyles count="82">
    <cellStyle name="20% - Accent1 2" xfId="8" xr:uid="{00000000-0005-0000-0000-000000000000}"/>
    <cellStyle name="20% - Accent2 2" xfId="9" xr:uid="{00000000-0005-0000-0000-000001000000}"/>
    <cellStyle name="20% - Accent3 2" xfId="10" xr:uid="{00000000-0005-0000-0000-000002000000}"/>
    <cellStyle name="20% - Accent4 2" xfId="11" xr:uid="{00000000-0005-0000-0000-000003000000}"/>
    <cellStyle name="20% - Accent5 2" xfId="12" xr:uid="{00000000-0005-0000-0000-000004000000}"/>
    <cellStyle name="20% - Accent6 2" xfId="13" xr:uid="{00000000-0005-0000-0000-000005000000}"/>
    <cellStyle name="40% - Accent1 2" xfId="14" xr:uid="{00000000-0005-0000-0000-000006000000}"/>
    <cellStyle name="40% - Accent2 2" xfId="15" xr:uid="{00000000-0005-0000-0000-000007000000}"/>
    <cellStyle name="40% - Accent3 2" xfId="16" xr:uid="{00000000-0005-0000-0000-000008000000}"/>
    <cellStyle name="40% - Accent4 2" xfId="17" xr:uid="{00000000-0005-0000-0000-000009000000}"/>
    <cellStyle name="40% - Accent5 2" xfId="18" xr:uid="{00000000-0005-0000-0000-00000A000000}"/>
    <cellStyle name="40% - Accent6 2" xfId="19" xr:uid="{00000000-0005-0000-0000-00000B000000}"/>
    <cellStyle name="60% - Accent1 2" xfId="20" xr:uid="{00000000-0005-0000-0000-00000C000000}"/>
    <cellStyle name="60% - Accent2 2" xfId="21" xr:uid="{00000000-0005-0000-0000-00000D000000}"/>
    <cellStyle name="60% - Accent3 2" xfId="22" xr:uid="{00000000-0005-0000-0000-00000E000000}"/>
    <cellStyle name="60% - Accent4 2" xfId="23" xr:uid="{00000000-0005-0000-0000-00000F000000}"/>
    <cellStyle name="60% - Accent5 2" xfId="24" xr:uid="{00000000-0005-0000-0000-000010000000}"/>
    <cellStyle name="60% - Accent6 2" xfId="25" xr:uid="{00000000-0005-0000-0000-000011000000}"/>
    <cellStyle name="Accent1 2" xfId="26" xr:uid="{00000000-0005-0000-0000-000012000000}"/>
    <cellStyle name="Accent2 2" xfId="27" xr:uid="{00000000-0005-0000-0000-000013000000}"/>
    <cellStyle name="Accent3 2" xfId="28" xr:uid="{00000000-0005-0000-0000-000014000000}"/>
    <cellStyle name="Accent4 2" xfId="29" xr:uid="{00000000-0005-0000-0000-000015000000}"/>
    <cellStyle name="Accent5 2" xfId="30" xr:uid="{00000000-0005-0000-0000-000016000000}"/>
    <cellStyle name="Accent6 2" xfId="31" xr:uid="{00000000-0005-0000-0000-000017000000}"/>
    <cellStyle name="Atdalītāji 2" xfId="32" xr:uid="{00000000-0005-0000-0000-000018000000}"/>
    <cellStyle name="Bad 2" xfId="33" xr:uid="{00000000-0005-0000-0000-000019000000}"/>
    <cellStyle name="Calculation 2" xfId="34" xr:uid="{00000000-0005-0000-0000-00001A000000}"/>
    <cellStyle name="Check Cell 2" xfId="35" xr:uid="{00000000-0005-0000-0000-00001B000000}"/>
    <cellStyle name="Excel Built-in Normal" xfId="36" xr:uid="{00000000-0005-0000-0000-00001D000000}"/>
    <cellStyle name="Explanatory Text 2" xfId="37" xr:uid="{00000000-0005-0000-0000-00001E000000}"/>
    <cellStyle name="Good 2" xfId="38" xr:uid="{00000000-0005-0000-0000-00001F000000}"/>
    <cellStyle name="Heading 1 2" xfId="39" xr:uid="{00000000-0005-0000-0000-000020000000}"/>
    <cellStyle name="Heading 2 2" xfId="40" xr:uid="{00000000-0005-0000-0000-000021000000}"/>
    <cellStyle name="Heading 3 2" xfId="41" xr:uid="{00000000-0005-0000-0000-000022000000}"/>
    <cellStyle name="Heading 4 2" xfId="42" xr:uid="{00000000-0005-0000-0000-000023000000}"/>
    <cellStyle name="Input 2" xfId="43" xr:uid="{00000000-0005-0000-0000-000024000000}"/>
    <cellStyle name="Komats" xfId="4" builtinId="3"/>
    <cellStyle name="labi" xfId="44" xr:uid="{00000000-0005-0000-0000-000025000000}"/>
    <cellStyle name="Lietojamais" xfId="45" xr:uid="{00000000-0005-0000-0000-000026000000}"/>
    <cellStyle name="Linked Cell 2" xfId="46" xr:uid="{00000000-0005-0000-0000-000027000000}"/>
    <cellStyle name="Neutral 2" xfId="47" xr:uid="{00000000-0005-0000-0000-000028000000}"/>
    <cellStyle name="Normal 10" xfId="48" xr:uid="{00000000-0005-0000-0000-00002A000000}"/>
    <cellStyle name="Normal 11" xfId="49" xr:uid="{00000000-0005-0000-0000-00002B000000}"/>
    <cellStyle name="Normal 12" xfId="50" xr:uid="{00000000-0005-0000-0000-00002C000000}"/>
    <cellStyle name="Normal 13" xfId="6" xr:uid="{00000000-0005-0000-0000-00002D000000}"/>
    <cellStyle name="Normal 14" xfId="7" xr:uid="{00000000-0005-0000-0000-00002E000000}"/>
    <cellStyle name="Normal 2" xfId="2" xr:uid="{00000000-0005-0000-0000-00002F000000}"/>
    <cellStyle name="Normal 2 2" xfId="51" xr:uid="{00000000-0005-0000-0000-000030000000}"/>
    <cellStyle name="Normal 2 2 2" xfId="52" xr:uid="{00000000-0005-0000-0000-000031000000}"/>
    <cellStyle name="Normal 2 3" xfId="53" xr:uid="{00000000-0005-0000-0000-000032000000}"/>
    <cellStyle name="Normal 2 4" xfId="54" xr:uid="{00000000-0005-0000-0000-000033000000}"/>
    <cellStyle name="Normal 2_Vidus 5_VS_20120424" xfId="55" xr:uid="{00000000-0005-0000-0000-000034000000}"/>
    <cellStyle name="Normal 3" xfId="56" xr:uid="{00000000-0005-0000-0000-000035000000}"/>
    <cellStyle name="Normal 4" xfId="57" xr:uid="{00000000-0005-0000-0000-000036000000}"/>
    <cellStyle name="Normal 4 2" xfId="58" xr:uid="{00000000-0005-0000-0000-000037000000}"/>
    <cellStyle name="Normal 5" xfId="59" xr:uid="{00000000-0005-0000-0000-000038000000}"/>
    <cellStyle name="Normal 6" xfId="60" xr:uid="{00000000-0005-0000-0000-000039000000}"/>
    <cellStyle name="Normal 6 2" xfId="61" xr:uid="{00000000-0005-0000-0000-00003A000000}"/>
    <cellStyle name="Normal 6_APJOMI CENAS korigeta Vidus iela tame (14.11.2013)" xfId="62" xr:uid="{00000000-0005-0000-0000-00003B000000}"/>
    <cellStyle name="Normal 7" xfId="63" xr:uid="{00000000-0005-0000-0000-00003C000000}"/>
    <cellStyle name="Normal 8" xfId="64" xr:uid="{00000000-0005-0000-0000-00003D000000}"/>
    <cellStyle name="Normal 8 2" xfId="65" xr:uid="{00000000-0005-0000-0000-00003E000000}"/>
    <cellStyle name="Normal 8_APJOMI CENAS korigeta Vidus iela tame (14.11.2013)" xfId="66" xr:uid="{00000000-0005-0000-0000-00003F000000}"/>
    <cellStyle name="Normal 9" xfId="67" xr:uid="{00000000-0005-0000-0000-000040000000}"/>
    <cellStyle name="Normal_TameTuristu5-2011-08-06" xfId="5" xr:uid="{00000000-0005-0000-0000-000041000000}"/>
    <cellStyle name="Note 2" xfId="68" xr:uid="{00000000-0005-0000-0000-000042000000}"/>
    <cellStyle name="Output 2" xfId="69" xr:uid="{00000000-0005-0000-0000-000043000000}"/>
    <cellStyle name="Parastais 2" xfId="70" xr:uid="{00000000-0005-0000-0000-000044000000}"/>
    <cellStyle name="Parasts" xfId="0" builtinId="0"/>
    <cellStyle name="Parasts 5" xfId="71" xr:uid="{00000000-0005-0000-0000-000045000000}"/>
    <cellStyle name="Percent 2" xfId="72" xr:uid="{00000000-0005-0000-0000-000046000000}"/>
    <cellStyle name="Percent 3" xfId="73" xr:uid="{00000000-0005-0000-0000-000047000000}"/>
    <cellStyle name="Percent 4" xfId="74" xr:uid="{00000000-0005-0000-0000-000048000000}"/>
    <cellStyle name="Style 1" xfId="75" xr:uid="{00000000-0005-0000-0000-000049000000}"/>
    <cellStyle name="Style 1 2" xfId="76" xr:uid="{00000000-0005-0000-0000-00004A000000}"/>
    <cellStyle name="Title 2" xfId="77" xr:uid="{00000000-0005-0000-0000-00004B000000}"/>
    <cellStyle name="Total 2" xfId="78" xr:uid="{00000000-0005-0000-0000-00004C000000}"/>
    <cellStyle name="Warning Text 2" xfId="79" xr:uid="{00000000-0005-0000-0000-00004D000000}"/>
    <cellStyle name="Обычный_2009-04-27_PED IESN" xfId="80" xr:uid="{00000000-0005-0000-0000-00004E000000}"/>
    <cellStyle name="Обычный_33. OZOLNIEKU NOVADA DOME_OZO SKOLA_TELPU, GAITENU, KAPNU TELPU REMONTS_TAME_VADIMS_2011_02_25_melnraksts" xfId="1" xr:uid="{00000000-0005-0000-0000-00004F000000}"/>
    <cellStyle name="Обычный_saulkrasti_tame" xfId="3" xr:uid="{00000000-0005-0000-0000-000050000000}"/>
    <cellStyle name="Стиль 1" xfId="81" xr:uid="{00000000-0005-0000-0000-000051000000}"/>
  </cellStyles>
  <dxfs count="370">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4</xdr:col>
      <xdr:colOff>133350</xdr:colOff>
      <xdr:row>30</xdr:row>
      <xdr:rowOff>364434</xdr:rowOff>
    </xdr:from>
    <xdr:to>
      <xdr:col>4</xdr:col>
      <xdr:colOff>142875</xdr:colOff>
      <xdr:row>30</xdr:row>
      <xdr:rowOff>364434</xdr:rowOff>
    </xdr:to>
    <xdr:sp macro="" textlink="">
      <xdr:nvSpPr>
        <xdr:cNvPr id="2" name="Freeform 6">
          <a:extLst>
            <a:ext uri="{FF2B5EF4-FFF2-40B4-BE49-F238E27FC236}">
              <a16:creationId xmlns:a16="http://schemas.microsoft.com/office/drawing/2014/main" id="{002AC14F-7003-49C5-A782-3FD0C7E6DC5E}"/>
            </a:ext>
          </a:extLst>
        </xdr:cNvPr>
        <xdr:cNvSpPr>
          <a:spLocks/>
        </xdr:cNvSpPr>
      </xdr:nvSpPr>
      <xdr:spPr bwMode="auto">
        <a:xfrm>
          <a:off x="3743325" y="9451284"/>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133350</xdr:colOff>
      <xdr:row>30</xdr:row>
      <xdr:rowOff>364434</xdr:rowOff>
    </xdr:from>
    <xdr:to>
      <xdr:col>4</xdr:col>
      <xdr:colOff>142875</xdr:colOff>
      <xdr:row>30</xdr:row>
      <xdr:rowOff>364434</xdr:rowOff>
    </xdr:to>
    <xdr:sp macro="" textlink="">
      <xdr:nvSpPr>
        <xdr:cNvPr id="3" name="Freeform 284">
          <a:extLst>
            <a:ext uri="{FF2B5EF4-FFF2-40B4-BE49-F238E27FC236}">
              <a16:creationId xmlns:a16="http://schemas.microsoft.com/office/drawing/2014/main" id="{814B56D2-2407-4FAF-9A8C-6AD209530465}"/>
            </a:ext>
          </a:extLst>
        </xdr:cNvPr>
        <xdr:cNvSpPr>
          <a:spLocks/>
        </xdr:cNvSpPr>
      </xdr:nvSpPr>
      <xdr:spPr bwMode="auto">
        <a:xfrm>
          <a:off x="3743325" y="9451284"/>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2:G35"/>
  <sheetViews>
    <sheetView workbookViewId="0">
      <selection activeCell="G27" sqref="G27"/>
    </sheetView>
  </sheetViews>
  <sheetFormatPr defaultRowHeight="11.25"/>
  <cols>
    <col min="1" max="1" width="16.85546875" style="1" customWidth="1"/>
    <col min="2" max="2" width="43.42578125" style="1" customWidth="1"/>
    <col min="3" max="3" width="22.42578125" style="1" customWidth="1"/>
    <col min="4" max="6" width="9.140625" style="1"/>
    <col min="7" max="7" width="15.85546875" style="1" bestFit="1" customWidth="1"/>
    <col min="8"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c r="C2" s="2" t="s">
        <v>0</v>
      </c>
    </row>
    <row r="3" spans="1:3">
      <c r="A3" s="2"/>
      <c r="B3" s="3"/>
      <c r="C3" s="3"/>
    </row>
    <row r="4" spans="1:3">
      <c r="B4" s="259" t="s">
        <v>1</v>
      </c>
      <c r="C4" s="259"/>
    </row>
    <row r="5" spans="1:3">
      <c r="A5" s="2"/>
      <c r="B5" s="2"/>
      <c r="C5" s="2"/>
    </row>
    <row r="6" spans="1:3">
      <c r="C6" s="4" t="s">
        <v>2</v>
      </c>
    </row>
    <row r="8" spans="1:3">
      <c r="B8" s="260" t="s">
        <v>3</v>
      </c>
      <c r="C8" s="260"/>
    </row>
    <row r="11" spans="1:3">
      <c r="B11" s="2" t="s">
        <v>4</v>
      </c>
    </row>
    <row r="12" spans="1:3">
      <c r="B12" s="68" t="s">
        <v>64</v>
      </c>
    </row>
    <row r="13" spans="1:3">
      <c r="A13" s="4" t="s">
        <v>5</v>
      </c>
      <c r="B13" s="264" t="s">
        <v>194</v>
      </c>
      <c r="C13" s="264"/>
    </row>
    <row r="14" spans="1:3">
      <c r="A14" s="4" t="s">
        <v>6</v>
      </c>
      <c r="B14" s="265" t="s">
        <v>195</v>
      </c>
      <c r="C14" s="265"/>
    </row>
    <row r="15" spans="1:3">
      <c r="A15" s="4" t="s">
        <v>7</v>
      </c>
      <c r="B15" s="265" t="s">
        <v>240</v>
      </c>
      <c r="C15" s="265"/>
    </row>
    <row r="16" spans="1:3">
      <c r="A16" s="4" t="s">
        <v>8</v>
      </c>
      <c r="B16" s="266" t="s">
        <v>400</v>
      </c>
      <c r="C16" s="266"/>
    </row>
    <row r="17" spans="1:7" ht="12" thickBot="1"/>
    <row r="18" spans="1:7">
      <c r="A18" s="5" t="s">
        <v>9</v>
      </c>
      <c r="B18" s="6" t="s">
        <v>10</v>
      </c>
      <c r="C18" s="7" t="s">
        <v>11</v>
      </c>
    </row>
    <row r="19" spans="1:7">
      <c r="A19" s="64">
        <v>1</v>
      </c>
      <c r="B19" s="9" t="s">
        <v>196</v>
      </c>
      <c r="C19" s="10">
        <f>'Kops a+c+n'!E52</f>
        <v>0</v>
      </c>
    </row>
    <row r="20" spans="1:7">
      <c r="A20" s="154">
        <v>2</v>
      </c>
      <c r="B20" s="153" t="s">
        <v>398</v>
      </c>
      <c r="C20" s="348">
        <f>ROUND(C19*0.03,2)</f>
        <v>0</v>
      </c>
    </row>
    <row r="21" spans="1:7">
      <c r="A21" s="155"/>
      <c r="B21" s="9"/>
      <c r="C21" s="13"/>
    </row>
    <row r="22" spans="1:7">
      <c r="A22" s="8"/>
      <c r="B22" s="9"/>
      <c r="C22" s="13"/>
    </row>
    <row r="23" spans="1:7">
      <c r="A23" s="8"/>
      <c r="B23" s="9"/>
      <c r="C23" s="13"/>
    </row>
    <row r="24" spans="1:7" ht="12" thickBot="1">
      <c r="A24" s="53"/>
      <c r="B24" s="54"/>
      <c r="C24" s="55"/>
    </row>
    <row r="25" spans="1:7" ht="12" thickBot="1">
      <c r="A25" s="14"/>
      <c r="B25" s="15" t="s">
        <v>12</v>
      </c>
      <c r="C25" s="16">
        <f>SUM(C19:C24)</f>
        <v>0</v>
      </c>
    </row>
    <row r="26" spans="1:7" ht="12" thickBot="1">
      <c r="B26" s="17"/>
      <c r="C26" s="18"/>
    </row>
    <row r="27" spans="1:7" ht="12" thickBot="1">
      <c r="A27" s="261" t="s">
        <v>13</v>
      </c>
      <c r="B27" s="262"/>
      <c r="C27" s="19">
        <f>ROUND(C25*21%,2)</f>
        <v>0</v>
      </c>
      <c r="G27" s="174"/>
    </row>
    <row r="30" spans="1:7">
      <c r="A30" s="1" t="s">
        <v>14</v>
      </c>
      <c r="B30" s="263"/>
      <c r="C30" s="263"/>
    </row>
    <row r="31" spans="1:7">
      <c r="B31" s="258" t="s">
        <v>15</v>
      </c>
      <c r="C31" s="258"/>
    </row>
    <row r="33" spans="1:3">
      <c r="A33" s="1" t="s">
        <v>16</v>
      </c>
      <c r="B33" s="92"/>
      <c r="C33" s="20"/>
    </row>
    <row r="34" spans="1:3">
      <c r="A34" s="20"/>
      <c r="B34" s="20"/>
      <c r="C34" s="20"/>
    </row>
    <row r="35" spans="1:3">
      <c r="A35" s="1" t="s">
        <v>399</v>
      </c>
    </row>
  </sheetData>
  <mergeCells count="9">
    <mergeCell ref="B31:C31"/>
    <mergeCell ref="B4:C4"/>
    <mergeCell ref="B8:C8"/>
    <mergeCell ref="A27:B27"/>
    <mergeCell ref="B30:C30"/>
    <mergeCell ref="B13:C13"/>
    <mergeCell ref="B14:C14"/>
    <mergeCell ref="B15:C15"/>
    <mergeCell ref="B16:C16"/>
  </mergeCells>
  <conditionalFormatting sqref="A35">
    <cfRule type="cellIs" dxfId="369" priority="1" operator="equal">
      <formula>"Tāme sastādīta 20__. gada __. _________"</formula>
    </cfRule>
  </conditionalFormatting>
  <conditionalFormatting sqref="A19:B19">
    <cfRule type="cellIs" dxfId="368" priority="5" operator="equal">
      <formula>0</formula>
    </cfRule>
  </conditionalFormatting>
  <conditionalFormatting sqref="B13:B16">
    <cfRule type="cellIs" dxfId="367" priority="6" operator="equal">
      <formula>0</formula>
    </cfRule>
  </conditionalFormatting>
  <conditionalFormatting sqref="B33">
    <cfRule type="cellIs" dxfId="366" priority="2" operator="equal">
      <formula>0</formula>
    </cfRule>
  </conditionalFormatting>
  <conditionalFormatting sqref="B30:C30">
    <cfRule type="cellIs" dxfId="365" priority="3" operator="equal">
      <formula>0</formula>
    </cfRule>
  </conditionalFormatting>
  <conditionalFormatting sqref="C19 C25 C27">
    <cfRule type="cellIs" dxfId="364" priority="4" operator="equal">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C00000"/>
  </sheetPr>
  <dimension ref="A1:P37"/>
  <sheetViews>
    <sheetView topLeftCell="A23" workbookViewId="0">
      <selection activeCell="A25" sqref="A25:XFD101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'1a+c+n'!D1</f>
        <v>1</v>
      </c>
      <c r="E1" s="26"/>
      <c r="F1" s="26"/>
      <c r="G1" s="26"/>
      <c r="H1" s="26"/>
      <c r="I1" s="26"/>
      <c r="J1" s="26"/>
      <c r="N1" s="30"/>
      <c r="O1" s="31"/>
      <c r="P1" s="32"/>
    </row>
    <row r="2" spans="1:16">
      <c r="A2" s="33"/>
      <c r="B2" s="33"/>
      <c r="C2" s="324" t="str">
        <f>'1a+c+n'!C2:I2</f>
        <v>Būvlaukuma sagatavošana</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45</v>
      </c>
      <c r="B9" s="327"/>
      <c r="C9" s="327"/>
      <c r="D9" s="327"/>
      <c r="E9" s="327"/>
      <c r="F9" s="327"/>
      <c r="G9" s="35"/>
      <c r="H9" s="35"/>
      <c r="I9" s="35"/>
      <c r="J9" s="328" t="s">
        <v>46</v>
      </c>
      <c r="K9" s="328"/>
      <c r="L9" s="328"/>
      <c r="M9" s="328"/>
      <c r="N9" s="329">
        <f>P25</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125" t="s">
        <v>61</v>
      </c>
    </row>
    <row r="14" spans="1:16" ht="22.5">
      <c r="A14" s="63">
        <f>IF(P14=0,0,IF(COUNTBLANK(P14)=1,0,COUNTA($P$14:P14)))</f>
        <v>0</v>
      </c>
      <c r="B14" s="27" t="str">
        <f>IF($C$4="Attiecināmās izmaksas",IF('1a+c+n'!$Q14="A",'1a+c+n'!B14,0))</f>
        <v>03-00000</v>
      </c>
      <c r="C14" s="78" t="str">
        <f>IF($C$4="Attiecināmās izmaksas",IF('1a+c+n'!$Q14="A",'1a+c+n'!C14,0))</f>
        <v>Būvlaukuma nožogošana ar pagaidu nožogojumu, t.sk. Vārti, noma</v>
      </c>
      <c r="D14" s="27" t="str">
        <f>IF($C$4="Attiecināmās izmaksas",IF('1a+c+n'!$Q14="A",'1a+c+n'!D14,0))</f>
        <v>tm</v>
      </c>
      <c r="E14" s="57"/>
      <c r="F14" s="79"/>
      <c r="G14" s="27">
        <f>IF($C$4="Attiecināmās izmaksas",IF('1a+c+n'!$Q14="A",'1a+c+n'!G14,0))</f>
        <v>0</v>
      </c>
      <c r="H14" s="27">
        <f>IF($C$4="Attiecināmās izmaksas",IF('1a+c+n'!$Q14="A",'1a+c+n'!H14,0))</f>
        <v>0</v>
      </c>
      <c r="I14" s="27"/>
      <c r="J14" s="27"/>
      <c r="K14" s="57">
        <f>IF($C$4="Attiecināmās izmaksas",IF('1a+c+n'!$Q14="A",'1a+c+n'!K14,0))</f>
        <v>0</v>
      </c>
      <c r="L14" s="79">
        <f>IF($C$4="Attiecināmās izmaksas",IF('1a+c+n'!$Q14="A",'1a+c+n'!L14,0))</f>
        <v>0</v>
      </c>
      <c r="M14" s="27">
        <f>IF($C$4="Attiecināmās izmaksas",IF('1a+c+n'!$Q14="A",'1a+c+n'!M14,0))</f>
        <v>0</v>
      </c>
      <c r="N14" s="27">
        <f>IF($C$4="Attiecināmās izmaksas",IF('1a+c+n'!$Q14="A",'1a+c+n'!N14,0))</f>
        <v>0</v>
      </c>
      <c r="O14" s="27">
        <f>IF($C$4="Attiecināmās izmaksas",IF('1a+c+n'!$Q14="A",'1a+c+n'!O14,0))</f>
        <v>0</v>
      </c>
      <c r="P14" s="57">
        <f>IF($C$4="Attiecināmās izmaksas",IF('1a+c+n'!$Q14="A",'1a+c+n'!P14,0))</f>
        <v>0</v>
      </c>
    </row>
    <row r="15" spans="1:16" ht="22.5">
      <c r="A15" s="64">
        <f>IF(P15=0,0,IF(COUNTBLANK(P15)=1,0,COUNTA($P$14:P15)))</f>
        <v>0</v>
      </c>
      <c r="B15" s="28" t="str">
        <f>IF($C$4="Attiecināmās izmaksas",IF('1a+c+n'!$Q15="A",'1a+c+n'!B15,0))</f>
        <v>03-00000</v>
      </c>
      <c r="C15" s="80" t="str">
        <f>IF($C$4="Attiecināmās izmaksas",IF('1a+c+n'!$Q15="A",'1a+c+n'!C15,0))</f>
        <v>Brīdinājuma zīmju uzstādīšana</v>
      </c>
      <c r="D15" s="28" t="str">
        <f>IF($C$4="Attiecināmās izmaksas",IF('1a+c+n'!$Q15="A",'1a+c+n'!D15,0))</f>
        <v>kompl</v>
      </c>
      <c r="E15" s="59"/>
      <c r="F15" s="81"/>
      <c r="G15" s="28"/>
      <c r="H15" s="28">
        <f>IF($C$4="Attiecināmās izmaksas",IF('1a+c+n'!$Q15="A",'1a+c+n'!H15,0))</f>
        <v>0</v>
      </c>
      <c r="I15" s="28"/>
      <c r="J15" s="28"/>
      <c r="K15" s="59">
        <f>IF($C$4="Attiecināmās izmaksas",IF('1a+c+n'!$Q15="A",'1a+c+n'!K15,0))</f>
        <v>0</v>
      </c>
      <c r="L15" s="81">
        <f>IF($C$4="Attiecināmās izmaksas",IF('1a+c+n'!$Q15="A",'1a+c+n'!L15,0))</f>
        <v>0</v>
      </c>
      <c r="M15" s="28">
        <f>IF($C$4="Attiecināmās izmaksas",IF('1a+c+n'!$Q15="A",'1a+c+n'!M15,0))</f>
        <v>0</v>
      </c>
      <c r="N15" s="28">
        <f>IF($C$4="Attiecināmās izmaksas",IF('1a+c+n'!$Q15="A",'1a+c+n'!N15,0))</f>
        <v>0</v>
      </c>
      <c r="O15" s="28">
        <f>IF($C$4="Attiecināmās izmaksas",IF('1a+c+n'!$Q15="A",'1a+c+n'!O15,0))</f>
        <v>0</v>
      </c>
      <c r="P15" s="59">
        <f>IF($C$4="Attiecināmās izmaksas",IF('1a+c+n'!$Q15="A",'1a+c+n'!P15,0))</f>
        <v>0</v>
      </c>
    </row>
    <row r="16" spans="1:16" ht="22.5">
      <c r="A16" s="64">
        <f>IF(P16=0,0,IF(COUNTBLANK(P16)=1,0,COUNTA($P$14:P16)))</f>
        <v>0</v>
      </c>
      <c r="B16" s="28" t="str">
        <f>IF($C$4="Attiecināmās izmaksas",IF('1a+c+n'!$Q16="A",'1a+c+n'!B16,0))</f>
        <v>03-00000</v>
      </c>
      <c r="C16" s="80" t="str">
        <f>IF($C$4="Attiecināmās izmaksas",IF('1a+c+n'!$Q16="A",'1a+c+n'!C16,0))</f>
        <v>Strādnieku sadzīves vagoniņš un instrumentu noliktava 10,00 m2</v>
      </c>
      <c r="D16" s="28" t="str">
        <f>IF($C$4="Attiecināmās izmaksas",IF('1a+c+n'!$Q16="A",'1a+c+n'!D16,0))</f>
        <v>gab</v>
      </c>
      <c r="E16" s="59"/>
      <c r="F16" s="81"/>
      <c r="G16" s="28"/>
      <c r="H16" s="28">
        <f>IF($C$4="Attiecināmās izmaksas",IF('1a+c+n'!$Q16="A",'1a+c+n'!H16,0))</f>
        <v>0</v>
      </c>
      <c r="I16" s="28"/>
      <c r="J16" s="28"/>
      <c r="K16" s="59">
        <f>IF($C$4="Attiecināmās izmaksas",IF('1a+c+n'!$Q16="A",'1a+c+n'!K16,0))</f>
        <v>0</v>
      </c>
      <c r="L16" s="81">
        <f>IF($C$4="Attiecināmās izmaksas",IF('1a+c+n'!$Q16="A",'1a+c+n'!L16,0))</f>
        <v>0</v>
      </c>
      <c r="M16" s="28">
        <f>IF($C$4="Attiecināmās izmaksas",IF('1a+c+n'!$Q16="A",'1a+c+n'!M16,0))</f>
        <v>0</v>
      </c>
      <c r="N16" s="28">
        <f>IF($C$4="Attiecināmās izmaksas",IF('1a+c+n'!$Q16="A",'1a+c+n'!N16,0))</f>
        <v>0</v>
      </c>
      <c r="O16" s="28">
        <f>IF($C$4="Attiecināmās izmaksas",IF('1a+c+n'!$Q16="A",'1a+c+n'!O16,0))</f>
        <v>0</v>
      </c>
      <c r="P16" s="59">
        <f>IF($C$4="Attiecināmās izmaksas",IF('1a+c+n'!$Q16="A",'1a+c+n'!P16,0))</f>
        <v>0</v>
      </c>
    </row>
    <row r="17" spans="1:16" ht="22.5">
      <c r="A17" s="64">
        <f>IF(P17=0,0,IF(COUNTBLANK(P17)=1,0,COUNTA($P$14:P17)))</f>
        <v>0</v>
      </c>
      <c r="B17" s="28" t="str">
        <f>IF($C$4="Attiecināmās izmaksas",IF('1a+c+n'!$Q17="A",'1a+c+n'!B17,0))</f>
        <v>03-00000</v>
      </c>
      <c r="C17" s="80" t="str">
        <f>IF($C$4="Attiecināmās izmaksas",IF('1a+c+n'!$Q17="A",'1a+c+n'!C17,0))</f>
        <v>BIO tualete</v>
      </c>
      <c r="D17" s="28" t="str">
        <f>IF($C$4="Attiecināmās izmaksas",IF('1a+c+n'!$Q17="A",'1a+c+n'!D17,0))</f>
        <v>gab</v>
      </c>
      <c r="E17" s="59"/>
      <c r="F17" s="81"/>
      <c r="G17" s="28"/>
      <c r="H17" s="28">
        <f>IF($C$4="Attiecināmās izmaksas",IF('1a+c+n'!$Q17="A",'1a+c+n'!H17,0))</f>
        <v>0</v>
      </c>
      <c r="I17" s="28"/>
      <c r="J17" s="28"/>
      <c r="K17" s="59">
        <f>IF($C$4="Attiecināmās izmaksas",IF('1a+c+n'!$Q17="A",'1a+c+n'!K17,0))</f>
        <v>0</v>
      </c>
      <c r="L17" s="81">
        <f>IF($C$4="Attiecināmās izmaksas",IF('1a+c+n'!$Q17="A",'1a+c+n'!L17,0))</f>
        <v>0</v>
      </c>
      <c r="M17" s="28">
        <f>IF($C$4="Attiecināmās izmaksas",IF('1a+c+n'!$Q17="A",'1a+c+n'!M17,0))</f>
        <v>0</v>
      </c>
      <c r="N17" s="28">
        <f>IF($C$4="Attiecināmās izmaksas",IF('1a+c+n'!$Q17="A",'1a+c+n'!N17,0))</f>
        <v>0</v>
      </c>
      <c r="O17" s="28">
        <f>IF($C$4="Attiecināmās izmaksas",IF('1a+c+n'!$Q17="A",'1a+c+n'!O17,0))</f>
        <v>0</v>
      </c>
      <c r="P17" s="59">
        <f>IF($C$4="Attiecināmās izmaksas",IF('1a+c+n'!$Q17="A",'1a+c+n'!P17,0))</f>
        <v>0</v>
      </c>
    </row>
    <row r="18" spans="1:16" ht="22.5">
      <c r="A18" s="64">
        <f>IF(P18=0,0,IF(COUNTBLANK(P18)=1,0,COUNTA($P$14:P18)))</f>
        <v>0</v>
      </c>
      <c r="B18" s="28" t="str">
        <f>IF($C$4="Attiecināmās izmaksas",IF('1a+c+n'!$Q18="A",'1a+c+n'!B18,0))</f>
        <v>03-00000</v>
      </c>
      <c r="C18" s="80" t="str">
        <f>IF($C$4="Attiecināmās izmaksas",IF('1a+c+n'!$Q18="A",'1a+c+n'!C18,0))</f>
        <v>Būvlaukuma ugunsdzēsības komplekts (ugunsdzēsības stends, ugunsdzēsības aparāti)</v>
      </c>
      <c r="D18" s="28" t="str">
        <f>IF($C$4="Attiecināmās izmaksas",IF('1a+c+n'!$Q18="A",'1a+c+n'!D18,0))</f>
        <v>kompl</v>
      </c>
      <c r="E18" s="59"/>
      <c r="F18" s="81"/>
      <c r="G18" s="28"/>
      <c r="H18" s="28">
        <f>IF($C$4="Attiecināmās izmaksas",IF('1a+c+n'!$Q18="A",'1a+c+n'!H18,0))</f>
        <v>0</v>
      </c>
      <c r="I18" s="28"/>
      <c r="J18" s="28"/>
      <c r="K18" s="59">
        <f>IF($C$4="Attiecināmās izmaksas",IF('1a+c+n'!$Q18="A",'1a+c+n'!K18,0))</f>
        <v>0</v>
      </c>
      <c r="L18" s="81">
        <f>IF($C$4="Attiecināmās izmaksas",IF('1a+c+n'!$Q18="A",'1a+c+n'!L18,0))</f>
        <v>0</v>
      </c>
      <c r="M18" s="28">
        <f>IF($C$4="Attiecināmās izmaksas",IF('1a+c+n'!$Q18="A",'1a+c+n'!M18,0))</f>
        <v>0</v>
      </c>
      <c r="N18" s="28">
        <f>IF($C$4="Attiecināmās izmaksas",IF('1a+c+n'!$Q18="A",'1a+c+n'!N18,0))</f>
        <v>0</v>
      </c>
      <c r="O18" s="28">
        <f>IF($C$4="Attiecināmās izmaksas",IF('1a+c+n'!$Q18="A",'1a+c+n'!O18,0))</f>
        <v>0</v>
      </c>
      <c r="P18" s="59">
        <f>IF($C$4="Attiecināmās izmaksas",IF('1a+c+n'!$Q18="A",'1a+c+n'!P18,0))</f>
        <v>0</v>
      </c>
    </row>
    <row r="19" spans="1:16" ht="22.5">
      <c r="A19" s="64">
        <f>IF(P19=0,0,IF(COUNTBLANK(P19)=1,0,COUNTA($P$14:P19)))</f>
        <v>0</v>
      </c>
      <c r="B19" s="28" t="str">
        <f>IF($C$4="Attiecināmās izmaksas",IF('1a+c+n'!$Q19="A",'1a+c+n'!B19,0))</f>
        <v>03-00000</v>
      </c>
      <c r="C19" s="80" t="str">
        <f>IF($C$4="Attiecināmās izmaksas",IF('1a+c+n'!$Q19="A",'1a+c+n'!C19,0))</f>
        <v>Būvgružu konteinera noma, t.sk. Novietošana un aizvešana</v>
      </c>
      <c r="D19" s="28" t="str">
        <f>IF($C$4="Attiecināmās izmaksas",IF('1a+c+n'!$Q19="A",'1a+c+n'!D19,0))</f>
        <v>mēn.</v>
      </c>
      <c r="E19" s="59"/>
      <c r="F19" s="81"/>
      <c r="G19" s="28"/>
      <c r="H19" s="28">
        <f>IF($C$4="Attiecināmās izmaksas",IF('1a+c+n'!$Q19="A",'1a+c+n'!H19,0))</f>
        <v>0</v>
      </c>
      <c r="I19" s="28"/>
      <c r="J19" s="28"/>
      <c r="K19" s="59">
        <f>IF($C$4="Attiecināmās izmaksas",IF('1a+c+n'!$Q19="A",'1a+c+n'!K19,0))</f>
        <v>0</v>
      </c>
      <c r="L19" s="81">
        <f>IF($C$4="Attiecināmās izmaksas",IF('1a+c+n'!$Q19="A",'1a+c+n'!L19,0))</f>
        <v>0</v>
      </c>
      <c r="M19" s="28">
        <f>IF($C$4="Attiecināmās izmaksas",IF('1a+c+n'!$Q19="A",'1a+c+n'!M19,0))</f>
        <v>0</v>
      </c>
      <c r="N19" s="28">
        <f>IF($C$4="Attiecināmās izmaksas",IF('1a+c+n'!$Q19="A",'1a+c+n'!N19,0))</f>
        <v>0</v>
      </c>
      <c r="O19" s="28">
        <f>IF($C$4="Attiecināmās izmaksas",IF('1a+c+n'!$Q19="A",'1a+c+n'!O19,0))</f>
        <v>0</v>
      </c>
      <c r="P19" s="59">
        <f>IF($C$4="Attiecināmās izmaksas",IF('1a+c+n'!$Q19="A",'1a+c+n'!P19,0))</f>
        <v>0</v>
      </c>
    </row>
    <row r="20" spans="1:16" ht="22.5">
      <c r="A20" s="64">
        <f>IF(P20=0,0,IF(COUNTBLANK(P20)=1,0,COUNTA($P$14:P20)))</f>
        <v>0</v>
      </c>
      <c r="B20" s="28" t="str">
        <f>IF($C$4="Attiecināmās izmaksas",IF('1a+c+n'!$Q20="A",'1a+c+n'!B20,0))</f>
        <v>03-00000</v>
      </c>
      <c r="C20" s="80" t="str">
        <f>IF($C$4="Attiecināmās izmaksas",IF('1a+c+n'!$Q20="A",'1a+c+n'!C20,0))</f>
        <v>Sastatņu montāža, t.sk. norobežošana ar celtniecības tīklu, demontāža, noma</v>
      </c>
      <c r="D20" s="28" t="str">
        <f>IF($C$4="Attiecināmās izmaksas",IF('1a+c+n'!$Q20="A",'1a+c+n'!D20,0))</f>
        <v>m2</v>
      </c>
      <c r="E20" s="59"/>
      <c r="F20" s="81"/>
      <c r="G20" s="28"/>
      <c r="H20" s="28">
        <f>IF($C$4="Attiecināmās izmaksas",IF('1a+c+n'!$Q20="A",'1a+c+n'!H20,0))</f>
        <v>0</v>
      </c>
      <c r="I20" s="28"/>
      <c r="J20" s="28"/>
      <c r="K20" s="59">
        <f>IF($C$4="Attiecināmās izmaksas",IF('1a+c+n'!$Q20="A",'1a+c+n'!K20,0))</f>
        <v>0</v>
      </c>
      <c r="L20" s="81">
        <f>IF($C$4="Attiecināmās izmaksas",IF('1a+c+n'!$Q20="A",'1a+c+n'!L20,0))</f>
        <v>0</v>
      </c>
      <c r="M20" s="28">
        <f>IF($C$4="Attiecināmās izmaksas",IF('1a+c+n'!$Q20="A",'1a+c+n'!M20,0))</f>
        <v>0</v>
      </c>
      <c r="N20" s="28">
        <f>IF($C$4="Attiecināmās izmaksas",IF('1a+c+n'!$Q20="A",'1a+c+n'!N20,0))</f>
        <v>0</v>
      </c>
      <c r="O20" s="28">
        <f>IF($C$4="Attiecināmās izmaksas",IF('1a+c+n'!$Q20="A",'1a+c+n'!O20,0))</f>
        <v>0</v>
      </c>
      <c r="P20" s="59">
        <f>IF($C$4="Attiecināmās izmaksas",IF('1a+c+n'!$Q20="A",'1a+c+n'!P20,0))</f>
        <v>0</v>
      </c>
    </row>
    <row r="21" spans="1:16" ht="22.5">
      <c r="A21" s="64">
        <f>IF(P21=0,0,IF(COUNTBLANK(P21)=1,0,COUNTA($P$14:P21)))</f>
        <v>0</v>
      </c>
      <c r="B21" s="28" t="str">
        <f>IF($C$4="Attiecināmās izmaksas",IF('1a+c+n'!$Q21="A",'1a+c+n'!B21,0))</f>
        <v>03-00000</v>
      </c>
      <c r="C21" s="80" t="str">
        <f>IF($C$4="Attiecināmās izmaksas",IF('1a+c+n'!$Q21="A",'1a+c+n'!C21,0))</f>
        <v>Ieejas mezglu koka nojumju izveidošana</v>
      </c>
      <c r="D21" s="28" t="str">
        <f>IF($C$4="Attiecināmās izmaksas",IF('1a+c+n'!$Q21="A",'1a+c+n'!D21,0))</f>
        <v>gab</v>
      </c>
      <c r="E21" s="59"/>
      <c r="F21" s="81"/>
      <c r="G21" s="28"/>
      <c r="H21" s="28">
        <f>IF($C$4="Attiecināmās izmaksas",IF('1a+c+n'!$Q21="A",'1a+c+n'!H21,0))</f>
        <v>0</v>
      </c>
      <c r="I21" s="28"/>
      <c r="J21" s="28"/>
      <c r="K21" s="59">
        <f>IF($C$4="Attiecināmās izmaksas",IF('1a+c+n'!$Q21="A",'1a+c+n'!K21,0))</f>
        <v>0</v>
      </c>
      <c r="L21" s="81">
        <f>IF($C$4="Attiecināmās izmaksas",IF('1a+c+n'!$Q21="A",'1a+c+n'!L21,0))</f>
        <v>0</v>
      </c>
      <c r="M21" s="28">
        <f>IF($C$4="Attiecināmās izmaksas",IF('1a+c+n'!$Q21="A",'1a+c+n'!M21,0))</f>
        <v>0</v>
      </c>
      <c r="N21" s="28">
        <f>IF($C$4="Attiecināmās izmaksas",IF('1a+c+n'!$Q21="A",'1a+c+n'!N21,0))</f>
        <v>0</v>
      </c>
      <c r="O21" s="28">
        <f>IF($C$4="Attiecināmās izmaksas",IF('1a+c+n'!$Q21="A",'1a+c+n'!O21,0))</f>
        <v>0</v>
      </c>
      <c r="P21" s="59">
        <f>IF($C$4="Attiecināmās izmaksas",IF('1a+c+n'!$Q21="A",'1a+c+n'!P21,0))</f>
        <v>0</v>
      </c>
    </row>
    <row r="22" spans="1:16" ht="22.5">
      <c r="A22" s="64">
        <f>IF(P22=0,0,IF(COUNTBLANK(P22)=1,0,COUNTA($P$14:P22)))</f>
        <v>0</v>
      </c>
      <c r="B22" s="28" t="str">
        <f>IF($C$4="Attiecināmās izmaksas",IF('1a+c+n'!$Q22="A",'1a+c+n'!B22,0))</f>
        <v>03-00000</v>
      </c>
      <c r="C22" s="80" t="str">
        <f>IF($C$4="Attiecināmās izmaksas",IF('1a+c+n'!$Q22="A",'1a+c+n'!C22,0))</f>
        <v>Elektrības pieslēgums ar skaitītāju uz būvniecības laiku</v>
      </c>
      <c r="D22" s="28" t="str">
        <f>IF($C$4="Attiecināmās izmaksas",IF('1a+c+n'!$Q22="A",'1a+c+n'!D22,0))</f>
        <v>gab</v>
      </c>
      <c r="E22" s="59"/>
      <c r="F22" s="81"/>
      <c r="G22" s="28"/>
      <c r="H22" s="28">
        <f>IF($C$4="Attiecināmās izmaksas",IF('1a+c+n'!$Q22="A",'1a+c+n'!H22,0))</f>
        <v>0</v>
      </c>
      <c r="I22" s="28"/>
      <c r="J22" s="28"/>
      <c r="K22" s="59">
        <f>IF($C$4="Attiecināmās izmaksas",IF('1a+c+n'!$Q22="A",'1a+c+n'!K22,0))</f>
        <v>0</v>
      </c>
      <c r="L22" s="81">
        <f>IF($C$4="Attiecināmās izmaksas",IF('1a+c+n'!$Q22="A",'1a+c+n'!L22,0))</f>
        <v>0</v>
      </c>
      <c r="M22" s="28">
        <f>IF($C$4="Attiecināmās izmaksas",IF('1a+c+n'!$Q22="A",'1a+c+n'!M22,0))</f>
        <v>0</v>
      </c>
      <c r="N22" s="28">
        <f>IF($C$4="Attiecināmās izmaksas",IF('1a+c+n'!$Q22="A",'1a+c+n'!N22,0))</f>
        <v>0</v>
      </c>
      <c r="O22" s="28">
        <f>IF($C$4="Attiecināmās izmaksas",IF('1a+c+n'!$Q22="A",'1a+c+n'!O22,0))</f>
        <v>0</v>
      </c>
      <c r="P22" s="59">
        <f>IF($C$4="Attiecināmās izmaksas",IF('1a+c+n'!$Q22="A",'1a+c+n'!P22,0))</f>
        <v>0</v>
      </c>
    </row>
    <row r="23" spans="1:16" ht="22.5">
      <c r="A23" s="64">
        <f>IF(P23=0,0,IF(COUNTBLANK(P23)=1,0,COUNTA($P$14:P23)))</f>
        <v>0</v>
      </c>
      <c r="B23" s="28" t="str">
        <f>IF($C$4="Attiecināmās izmaksas",IF('1a+c+n'!$Q23="A",'1a+c+n'!B23,0))</f>
        <v>03-00000</v>
      </c>
      <c r="C23" s="80" t="str">
        <f>IF($C$4="Attiecināmās izmaksas",IF('1a+c+n'!$Q23="A",'1a+c+n'!C23,0))</f>
        <v>Ūdens pieslēgums ar skaitītāju uz būvniecības laiku</v>
      </c>
      <c r="D23" s="28" t="str">
        <f>IF($C$4="Attiecināmās izmaksas",IF('1a+c+n'!$Q23="A",'1a+c+n'!D23,0))</f>
        <v>gab</v>
      </c>
      <c r="E23" s="59"/>
      <c r="F23" s="81"/>
      <c r="G23" s="28"/>
      <c r="H23" s="28">
        <f>IF($C$4="Attiecināmās izmaksas",IF('1a+c+n'!$Q23="A",'1a+c+n'!H23,0))</f>
        <v>0</v>
      </c>
      <c r="I23" s="28"/>
      <c r="J23" s="28"/>
      <c r="K23" s="59">
        <f>IF($C$4="Attiecināmās izmaksas",IF('1a+c+n'!$Q23="A",'1a+c+n'!K23,0))</f>
        <v>0</v>
      </c>
      <c r="L23" s="81">
        <f>IF($C$4="Attiecināmās izmaksas",IF('1a+c+n'!$Q23="A",'1a+c+n'!L23,0))</f>
        <v>0</v>
      </c>
      <c r="M23" s="28">
        <f>IF($C$4="Attiecināmās izmaksas",IF('1a+c+n'!$Q23="A",'1a+c+n'!M23,0))</f>
        <v>0</v>
      </c>
      <c r="N23" s="28">
        <f>IF($C$4="Attiecināmās izmaksas",IF('1a+c+n'!$Q23="A",'1a+c+n'!N23,0))</f>
        <v>0</v>
      </c>
      <c r="O23" s="28">
        <f>IF($C$4="Attiecināmās izmaksas",IF('1a+c+n'!$Q23="A",'1a+c+n'!O23,0))</f>
        <v>0</v>
      </c>
      <c r="P23" s="59">
        <f>IF($C$4="Attiecināmās izmaksas",IF('1a+c+n'!$Q23="A",'1a+c+n'!P23,0))</f>
        <v>0</v>
      </c>
    </row>
    <row r="24" spans="1:16" ht="22.5">
      <c r="A24" s="64">
        <f>IF(P24=0,0,IF(COUNTBLANK(P24)=1,0,COUNTA($P$14:P24)))</f>
        <v>0</v>
      </c>
      <c r="B24" s="28" t="str">
        <f>IF($C$4="Attiecināmās izmaksas",IF('1a+c+n'!$Q24="A",'1a+c+n'!B24,0))</f>
        <v>03-00000</v>
      </c>
      <c r="C24" s="80" t="str">
        <f>IF($C$4="Attiecināmās izmaksas",IF('1a+c+n'!$Q24="A",'1a+c+n'!C24,0))</f>
        <v>Būvtāfeles izveide un uzstādīšana</v>
      </c>
      <c r="D24" s="28" t="str">
        <f>IF($C$4="Attiecināmās izmaksas",IF('1a+c+n'!$Q24="A",'1a+c+n'!D24,0))</f>
        <v>gab</v>
      </c>
      <c r="E24" s="59"/>
      <c r="F24" s="81"/>
      <c r="G24" s="28"/>
      <c r="H24" s="28">
        <f>IF($C$4="Attiecināmās izmaksas",IF('1a+c+n'!$Q24="A",'1a+c+n'!H24,0))</f>
        <v>0</v>
      </c>
      <c r="I24" s="28"/>
      <c r="J24" s="28"/>
      <c r="K24" s="59">
        <f>IF($C$4="Attiecināmās izmaksas",IF('1a+c+n'!$Q24="A",'1a+c+n'!K24,0))</f>
        <v>0</v>
      </c>
      <c r="L24" s="81">
        <f>IF($C$4="Attiecināmās izmaksas",IF('1a+c+n'!$Q24="A",'1a+c+n'!L24,0))</f>
        <v>0</v>
      </c>
      <c r="M24" s="28">
        <f>IF($C$4="Attiecināmās izmaksas",IF('1a+c+n'!$Q24="A",'1a+c+n'!M24,0))</f>
        <v>0</v>
      </c>
      <c r="N24" s="28">
        <f>IF($C$4="Attiecināmās izmaksas",IF('1a+c+n'!$Q24="A",'1a+c+n'!N24,0))</f>
        <v>0</v>
      </c>
      <c r="O24" s="28">
        <f>IF($C$4="Attiecināmās izmaksas",IF('1a+c+n'!$Q24="A",'1a+c+n'!O24,0))</f>
        <v>0</v>
      </c>
      <c r="P24" s="59">
        <f>IF($C$4="Attiecināmās izmaksas",IF('1a+c+n'!$Q24="A",'1a+c+n'!P24,0))</f>
        <v>0</v>
      </c>
    </row>
    <row r="25" spans="1:16" ht="12" customHeight="1" thickBot="1">
      <c r="A25" s="333" t="s">
        <v>63</v>
      </c>
      <c r="B25" s="334"/>
      <c r="C25" s="334"/>
      <c r="D25" s="334"/>
      <c r="E25" s="334"/>
      <c r="F25" s="334"/>
      <c r="G25" s="334"/>
      <c r="H25" s="334"/>
      <c r="I25" s="334"/>
      <c r="J25" s="334"/>
      <c r="K25" s="335"/>
      <c r="L25" s="74">
        <f>SUM(L14:L24)</f>
        <v>0</v>
      </c>
      <c r="M25" s="75">
        <f>SUM(M14:M24)</f>
        <v>0</v>
      </c>
      <c r="N25" s="75">
        <f>SUM(N14:N24)</f>
        <v>0</v>
      </c>
      <c r="O25" s="75">
        <f>SUM(O14:O24)</f>
        <v>0</v>
      </c>
      <c r="P25" s="76">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36">
        <f>'Kops n'!C35:H35</f>
        <v>0</v>
      </c>
      <c r="D28" s="336"/>
      <c r="E28" s="336"/>
      <c r="F28" s="336"/>
      <c r="G28" s="336"/>
      <c r="H28" s="336"/>
      <c r="I28" s="20"/>
      <c r="J28" s="20"/>
      <c r="K28" s="20"/>
      <c r="L28" s="20"/>
      <c r="M28" s="20"/>
      <c r="N28" s="20"/>
      <c r="O28" s="20"/>
      <c r="P28" s="20"/>
    </row>
    <row r="29" spans="1:16">
      <c r="A29" s="20"/>
      <c r="B29" s="20"/>
      <c r="C29" s="258" t="s">
        <v>15</v>
      </c>
      <c r="D29" s="258"/>
      <c r="E29" s="258"/>
      <c r="F29" s="258"/>
      <c r="G29" s="258"/>
      <c r="H29" s="25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301" t="str">
        <f>'Kops n'!A38:D38</f>
        <v>Tāme sastādīta 2024. gada __.__________</v>
      </c>
      <c r="B31" s="302"/>
      <c r="C31" s="302"/>
      <c r="D31" s="30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36">
        <f>'Kops n'!C40:H40</f>
        <v>0</v>
      </c>
      <c r="D33" s="336"/>
      <c r="E33" s="336"/>
      <c r="F33" s="336"/>
      <c r="G33" s="336"/>
      <c r="H33" s="336"/>
      <c r="I33" s="20"/>
      <c r="J33" s="20"/>
      <c r="K33" s="20"/>
      <c r="L33" s="20"/>
      <c r="M33" s="20"/>
      <c r="N33" s="20"/>
      <c r="O33" s="20"/>
      <c r="P33" s="20"/>
    </row>
    <row r="34" spans="1:16">
      <c r="A34" s="20"/>
      <c r="B34" s="20"/>
      <c r="C34" s="258" t="s">
        <v>15</v>
      </c>
      <c r="D34" s="258"/>
      <c r="E34" s="258"/>
      <c r="F34" s="258"/>
      <c r="G34" s="258"/>
      <c r="H34" s="25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2" t="s">
        <v>16</v>
      </c>
      <c r="B36" s="52"/>
      <c r="C36" s="113">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F12:K12"/>
    <mergeCell ref="L12:P12"/>
    <mergeCell ref="A25:K25"/>
    <mergeCell ref="A12:A13"/>
    <mergeCell ref="B12:B13"/>
    <mergeCell ref="C12:C13"/>
    <mergeCell ref="D12:D13"/>
    <mergeCell ref="E12:E13"/>
    <mergeCell ref="A31:D31"/>
    <mergeCell ref="C33:H33"/>
    <mergeCell ref="C34:H34"/>
    <mergeCell ref="C28:H28"/>
    <mergeCell ref="C29:H29"/>
    <mergeCell ref="C2:I2"/>
    <mergeCell ref="C3:I3"/>
    <mergeCell ref="C4:I4"/>
    <mergeCell ref="A9:F9"/>
    <mergeCell ref="J9:M9"/>
    <mergeCell ref="N9:O9"/>
    <mergeCell ref="D5:L5"/>
    <mergeCell ref="D6:L6"/>
    <mergeCell ref="D7:L7"/>
    <mergeCell ref="D8:L8"/>
  </mergeCells>
  <conditionalFormatting sqref="A25:K25">
    <cfRule type="containsText" dxfId="306" priority="2" operator="containsText" text="Tiešās izmaksas kopā, t. sk. darba devēja sociālais nodoklis __.__% ">
      <formula>NOT(ISERROR(SEARCH("Tiešās izmaksas kopā, t. sk. darba devēja sociālais nodoklis __.__% ",A25)))</formula>
    </cfRule>
  </conditionalFormatting>
  <conditionalFormatting sqref="D1 C2:I2">
    <cfRule type="cellIs" dxfId="305" priority="3" operator="equal">
      <formula>0</formula>
    </cfRule>
  </conditionalFormatting>
  <conditionalFormatting sqref="D5:L8 A14:P24 L25:P25 C28:H28 C33:H33 C36">
    <cfRule type="cellIs" dxfId="304"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P37"/>
  <sheetViews>
    <sheetView topLeftCell="A5" workbookViewId="0">
      <selection activeCell="A25" sqref="A25:XFD101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'1a+c+n'!D1</f>
        <v>1</v>
      </c>
      <c r="E1" s="26"/>
      <c r="F1" s="26"/>
      <c r="G1" s="26"/>
      <c r="H1" s="26"/>
      <c r="I1" s="26"/>
      <c r="J1" s="26"/>
      <c r="N1" s="30"/>
      <c r="O1" s="31"/>
      <c r="P1" s="32"/>
    </row>
    <row r="2" spans="1:16">
      <c r="A2" s="33"/>
      <c r="B2" s="33"/>
      <c r="C2" s="324" t="str">
        <f>'1a+c+n'!C2:I2</f>
        <v>Būvlaukuma sagatavošana</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45</v>
      </c>
      <c r="B9" s="327"/>
      <c r="C9" s="327"/>
      <c r="D9" s="327"/>
      <c r="E9" s="327"/>
      <c r="F9" s="327"/>
      <c r="G9" s="35"/>
      <c r="H9" s="35"/>
      <c r="I9" s="35"/>
      <c r="J9" s="328" t="s">
        <v>46</v>
      </c>
      <c r="K9" s="328"/>
      <c r="L9" s="328"/>
      <c r="M9" s="328"/>
      <c r="N9" s="329">
        <f>P25</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IF($C$4="citu pasākumu izmaksas",IF('1a+c+n'!$Q14="C",'1a+c+n'!B14,0))</f>
        <v>0</v>
      </c>
      <c r="C14" s="78">
        <f>IF($C$4="citu pasākumu izmaksas",IF('1a+c+n'!$Q14="C",'1a+c+n'!C14,0))</f>
        <v>0</v>
      </c>
      <c r="D14" s="27">
        <f>IF($C$4="citu pasākumu izmaksas",IF('1a+c+n'!$Q14="C",'1a+c+n'!D14,0))</f>
        <v>0</v>
      </c>
      <c r="E14" s="57"/>
      <c r="F14" s="79"/>
      <c r="G14" s="27">
        <f>IF($C$4="citu pasākumu izmaksas",IF('1a+c+n'!$Q14="C",'1a+c+n'!G14,0))</f>
        <v>0</v>
      </c>
      <c r="H14" s="27">
        <f>IF($C$4="citu pasākumu izmaksas",IF('1a+c+n'!$Q14="C",'1a+c+n'!H14,0))</f>
        <v>0</v>
      </c>
      <c r="I14" s="27"/>
      <c r="J14" s="27"/>
      <c r="K14" s="57">
        <f>IF($C$4="citu pasākumu izmaksas",IF('1a+c+n'!$Q14="C",'1a+c+n'!K14,0))</f>
        <v>0</v>
      </c>
      <c r="L14" s="107">
        <f>IF($C$4="citu pasākumu izmaksas",IF('1a+c+n'!$Q14="C",'1a+c+n'!L14,0))</f>
        <v>0</v>
      </c>
      <c r="M14" s="27">
        <f>IF($C$4="citu pasākumu izmaksas",IF('1a+c+n'!$Q14="C",'1a+c+n'!M14,0))</f>
        <v>0</v>
      </c>
      <c r="N14" s="27">
        <f>IF($C$4="citu pasākumu izmaksas",IF('1a+c+n'!$Q14="C",'1a+c+n'!N14,0))</f>
        <v>0</v>
      </c>
      <c r="O14" s="27">
        <f>IF($C$4="citu pasākumu izmaksas",IF('1a+c+n'!$Q14="C",'1a+c+n'!O14,0))</f>
        <v>0</v>
      </c>
      <c r="P14" s="57">
        <f>IF($C$4="citu pasākumu izmaksas",IF('1a+c+n'!$Q14="C",'1a+c+n'!P14,0))</f>
        <v>0</v>
      </c>
    </row>
    <row r="15" spans="1:16">
      <c r="A15" s="64">
        <f>IF(P15=0,0,IF(COUNTBLANK(P15)=1,0,COUNTA($P$14:P15)))</f>
        <v>0</v>
      </c>
      <c r="B15" s="28">
        <f>IF($C$4="citu pasākumu izmaksas",IF('1a+c+n'!$Q15="C",'1a+c+n'!B15,0))</f>
        <v>0</v>
      </c>
      <c r="C15" s="80">
        <f>IF($C$4="citu pasākumu izmaksas",IF('1a+c+n'!$Q15="C",'1a+c+n'!C15,0))</f>
        <v>0</v>
      </c>
      <c r="D15" s="28">
        <f>IF($C$4="citu pasākumu izmaksas",IF('1a+c+n'!$Q15="C",'1a+c+n'!D15,0))</f>
        <v>0</v>
      </c>
      <c r="E15" s="59"/>
      <c r="F15" s="81"/>
      <c r="G15" s="28"/>
      <c r="H15" s="28">
        <f>IF($C$4="citu pasākumu izmaksas",IF('1a+c+n'!$Q15="C",'1a+c+n'!H15,0))</f>
        <v>0</v>
      </c>
      <c r="I15" s="28"/>
      <c r="J15" s="28"/>
      <c r="K15" s="59">
        <f>IF($C$4="citu pasākumu izmaksas",IF('1a+c+n'!$Q15="C",'1a+c+n'!K15,0))</f>
        <v>0</v>
      </c>
      <c r="L15" s="108">
        <f>IF($C$4="citu pasākumu izmaksas",IF('1a+c+n'!$Q15="C",'1a+c+n'!L15,0))</f>
        <v>0</v>
      </c>
      <c r="M15" s="28">
        <f>IF($C$4="citu pasākumu izmaksas",IF('1a+c+n'!$Q15="C",'1a+c+n'!M15,0))</f>
        <v>0</v>
      </c>
      <c r="N15" s="28">
        <f>IF($C$4="citu pasākumu izmaksas",IF('1a+c+n'!$Q15="C",'1a+c+n'!N15,0))</f>
        <v>0</v>
      </c>
      <c r="O15" s="28">
        <f>IF($C$4="citu pasākumu izmaksas",IF('1a+c+n'!$Q15="C",'1a+c+n'!O15,0))</f>
        <v>0</v>
      </c>
      <c r="P15" s="59">
        <f>IF($C$4="citu pasākumu izmaksas",IF('1a+c+n'!$Q15="C",'1a+c+n'!P15,0))</f>
        <v>0</v>
      </c>
    </row>
    <row r="16" spans="1:16">
      <c r="A16" s="64">
        <f>IF(P16=0,0,IF(COUNTBLANK(P16)=1,0,COUNTA($P$14:P16)))</f>
        <v>0</v>
      </c>
      <c r="B16" s="28">
        <f>IF($C$4="citu pasākumu izmaksas",IF('1a+c+n'!$Q16="C",'1a+c+n'!B16,0))</f>
        <v>0</v>
      </c>
      <c r="C16" s="80">
        <f>IF($C$4="citu pasākumu izmaksas",IF('1a+c+n'!$Q16="C",'1a+c+n'!C16,0))</f>
        <v>0</v>
      </c>
      <c r="D16" s="28">
        <f>IF($C$4="citu pasākumu izmaksas",IF('1a+c+n'!$Q16="C",'1a+c+n'!D16,0))</f>
        <v>0</v>
      </c>
      <c r="E16" s="59"/>
      <c r="F16" s="81"/>
      <c r="G16" s="28"/>
      <c r="H16" s="28">
        <f>IF($C$4="citu pasākumu izmaksas",IF('1a+c+n'!$Q16="C",'1a+c+n'!H16,0))</f>
        <v>0</v>
      </c>
      <c r="I16" s="28"/>
      <c r="J16" s="28"/>
      <c r="K16" s="59">
        <f>IF($C$4="citu pasākumu izmaksas",IF('1a+c+n'!$Q16="C",'1a+c+n'!K16,0))</f>
        <v>0</v>
      </c>
      <c r="L16" s="108">
        <f>IF($C$4="citu pasākumu izmaksas",IF('1a+c+n'!$Q16="C",'1a+c+n'!L16,0))</f>
        <v>0</v>
      </c>
      <c r="M16" s="28">
        <f>IF($C$4="citu pasākumu izmaksas",IF('1a+c+n'!$Q16="C",'1a+c+n'!M16,0))</f>
        <v>0</v>
      </c>
      <c r="N16" s="28">
        <f>IF($C$4="citu pasākumu izmaksas",IF('1a+c+n'!$Q16="C",'1a+c+n'!N16,0))</f>
        <v>0</v>
      </c>
      <c r="O16" s="28">
        <f>IF($C$4="citu pasākumu izmaksas",IF('1a+c+n'!$Q16="C",'1a+c+n'!O16,0))</f>
        <v>0</v>
      </c>
      <c r="P16" s="59">
        <f>IF($C$4="citu pasākumu izmaksas",IF('1a+c+n'!$Q16="C",'1a+c+n'!P16,0))</f>
        <v>0</v>
      </c>
    </row>
    <row r="17" spans="1:16">
      <c r="A17" s="64">
        <f>IF(P17=0,0,IF(COUNTBLANK(P17)=1,0,COUNTA($P$14:P17)))</f>
        <v>0</v>
      </c>
      <c r="B17" s="28">
        <f>IF($C$4="citu pasākumu izmaksas",IF('1a+c+n'!$Q17="C",'1a+c+n'!B17,0))</f>
        <v>0</v>
      </c>
      <c r="C17" s="80">
        <f>IF($C$4="citu pasākumu izmaksas",IF('1a+c+n'!$Q17="C",'1a+c+n'!C17,0))</f>
        <v>0</v>
      </c>
      <c r="D17" s="28">
        <f>IF($C$4="citu pasākumu izmaksas",IF('1a+c+n'!$Q17="C",'1a+c+n'!D17,0))</f>
        <v>0</v>
      </c>
      <c r="E17" s="59"/>
      <c r="F17" s="81"/>
      <c r="G17" s="28"/>
      <c r="H17" s="28">
        <f>IF($C$4="citu pasākumu izmaksas",IF('1a+c+n'!$Q17="C",'1a+c+n'!H17,0))</f>
        <v>0</v>
      </c>
      <c r="I17" s="28"/>
      <c r="J17" s="28"/>
      <c r="K17" s="59">
        <f>IF($C$4="citu pasākumu izmaksas",IF('1a+c+n'!$Q17="C",'1a+c+n'!K17,0))</f>
        <v>0</v>
      </c>
      <c r="L17" s="108">
        <f>IF($C$4="citu pasākumu izmaksas",IF('1a+c+n'!$Q17="C",'1a+c+n'!L17,0))</f>
        <v>0</v>
      </c>
      <c r="M17" s="28">
        <f>IF($C$4="citu pasākumu izmaksas",IF('1a+c+n'!$Q17="C",'1a+c+n'!M17,0))</f>
        <v>0</v>
      </c>
      <c r="N17" s="28">
        <f>IF($C$4="citu pasākumu izmaksas",IF('1a+c+n'!$Q17="C",'1a+c+n'!N17,0))</f>
        <v>0</v>
      </c>
      <c r="O17" s="28">
        <f>IF($C$4="citu pasākumu izmaksas",IF('1a+c+n'!$Q17="C",'1a+c+n'!O17,0))</f>
        <v>0</v>
      </c>
      <c r="P17" s="59">
        <f>IF($C$4="citu pasākumu izmaksas",IF('1a+c+n'!$Q17="C",'1a+c+n'!P17,0))</f>
        <v>0</v>
      </c>
    </row>
    <row r="18" spans="1:16">
      <c r="A18" s="64">
        <f>IF(P18=0,0,IF(COUNTBLANK(P18)=1,0,COUNTA($P$14:P18)))</f>
        <v>0</v>
      </c>
      <c r="B18" s="28">
        <f>IF($C$4="citu pasākumu izmaksas",IF('1a+c+n'!$Q18="C",'1a+c+n'!B18,0))</f>
        <v>0</v>
      </c>
      <c r="C18" s="80">
        <f>IF($C$4="citu pasākumu izmaksas",IF('1a+c+n'!$Q18="C",'1a+c+n'!C18,0))</f>
        <v>0</v>
      </c>
      <c r="D18" s="28">
        <f>IF($C$4="citu pasākumu izmaksas",IF('1a+c+n'!$Q18="C",'1a+c+n'!D18,0))</f>
        <v>0</v>
      </c>
      <c r="E18" s="59"/>
      <c r="F18" s="81"/>
      <c r="G18" s="28"/>
      <c r="H18" s="28">
        <f>IF($C$4="citu pasākumu izmaksas",IF('1a+c+n'!$Q18="C",'1a+c+n'!H18,0))</f>
        <v>0</v>
      </c>
      <c r="I18" s="28"/>
      <c r="J18" s="28"/>
      <c r="K18" s="59">
        <f>IF($C$4="citu pasākumu izmaksas",IF('1a+c+n'!$Q18="C",'1a+c+n'!K18,0))</f>
        <v>0</v>
      </c>
      <c r="L18" s="108">
        <f>IF($C$4="citu pasākumu izmaksas",IF('1a+c+n'!$Q18="C",'1a+c+n'!L18,0))</f>
        <v>0</v>
      </c>
      <c r="M18" s="28">
        <f>IF($C$4="citu pasākumu izmaksas",IF('1a+c+n'!$Q18="C",'1a+c+n'!M18,0))</f>
        <v>0</v>
      </c>
      <c r="N18" s="28">
        <f>IF($C$4="citu pasākumu izmaksas",IF('1a+c+n'!$Q18="C",'1a+c+n'!N18,0))</f>
        <v>0</v>
      </c>
      <c r="O18" s="28">
        <f>IF($C$4="citu pasākumu izmaksas",IF('1a+c+n'!$Q18="C",'1a+c+n'!O18,0))</f>
        <v>0</v>
      </c>
      <c r="P18" s="59">
        <f>IF($C$4="citu pasākumu izmaksas",IF('1a+c+n'!$Q18="C",'1a+c+n'!P18,0))</f>
        <v>0</v>
      </c>
    </row>
    <row r="19" spans="1:16">
      <c r="A19" s="64">
        <f>IF(P19=0,0,IF(COUNTBLANK(P19)=1,0,COUNTA($P$14:P19)))</f>
        <v>0</v>
      </c>
      <c r="B19" s="28">
        <f>IF($C$4="citu pasākumu izmaksas",IF('1a+c+n'!$Q19="C",'1a+c+n'!B19,0))</f>
        <v>0</v>
      </c>
      <c r="C19" s="80">
        <f>IF($C$4="citu pasākumu izmaksas",IF('1a+c+n'!$Q19="C",'1a+c+n'!C19,0))</f>
        <v>0</v>
      </c>
      <c r="D19" s="28">
        <f>IF($C$4="citu pasākumu izmaksas",IF('1a+c+n'!$Q19="C",'1a+c+n'!D19,0))</f>
        <v>0</v>
      </c>
      <c r="E19" s="59"/>
      <c r="F19" s="81"/>
      <c r="G19" s="28"/>
      <c r="H19" s="28">
        <f>IF($C$4="citu pasākumu izmaksas",IF('1a+c+n'!$Q19="C",'1a+c+n'!H19,0))</f>
        <v>0</v>
      </c>
      <c r="I19" s="28"/>
      <c r="J19" s="28"/>
      <c r="K19" s="59">
        <f>IF($C$4="citu pasākumu izmaksas",IF('1a+c+n'!$Q19="C",'1a+c+n'!K19,0))</f>
        <v>0</v>
      </c>
      <c r="L19" s="108">
        <f>IF($C$4="citu pasākumu izmaksas",IF('1a+c+n'!$Q19="C",'1a+c+n'!L19,0))</f>
        <v>0</v>
      </c>
      <c r="M19" s="28">
        <f>IF($C$4="citu pasākumu izmaksas",IF('1a+c+n'!$Q19="C",'1a+c+n'!M19,0))</f>
        <v>0</v>
      </c>
      <c r="N19" s="28">
        <f>IF($C$4="citu pasākumu izmaksas",IF('1a+c+n'!$Q19="C",'1a+c+n'!N19,0))</f>
        <v>0</v>
      </c>
      <c r="O19" s="28">
        <f>IF($C$4="citu pasākumu izmaksas",IF('1a+c+n'!$Q19="C",'1a+c+n'!O19,0))</f>
        <v>0</v>
      </c>
      <c r="P19" s="59">
        <f>IF($C$4="citu pasākumu izmaksas",IF('1a+c+n'!$Q19="C",'1a+c+n'!P19,0))</f>
        <v>0</v>
      </c>
    </row>
    <row r="20" spans="1:16">
      <c r="A20" s="64">
        <f>IF(P20=0,0,IF(COUNTBLANK(P20)=1,0,COUNTA($P$14:P20)))</f>
        <v>0</v>
      </c>
      <c r="B20" s="28">
        <f>IF($C$4="citu pasākumu izmaksas",IF('1a+c+n'!$Q20="C",'1a+c+n'!B20,0))</f>
        <v>0</v>
      </c>
      <c r="C20" s="80">
        <f>IF($C$4="citu pasākumu izmaksas",IF('1a+c+n'!$Q20="C",'1a+c+n'!C20,0))</f>
        <v>0</v>
      </c>
      <c r="D20" s="28">
        <f>IF($C$4="citu pasākumu izmaksas",IF('1a+c+n'!$Q20="C",'1a+c+n'!D20,0))</f>
        <v>0</v>
      </c>
      <c r="E20" s="59"/>
      <c r="F20" s="81"/>
      <c r="G20" s="28"/>
      <c r="H20" s="28">
        <f>IF($C$4="citu pasākumu izmaksas",IF('1a+c+n'!$Q20="C",'1a+c+n'!H20,0))</f>
        <v>0</v>
      </c>
      <c r="I20" s="28"/>
      <c r="J20" s="28"/>
      <c r="K20" s="59">
        <f>IF($C$4="citu pasākumu izmaksas",IF('1a+c+n'!$Q20="C",'1a+c+n'!K20,0))</f>
        <v>0</v>
      </c>
      <c r="L20" s="108">
        <f>IF($C$4="citu pasākumu izmaksas",IF('1a+c+n'!$Q20="C",'1a+c+n'!L20,0))</f>
        <v>0</v>
      </c>
      <c r="M20" s="28">
        <f>IF($C$4="citu pasākumu izmaksas",IF('1a+c+n'!$Q20="C",'1a+c+n'!M20,0))</f>
        <v>0</v>
      </c>
      <c r="N20" s="28">
        <f>IF($C$4="citu pasākumu izmaksas",IF('1a+c+n'!$Q20="C",'1a+c+n'!N20,0))</f>
        <v>0</v>
      </c>
      <c r="O20" s="28">
        <f>IF($C$4="citu pasākumu izmaksas",IF('1a+c+n'!$Q20="C",'1a+c+n'!O20,0))</f>
        <v>0</v>
      </c>
      <c r="P20" s="59">
        <f>IF($C$4="citu pasākumu izmaksas",IF('1a+c+n'!$Q20="C",'1a+c+n'!P20,0))</f>
        <v>0</v>
      </c>
    </row>
    <row r="21" spans="1:16">
      <c r="A21" s="64">
        <f>IF(P21=0,0,IF(COUNTBLANK(P21)=1,0,COUNTA($P$14:P21)))</f>
        <v>0</v>
      </c>
      <c r="B21" s="28">
        <f>IF($C$4="citu pasākumu izmaksas",IF('1a+c+n'!$Q21="C",'1a+c+n'!B21,0))</f>
        <v>0</v>
      </c>
      <c r="C21" s="80">
        <f>IF($C$4="citu pasākumu izmaksas",IF('1a+c+n'!$Q21="C",'1a+c+n'!C21,0))</f>
        <v>0</v>
      </c>
      <c r="D21" s="28">
        <f>IF($C$4="citu pasākumu izmaksas",IF('1a+c+n'!$Q21="C",'1a+c+n'!D21,0))</f>
        <v>0</v>
      </c>
      <c r="E21" s="59"/>
      <c r="F21" s="81"/>
      <c r="G21" s="28"/>
      <c r="H21" s="28">
        <f>IF($C$4="citu pasākumu izmaksas",IF('1a+c+n'!$Q21="C",'1a+c+n'!H21,0))</f>
        <v>0</v>
      </c>
      <c r="I21" s="28"/>
      <c r="J21" s="28"/>
      <c r="K21" s="59">
        <f>IF($C$4="citu pasākumu izmaksas",IF('1a+c+n'!$Q21="C",'1a+c+n'!K21,0))</f>
        <v>0</v>
      </c>
      <c r="L21" s="108">
        <f>IF($C$4="citu pasākumu izmaksas",IF('1a+c+n'!$Q21="C",'1a+c+n'!L21,0))</f>
        <v>0</v>
      </c>
      <c r="M21" s="28">
        <f>IF($C$4="citu pasākumu izmaksas",IF('1a+c+n'!$Q21="C",'1a+c+n'!M21,0))</f>
        <v>0</v>
      </c>
      <c r="N21" s="28">
        <f>IF($C$4="citu pasākumu izmaksas",IF('1a+c+n'!$Q21="C",'1a+c+n'!N21,0))</f>
        <v>0</v>
      </c>
      <c r="O21" s="28">
        <f>IF($C$4="citu pasākumu izmaksas",IF('1a+c+n'!$Q21="C",'1a+c+n'!O21,0))</f>
        <v>0</v>
      </c>
      <c r="P21" s="59">
        <f>IF($C$4="citu pasākumu izmaksas",IF('1a+c+n'!$Q21="C",'1a+c+n'!P21,0))</f>
        <v>0</v>
      </c>
    </row>
    <row r="22" spans="1:16">
      <c r="A22" s="64">
        <f>IF(P22=0,0,IF(COUNTBLANK(P22)=1,0,COUNTA($P$14:P22)))</f>
        <v>0</v>
      </c>
      <c r="B22" s="28">
        <f>IF($C$4="citu pasākumu izmaksas",IF('1a+c+n'!$Q22="C",'1a+c+n'!B22,0))</f>
        <v>0</v>
      </c>
      <c r="C22" s="80">
        <f>IF($C$4="citu pasākumu izmaksas",IF('1a+c+n'!$Q22="C",'1a+c+n'!C22,0))</f>
        <v>0</v>
      </c>
      <c r="D22" s="28">
        <f>IF($C$4="citu pasākumu izmaksas",IF('1a+c+n'!$Q22="C",'1a+c+n'!D22,0))</f>
        <v>0</v>
      </c>
      <c r="E22" s="59"/>
      <c r="F22" s="81"/>
      <c r="G22" s="28"/>
      <c r="H22" s="28">
        <f>IF($C$4="citu pasākumu izmaksas",IF('1a+c+n'!$Q22="C",'1a+c+n'!H22,0))</f>
        <v>0</v>
      </c>
      <c r="I22" s="28"/>
      <c r="J22" s="28"/>
      <c r="K22" s="59">
        <f>IF($C$4="citu pasākumu izmaksas",IF('1a+c+n'!$Q22="C",'1a+c+n'!K22,0))</f>
        <v>0</v>
      </c>
      <c r="L22" s="108">
        <f>IF($C$4="citu pasākumu izmaksas",IF('1a+c+n'!$Q22="C",'1a+c+n'!L22,0))</f>
        <v>0</v>
      </c>
      <c r="M22" s="28">
        <f>IF($C$4="citu pasākumu izmaksas",IF('1a+c+n'!$Q22="C",'1a+c+n'!M22,0))</f>
        <v>0</v>
      </c>
      <c r="N22" s="28">
        <f>IF($C$4="citu pasākumu izmaksas",IF('1a+c+n'!$Q22="C",'1a+c+n'!N22,0))</f>
        <v>0</v>
      </c>
      <c r="O22" s="28">
        <f>IF($C$4="citu pasākumu izmaksas",IF('1a+c+n'!$Q22="C",'1a+c+n'!O22,0))</f>
        <v>0</v>
      </c>
      <c r="P22" s="59">
        <f>IF($C$4="citu pasākumu izmaksas",IF('1a+c+n'!$Q22="C",'1a+c+n'!P22,0))</f>
        <v>0</v>
      </c>
    </row>
    <row r="23" spans="1:16">
      <c r="A23" s="64">
        <f>IF(P23=0,0,IF(COUNTBLANK(P23)=1,0,COUNTA($P$14:P23)))</f>
        <v>0</v>
      </c>
      <c r="B23" s="28">
        <f>IF($C$4="citu pasākumu izmaksas",IF('1a+c+n'!$Q23="C",'1a+c+n'!B23,0))</f>
        <v>0</v>
      </c>
      <c r="C23" s="80">
        <f>IF($C$4="citu pasākumu izmaksas",IF('1a+c+n'!$Q23="C",'1a+c+n'!C23,0))</f>
        <v>0</v>
      </c>
      <c r="D23" s="28">
        <f>IF($C$4="citu pasākumu izmaksas",IF('1a+c+n'!$Q23="C",'1a+c+n'!D23,0))</f>
        <v>0</v>
      </c>
      <c r="E23" s="59"/>
      <c r="F23" s="81"/>
      <c r="G23" s="28"/>
      <c r="H23" s="28">
        <f>IF($C$4="citu pasākumu izmaksas",IF('1a+c+n'!$Q23="C",'1a+c+n'!H23,0))</f>
        <v>0</v>
      </c>
      <c r="I23" s="28"/>
      <c r="J23" s="28"/>
      <c r="K23" s="59">
        <f>IF($C$4="citu pasākumu izmaksas",IF('1a+c+n'!$Q23="C",'1a+c+n'!K23,0))</f>
        <v>0</v>
      </c>
      <c r="L23" s="108">
        <f>IF($C$4="citu pasākumu izmaksas",IF('1a+c+n'!$Q23="C",'1a+c+n'!L23,0))</f>
        <v>0</v>
      </c>
      <c r="M23" s="28">
        <f>IF($C$4="citu pasākumu izmaksas",IF('1a+c+n'!$Q23="C",'1a+c+n'!M23,0))</f>
        <v>0</v>
      </c>
      <c r="N23" s="28">
        <f>IF($C$4="citu pasākumu izmaksas",IF('1a+c+n'!$Q23="C",'1a+c+n'!N23,0))</f>
        <v>0</v>
      </c>
      <c r="O23" s="28">
        <f>IF($C$4="citu pasākumu izmaksas",IF('1a+c+n'!$Q23="C",'1a+c+n'!O23,0))</f>
        <v>0</v>
      </c>
      <c r="P23" s="59">
        <f>IF($C$4="citu pasākumu izmaksas",IF('1a+c+n'!$Q23="C",'1a+c+n'!P23,0))</f>
        <v>0</v>
      </c>
    </row>
    <row r="24" spans="1:16" ht="12" thickBot="1">
      <c r="A24" s="64">
        <f>IF(P24=0,0,IF(COUNTBLANK(P24)=1,0,COUNTA($P$14:P24)))</f>
        <v>0</v>
      </c>
      <c r="B24" s="28">
        <f>IF($C$4="citu pasākumu izmaksas",IF('1a+c+n'!$Q24="C",'1a+c+n'!B24,0))</f>
        <v>0</v>
      </c>
      <c r="C24" s="80">
        <f>IF($C$4="citu pasākumu izmaksas",IF('1a+c+n'!$Q24="C",'1a+c+n'!C24,0))</f>
        <v>0</v>
      </c>
      <c r="D24" s="28">
        <f>IF($C$4="citu pasākumu izmaksas",IF('1a+c+n'!$Q24="C",'1a+c+n'!D24,0))</f>
        <v>0</v>
      </c>
      <c r="E24" s="59"/>
      <c r="F24" s="81"/>
      <c r="G24" s="28"/>
      <c r="H24" s="28">
        <f>IF($C$4="citu pasākumu izmaksas",IF('1a+c+n'!$Q24="C",'1a+c+n'!H24,0))</f>
        <v>0</v>
      </c>
      <c r="I24" s="28"/>
      <c r="J24" s="28"/>
      <c r="K24" s="59">
        <f>IF($C$4="citu pasākumu izmaksas",IF('1a+c+n'!$Q24="C",'1a+c+n'!K24,0))</f>
        <v>0</v>
      </c>
      <c r="L24" s="108">
        <f>IF($C$4="citu pasākumu izmaksas",IF('1a+c+n'!$Q24="C",'1a+c+n'!L24,0))</f>
        <v>0</v>
      </c>
      <c r="M24" s="28">
        <f>IF($C$4="citu pasākumu izmaksas",IF('1a+c+n'!$Q24="C",'1a+c+n'!M24,0))</f>
        <v>0</v>
      </c>
      <c r="N24" s="28">
        <f>IF($C$4="citu pasākumu izmaksas",IF('1a+c+n'!$Q24="C",'1a+c+n'!N24,0))</f>
        <v>0</v>
      </c>
      <c r="O24" s="28">
        <f>IF($C$4="citu pasākumu izmaksas",IF('1a+c+n'!$Q24="C",'1a+c+n'!O24,0))</f>
        <v>0</v>
      </c>
      <c r="P24" s="59">
        <f>IF($C$4="citu pasākumu izmaksas",IF('1a+c+n'!$Q24="C",'1a+c+n'!P24,0))</f>
        <v>0</v>
      </c>
    </row>
    <row r="25" spans="1:16" ht="12" customHeight="1" thickBot="1">
      <c r="A25" s="333" t="s">
        <v>63</v>
      </c>
      <c r="B25" s="334"/>
      <c r="C25" s="334"/>
      <c r="D25" s="334"/>
      <c r="E25" s="334"/>
      <c r="F25" s="334"/>
      <c r="G25" s="334"/>
      <c r="H25" s="334"/>
      <c r="I25" s="334"/>
      <c r="J25" s="334"/>
      <c r="K25" s="335"/>
      <c r="L25" s="109">
        <f>SUM(L14:L24)</f>
        <v>0</v>
      </c>
      <c r="M25" s="110">
        <f>SUM(M14:M24)</f>
        <v>0</v>
      </c>
      <c r="N25" s="110">
        <f>SUM(N14:N24)</f>
        <v>0</v>
      </c>
      <c r="O25" s="110">
        <f>SUM(O14:O24)</f>
        <v>0</v>
      </c>
      <c r="P25" s="111">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36">
        <f>'Kops c'!C35:H35</f>
        <v>0</v>
      </c>
      <c r="D28" s="336"/>
      <c r="E28" s="336"/>
      <c r="F28" s="336"/>
      <c r="G28" s="336"/>
      <c r="H28" s="336"/>
      <c r="I28" s="20"/>
      <c r="J28" s="20"/>
      <c r="K28" s="20"/>
      <c r="L28" s="20"/>
      <c r="M28" s="20"/>
      <c r="N28" s="20"/>
      <c r="O28" s="20"/>
      <c r="P28" s="20"/>
    </row>
    <row r="29" spans="1:16">
      <c r="A29" s="20"/>
      <c r="B29" s="20"/>
      <c r="C29" s="258" t="s">
        <v>15</v>
      </c>
      <c r="D29" s="258"/>
      <c r="E29" s="258"/>
      <c r="F29" s="258"/>
      <c r="G29" s="258"/>
      <c r="H29" s="25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301" t="str">
        <f>'Kops n'!A38:D38</f>
        <v>Tāme sastādīta 2024. gada __.__________</v>
      </c>
      <c r="B31" s="302"/>
      <c r="C31" s="302"/>
      <c r="D31" s="30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36">
        <f>'Kops c'!C40:H40</f>
        <v>0</v>
      </c>
      <c r="D33" s="336"/>
      <c r="E33" s="336"/>
      <c r="F33" s="336"/>
      <c r="G33" s="336"/>
      <c r="H33" s="336"/>
      <c r="I33" s="20"/>
      <c r="J33" s="20"/>
      <c r="K33" s="20"/>
      <c r="L33" s="20"/>
      <c r="M33" s="20"/>
      <c r="N33" s="20"/>
      <c r="O33" s="20"/>
      <c r="P33" s="20"/>
    </row>
    <row r="34" spans="1:16">
      <c r="A34" s="20"/>
      <c r="B34" s="20"/>
      <c r="C34" s="258" t="s">
        <v>15</v>
      </c>
      <c r="D34" s="258"/>
      <c r="E34" s="258"/>
      <c r="F34" s="258"/>
      <c r="G34" s="258"/>
      <c r="H34" s="25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2" t="s">
        <v>16</v>
      </c>
      <c r="B36" s="52"/>
      <c r="C36" s="113">
        <f>'Kops c'!C43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5:K25">
    <cfRule type="containsText" dxfId="303"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302" priority="1" operator="equal">
      <formula>0</formula>
    </cfRule>
  </conditionalFormatting>
  <conditionalFormatting sqref="C2:I2 D5:L8 N9:O9 L25:P25 C28:H28 C33:H33 C36">
    <cfRule type="cellIs" dxfId="301"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C00000"/>
  </sheetPr>
  <dimension ref="A1:P37"/>
  <sheetViews>
    <sheetView workbookViewId="0">
      <selection activeCell="A25" sqref="A25:XFD101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'1a+c+n'!D1</f>
        <v>1</v>
      </c>
      <c r="E1" s="26"/>
      <c r="F1" s="26"/>
      <c r="G1" s="26"/>
      <c r="H1" s="26"/>
      <c r="I1" s="26"/>
      <c r="J1" s="26"/>
      <c r="N1" s="30"/>
      <c r="O1" s="31"/>
      <c r="P1" s="32"/>
    </row>
    <row r="2" spans="1:16">
      <c r="A2" s="33"/>
      <c r="B2" s="33"/>
      <c r="C2" s="324" t="str">
        <f>'1a+c+n'!C2:I2</f>
        <v>Būvlaukuma sagatavošana</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45</v>
      </c>
      <c r="B9" s="327"/>
      <c r="C9" s="327"/>
      <c r="D9" s="327"/>
      <c r="E9" s="327"/>
      <c r="F9" s="327"/>
      <c r="G9" s="35"/>
      <c r="H9" s="35"/>
      <c r="I9" s="35"/>
      <c r="J9" s="328" t="s">
        <v>46</v>
      </c>
      <c r="K9" s="328"/>
      <c r="L9" s="328"/>
      <c r="M9" s="328"/>
      <c r="N9" s="329">
        <f>P25</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IF($C$4="Neattiecināmās izmaksas",IF('1a+c+n'!$Q14="N",'1a+c+n'!B14,0))</f>
        <v>0</v>
      </c>
      <c r="C14" s="78">
        <f>IF($C$4="Neattiecināmās izmaksas",IF('1a+c+n'!$Q14="N",'1a+c+n'!C14,0))</f>
        <v>0</v>
      </c>
      <c r="D14" s="27">
        <f>IF($C$4="Neattiecināmās izmaksas",IF('1a+c+n'!$Q14="N",'1a+c+n'!D14,0))</f>
        <v>0</v>
      </c>
      <c r="E14" s="57"/>
      <c r="F14" s="79"/>
      <c r="G14" s="27">
        <f>IF($C$4="Neattiecināmās izmaksas",IF('1a+c+n'!$Q14="N",'1a+c+n'!G14,0))</f>
        <v>0</v>
      </c>
      <c r="H14" s="27">
        <f>IF($C$4="Neattiecināmās izmaksas",IF('1a+c+n'!$Q14="N",'1a+c+n'!H14,0))</f>
        <v>0</v>
      </c>
      <c r="I14" s="27"/>
      <c r="J14" s="27"/>
      <c r="K14" s="57">
        <f>IF($C$4="Neattiecināmās izmaksas",IF('1a+c+n'!$Q14="N",'1a+c+n'!K14,0))</f>
        <v>0</v>
      </c>
      <c r="L14" s="107">
        <f>IF($C$4="Neattiecināmās izmaksas",IF('1a+c+n'!$Q14="N",'1a+c+n'!L14,0))</f>
        <v>0</v>
      </c>
      <c r="M14" s="27">
        <f>IF($C$4="Neattiecināmās izmaksas",IF('1a+c+n'!$Q14="N",'1a+c+n'!M14,0))</f>
        <v>0</v>
      </c>
      <c r="N14" s="27">
        <f>IF($C$4="Neattiecināmās izmaksas",IF('1a+c+n'!$Q14="N",'1a+c+n'!N14,0))</f>
        <v>0</v>
      </c>
      <c r="O14" s="27">
        <f>IF($C$4="Neattiecināmās izmaksas",IF('1a+c+n'!$Q14="N",'1a+c+n'!O14,0))</f>
        <v>0</v>
      </c>
      <c r="P14" s="57">
        <f>IF($C$4="Neattiecināmās izmaksas",IF('1a+c+n'!$Q14="N",'1a+c+n'!P14,0))</f>
        <v>0</v>
      </c>
    </row>
    <row r="15" spans="1:16">
      <c r="A15" s="64">
        <f>IF(P15=0,0,IF(COUNTBLANK(P15)=1,0,COUNTA($P$14:P15)))</f>
        <v>0</v>
      </c>
      <c r="B15" s="28">
        <f>IF($C$4="Neattiecināmās izmaksas",IF('1a+c+n'!$Q15="N",'1a+c+n'!B15,0))</f>
        <v>0</v>
      </c>
      <c r="C15" s="80">
        <f>IF($C$4="Neattiecināmās izmaksas",IF('1a+c+n'!$Q15="N",'1a+c+n'!C15,0))</f>
        <v>0</v>
      </c>
      <c r="D15" s="28">
        <f>IF($C$4="Neattiecināmās izmaksas",IF('1a+c+n'!$Q15="N",'1a+c+n'!D15,0))</f>
        <v>0</v>
      </c>
      <c r="E15" s="59"/>
      <c r="F15" s="81"/>
      <c r="G15" s="28"/>
      <c r="H15" s="28">
        <f>IF($C$4="Neattiecināmās izmaksas",IF('1a+c+n'!$Q15="N",'1a+c+n'!H15,0))</f>
        <v>0</v>
      </c>
      <c r="I15" s="28"/>
      <c r="J15" s="28"/>
      <c r="K15" s="59">
        <f>IF($C$4="Neattiecināmās izmaksas",IF('1a+c+n'!$Q15="N",'1a+c+n'!K15,0))</f>
        <v>0</v>
      </c>
      <c r="L15" s="108">
        <f>IF($C$4="Neattiecināmās izmaksas",IF('1a+c+n'!$Q15="N",'1a+c+n'!L15,0))</f>
        <v>0</v>
      </c>
      <c r="M15" s="28">
        <f>IF($C$4="Neattiecināmās izmaksas",IF('1a+c+n'!$Q15="N",'1a+c+n'!M15,0))</f>
        <v>0</v>
      </c>
      <c r="N15" s="28">
        <f>IF($C$4="Neattiecināmās izmaksas",IF('1a+c+n'!$Q15="N",'1a+c+n'!N15,0))</f>
        <v>0</v>
      </c>
      <c r="O15" s="28">
        <f>IF($C$4="Neattiecināmās izmaksas",IF('1a+c+n'!$Q15="N",'1a+c+n'!O15,0))</f>
        <v>0</v>
      </c>
      <c r="P15" s="59">
        <f>IF($C$4="Neattiecināmās izmaksas",IF('1a+c+n'!$Q15="N",'1a+c+n'!P15,0))</f>
        <v>0</v>
      </c>
    </row>
    <row r="16" spans="1:16">
      <c r="A16" s="64">
        <f>IF(P16=0,0,IF(COUNTBLANK(P16)=1,0,COUNTA($P$14:P16)))</f>
        <v>0</v>
      </c>
      <c r="B16" s="28">
        <f>IF($C$4="Neattiecināmās izmaksas",IF('1a+c+n'!$Q16="N",'1a+c+n'!B16,0))</f>
        <v>0</v>
      </c>
      <c r="C16" s="80">
        <f>IF($C$4="Neattiecināmās izmaksas",IF('1a+c+n'!$Q16="N",'1a+c+n'!C16,0))</f>
        <v>0</v>
      </c>
      <c r="D16" s="28">
        <f>IF($C$4="Neattiecināmās izmaksas",IF('1a+c+n'!$Q16="N",'1a+c+n'!D16,0))</f>
        <v>0</v>
      </c>
      <c r="E16" s="59"/>
      <c r="F16" s="81"/>
      <c r="G16" s="28"/>
      <c r="H16" s="28">
        <f>IF($C$4="Neattiecināmās izmaksas",IF('1a+c+n'!$Q16="N",'1a+c+n'!H16,0))</f>
        <v>0</v>
      </c>
      <c r="I16" s="28"/>
      <c r="J16" s="28"/>
      <c r="K16" s="59">
        <f>IF($C$4="Neattiecināmās izmaksas",IF('1a+c+n'!$Q16="N",'1a+c+n'!K16,0))</f>
        <v>0</v>
      </c>
      <c r="L16" s="108">
        <f>IF($C$4="Neattiecināmās izmaksas",IF('1a+c+n'!$Q16="N",'1a+c+n'!L16,0))</f>
        <v>0</v>
      </c>
      <c r="M16" s="28">
        <f>IF($C$4="Neattiecināmās izmaksas",IF('1a+c+n'!$Q16="N",'1a+c+n'!M16,0))</f>
        <v>0</v>
      </c>
      <c r="N16" s="28">
        <f>IF($C$4="Neattiecināmās izmaksas",IF('1a+c+n'!$Q16="N",'1a+c+n'!N16,0))</f>
        <v>0</v>
      </c>
      <c r="O16" s="28">
        <f>IF($C$4="Neattiecināmās izmaksas",IF('1a+c+n'!$Q16="N",'1a+c+n'!O16,0))</f>
        <v>0</v>
      </c>
      <c r="P16" s="59">
        <f>IF($C$4="Neattiecināmās izmaksas",IF('1a+c+n'!$Q16="N",'1a+c+n'!P16,0))</f>
        <v>0</v>
      </c>
    </row>
    <row r="17" spans="1:16">
      <c r="A17" s="64">
        <f>IF(P17=0,0,IF(COUNTBLANK(P17)=1,0,COUNTA($P$14:P17)))</f>
        <v>0</v>
      </c>
      <c r="B17" s="28">
        <f>IF($C$4="Neattiecināmās izmaksas",IF('1a+c+n'!$Q17="N",'1a+c+n'!B17,0))</f>
        <v>0</v>
      </c>
      <c r="C17" s="80">
        <f>IF($C$4="Neattiecināmās izmaksas",IF('1a+c+n'!$Q17="N",'1a+c+n'!C17,0))</f>
        <v>0</v>
      </c>
      <c r="D17" s="28">
        <f>IF($C$4="Neattiecināmās izmaksas",IF('1a+c+n'!$Q17="N",'1a+c+n'!D17,0))</f>
        <v>0</v>
      </c>
      <c r="E17" s="59"/>
      <c r="F17" s="81"/>
      <c r="G17" s="28"/>
      <c r="H17" s="28">
        <f>IF($C$4="Neattiecināmās izmaksas",IF('1a+c+n'!$Q17="N",'1a+c+n'!H17,0))</f>
        <v>0</v>
      </c>
      <c r="I17" s="28"/>
      <c r="J17" s="28"/>
      <c r="K17" s="59">
        <f>IF($C$4="Neattiecināmās izmaksas",IF('1a+c+n'!$Q17="N",'1a+c+n'!K17,0))</f>
        <v>0</v>
      </c>
      <c r="L17" s="108">
        <f>IF($C$4="Neattiecināmās izmaksas",IF('1a+c+n'!$Q17="N",'1a+c+n'!L17,0))</f>
        <v>0</v>
      </c>
      <c r="M17" s="28">
        <f>IF($C$4="Neattiecināmās izmaksas",IF('1a+c+n'!$Q17="N",'1a+c+n'!M17,0))</f>
        <v>0</v>
      </c>
      <c r="N17" s="28">
        <f>IF($C$4="Neattiecināmās izmaksas",IF('1a+c+n'!$Q17="N",'1a+c+n'!N17,0))</f>
        <v>0</v>
      </c>
      <c r="O17" s="28">
        <f>IF($C$4="Neattiecināmās izmaksas",IF('1a+c+n'!$Q17="N",'1a+c+n'!O17,0))</f>
        <v>0</v>
      </c>
      <c r="P17" s="59">
        <f>IF($C$4="Neattiecināmās izmaksas",IF('1a+c+n'!$Q17="N",'1a+c+n'!P17,0))</f>
        <v>0</v>
      </c>
    </row>
    <row r="18" spans="1:16">
      <c r="A18" s="64">
        <f>IF(P18=0,0,IF(COUNTBLANK(P18)=1,0,COUNTA($P$14:P18)))</f>
        <v>0</v>
      </c>
      <c r="B18" s="28">
        <f>IF($C$4="Neattiecināmās izmaksas",IF('1a+c+n'!$Q18="N",'1a+c+n'!B18,0))</f>
        <v>0</v>
      </c>
      <c r="C18" s="80">
        <f>IF($C$4="Neattiecināmās izmaksas",IF('1a+c+n'!$Q18="N",'1a+c+n'!C18,0))</f>
        <v>0</v>
      </c>
      <c r="D18" s="28">
        <f>IF($C$4="Neattiecināmās izmaksas",IF('1a+c+n'!$Q18="N",'1a+c+n'!D18,0))</f>
        <v>0</v>
      </c>
      <c r="E18" s="59"/>
      <c r="F18" s="81"/>
      <c r="G18" s="28"/>
      <c r="H18" s="28">
        <f>IF($C$4="Neattiecināmās izmaksas",IF('1a+c+n'!$Q18="N",'1a+c+n'!H18,0))</f>
        <v>0</v>
      </c>
      <c r="I18" s="28"/>
      <c r="J18" s="28"/>
      <c r="K18" s="59">
        <f>IF($C$4="Neattiecināmās izmaksas",IF('1a+c+n'!$Q18="N",'1a+c+n'!K18,0))</f>
        <v>0</v>
      </c>
      <c r="L18" s="108">
        <f>IF($C$4="Neattiecināmās izmaksas",IF('1a+c+n'!$Q18="N",'1a+c+n'!L18,0))</f>
        <v>0</v>
      </c>
      <c r="M18" s="28">
        <f>IF($C$4="Neattiecināmās izmaksas",IF('1a+c+n'!$Q18="N",'1a+c+n'!M18,0))</f>
        <v>0</v>
      </c>
      <c r="N18" s="28">
        <f>IF($C$4="Neattiecināmās izmaksas",IF('1a+c+n'!$Q18="N",'1a+c+n'!N18,0))</f>
        <v>0</v>
      </c>
      <c r="O18" s="28">
        <f>IF($C$4="Neattiecināmās izmaksas",IF('1a+c+n'!$Q18="N",'1a+c+n'!O18,0))</f>
        <v>0</v>
      </c>
      <c r="P18" s="59">
        <f>IF($C$4="Neattiecināmās izmaksas",IF('1a+c+n'!$Q18="N",'1a+c+n'!P18,0))</f>
        <v>0</v>
      </c>
    </row>
    <row r="19" spans="1:16">
      <c r="A19" s="64">
        <f>IF(P19=0,0,IF(COUNTBLANK(P19)=1,0,COUNTA($P$14:P19)))</f>
        <v>0</v>
      </c>
      <c r="B19" s="28">
        <f>IF($C$4="Neattiecināmās izmaksas",IF('1a+c+n'!$Q19="N",'1a+c+n'!B19,0))</f>
        <v>0</v>
      </c>
      <c r="C19" s="80">
        <f>IF($C$4="Neattiecināmās izmaksas",IF('1a+c+n'!$Q19="N",'1a+c+n'!C19,0))</f>
        <v>0</v>
      </c>
      <c r="D19" s="28">
        <f>IF($C$4="Neattiecināmās izmaksas",IF('1a+c+n'!$Q19="N",'1a+c+n'!D19,0))</f>
        <v>0</v>
      </c>
      <c r="E19" s="59"/>
      <c r="F19" s="81"/>
      <c r="G19" s="28"/>
      <c r="H19" s="28">
        <f>IF($C$4="Neattiecināmās izmaksas",IF('1a+c+n'!$Q19="N",'1a+c+n'!H19,0))</f>
        <v>0</v>
      </c>
      <c r="I19" s="28"/>
      <c r="J19" s="28"/>
      <c r="K19" s="59">
        <f>IF($C$4="Neattiecināmās izmaksas",IF('1a+c+n'!$Q19="N",'1a+c+n'!K19,0))</f>
        <v>0</v>
      </c>
      <c r="L19" s="108">
        <f>IF($C$4="Neattiecināmās izmaksas",IF('1a+c+n'!$Q19="N",'1a+c+n'!L19,0))</f>
        <v>0</v>
      </c>
      <c r="M19" s="28">
        <f>IF($C$4="Neattiecināmās izmaksas",IF('1a+c+n'!$Q19="N",'1a+c+n'!M19,0))</f>
        <v>0</v>
      </c>
      <c r="N19" s="28">
        <f>IF($C$4="Neattiecināmās izmaksas",IF('1a+c+n'!$Q19="N",'1a+c+n'!N19,0))</f>
        <v>0</v>
      </c>
      <c r="O19" s="28">
        <f>IF($C$4="Neattiecināmās izmaksas",IF('1a+c+n'!$Q19="N",'1a+c+n'!O19,0))</f>
        <v>0</v>
      </c>
      <c r="P19" s="59">
        <f>IF($C$4="Neattiecināmās izmaksas",IF('1a+c+n'!$Q19="N",'1a+c+n'!P19,0))</f>
        <v>0</v>
      </c>
    </row>
    <row r="20" spans="1:16">
      <c r="A20" s="64">
        <f>IF(P20=0,0,IF(COUNTBLANK(P20)=1,0,COUNTA($P$14:P20)))</f>
        <v>0</v>
      </c>
      <c r="B20" s="28">
        <f>IF($C$4="Neattiecināmās izmaksas",IF('1a+c+n'!$Q20="N",'1a+c+n'!B20,0))</f>
        <v>0</v>
      </c>
      <c r="C20" s="80">
        <f>IF($C$4="Neattiecināmās izmaksas",IF('1a+c+n'!$Q20="N",'1a+c+n'!C20,0))</f>
        <v>0</v>
      </c>
      <c r="D20" s="28">
        <f>IF($C$4="Neattiecināmās izmaksas",IF('1a+c+n'!$Q20="N",'1a+c+n'!D20,0))</f>
        <v>0</v>
      </c>
      <c r="E20" s="59"/>
      <c r="F20" s="81"/>
      <c r="G20" s="28"/>
      <c r="H20" s="28">
        <f>IF($C$4="Neattiecināmās izmaksas",IF('1a+c+n'!$Q20="N",'1a+c+n'!H20,0))</f>
        <v>0</v>
      </c>
      <c r="I20" s="28"/>
      <c r="J20" s="28"/>
      <c r="K20" s="59">
        <f>IF($C$4="Neattiecināmās izmaksas",IF('1a+c+n'!$Q20="N",'1a+c+n'!K20,0))</f>
        <v>0</v>
      </c>
      <c r="L20" s="108">
        <f>IF($C$4="Neattiecināmās izmaksas",IF('1a+c+n'!$Q20="N",'1a+c+n'!L20,0))</f>
        <v>0</v>
      </c>
      <c r="M20" s="28">
        <f>IF($C$4="Neattiecināmās izmaksas",IF('1a+c+n'!$Q20="N",'1a+c+n'!M20,0))</f>
        <v>0</v>
      </c>
      <c r="N20" s="28">
        <f>IF($C$4="Neattiecināmās izmaksas",IF('1a+c+n'!$Q20="N",'1a+c+n'!N20,0))</f>
        <v>0</v>
      </c>
      <c r="O20" s="28">
        <f>IF($C$4="Neattiecināmās izmaksas",IF('1a+c+n'!$Q20="N",'1a+c+n'!O20,0))</f>
        <v>0</v>
      </c>
      <c r="P20" s="59">
        <f>IF($C$4="Neattiecināmās izmaksas",IF('1a+c+n'!$Q20="N",'1a+c+n'!P20,0))</f>
        <v>0</v>
      </c>
    </row>
    <row r="21" spans="1:16">
      <c r="A21" s="64">
        <f>IF(P21=0,0,IF(COUNTBLANK(P21)=1,0,COUNTA($P$14:P21)))</f>
        <v>0</v>
      </c>
      <c r="B21" s="28">
        <f>IF($C$4="Neattiecināmās izmaksas",IF('1a+c+n'!$Q21="N",'1a+c+n'!B21,0))</f>
        <v>0</v>
      </c>
      <c r="C21" s="80">
        <f>IF($C$4="Neattiecināmās izmaksas",IF('1a+c+n'!$Q21="N",'1a+c+n'!C21,0))</f>
        <v>0</v>
      </c>
      <c r="D21" s="28">
        <f>IF($C$4="Neattiecināmās izmaksas",IF('1a+c+n'!$Q21="N",'1a+c+n'!D21,0))</f>
        <v>0</v>
      </c>
      <c r="E21" s="59"/>
      <c r="F21" s="81"/>
      <c r="G21" s="28"/>
      <c r="H21" s="28">
        <f>IF($C$4="Neattiecināmās izmaksas",IF('1a+c+n'!$Q21="N",'1a+c+n'!H21,0))</f>
        <v>0</v>
      </c>
      <c r="I21" s="28"/>
      <c r="J21" s="28"/>
      <c r="K21" s="59">
        <f>IF($C$4="Neattiecināmās izmaksas",IF('1a+c+n'!$Q21="N",'1a+c+n'!K21,0))</f>
        <v>0</v>
      </c>
      <c r="L21" s="108">
        <f>IF($C$4="Neattiecināmās izmaksas",IF('1a+c+n'!$Q21="N",'1a+c+n'!L21,0))</f>
        <v>0</v>
      </c>
      <c r="M21" s="28">
        <f>IF($C$4="Neattiecināmās izmaksas",IF('1a+c+n'!$Q21="N",'1a+c+n'!M21,0))</f>
        <v>0</v>
      </c>
      <c r="N21" s="28">
        <f>IF($C$4="Neattiecināmās izmaksas",IF('1a+c+n'!$Q21="N",'1a+c+n'!N21,0))</f>
        <v>0</v>
      </c>
      <c r="O21" s="28">
        <f>IF($C$4="Neattiecināmās izmaksas",IF('1a+c+n'!$Q21="N",'1a+c+n'!O21,0))</f>
        <v>0</v>
      </c>
      <c r="P21" s="59">
        <f>IF($C$4="Neattiecināmās izmaksas",IF('1a+c+n'!$Q21="N",'1a+c+n'!P21,0))</f>
        <v>0</v>
      </c>
    </row>
    <row r="22" spans="1:16">
      <c r="A22" s="64">
        <f>IF(P22=0,0,IF(COUNTBLANK(P22)=1,0,COUNTA($P$14:P22)))</f>
        <v>0</v>
      </c>
      <c r="B22" s="28">
        <f>IF($C$4="Neattiecināmās izmaksas",IF('1a+c+n'!$Q22="N",'1a+c+n'!B22,0))</f>
        <v>0</v>
      </c>
      <c r="C22" s="80">
        <f>IF($C$4="Neattiecināmās izmaksas",IF('1a+c+n'!$Q22="N",'1a+c+n'!C22,0))</f>
        <v>0</v>
      </c>
      <c r="D22" s="28">
        <f>IF($C$4="Neattiecināmās izmaksas",IF('1a+c+n'!$Q22="N",'1a+c+n'!D22,0))</f>
        <v>0</v>
      </c>
      <c r="E22" s="59"/>
      <c r="F22" s="81"/>
      <c r="G22" s="28"/>
      <c r="H22" s="28">
        <f>IF($C$4="Neattiecināmās izmaksas",IF('1a+c+n'!$Q22="N",'1a+c+n'!H22,0))</f>
        <v>0</v>
      </c>
      <c r="I22" s="28"/>
      <c r="J22" s="28"/>
      <c r="K22" s="59">
        <f>IF($C$4="Neattiecināmās izmaksas",IF('1a+c+n'!$Q22="N",'1a+c+n'!K22,0))</f>
        <v>0</v>
      </c>
      <c r="L22" s="108">
        <f>IF($C$4="Neattiecināmās izmaksas",IF('1a+c+n'!$Q22="N",'1a+c+n'!L22,0))</f>
        <v>0</v>
      </c>
      <c r="M22" s="28">
        <f>IF($C$4="Neattiecināmās izmaksas",IF('1a+c+n'!$Q22="N",'1a+c+n'!M22,0))</f>
        <v>0</v>
      </c>
      <c r="N22" s="28">
        <f>IF($C$4="Neattiecināmās izmaksas",IF('1a+c+n'!$Q22="N",'1a+c+n'!N22,0))</f>
        <v>0</v>
      </c>
      <c r="O22" s="28">
        <f>IF($C$4="Neattiecināmās izmaksas",IF('1a+c+n'!$Q22="N",'1a+c+n'!O22,0))</f>
        <v>0</v>
      </c>
      <c r="P22" s="59">
        <f>IF($C$4="Neattiecināmās izmaksas",IF('1a+c+n'!$Q22="N",'1a+c+n'!P22,0))</f>
        <v>0</v>
      </c>
    </row>
    <row r="23" spans="1:16">
      <c r="A23" s="64">
        <f>IF(P23=0,0,IF(COUNTBLANK(P23)=1,0,COUNTA($P$14:P23)))</f>
        <v>0</v>
      </c>
      <c r="B23" s="28">
        <f>IF($C$4="Neattiecināmās izmaksas",IF('1a+c+n'!$Q23="N",'1a+c+n'!B23,0))</f>
        <v>0</v>
      </c>
      <c r="C23" s="80">
        <f>IF($C$4="Neattiecināmās izmaksas",IF('1a+c+n'!$Q23="N",'1a+c+n'!C23,0))</f>
        <v>0</v>
      </c>
      <c r="D23" s="28">
        <f>IF($C$4="Neattiecināmās izmaksas",IF('1a+c+n'!$Q23="N",'1a+c+n'!D23,0))</f>
        <v>0</v>
      </c>
      <c r="E23" s="59"/>
      <c r="F23" s="81"/>
      <c r="G23" s="28"/>
      <c r="H23" s="28">
        <f>IF($C$4="Neattiecināmās izmaksas",IF('1a+c+n'!$Q23="N",'1a+c+n'!H23,0))</f>
        <v>0</v>
      </c>
      <c r="I23" s="28"/>
      <c r="J23" s="28"/>
      <c r="K23" s="59">
        <f>IF($C$4="Neattiecināmās izmaksas",IF('1a+c+n'!$Q23="N",'1a+c+n'!K23,0))</f>
        <v>0</v>
      </c>
      <c r="L23" s="108">
        <f>IF($C$4="Neattiecināmās izmaksas",IF('1a+c+n'!$Q23="N",'1a+c+n'!L23,0))</f>
        <v>0</v>
      </c>
      <c r="M23" s="28">
        <f>IF($C$4="Neattiecināmās izmaksas",IF('1a+c+n'!$Q23="N",'1a+c+n'!M23,0))</f>
        <v>0</v>
      </c>
      <c r="N23" s="28">
        <f>IF($C$4="Neattiecināmās izmaksas",IF('1a+c+n'!$Q23="N",'1a+c+n'!N23,0))</f>
        <v>0</v>
      </c>
      <c r="O23" s="28">
        <f>IF($C$4="Neattiecināmās izmaksas",IF('1a+c+n'!$Q23="N",'1a+c+n'!O23,0))</f>
        <v>0</v>
      </c>
      <c r="P23" s="59">
        <f>IF($C$4="Neattiecināmās izmaksas",IF('1a+c+n'!$Q23="N",'1a+c+n'!P23,0))</f>
        <v>0</v>
      </c>
    </row>
    <row r="24" spans="1:16" ht="12" thickBot="1">
      <c r="A24" s="64">
        <f>IF(P24=0,0,IF(COUNTBLANK(P24)=1,0,COUNTA($P$14:P24)))</f>
        <v>0</v>
      </c>
      <c r="B24" s="28">
        <f>IF($C$4="Neattiecināmās izmaksas",IF('1a+c+n'!$Q24="N",'1a+c+n'!B24,0))</f>
        <v>0</v>
      </c>
      <c r="C24" s="80">
        <f>IF($C$4="Neattiecināmās izmaksas",IF('1a+c+n'!$Q24="N",'1a+c+n'!C24,0))</f>
        <v>0</v>
      </c>
      <c r="D24" s="28">
        <f>IF($C$4="Neattiecināmās izmaksas",IF('1a+c+n'!$Q24="N",'1a+c+n'!D24,0))</f>
        <v>0</v>
      </c>
      <c r="E24" s="59"/>
      <c r="F24" s="81"/>
      <c r="G24" s="28"/>
      <c r="H24" s="28">
        <f>IF($C$4="Neattiecināmās izmaksas",IF('1a+c+n'!$Q24="N",'1a+c+n'!H24,0))</f>
        <v>0</v>
      </c>
      <c r="I24" s="28"/>
      <c r="J24" s="28"/>
      <c r="K24" s="59">
        <f>IF($C$4="Neattiecināmās izmaksas",IF('1a+c+n'!$Q24="N",'1a+c+n'!K24,0))</f>
        <v>0</v>
      </c>
      <c r="L24" s="108">
        <f>IF($C$4="Neattiecināmās izmaksas",IF('1a+c+n'!$Q24="N",'1a+c+n'!L24,0))</f>
        <v>0</v>
      </c>
      <c r="M24" s="28">
        <f>IF($C$4="Neattiecināmās izmaksas",IF('1a+c+n'!$Q24="N",'1a+c+n'!M24,0))</f>
        <v>0</v>
      </c>
      <c r="N24" s="28">
        <f>IF($C$4="Neattiecināmās izmaksas",IF('1a+c+n'!$Q24="N",'1a+c+n'!N24,0))</f>
        <v>0</v>
      </c>
      <c r="O24" s="28">
        <f>IF($C$4="Neattiecināmās izmaksas",IF('1a+c+n'!$Q24="N",'1a+c+n'!O24,0))</f>
        <v>0</v>
      </c>
      <c r="P24" s="59">
        <f>IF($C$4="Neattiecināmās izmaksas",IF('1a+c+n'!$Q24="N",'1a+c+n'!P24,0))</f>
        <v>0</v>
      </c>
    </row>
    <row r="25" spans="1:16" ht="12" customHeight="1" thickBot="1">
      <c r="A25" s="333" t="s">
        <v>63</v>
      </c>
      <c r="B25" s="334"/>
      <c r="C25" s="334"/>
      <c r="D25" s="334"/>
      <c r="E25" s="334"/>
      <c r="F25" s="334"/>
      <c r="G25" s="334"/>
      <c r="H25" s="334"/>
      <c r="I25" s="334"/>
      <c r="J25" s="334"/>
      <c r="K25" s="335"/>
      <c r="L25" s="109">
        <f>SUM(L14:L24)</f>
        <v>0</v>
      </c>
      <c r="M25" s="110">
        <f>SUM(M14:M24)</f>
        <v>0</v>
      </c>
      <c r="N25" s="110">
        <f>SUM(N14:N24)</f>
        <v>0</v>
      </c>
      <c r="O25" s="110">
        <f>SUM(O14:O24)</f>
        <v>0</v>
      </c>
      <c r="P25" s="111">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36">
        <f>'Kops n'!C35:H35</f>
        <v>0</v>
      </c>
      <c r="D28" s="336"/>
      <c r="E28" s="336"/>
      <c r="F28" s="336"/>
      <c r="G28" s="336"/>
      <c r="H28" s="336"/>
      <c r="I28" s="20"/>
      <c r="J28" s="20"/>
      <c r="K28" s="20"/>
      <c r="L28" s="20"/>
      <c r="M28" s="20"/>
      <c r="N28" s="20"/>
      <c r="O28" s="20"/>
      <c r="P28" s="20"/>
    </row>
    <row r="29" spans="1:16">
      <c r="A29" s="20"/>
      <c r="B29" s="20"/>
      <c r="C29" s="258" t="s">
        <v>15</v>
      </c>
      <c r="D29" s="258"/>
      <c r="E29" s="258"/>
      <c r="F29" s="258"/>
      <c r="G29" s="258"/>
      <c r="H29" s="25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301" t="str">
        <f>'Kops n'!A38:D38</f>
        <v>Tāme sastādīta 2024. gada __.__________</v>
      </c>
      <c r="B31" s="302"/>
      <c r="C31" s="302"/>
      <c r="D31" s="30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36">
        <f>'Kops n'!C40:H40</f>
        <v>0</v>
      </c>
      <c r="D33" s="336"/>
      <c r="E33" s="336"/>
      <c r="F33" s="336"/>
      <c r="G33" s="336"/>
      <c r="H33" s="336"/>
      <c r="I33" s="20"/>
      <c r="J33" s="20"/>
      <c r="K33" s="20"/>
      <c r="L33" s="20"/>
      <c r="M33" s="20"/>
      <c r="N33" s="20"/>
      <c r="O33" s="20"/>
      <c r="P33" s="20"/>
    </row>
    <row r="34" spans="1:16">
      <c r="A34" s="20"/>
      <c r="B34" s="20"/>
      <c r="C34" s="258" t="s">
        <v>15</v>
      </c>
      <c r="D34" s="258"/>
      <c r="E34" s="258"/>
      <c r="F34" s="258"/>
      <c r="G34" s="258"/>
      <c r="H34" s="25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2" t="s">
        <v>16</v>
      </c>
      <c r="B36" s="52"/>
      <c r="C36" s="113">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5:K25">
    <cfRule type="containsText" dxfId="300"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299" priority="1" operator="equal">
      <formula>0</formula>
    </cfRule>
  </conditionalFormatting>
  <conditionalFormatting sqref="C2:I2 D5:L8 N9:O9 L25:P25 C28:H28 C33:H33 C36">
    <cfRule type="cellIs" dxfId="298"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C000"/>
  </sheetPr>
  <dimension ref="A1:R38"/>
  <sheetViews>
    <sheetView topLeftCell="A16" zoomScale="85" zoomScaleNormal="85" workbookViewId="0">
      <selection activeCell="U27" sqref="U27"/>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4">
        <v>2</v>
      </c>
      <c r="E1" s="26"/>
      <c r="F1" s="26"/>
      <c r="G1" s="26"/>
      <c r="H1" s="26"/>
      <c r="I1" s="26"/>
      <c r="J1" s="26"/>
      <c r="N1" s="30"/>
      <c r="O1" s="31"/>
      <c r="P1" s="32"/>
    </row>
    <row r="2" spans="1:17">
      <c r="A2" s="33"/>
      <c r="B2" s="33"/>
      <c r="C2" s="324" t="s">
        <v>199</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200</v>
      </c>
      <c r="B9" s="327"/>
      <c r="C9" s="327"/>
      <c r="D9" s="327"/>
      <c r="E9" s="327"/>
      <c r="F9" s="327"/>
      <c r="G9" s="35"/>
      <c r="H9" s="35"/>
      <c r="I9" s="35"/>
      <c r="J9" s="328" t="s">
        <v>46</v>
      </c>
      <c r="K9" s="328"/>
      <c r="L9" s="328"/>
      <c r="M9" s="328"/>
      <c r="N9" s="329">
        <f>P26</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ht="45">
      <c r="A14" s="63">
        <v>1</v>
      </c>
      <c r="B14" s="27" t="s">
        <v>85</v>
      </c>
      <c r="C14" s="158" t="s">
        <v>82</v>
      </c>
      <c r="D14" s="27" t="s">
        <v>77</v>
      </c>
      <c r="E14" s="159">
        <v>1</v>
      </c>
      <c r="F14" s="88"/>
      <c r="G14" s="89"/>
      <c r="H14" s="89">
        <f>F14*G14</f>
        <v>0</v>
      </c>
      <c r="I14" s="89"/>
      <c r="J14" s="89"/>
      <c r="K14" s="90">
        <f>SUM(H14:J14)</f>
        <v>0</v>
      </c>
      <c r="L14" s="160">
        <f>E14*F14</f>
        <v>0</v>
      </c>
      <c r="M14" s="89">
        <f>H14*E14</f>
        <v>0</v>
      </c>
      <c r="N14" s="89">
        <f>I14*E14</f>
        <v>0</v>
      </c>
      <c r="O14" s="89">
        <f>J14*E14</f>
        <v>0</v>
      </c>
      <c r="P14" s="90">
        <f>SUM(M14:O14)</f>
        <v>0</v>
      </c>
      <c r="Q14" s="70" t="s">
        <v>48</v>
      </c>
    </row>
    <row r="15" spans="1:17" ht="22.5">
      <c r="A15" s="40">
        <v>2</v>
      </c>
      <c r="B15" s="127" t="s">
        <v>85</v>
      </c>
      <c r="C15" s="48" t="s">
        <v>212</v>
      </c>
      <c r="D15" s="28" t="s">
        <v>78</v>
      </c>
      <c r="E15" s="146">
        <v>99</v>
      </c>
      <c r="F15" s="51"/>
      <c r="G15" s="49"/>
      <c r="H15" s="49">
        <f t="shared" ref="H15:H25" si="0">F15*G15</f>
        <v>0</v>
      </c>
      <c r="I15" s="49"/>
      <c r="J15" s="49"/>
      <c r="K15" s="50">
        <f t="shared" ref="K15:K25" si="1">SUM(H15:J15)</f>
        <v>0</v>
      </c>
      <c r="L15" s="149">
        <f t="shared" ref="L15:L25" si="2">E15*F15</f>
        <v>0</v>
      </c>
      <c r="M15" s="49">
        <f t="shared" ref="M15:M25" si="3">H15*E15</f>
        <v>0</v>
      </c>
      <c r="N15" s="49">
        <f t="shared" ref="N15:N25" si="4">I15*E15</f>
        <v>0</v>
      </c>
      <c r="O15" s="49">
        <f t="shared" ref="O15:O25" si="5">J15*E15</f>
        <v>0</v>
      </c>
      <c r="P15" s="50">
        <f t="shared" ref="P15:P25" si="6">SUM(M15:O15)</f>
        <v>0</v>
      </c>
      <c r="Q15" s="77" t="s">
        <v>47</v>
      </c>
    </row>
    <row r="16" spans="1:17" ht="22.5">
      <c r="A16" s="40">
        <v>3</v>
      </c>
      <c r="B16" s="127" t="s">
        <v>85</v>
      </c>
      <c r="C16" s="48" t="s">
        <v>213</v>
      </c>
      <c r="D16" s="129" t="s">
        <v>78</v>
      </c>
      <c r="E16" s="146">
        <v>54</v>
      </c>
      <c r="F16" s="51"/>
      <c r="G16" s="49"/>
      <c r="H16" s="49">
        <f t="shared" si="0"/>
        <v>0</v>
      </c>
      <c r="I16" s="49"/>
      <c r="J16" s="49"/>
      <c r="K16" s="50">
        <f t="shared" si="1"/>
        <v>0</v>
      </c>
      <c r="L16" s="149">
        <f t="shared" ref="L16:L24" si="7">E16*F16</f>
        <v>0</v>
      </c>
      <c r="M16" s="49">
        <f t="shared" ref="M16:M24" si="8">H16*E16</f>
        <v>0</v>
      </c>
      <c r="N16" s="49">
        <f t="shared" ref="N16:N24" si="9">I16*E16</f>
        <v>0</v>
      </c>
      <c r="O16" s="49">
        <f t="shared" ref="O16:O24" si="10">J16*E16</f>
        <v>0</v>
      </c>
      <c r="P16" s="50">
        <f t="shared" ref="P16:P24" si="11">SUM(M16:O16)</f>
        <v>0</v>
      </c>
      <c r="Q16" s="77" t="s">
        <v>47</v>
      </c>
    </row>
    <row r="17" spans="1:17" ht="22.5">
      <c r="A17" s="40">
        <v>4</v>
      </c>
      <c r="B17" s="127" t="s">
        <v>85</v>
      </c>
      <c r="C17" s="48" t="s">
        <v>83</v>
      </c>
      <c r="D17" s="28" t="s">
        <v>78</v>
      </c>
      <c r="E17" s="146">
        <v>3</v>
      </c>
      <c r="F17" s="51"/>
      <c r="G17" s="49"/>
      <c r="H17" s="49">
        <f t="shared" si="0"/>
        <v>0</v>
      </c>
      <c r="I17" s="49"/>
      <c r="J17" s="49"/>
      <c r="K17" s="50">
        <f t="shared" si="1"/>
        <v>0</v>
      </c>
      <c r="L17" s="149">
        <f t="shared" si="7"/>
        <v>0</v>
      </c>
      <c r="M17" s="49">
        <f t="shared" si="8"/>
        <v>0</v>
      </c>
      <c r="N17" s="49">
        <f t="shared" si="9"/>
        <v>0</v>
      </c>
      <c r="O17" s="49">
        <f t="shared" si="10"/>
        <v>0</v>
      </c>
      <c r="P17" s="50">
        <f t="shared" si="11"/>
        <v>0</v>
      </c>
      <c r="Q17" s="77" t="s">
        <v>47</v>
      </c>
    </row>
    <row r="18" spans="1:17" ht="22.5">
      <c r="A18" s="40">
        <v>5</v>
      </c>
      <c r="B18" s="127" t="s">
        <v>85</v>
      </c>
      <c r="C18" s="48" t="s">
        <v>214</v>
      </c>
      <c r="D18" s="129" t="s">
        <v>77</v>
      </c>
      <c r="E18" s="146">
        <v>36</v>
      </c>
      <c r="F18" s="51"/>
      <c r="G18" s="49"/>
      <c r="H18" s="49">
        <f t="shared" ref="H18" si="12">F18*G18</f>
        <v>0</v>
      </c>
      <c r="I18" s="49"/>
      <c r="J18" s="49"/>
      <c r="K18" s="50">
        <f t="shared" ref="K18" si="13">SUM(H18:J18)</f>
        <v>0</v>
      </c>
      <c r="L18" s="149">
        <f t="shared" si="7"/>
        <v>0</v>
      </c>
      <c r="M18" s="49">
        <f t="shared" si="8"/>
        <v>0</v>
      </c>
      <c r="N18" s="49">
        <f t="shared" si="9"/>
        <v>0</v>
      </c>
      <c r="O18" s="49">
        <f t="shared" si="10"/>
        <v>0</v>
      </c>
      <c r="P18" s="50">
        <f t="shared" si="11"/>
        <v>0</v>
      </c>
      <c r="Q18" s="77" t="s">
        <v>47</v>
      </c>
    </row>
    <row r="19" spans="1:17" ht="22.5">
      <c r="A19" s="40">
        <v>6</v>
      </c>
      <c r="B19" s="127" t="s">
        <v>85</v>
      </c>
      <c r="C19" s="48" t="s">
        <v>270</v>
      </c>
      <c r="D19" s="129" t="s">
        <v>77</v>
      </c>
      <c r="E19" s="146">
        <v>1</v>
      </c>
      <c r="F19" s="51"/>
      <c r="G19" s="49"/>
      <c r="H19" s="49">
        <f t="shared" si="0"/>
        <v>0</v>
      </c>
      <c r="I19" s="49"/>
      <c r="J19" s="49"/>
      <c r="K19" s="50">
        <f t="shared" si="1"/>
        <v>0</v>
      </c>
      <c r="L19" s="149">
        <f t="shared" si="7"/>
        <v>0</v>
      </c>
      <c r="M19" s="49">
        <f t="shared" si="8"/>
        <v>0</v>
      </c>
      <c r="N19" s="49">
        <f t="shared" si="9"/>
        <v>0</v>
      </c>
      <c r="O19" s="49">
        <f t="shared" si="10"/>
        <v>0</v>
      </c>
      <c r="P19" s="50">
        <f t="shared" si="11"/>
        <v>0</v>
      </c>
      <c r="Q19" s="77" t="s">
        <v>47</v>
      </c>
    </row>
    <row r="20" spans="1:17" ht="22.5">
      <c r="A20" s="40">
        <v>7</v>
      </c>
      <c r="B20" s="127" t="s">
        <v>85</v>
      </c>
      <c r="C20" s="48" t="s">
        <v>273</v>
      </c>
      <c r="D20" s="129" t="s">
        <v>77</v>
      </c>
      <c r="E20" s="146">
        <v>1</v>
      </c>
      <c r="F20" s="51"/>
      <c r="G20" s="49"/>
      <c r="H20" s="49">
        <f t="shared" ref="H20" si="14">F20*G20</f>
        <v>0</v>
      </c>
      <c r="I20" s="49"/>
      <c r="J20" s="49"/>
      <c r="K20" s="50">
        <f t="shared" ref="K20" si="15">SUM(H20:J20)</f>
        <v>0</v>
      </c>
      <c r="L20" s="149">
        <f t="shared" si="7"/>
        <v>0</v>
      </c>
      <c r="M20" s="49">
        <f t="shared" si="8"/>
        <v>0</v>
      </c>
      <c r="N20" s="49">
        <f t="shared" si="9"/>
        <v>0</v>
      </c>
      <c r="O20" s="49">
        <f t="shared" si="10"/>
        <v>0</v>
      </c>
      <c r="P20" s="50">
        <f t="shared" si="11"/>
        <v>0</v>
      </c>
      <c r="Q20" s="77" t="s">
        <v>47</v>
      </c>
    </row>
    <row r="21" spans="1:17" ht="22.5">
      <c r="A21" s="40">
        <v>8</v>
      </c>
      <c r="B21" s="127" t="s">
        <v>85</v>
      </c>
      <c r="C21" s="48" t="s">
        <v>215</v>
      </c>
      <c r="D21" s="129" t="s">
        <v>78</v>
      </c>
      <c r="E21" s="146">
        <v>17</v>
      </c>
      <c r="F21" s="51"/>
      <c r="G21" s="49"/>
      <c r="H21" s="49">
        <f t="shared" si="0"/>
        <v>0</v>
      </c>
      <c r="I21" s="49"/>
      <c r="J21" s="49"/>
      <c r="K21" s="50">
        <f t="shared" si="1"/>
        <v>0</v>
      </c>
      <c r="L21" s="149">
        <f t="shared" si="7"/>
        <v>0</v>
      </c>
      <c r="M21" s="49">
        <f t="shared" si="8"/>
        <v>0</v>
      </c>
      <c r="N21" s="49">
        <f t="shared" si="9"/>
        <v>0</v>
      </c>
      <c r="O21" s="49">
        <f t="shared" si="10"/>
        <v>0</v>
      </c>
      <c r="P21" s="50">
        <f t="shared" si="11"/>
        <v>0</v>
      </c>
      <c r="Q21" s="77" t="s">
        <v>47</v>
      </c>
    </row>
    <row r="22" spans="1:17" ht="22.5">
      <c r="A22" s="40">
        <v>9</v>
      </c>
      <c r="B22" s="127" t="s">
        <v>85</v>
      </c>
      <c r="C22" s="48" t="s">
        <v>271</v>
      </c>
      <c r="D22" s="129" t="s">
        <v>78</v>
      </c>
      <c r="E22" s="146">
        <v>11</v>
      </c>
      <c r="F22" s="51"/>
      <c r="G22" s="49"/>
      <c r="H22" s="49">
        <f t="shared" ref="H22:H23" si="16">F22*G22</f>
        <v>0</v>
      </c>
      <c r="I22" s="49"/>
      <c r="J22" s="49"/>
      <c r="K22" s="50">
        <f t="shared" ref="K22:K23" si="17">SUM(H22:J22)</f>
        <v>0</v>
      </c>
      <c r="L22" s="149">
        <f t="shared" si="7"/>
        <v>0</v>
      </c>
      <c r="M22" s="49">
        <f t="shared" si="8"/>
        <v>0</v>
      </c>
      <c r="N22" s="49">
        <f t="shared" si="9"/>
        <v>0</v>
      </c>
      <c r="O22" s="49">
        <f t="shared" si="10"/>
        <v>0</v>
      </c>
      <c r="P22" s="50">
        <f t="shared" si="11"/>
        <v>0</v>
      </c>
      <c r="Q22" s="77" t="s">
        <v>47</v>
      </c>
    </row>
    <row r="23" spans="1:17" ht="22.5">
      <c r="A23" s="40">
        <v>10</v>
      </c>
      <c r="B23" s="127" t="s">
        <v>85</v>
      </c>
      <c r="C23" s="48" t="s">
        <v>274</v>
      </c>
      <c r="D23" s="129" t="s">
        <v>76</v>
      </c>
      <c r="E23" s="146">
        <v>86</v>
      </c>
      <c r="F23" s="51"/>
      <c r="G23" s="49"/>
      <c r="H23" s="49">
        <f t="shared" si="16"/>
        <v>0</v>
      </c>
      <c r="I23" s="49"/>
      <c r="J23" s="49"/>
      <c r="K23" s="50">
        <f t="shared" si="17"/>
        <v>0</v>
      </c>
      <c r="L23" s="149">
        <f t="shared" si="7"/>
        <v>0</v>
      </c>
      <c r="M23" s="49">
        <f t="shared" si="8"/>
        <v>0</v>
      </c>
      <c r="N23" s="49">
        <f t="shared" si="9"/>
        <v>0</v>
      </c>
      <c r="O23" s="49">
        <f t="shared" si="10"/>
        <v>0</v>
      </c>
      <c r="P23" s="50">
        <f t="shared" si="11"/>
        <v>0</v>
      </c>
      <c r="Q23" s="77" t="s">
        <v>48</v>
      </c>
    </row>
    <row r="24" spans="1:17" ht="22.5">
      <c r="A24" s="40">
        <v>11</v>
      </c>
      <c r="B24" s="127" t="s">
        <v>85</v>
      </c>
      <c r="C24" s="48" t="s">
        <v>216</v>
      </c>
      <c r="D24" s="129" t="s">
        <v>76</v>
      </c>
      <c r="E24" s="146">
        <v>9.8000000000000007</v>
      </c>
      <c r="F24" s="51"/>
      <c r="G24" s="49"/>
      <c r="H24" s="49">
        <f t="shared" si="0"/>
        <v>0</v>
      </c>
      <c r="I24" s="49"/>
      <c r="J24" s="49"/>
      <c r="K24" s="50">
        <f t="shared" si="1"/>
        <v>0</v>
      </c>
      <c r="L24" s="149">
        <f t="shared" si="7"/>
        <v>0</v>
      </c>
      <c r="M24" s="49">
        <f t="shared" si="8"/>
        <v>0</v>
      </c>
      <c r="N24" s="49">
        <f t="shared" si="9"/>
        <v>0</v>
      </c>
      <c r="O24" s="49">
        <f t="shared" si="10"/>
        <v>0</v>
      </c>
      <c r="P24" s="50">
        <f t="shared" si="11"/>
        <v>0</v>
      </c>
      <c r="Q24" s="77" t="s">
        <v>47</v>
      </c>
    </row>
    <row r="25" spans="1:17" ht="23.25" thickBot="1">
      <c r="A25" s="196">
        <v>12</v>
      </c>
      <c r="B25" s="211" t="s">
        <v>85</v>
      </c>
      <c r="C25" s="212" t="s">
        <v>217</v>
      </c>
      <c r="D25" s="176" t="s">
        <v>76</v>
      </c>
      <c r="E25" s="213">
        <v>80</v>
      </c>
      <c r="F25" s="179"/>
      <c r="G25" s="177"/>
      <c r="H25" s="177">
        <f t="shared" si="0"/>
        <v>0</v>
      </c>
      <c r="I25" s="177"/>
      <c r="J25" s="177"/>
      <c r="K25" s="178">
        <f t="shared" si="1"/>
        <v>0</v>
      </c>
      <c r="L25" s="202">
        <f t="shared" si="2"/>
        <v>0</v>
      </c>
      <c r="M25" s="177">
        <f t="shared" si="3"/>
        <v>0</v>
      </c>
      <c r="N25" s="177">
        <f t="shared" si="4"/>
        <v>0</v>
      </c>
      <c r="O25" s="177">
        <f t="shared" si="5"/>
        <v>0</v>
      </c>
      <c r="P25" s="178">
        <f t="shared" si="6"/>
        <v>0</v>
      </c>
      <c r="Q25" s="77" t="s">
        <v>47</v>
      </c>
    </row>
    <row r="26" spans="1:17" ht="12" customHeight="1" thickBot="1">
      <c r="A26" s="333" t="s">
        <v>63</v>
      </c>
      <c r="B26" s="334"/>
      <c r="C26" s="334"/>
      <c r="D26" s="334"/>
      <c r="E26" s="334"/>
      <c r="F26" s="334"/>
      <c r="G26" s="334"/>
      <c r="H26" s="334"/>
      <c r="I26" s="334"/>
      <c r="J26" s="334"/>
      <c r="K26" s="335"/>
      <c r="L26" s="74">
        <f>SUM(L14:L25)</f>
        <v>0</v>
      </c>
      <c r="M26" s="75">
        <f>SUM(M14:M25)</f>
        <v>0</v>
      </c>
      <c r="N26" s="75">
        <f>SUM(N14:N25)</f>
        <v>0</v>
      </c>
      <c r="O26" s="75">
        <f>SUM(O14:O25)</f>
        <v>0</v>
      </c>
      <c r="P26" s="76">
        <f>SUM(P14:P25)</f>
        <v>0</v>
      </c>
    </row>
    <row r="27" spans="1:17">
      <c r="A27" s="20"/>
      <c r="B27" s="20"/>
      <c r="C27" s="20"/>
      <c r="D27" s="20"/>
      <c r="E27" s="20"/>
      <c r="F27" s="20"/>
      <c r="G27" s="20"/>
      <c r="H27" s="20"/>
      <c r="I27" s="20"/>
      <c r="J27" s="20"/>
      <c r="K27" s="20"/>
      <c r="L27" s="20"/>
      <c r="M27" s="20"/>
      <c r="N27" s="20"/>
      <c r="O27" s="20"/>
      <c r="P27" s="20"/>
    </row>
    <row r="28" spans="1:17">
      <c r="A28" s="20"/>
      <c r="B28" s="20"/>
      <c r="C28" s="20"/>
      <c r="D28" s="20"/>
      <c r="E28" s="20"/>
      <c r="F28" s="20"/>
      <c r="G28" s="20"/>
      <c r="H28" s="20"/>
      <c r="I28" s="20"/>
      <c r="J28" s="20"/>
      <c r="K28" s="20"/>
      <c r="L28" s="20"/>
      <c r="M28" s="20"/>
      <c r="N28" s="20"/>
      <c r="O28" s="20"/>
      <c r="P28" s="20"/>
    </row>
    <row r="29" spans="1:17">
      <c r="A29" s="1" t="s">
        <v>14</v>
      </c>
      <c r="B29" s="20"/>
      <c r="C29" s="336">
        <f>'Kops n'!C35:H35</f>
        <v>0</v>
      </c>
      <c r="D29" s="336"/>
      <c r="E29" s="336"/>
      <c r="F29" s="336"/>
      <c r="G29" s="336"/>
      <c r="H29" s="336"/>
      <c r="I29" s="20"/>
      <c r="J29" s="20"/>
      <c r="K29" s="20"/>
      <c r="L29" s="20"/>
      <c r="M29" s="20"/>
      <c r="N29" s="20"/>
      <c r="O29" s="20"/>
      <c r="P29" s="20"/>
    </row>
    <row r="30" spans="1:17">
      <c r="A30" s="20"/>
      <c r="B30" s="20"/>
      <c r="C30" s="258" t="s">
        <v>15</v>
      </c>
      <c r="D30" s="258"/>
      <c r="E30" s="258"/>
      <c r="F30" s="258"/>
      <c r="G30" s="258"/>
      <c r="H30" s="258"/>
      <c r="I30" s="20"/>
      <c r="J30" s="20"/>
      <c r="K30" s="20"/>
      <c r="L30" s="20"/>
      <c r="M30" s="20"/>
      <c r="N30" s="20"/>
      <c r="O30" s="20"/>
      <c r="P30" s="20"/>
    </row>
    <row r="31" spans="1:17">
      <c r="A31" s="20"/>
      <c r="B31" s="20"/>
      <c r="C31" s="20"/>
      <c r="D31" s="20"/>
      <c r="E31" s="20"/>
      <c r="F31" s="20"/>
      <c r="G31" s="20"/>
      <c r="H31" s="20"/>
      <c r="I31" s="20"/>
      <c r="J31" s="20"/>
      <c r="K31" s="20"/>
      <c r="L31" s="20"/>
      <c r="M31" s="20"/>
      <c r="N31" s="20"/>
      <c r="O31" s="20"/>
      <c r="P31" s="20"/>
    </row>
    <row r="32" spans="1:17">
      <c r="A32" s="301" t="str">
        <f>'Kops n'!A38:D38</f>
        <v>Tāme sastādīta 2024. gada __.__________</v>
      </c>
      <c r="B32" s="302"/>
      <c r="C32" s="302"/>
      <c r="D32" s="302"/>
      <c r="E32" s="20"/>
      <c r="F32" s="20"/>
      <c r="G32" s="20"/>
      <c r="H32" s="20"/>
      <c r="I32" s="20"/>
      <c r="J32" s="20"/>
      <c r="K32" s="20"/>
      <c r="L32" s="20"/>
      <c r="M32" s="20"/>
      <c r="N32" s="20"/>
      <c r="O32" s="20"/>
      <c r="P32" s="20"/>
    </row>
    <row r="33" spans="1:18">
      <c r="A33" s="20"/>
      <c r="B33" s="20"/>
      <c r="C33" s="20"/>
      <c r="D33" s="20"/>
      <c r="E33" s="20"/>
      <c r="F33" s="20"/>
      <c r="G33" s="20"/>
      <c r="H33" s="20"/>
      <c r="I33" s="20"/>
      <c r="J33" s="20"/>
      <c r="K33" s="20"/>
      <c r="L33" s="20"/>
      <c r="M33" s="20"/>
      <c r="N33" s="20"/>
      <c r="O33" s="20"/>
      <c r="P33" s="20"/>
    </row>
    <row r="34" spans="1:18">
      <c r="A34" s="1" t="s">
        <v>41</v>
      </c>
      <c r="B34" s="20"/>
      <c r="C34" s="336">
        <f>'Kops n'!C40:H40</f>
        <v>0</v>
      </c>
      <c r="D34" s="336"/>
      <c r="E34" s="336"/>
      <c r="F34" s="336"/>
      <c r="G34" s="336"/>
      <c r="H34" s="336"/>
      <c r="I34" s="20"/>
      <c r="J34" s="20"/>
      <c r="K34" s="20"/>
      <c r="L34" s="20"/>
      <c r="M34" s="20"/>
      <c r="N34" s="20"/>
      <c r="O34" s="20"/>
      <c r="P34" s="20"/>
    </row>
    <row r="35" spans="1:18">
      <c r="A35" s="20"/>
      <c r="B35" s="20"/>
      <c r="C35" s="258" t="s">
        <v>15</v>
      </c>
      <c r="D35" s="258"/>
      <c r="E35" s="258"/>
      <c r="F35" s="258"/>
      <c r="G35" s="258"/>
      <c r="H35" s="258"/>
      <c r="I35" s="20"/>
      <c r="J35" s="20"/>
      <c r="K35" s="20"/>
      <c r="L35" s="20"/>
      <c r="M35" s="20"/>
      <c r="N35" s="20"/>
      <c r="O35" s="20"/>
      <c r="P35" s="20"/>
    </row>
    <row r="36" spans="1:18">
      <c r="A36" s="20"/>
      <c r="B36" s="20"/>
      <c r="C36" s="20"/>
      <c r="D36" s="20"/>
      <c r="E36" s="20"/>
      <c r="F36" s="20"/>
      <c r="G36" s="20"/>
      <c r="H36" s="20"/>
      <c r="I36" s="20"/>
      <c r="J36" s="20"/>
      <c r="K36" s="20"/>
      <c r="L36" s="20"/>
      <c r="M36" s="20"/>
      <c r="N36" s="20"/>
      <c r="O36" s="20"/>
      <c r="P36" s="20"/>
      <c r="R36" s="1" t="s">
        <v>272</v>
      </c>
    </row>
    <row r="37" spans="1:18">
      <c r="A37" s="102" t="s">
        <v>16</v>
      </c>
      <c r="B37" s="52"/>
      <c r="C37" s="113">
        <f>'Kops n'!C43</f>
        <v>0</v>
      </c>
      <c r="D37" s="52"/>
      <c r="E37" s="20"/>
      <c r="F37" s="20"/>
      <c r="G37" s="20"/>
      <c r="H37" s="20"/>
      <c r="I37" s="20"/>
      <c r="J37" s="20"/>
      <c r="K37" s="20"/>
      <c r="L37" s="20"/>
      <c r="M37" s="20"/>
      <c r="N37" s="20"/>
      <c r="O37" s="20"/>
      <c r="P37" s="20"/>
    </row>
    <row r="38" spans="1:18">
      <c r="A38" s="20"/>
      <c r="B38" s="20"/>
      <c r="C38" s="20"/>
      <c r="D38" s="20"/>
      <c r="E38" s="20"/>
      <c r="F38" s="20"/>
      <c r="G38" s="20"/>
      <c r="H38" s="20"/>
      <c r="I38" s="20"/>
      <c r="J38" s="20"/>
      <c r="K38" s="20"/>
      <c r="L38" s="20"/>
      <c r="M38" s="20"/>
      <c r="N38" s="20"/>
      <c r="O38" s="20"/>
      <c r="P38" s="20"/>
    </row>
  </sheetData>
  <mergeCells count="23">
    <mergeCell ref="C35:H35"/>
    <mergeCell ref="C4:I4"/>
    <mergeCell ref="F12:K12"/>
    <mergeCell ref="A9:F9"/>
    <mergeCell ref="J9:M9"/>
    <mergeCell ref="D8:L8"/>
    <mergeCell ref="A26:K26"/>
    <mergeCell ref="C29:H29"/>
    <mergeCell ref="C30:H30"/>
    <mergeCell ref="A32:D32"/>
    <mergeCell ref="C34:H34"/>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295"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5 I14:J25 Q14:Q25">
    <cfRule type="cellIs" dxfId="294" priority="1" operator="equal">
      <formula>0</formula>
    </cfRule>
  </conditionalFormatting>
  <conditionalFormatting sqref="A26:K26">
    <cfRule type="containsText" dxfId="293" priority="10" operator="containsText" text="Tiešās izmaksas kopā, t. sk. darba devēja sociālais nodoklis __.__% ">
      <formula>NOT(ISERROR(SEARCH("Tiešās izmaksas kopā, t. sk. darba devēja sociālais nodoklis __.__% ",A26)))</formula>
    </cfRule>
  </conditionalFormatting>
  <conditionalFormatting sqref="C29:H29">
    <cfRule type="cellIs" dxfId="292" priority="17" operator="equal">
      <formula>0</formula>
    </cfRule>
  </conditionalFormatting>
  <conditionalFormatting sqref="C34:H34">
    <cfRule type="cellIs" dxfId="291" priority="18" operator="equal">
      <formula>0</formula>
    </cfRule>
  </conditionalFormatting>
  <conditionalFormatting sqref="C2:I2">
    <cfRule type="cellIs" dxfId="290" priority="23" operator="equal">
      <formula>0</formula>
    </cfRule>
  </conditionalFormatting>
  <conditionalFormatting sqref="C4:I4">
    <cfRule type="cellIs" dxfId="289" priority="15" operator="equal">
      <formula>0</formula>
    </cfRule>
  </conditionalFormatting>
  <conditionalFormatting sqref="D1">
    <cfRule type="cellIs" dxfId="288" priority="12" operator="equal">
      <formula>0</formula>
    </cfRule>
  </conditionalFormatting>
  <conditionalFormatting sqref="D5:L8 H14:H25 K14:P25">
    <cfRule type="cellIs" dxfId="287" priority="13" operator="equal">
      <formula>0</formula>
    </cfRule>
  </conditionalFormatting>
  <conditionalFormatting sqref="L26:P26">
    <cfRule type="cellIs" dxfId="286" priority="16" operator="equal">
      <formula>0</formula>
    </cfRule>
  </conditionalFormatting>
  <conditionalFormatting sqref="N9:O9">
    <cfRule type="cellIs" dxfId="285" priority="26" operator="equal">
      <formula>0</formula>
    </cfRule>
  </conditionalFormatting>
  <dataValidations count="1">
    <dataValidation type="list" allowBlank="1" showInputMessage="1" showErrorMessage="1" sqref="Q14:Q25" xr:uid="{00000000-0002-0000-0C00-000000000000}">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0" operator="containsText" id="{4A26336A-A6BB-4BBC-8F54-3EBA6F169318}">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19" operator="containsText" id="{629E41BF-123B-4A16-9AC7-46F3B9A418A1}">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FFC000"/>
  </sheetPr>
  <dimension ref="A1:P39"/>
  <sheetViews>
    <sheetView topLeftCell="A7" workbookViewId="0">
      <selection activeCell="T17" sqref="T17:T1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'2a+c+n'!D1</f>
        <v>2</v>
      </c>
      <c r="E1" s="26"/>
      <c r="F1" s="26"/>
      <c r="G1" s="26"/>
      <c r="H1" s="26"/>
      <c r="I1" s="26"/>
      <c r="J1" s="26"/>
      <c r="N1" s="30"/>
      <c r="O1" s="31"/>
      <c r="P1" s="32"/>
    </row>
    <row r="2" spans="1:16">
      <c r="A2" s="33"/>
      <c r="B2" s="33"/>
      <c r="C2" s="324" t="str">
        <f>'2a+c+n'!C2:I2</f>
        <v>Demontāžas darbi</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45</v>
      </c>
      <c r="B9" s="327"/>
      <c r="C9" s="327"/>
      <c r="D9" s="327"/>
      <c r="E9" s="327"/>
      <c r="F9" s="327"/>
      <c r="G9" s="35"/>
      <c r="H9" s="35"/>
      <c r="I9" s="35"/>
      <c r="J9" s="328" t="s">
        <v>46</v>
      </c>
      <c r="K9" s="328"/>
      <c r="L9" s="328"/>
      <c r="M9" s="328"/>
      <c r="N9" s="329">
        <f>P27</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27">
        <f>IF($C$4="Attiecināmās izmaksas",IF('2a+c+n'!$Q13="A",'2a+c+n'!B13,0),0)</f>
        <v>0</v>
      </c>
      <c r="C14" s="27">
        <f>IF($C$4="Attiecināmās izmaksas",IF('2a+c+n'!$Q13="A",'2a+c+n'!C13,0),0)</f>
        <v>0</v>
      </c>
      <c r="D14" s="27">
        <f>IF($C$4="Attiecināmās izmaksas",IF('2a+c+n'!$Q13="A",'2a+c+n'!D13,0),0)</f>
        <v>0</v>
      </c>
      <c r="E14" s="57"/>
      <c r="F14" s="79"/>
      <c r="G14" s="27"/>
      <c r="H14" s="27">
        <f>IF($C$4="Attiecināmās izmaksas",IF('2a+c+n'!$Q13="A",'2a+c+n'!H13,0),0)</f>
        <v>0</v>
      </c>
      <c r="I14" s="27"/>
      <c r="J14" s="27"/>
      <c r="K14" s="57">
        <f>IF($C$4="Attiecināmās izmaksas",IF('2a+c+n'!$Q13="A",'2a+c+n'!K13,0),0)</f>
        <v>0</v>
      </c>
      <c r="L14" s="79">
        <f>IF($C$4="Attiecināmās izmaksas",IF('2a+c+n'!$Q13="A",'2a+c+n'!L13,0),0)</f>
        <v>0</v>
      </c>
      <c r="M14" s="27">
        <f>IF($C$4="Attiecināmās izmaksas",IF('2a+c+n'!$Q13="A",'2a+c+n'!M13,0),0)</f>
        <v>0</v>
      </c>
      <c r="N14" s="27">
        <f>IF($C$4="Attiecināmās izmaksas",IF('2a+c+n'!$Q13="A",'2a+c+n'!N13,0),0)</f>
        <v>0</v>
      </c>
      <c r="O14" s="27">
        <f>IF($C$4="Attiecināmās izmaksas",IF('2a+c+n'!$Q13="A",'2a+c+n'!O13,0),0)</f>
        <v>0</v>
      </c>
      <c r="P14" s="57">
        <f>IF($C$4="Attiecināmās izmaksas",IF('2a+c+n'!$Q13="A",'2a+c+n'!P13,0),0)</f>
        <v>0</v>
      </c>
    </row>
    <row r="15" spans="1:16">
      <c r="A15" s="64">
        <f>IF(P15=0,0,IF(COUNTBLANK(P15)=1,0,COUNTA($P$14:P15)))</f>
        <v>0</v>
      </c>
      <c r="B15" s="28">
        <f>IF($C$4="Attiecināmās izmaksas",IF('2a+c+n'!$Q14="A",'2a+c+n'!B14,0),0)</f>
        <v>0</v>
      </c>
      <c r="C15" s="28">
        <f>IF($C$4="Attiecināmās izmaksas",IF('2a+c+n'!$Q14="A",'2a+c+n'!C14,0),0)</f>
        <v>0</v>
      </c>
      <c r="D15" s="28">
        <f>IF($C$4="Attiecināmās izmaksas",IF('2a+c+n'!$Q14="A",'2a+c+n'!D14,0),0)</f>
        <v>0</v>
      </c>
      <c r="E15" s="59"/>
      <c r="F15" s="81"/>
      <c r="G15" s="28"/>
      <c r="H15" s="28">
        <f>IF($C$4="Attiecināmās izmaksas",IF('2a+c+n'!$Q14="A",'2a+c+n'!H14,0),0)</f>
        <v>0</v>
      </c>
      <c r="I15" s="28"/>
      <c r="J15" s="28"/>
      <c r="K15" s="59">
        <f>IF($C$4="Attiecināmās izmaksas",IF('2a+c+n'!$Q14="A",'2a+c+n'!K14,0),0)</f>
        <v>0</v>
      </c>
      <c r="L15" s="81">
        <f>IF($C$4="Attiecināmās izmaksas",IF('2a+c+n'!$Q14="A",'2a+c+n'!L14,0),0)</f>
        <v>0</v>
      </c>
      <c r="M15" s="28">
        <f>IF($C$4="Attiecināmās izmaksas",IF('2a+c+n'!$Q14="A",'2a+c+n'!M14,0),0)</f>
        <v>0</v>
      </c>
      <c r="N15" s="28">
        <f>IF($C$4="Attiecināmās izmaksas",IF('2a+c+n'!$Q14="A",'2a+c+n'!N14,0),0)</f>
        <v>0</v>
      </c>
      <c r="O15" s="28">
        <f>IF($C$4="Attiecināmās izmaksas",IF('2a+c+n'!$Q14="A",'2a+c+n'!O14,0),0)</f>
        <v>0</v>
      </c>
      <c r="P15" s="59">
        <f>IF($C$4="Attiecināmās izmaksas",IF('2a+c+n'!$Q14="A",'2a+c+n'!P14,0),0)</f>
        <v>0</v>
      </c>
    </row>
    <row r="16" spans="1:16" ht="22.5">
      <c r="A16" s="64">
        <f>IF(P16=0,0,IF(COUNTBLANK(P16)=1,0,COUNTA($P$14:P16)))</f>
        <v>0</v>
      </c>
      <c r="B16" s="28" t="str">
        <f>IF($C$4="Attiecināmās izmaksas",IF('2a+c+n'!$Q15="A",'2a+c+n'!B15,0),0)</f>
        <v>02-00000</v>
      </c>
      <c r="C16" s="28" t="str">
        <f>IF($C$4="Attiecināmās izmaksas",IF('2a+c+n'!$Q15="A",'2a+c+n'!C15,0),0)</f>
        <v>Ventilācijas restu demontāža, utilizācija</v>
      </c>
      <c r="D16" s="28" t="str">
        <f>IF($C$4="Attiecināmās izmaksas",IF('2a+c+n'!$Q15="A",'2a+c+n'!D15,0),0)</f>
        <v>gab</v>
      </c>
      <c r="E16" s="59"/>
      <c r="F16" s="81"/>
      <c r="G16" s="28"/>
      <c r="H16" s="28">
        <f>IF($C$4="Attiecināmās izmaksas",IF('2a+c+n'!$Q15="A",'2a+c+n'!H15,0),0)</f>
        <v>0</v>
      </c>
      <c r="I16" s="28"/>
      <c r="J16" s="28"/>
      <c r="K16" s="59">
        <f>IF($C$4="Attiecināmās izmaksas",IF('2a+c+n'!$Q15="A",'2a+c+n'!K15,0),0)</f>
        <v>0</v>
      </c>
      <c r="L16" s="81">
        <f>IF($C$4="Attiecināmās izmaksas",IF('2a+c+n'!$Q15="A",'2a+c+n'!L15,0),0)</f>
        <v>0</v>
      </c>
      <c r="M16" s="28">
        <f>IF($C$4="Attiecināmās izmaksas",IF('2a+c+n'!$Q15="A",'2a+c+n'!M15,0),0)</f>
        <v>0</v>
      </c>
      <c r="N16" s="28">
        <f>IF($C$4="Attiecināmās izmaksas",IF('2a+c+n'!$Q15="A",'2a+c+n'!N15,0),0)</f>
        <v>0</v>
      </c>
      <c r="O16" s="28">
        <f>IF($C$4="Attiecināmās izmaksas",IF('2a+c+n'!$Q15="A",'2a+c+n'!O15,0),0)</f>
        <v>0</v>
      </c>
      <c r="P16" s="59">
        <f>IF($C$4="Attiecināmās izmaksas",IF('2a+c+n'!$Q15="A",'2a+c+n'!P15,0),0)</f>
        <v>0</v>
      </c>
    </row>
    <row r="17" spans="1:16" ht="22.5">
      <c r="A17" s="64">
        <f>IF(P17=0,0,IF(COUNTBLANK(P17)=1,0,COUNTA($P$14:P17)))</f>
        <v>0</v>
      </c>
      <c r="B17" s="28" t="str">
        <f>IF($C$4="Attiecināmās izmaksas",IF('2a+c+n'!$Q16="A",'2a+c+n'!B16,0),0)</f>
        <v>02-00000</v>
      </c>
      <c r="C17" s="28" t="str">
        <f>IF($C$4="Attiecināmās izmaksas",IF('2a+c+n'!$Q16="A",'2a+c+n'!C16,0),0)</f>
        <v>Veco logu demontāža, t.sk. iekšējās palodzes, utilizācija</v>
      </c>
      <c r="D17" s="28" t="str">
        <f>IF($C$4="Attiecināmās izmaksas",IF('2a+c+n'!$Q16="A",'2a+c+n'!D16,0),0)</f>
        <v>gab</v>
      </c>
      <c r="E17" s="59"/>
      <c r="F17" s="81"/>
      <c r="G17" s="28"/>
      <c r="H17" s="28">
        <f>IF($C$4="Attiecināmās izmaksas",IF('2a+c+n'!$Q16="A",'2a+c+n'!H16,0),0)</f>
        <v>0</v>
      </c>
      <c r="I17" s="28"/>
      <c r="J17" s="28"/>
      <c r="K17" s="59">
        <f>IF($C$4="Attiecināmās izmaksas",IF('2a+c+n'!$Q16="A",'2a+c+n'!K16,0),0)</f>
        <v>0</v>
      </c>
      <c r="L17" s="81">
        <f>IF($C$4="Attiecināmās izmaksas",IF('2a+c+n'!$Q16="A",'2a+c+n'!L16,0),0)</f>
        <v>0</v>
      </c>
      <c r="M17" s="28">
        <f>IF($C$4="Attiecināmās izmaksas",IF('2a+c+n'!$Q16="A",'2a+c+n'!M16,0),0)</f>
        <v>0</v>
      </c>
      <c r="N17" s="28">
        <f>IF($C$4="Attiecināmās izmaksas",IF('2a+c+n'!$Q16="A",'2a+c+n'!N16,0),0)</f>
        <v>0</v>
      </c>
      <c r="O17" s="28">
        <f>IF($C$4="Attiecināmās izmaksas",IF('2a+c+n'!$Q16="A",'2a+c+n'!O16,0),0)</f>
        <v>0</v>
      </c>
      <c r="P17" s="59">
        <f>IF($C$4="Attiecināmās izmaksas",IF('2a+c+n'!$Q16="A",'2a+c+n'!P16,0),0)</f>
        <v>0</v>
      </c>
    </row>
    <row r="18" spans="1:16" ht="22.5">
      <c r="A18" s="64">
        <f>IF(P18=0,0,IF(COUNTBLANK(P18)=1,0,COUNTA($P$14:P18)))</f>
        <v>0</v>
      </c>
      <c r="B18" s="28" t="str">
        <f>IF($C$4="Attiecināmās izmaksas",IF('2a+c+n'!$Q17="A",'2a+c+n'!B17,0),0)</f>
        <v>02-00000</v>
      </c>
      <c r="C18" s="28" t="str">
        <f>IF($C$4="Attiecināmās izmaksas",IF('2a+c+n'!$Q17="A",'2a+c+n'!C17,0),0)</f>
        <v>Veco durvju demontāža, utilizācija</v>
      </c>
      <c r="D18" s="28" t="str">
        <f>IF($C$4="Attiecināmās izmaksas",IF('2a+c+n'!$Q17="A",'2a+c+n'!D17,0),0)</f>
        <v>gab</v>
      </c>
      <c r="E18" s="59"/>
      <c r="F18" s="81"/>
      <c r="G18" s="28"/>
      <c r="H18" s="28">
        <f>IF($C$4="Attiecināmās izmaksas",IF('2a+c+n'!$Q17="A",'2a+c+n'!H17,0),0)</f>
        <v>0</v>
      </c>
      <c r="I18" s="28"/>
      <c r="J18" s="28"/>
      <c r="K18" s="59">
        <f>IF($C$4="Attiecināmās izmaksas",IF('2a+c+n'!$Q17="A",'2a+c+n'!K17,0),0)</f>
        <v>0</v>
      </c>
      <c r="L18" s="81">
        <f>IF($C$4="Attiecināmās izmaksas",IF('2a+c+n'!$Q17="A",'2a+c+n'!L17,0),0)</f>
        <v>0</v>
      </c>
      <c r="M18" s="28">
        <f>IF($C$4="Attiecināmās izmaksas",IF('2a+c+n'!$Q17="A",'2a+c+n'!M17,0),0)</f>
        <v>0</v>
      </c>
      <c r="N18" s="28">
        <f>IF($C$4="Attiecināmās izmaksas",IF('2a+c+n'!$Q17="A",'2a+c+n'!N17,0),0)</f>
        <v>0</v>
      </c>
      <c r="O18" s="28">
        <f>IF($C$4="Attiecināmās izmaksas",IF('2a+c+n'!$Q17="A",'2a+c+n'!O17,0),0)</f>
        <v>0</v>
      </c>
      <c r="P18" s="59">
        <f>IF($C$4="Attiecināmās izmaksas",IF('2a+c+n'!$Q17="A",'2a+c+n'!P17,0),0)</f>
        <v>0</v>
      </c>
    </row>
    <row r="19" spans="1:16" ht="22.5">
      <c r="A19" s="64">
        <f>IF(P19=0,0,IF(COUNTBLANK(P19)=1,0,COUNTA($P$14:P19)))</f>
        <v>0</v>
      </c>
      <c r="B19" s="28" t="str">
        <f>IF($C$4="Attiecināmās izmaksas",IF('2a+c+n'!$Q18="A",'2a+c+n'!B18,0),0)</f>
        <v>02-00000</v>
      </c>
      <c r="C19" s="28" t="str">
        <f>IF($C$4="Attiecināmās izmaksas",IF('2a+c+n'!$Q18="A",'2a+c+n'!C18,0),0)</f>
        <v>Lodžiju margu demontāža un utilizācija</v>
      </c>
      <c r="D19" s="28" t="str">
        <f>IF($C$4="Attiecināmās izmaksas",IF('2a+c+n'!$Q18="A",'2a+c+n'!D18,0),0)</f>
        <v>kompl</v>
      </c>
      <c r="E19" s="59"/>
      <c r="F19" s="81"/>
      <c r="G19" s="28"/>
      <c r="H19" s="28">
        <f>IF($C$4="Attiecināmās izmaksas",IF('2a+c+n'!$Q18="A",'2a+c+n'!H18,0),0)</f>
        <v>0</v>
      </c>
      <c r="I19" s="28"/>
      <c r="J19" s="28"/>
      <c r="K19" s="59">
        <f>IF($C$4="Attiecināmās izmaksas",IF('2a+c+n'!$Q18="A",'2a+c+n'!K18,0),0)</f>
        <v>0</v>
      </c>
      <c r="L19" s="81">
        <f>IF($C$4="Attiecināmās izmaksas",IF('2a+c+n'!$Q18="A",'2a+c+n'!L18,0),0)</f>
        <v>0</v>
      </c>
      <c r="M19" s="28">
        <f>IF($C$4="Attiecināmās izmaksas",IF('2a+c+n'!$Q18="A",'2a+c+n'!M18,0),0)</f>
        <v>0</v>
      </c>
      <c r="N19" s="28">
        <f>IF($C$4="Attiecināmās izmaksas",IF('2a+c+n'!$Q18="A",'2a+c+n'!N18,0),0)</f>
        <v>0</v>
      </c>
      <c r="O19" s="28">
        <f>IF($C$4="Attiecināmās izmaksas",IF('2a+c+n'!$Q18="A",'2a+c+n'!O18,0),0)</f>
        <v>0</v>
      </c>
      <c r="P19" s="59">
        <f>IF($C$4="Attiecināmās izmaksas",IF('2a+c+n'!$Q18="A",'2a+c+n'!P18,0),0)</f>
        <v>0</v>
      </c>
    </row>
    <row r="20" spans="1:16" ht="22.5">
      <c r="A20" s="64">
        <f>IF(P20=0,0,IF(COUNTBLANK(P20)=1,0,COUNTA($P$14:P20)))</f>
        <v>0</v>
      </c>
      <c r="B20" s="28" t="str">
        <f>IF($C$4="Attiecināmās izmaksas",IF('2a+c+n'!$Q19="A",'2a+c+n'!B19,0),0)</f>
        <v>02-00000</v>
      </c>
      <c r="C20" s="28" t="str">
        <f>IF($C$4="Attiecināmās izmaksas",IF('2a+c+n'!$Q19="A",'2a+c+n'!C19,0),0)</f>
        <v>Vējtvera sienas un durvju demontāža pie aizmūrējamās ieejas, t.sk. ultizācija</v>
      </c>
      <c r="D20" s="28" t="str">
        <f>IF($C$4="Attiecināmās izmaksas",IF('2a+c+n'!$Q19="A",'2a+c+n'!D19,0),0)</f>
        <v>kompl</v>
      </c>
      <c r="E20" s="59"/>
      <c r="F20" s="81"/>
      <c r="G20" s="28"/>
      <c r="H20" s="28">
        <f>IF($C$4="Attiecināmās izmaksas",IF('2a+c+n'!$Q19="A",'2a+c+n'!H19,0),0)</f>
        <v>0</v>
      </c>
      <c r="I20" s="28"/>
      <c r="J20" s="28"/>
      <c r="K20" s="59">
        <f>IF($C$4="Attiecināmās izmaksas",IF('2a+c+n'!$Q19="A",'2a+c+n'!K19,0),0)</f>
        <v>0</v>
      </c>
      <c r="L20" s="81">
        <f>IF($C$4="Attiecināmās izmaksas",IF('2a+c+n'!$Q19="A",'2a+c+n'!L19,0),0)</f>
        <v>0</v>
      </c>
      <c r="M20" s="28">
        <f>IF($C$4="Attiecināmās izmaksas",IF('2a+c+n'!$Q19="A",'2a+c+n'!M19,0),0)</f>
        <v>0</v>
      </c>
      <c r="N20" s="28">
        <f>IF($C$4="Attiecināmās izmaksas",IF('2a+c+n'!$Q19="A",'2a+c+n'!N19,0),0)</f>
        <v>0</v>
      </c>
      <c r="O20" s="28">
        <f>IF($C$4="Attiecināmās izmaksas",IF('2a+c+n'!$Q19="A",'2a+c+n'!O19,0),0)</f>
        <v>0</v>
      </c>
      <c r="P20" s="59">
        <f>IF($C$4="Attiecināmās izmaksas",IF('2a+c+n'!$Q19="A",'2a+c+n'!P19,0),0)</f>
        <v>0</v>
      </c>
    </row>
    <row r="21" spans="1:16" ht="22.5">
      <c r="A21" s="64">
        <f>IF(P21=0,0,IF(COUNTBLANK(P21)=1,0,COUNTA($P$14:P21)))</f>
        <v>0</v>
      </c>
      <c r="B21" s="28" t="str">
        <f>IF($C$4="Attiecināmās izmaksas",IF('2a+c+n'!$Q20="A",'2a+c+n'!B20,0),0)</f>
        <v>02-00000</v>
      </c>
      <c r="C21" s="28" t="str">
        <f>IF($C$4="Attiecināmās izmaksas",IF('2a+c+n'!$Q20="A",'2a+c+n'!C20,0),0)</f>
        <v>Ieejas mezgla demontāža. T.sk. pakāpieni, jumtiņš, durvis, stiklu bloku siena, utlizācija</v>
      </c>
      <c r="D21" s="28" t="str">
        <f>IF($C$4="Attiecināmās izmaksas",IF('2a+c+n'!$Q20="A",'2a+c+n'!D20,0),0)</f>
        <v>kompl</v>
      </c>
      <c r="E21" s="59"/>
      <c r="F21" s="81"/>
      <c r="G21" s="28"/>
      <c r="H21" s="28">
        <f>IF($C$4="Attiecināmās izmaksas",IF('2a+c+n'!$Q20="A",'2a+c+n'!H20,0),0)</f>
        <v>0</v>
      </c>
      <c r="I21" s="28"/>
      <c r="J21" s="28"/>
      <c r="K21" s="59">
        <f>IF($C$4="Attiecināmās izmaksas",IF('2a+c+n'!$Q20="A",'2a+c+n'!K20,0),0)</f>
        <v>0</v>
      </c>
      <c r="L21" s="81">
        <f>IF($C$4="Attiecināmās izmaksas",IF('2a+c+n'!$Q20="A",'2a+c+n'!L20,0),0)</f>
        <v>0</v>
      </c>
      <c r="M21" s="28">
        <f>IF($C$4="Attiecināmās izmaksas",IF('2a+c+n'!$Q20="A",'2a+c+n'!M20,0),0)</f>
        <v>0</v>
      </c>
      <c r="N21" s="28">
        <f>IF($C$4="Attiecināmās izmaksas",IF('2a+c+n'!$Q20="A",'2a+c+n'!N20,0),0)</f>
        <v>0</v>
      </c>
      <c r="O21" s="28">
        <f>IF($C$4="Attiecināmās izmaksas",IF('2a+c+n'!$Q20="A",'2a+c+n'!O20,0),0)</f>
        <v>0</v>
      </c>
      <c r="P21" s="59">
        <f>IF($C$4="Attiecināmās izmaksas",IF('2a+c+n'!$Q20="A",'2a+c+n'!P20,0),0)</f>
        <v>0</v>
      </c>
    </row>
    <row r="22" spans="1:16" ht="22.5">
      <c r="A22" s="64">
        <f>IF(P22=0,0,IF(COUNTBLANK(P22)=1,0,COUNTA($P$14:P22)))</f>
        <v>0</v>
      </c>
      <c r="B22" s="28" t="str">
        <f>IF($C$4="Attiecināmās izmaksas",IF('2a+c+n'!$Q21="A",'2a+c+n'!B21,0),0)</f>
        <v>02-00000</v>
      </c>
      <c r="C22" s="28" t="str">
        <f>IF($C$4="Attiecināmās izmaksas",IF('2a+c+n'!$Q21="A",'2a+c+n'!C21,0),0)</f>
        <v>Lodžiju aizstiklojuma demontāža, utilizācija</v>
      </c>
      <c r="D22" s="28" t="str">
        <f>IF($C$4="Attiecināmās izmaksas",IF('2a+c+n'!$Q21="A",'2a+c+n'!D21,0),0)</f>
        <v>gab</v>
      </c>
      <c r="E22" s="59"/>
      <c r="F22" s="81"/>
      <c r="G22" s="28"/>
      <c r="H22" s="28">
        <f>IF($C$4="Attiecināmās izmaksas",IF('2a+c+n'!$Q21="A",'2a+c+n'!H21,0),0)</f>
        <v>0</v>
      </c>
      <c r="I22" s="28"/>
      <c r="J22" s="28"/>
      <c r="K22" s="59">
        <f>IF($C$4="Attiecināmās izmaksas",IF('2a+c+n'!$Q21="A",'2a+c+n'!K21,0),0)</f>
        <v>0</v>
      </c>
      <c r="L22" s="81">
        <f>IF($C$4="Attiecināmās izmaksas",IF('2a+c+n'!$Q21="A",'2a+c+n'!L21,0),0)</f>
        <v>0</v>
      </c>
      <c r="M22" s="28">
        <f>IF($C$4="Attiecināmās izmaksas",IF('2a+c+n'!$Q21="A",'2a+c+n'!M21,0),0)</f>
        <v>0</v>
      </c>
      <c r="N22" s="28">
        <f>IF($C$4="Attiecināmās izmaksas",IF('2a+c+n'!$Q21="A",'2a+c+n'!N21,0),0)</f>
        <v>0</v>
      </c>
      <c r="O22" s="28">
        <f>IF($C$4="Attiecināmās izmaksas",IF('2a+c+n'!$Q21="A",'2a+c+n'!O21,0),0)</f>
        <v>0</v>
      </c>
      <c r="P22" s="59">
        <f>IF($C$4="Attiecināmās izmaksas",IF('2a+c+n'!$Q21="A",'2a+c+n'!P21,0),0)</f>
        <v>0</v>
      </c>
    </row>
    <row r="23" spans="1:16" ht="22.5">
      <c r="A23" s="64">
        <f>IF(P23=0,0,IF(COUNTBLANK(P23)=1,0,COUNTA($P$14:P23)))</f>
        <v>0</v>
      </c>
      <c r="B23" s="28" t="str">
        <f>IF($C$4="Attiecināmās izmaksas",IF('2a+c+n'!$Q22="A",'2a+c+n'!B22,0),0)</f>
        <v>02-00000</v>
      </c>
      <c r="C23" s="28" t="str">
        <f>IF($C$4="Attiecināmās izmaksas",IF('2a+c+n'!$Q22="A",'2a+c+n'!C22,0),0)</f>
        <v>Lodžiju restu demontāža, utilizācija</v>
      </c>
      <c r="D23" s="28" t="str">
        <f>IF($C$4="Attiecināmās izmaksas",IF('2a+c+n'!$Q22="A",'2a+c+n'!D22,0),0)</f>
        <v>gab</v>
      </c>
      <c r="E23" s="59"/>
      <c r="F23" s="81"/>
      <c r="G23" s="28"/>
      <c r="H23" s="28">
        <f>IF($C$4="Attiecināmās izmaksas",IF('2a+c+n'!$Q22="A",'2a+c+n'!H22,0),0)</f>
        <v>0</v>
      </c>
      <c r="I23" s="28"/>
      <c r="J23" s="28"/>
      <c r="K23" s="59">
        <f>IF($C$4="Attiecināmās izmaksas",IF('2a+c+n'!$Q22="A",'2a+c+n'!K22,0),0)</f>
        <v>0</v>
      </c>
      <c r="L23" s="81">
        <f>IF($C$4="Attiecināmās izmaksas",IF('2a+c+n'!$Q22="A",'2a+c+n'!L22,0),0)</f>
        <v>0</v>
      </c>
      <c r="M23" s="28">
        <f>IF($C$4="Attiecināmās izmaksas",IF('2a+c+n'!$Q22="A",'2a+c+n'!M22,0),0)</f>
        <v>0</v>
      </c>
      <c r="N23" s="28">
        <f>IF($C$4="Attiecināmās izmaksas",IF('2a+c+n'!$Q22="A",'2a+c+n'!N22,0),0)</f>
        <v>0</v>
      </c>
      <c r="O23" s="28">
        <f>IF($C$4="Attiecināmās izmaksas",IF('2a+c+n'!$Q22="A",'2a+c+n'!O22,0),0)</f>
        <v>0</v>
      </c>
      <c r="P23" s="59">
        <f>IF($C$4="Attiecināmās izmaksas",IF('2a+c+n'!$Q22="A",'2a+c+n'!P22,0),0)</f>
        <v>0</v>
      </c>
    </row>
    <row r="24" spans="1:16">
      <c r="A24" s="64">
        <f>IF(P24=0,0,IF(COUNTBLANK(P24)=1,0,COUNTA($P$14:P24)))</f>
        <v>0</v>
      </c>
      <c r="B24" s="28">
        <f>IF($C$4="Attiecināmās izmaksas",IF('2a+c+n'!$Q23="A",'2a+c+n'!B23,0),0)</f>
        <v>0</v>
      </c>
      <c r="C24" s="28">
        <f>IF($C$4="Attiecināmās izmaksas",IF('2a+c+n'!$Q23="A",'2a+c+n'!C23,0),0)</f>
        <v>0</v>
      </c>
      <c r="D24" s="28">
        <f>IF($C$4="Attiecināmās izmaksas",IF('2a+c+n'!$Q23="A",'2a+c+n'!D23,0),0)</f>
        <v>0</v>
      </c>
      <c r="E24" s="59"/>
      <c r="F24" s="81"/>
      <c r="G24" s="28"/>
      <c r="H24" s="28">
        <f>IF($C$4="Attiecināmās izmaksas",IF('2a+c+n'!$Q23="A",'2a+c+n'!H23,0),0)</f>
        <v>0</v>
      </c>
      <c r="I24" s="28"/>
      <c r="J24" s="28"/>
      <c r="K24" s="59">
        <f>IF($C$4="Attiecināmās izmaksas",IF('2a+c+n'!$Q23="A",'2a+c+n'!K23,0),0)</f>
        <v>0</v>
      </c>
      <c r="L24" s="81">
        <f>IF($C$4="Attiecināmās izmaksas",IF('2a+c+n'!$Q23="A",'2a+c+n'!L23,0),0)</f>
        <v>0</v>
      </c>
      <c r="M24" s="28">
        <f>IF($C$4="Attiecināmās izmaksas",IF('2a+c+n'!$Q23="A",'2a+c+n'!M23,0),0)</f>
        <v>0</v>
      </c>
      <c r="N24" s="28">
        <f>IF($C$4="Attiecināmās izmaksas",IF('2a+c+n'!$Q23="A",'2a+c+n'!N23,0),0)</f>
        <v>0</v>
      </c>
      <c r="O24" s="28">
        <f>IF($C$4="Attiecināmās izmaksas",IF('2a+c+n'!$Q23="A",'2a+c+n'!O23,0),0)</f>
        <v>0</v>
      </c>
      <c r="P24" s="59">
        <f>IF($C$4="Attiecināmās izmaksas",IF('2a+c+n'!$Q23="A",'2a+c+n'!P23,0),0)</f>
        <v>0</v>
      </c>
    </row>
    <row r="25" spans="1:16" ht="22.5">
      <c r="A25" s="64">
        <f>IF(P25=0,0,IF(COUNTBLANK(P25)=1,0,COUNTA($P$14:P25)))</f>
        <v>0</v>
      </c>
      <c r="B25" s="28" t="str">
        <f>IF($C$4="Attiecināmās izmaksas",IF('2a+c+n'!$Q24="A",'2a+c+n'!B24,0),0)</f>
        <v>02-00000</v>
      </c>
      <c r="C25" s="28" t="str">
        <f>IF($C$4="Attiecināmās izmaksas",IF('2a+c+n'!$Q24="A",'2a+c+n'!C24,0),0)</f>
        <v>Ieejas jumtiņu skārda demontāža, utilizācija</v>
      </c>
      <c r="D25" s="28" t="str">
        <f>IF($C$4="Attiecināmās izmaksas",IF('2a+c+n'!$Q24="A",'2a+c+n'!D24,0),0)</f>
        <v>tm</v>
      </c>
      <c r="E25" s="59"/>
      <c r="F25" s="81"/>
      <c r="G25" s="28"/>
      <c r="H25" s="28">
        <f>IF($C$4="Attiecināmās izmaksas",IF('2a+c+n'!$Q24="A",'2a+c+n'!H24,0),0)</f>
        <v>0</v>
      </c>
      <c r="I25" s="28"/>
      <c r="J25" s="28"/>
      <c r="K25" s="59">
        <f>IF($C$4="Attiecināmās izmaksas",IF('2a+c+n'!$Q24="A",'2a+c+n'!K24,0),0)</f>
        <v>0</v>
      </c>
      <c r="L25" s="81">
        <f>IF($C$4="Attiecināmās izmaksas",IF('2a+c+n'!$Q24="A",'2a+c+n'!L24,0),0)</f>
        <v>0</v>
      </c>
      <c r="M25" s="28">
        <f>IF($C$4="Attiecināmās izmaksas",IF('2a+c+n'!$Q24="A",'2a+c+n'!M24,0),0)</f>
        <v>0</v>
      </c>
      <c r="N25" s="28">
        <f>IF($C$4="Attiecināmās izmaksas",IF('2a+c+n'!$Q24="A",'2a+c+n'!N24,0),0)</f>
        <v>0</v>
      </c>
      <c r="O25" s="28">
        <f>IF($C$4="Attiecināmās izmaksas",IF('2a+c+n'!$Q24="A",'2a+c+n'!O24,0),0)</f>
        <v>0</v>
      </c>
      <c r="P25" s="59">
        <f>IF($C$4="Attiecināmās izmaksas",IF('2a+c+n'!$Q24="A",'2a+c+n'!P24,0),0)</f>
        <v>0</v>
      </c>
    </row>
    <row r="26" spans="1:16" ht="23.25" thickBot="1">
      <c r="A26" s="65">
        <f>IF(P26=0,0,IF(COUNTBLANK(P26)=1,0,COUNTA($P$14:P26)))</f>
        <v>0</v>
      </c>
      <c r="B26" s="29" t="str">
        <f>IF($C$4="Attiecināmās izmaksas",IF('2a+c+n'!$Q25="A",'2a+c+n'!B25,0),0)</f>
        <v>02-00000</v>
      </c>
      <c r="C26" s="29" t="str">
        <f>IF($C$4="Attiecināmās izmaksas",IF('2a+c+n'!$Q25="A",'2a+c+n'!C25,0),0)</f>
        <v>Betona apmeles demontāža b=700, utilizācija</v>
      </c>
      <c r="D26" s="29" t="str">
        <f>IF($C$4="Attiecināmās izmaksas",IF('2a+c+n'!$Q25="A",'2a+c+n'!D25,0),0)</f>
        <v>tm</v>
      </c>
      <c r="E26" s="41"/>
      <c r="F26" s="223"/>
      <c r="G26" s="29"/>
      <c r="H26" s="29">
        <f>IF($C$4="Attiecināmās izmaksas",IF('2a+c+n'!$Q25="A",'2a+c+n'!H25,0),0)</f>
        <v>0</v>
      </c>
      <c r="I26" s="29"/>
      <c r="J26" s="29"/>
      <c r="K26" s="41">
        <f>IF($C$4="Attiecināmās izmaksas",IF('2a+c+n'!$Q25="A",'2a+c+n'!K25,0),0)</f>
        <v>0</v>
      </c>
      <c r="L26" s="223">
        <f>IF($C$4="Attiecināmās izmaksas",IF('2a+c+n'!$Q25="A",'2a+c+n'!L25,0),0)</f>
        <v>0</v>
      </c>
      <c r="M26" s="29">
        <f>IF($C$4="Attiecināmās izmaksas",IF('2a+c+n'!$Q25="A",'2a+c+n'!M25,0),0)</f>
        <v>0</v>
      </c>
      <c r="N26" s="29">
        <f>IF($C$4="Attiecināmās izmaksas",IF('2a+c+n'!$Q25="A",'2a+c+n'!N25,0),0)</f>
        <v>0</v>
      </c>
      <c r="O26" s="29">
        <f>IF($C$4="Attiecināmās izmaksas",IF('2a+c+n'!$Q25="A",'2a+c+n'!O25,0),0)</f>
        <v>0</v>
      </c>
      <c r="P26" s="41">
        <f>IF($C$4="Attiecināmās izmaksas",IF('2a+c+n'!$Q25="A",'2a+c+n'!P25,0),0)</f>
        <v>0</v>
      </c>
    </row>
    <row r="27" spans="1:16" ht="12" customHeight="1" thickBot="1">
      <c r="A27" s="333" t="s">
        <v>63</v>
      </c>
      <c r="B27" s="334"/>
      <c r="C27" s="334"/>
      <c r="D27" s="334"/>
      <c r="E27" s="334"/>
      <c r="F27" s="334"/>
      <c r="G27" s="334"/>
      <c r="H27" s="334"/>
      <c r="I27" s="334"/>
      <c r="J27" s="334"/>
      <c r="K27" s="335"/>
      <c r="L27" s="74">
        <f>SUM(L14:L26)</f>
        <v>0</v>
      </c>
      <c r="M27" s="75">
        <f>SUM(M14:M26)</f>
        <v>0</v>
      </c>
      <c r="N27" s="75">
        <f>SUM(N14:N26)</f>
        <v>0</v>
      </c>
      <c r="O27" s="75">
        <f>SUM(O14:O26)</f>
        <v>0</v>
      </c>
      <c r="P27" s="76">
        <f>SUM(P14:P26)</f>
        <v>0</v>
      </c>
    </row>
    <row r="28" spans="1:16">
      <c r="A28" s="20"/>
      <c r="B28" s="20"/>
      <c r="C28" s="20"/>
      <c r="D28" s="20"/>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 t="s">
        <v>14</v>
      </c>
      <c r="B30" s="20"/>
      <c r="C30" s="336">
        <f>'Kops n'!C35:H35</f>
        <v>0</v>
      </c>
      <c r="D30" s="336"/>
      <c r="E30" s="336"/>
      <c r="F30" s="336"/>
      <c r="G30" s="336"/>
      <c r="H30" s="336"/>
      <c r="I30" s="20"/>
      <c r="J30" s="20"/>
      <c r="K30" s="20"/>
      <c r="L30" s="20"/>
      <c r="M30" s="20"/>
      <c r="N30" s="20"/>
      <c r="O30" s="20"/>
      <c r="P30" s="20"/>
    </row>
    <row r="31" spans="1:16">
      <c r="A31" s="20"/>
      <c r="B31" s="20"/>
      <c r="C31" s="258" t="s">
        <v>15</v>
      </c>
      <c r="D31" s="258"/>
      <c r="E31" s="258"/>
      <c r="F31" s="258"/>
      <c r="G31" s="258"/>
      <c r="H31" s="258"/>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301" t="str">
        <f>'Kops n'!A38:D38</f>
        <v>Tāme sastādīta 2024. gada __.__________</v>
      </c>
      <c r="B33" s="302"/>
      <c r="C33" s="302"/>
      <c r="D33" s="302"/>
      <c r="E33" s="20"/>
      <c r="F33" s="20"/>
      <c r="G33" s="20"/>
      <c r="H33" s="20"/>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 t="s">
        <v>41</v>
      </c>
      <c r="B35" s="20"/>
      <c r="C35" s="336">
        <f>'Kops n'!C40:H40</f>
        <v>0</v>
      </c>
      <c r="D35" s="336"/>
      <c r="E35" s="336"/>
      <c r="F35" s="336"/>
      <c r="G35" s="336"/>
      <c r="H35" s="336"/>
      <c r="I35" s="20"/>
      <c r="J35" s="20"/>
      <c r="K35" s="20"/>
      <c r="L35" s="20"/>
      <c r="M35" s="20"/>
      <c r="N35" s="20"/>
      <c r="O35" s="20"/>
      <c r="P35" s="20"/>
    </row>
    <row r="36" spans="1:16">
      <c r="A36" s="20"/>
      <c r="B36" s="20"/>
      <c r="C36" s="258" t="s">
        <v>15</v>
      </c>
      <c r="D36" s="258"/>
      <c r="E36" s="258"/>
      <c r="F36" s="258"/>
      <c r="G36" s="258"/>
      <c r="H36" s="258"/>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02" t="s">
        <v>16</v>
      </c>
      <c r="B38" s="52"/>
      <c r="C38" s="113">
        <f>'Kops n'!C43</f>
        <v>0</v>
      </c>
      <c r="D38" s="52"/>
      <c r="E38" s="20"/>
      <c r="F38" s="20"/>
      <c r="G38" s="20"/>
      <c r="H38" s="20"/>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sheetData>
  <mergeCells count="23">
    <mergeCell ref="C36:H36"/>
    <mergeCell ref="L12:P12"/>
    <mergeCell ref="A27:K27"/>
    <mergeCell ref="C30:H30"/>
    <mergeCell ref="C31:H31"/>
    <mergeCell ref="A33:D33"/>
    <mergeCell ref="C35:H35"/>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7:K27">
    <cfRule type="containsText" dxfId="284" priority="4" operator="containsText" text="Tiešās izmaksas kopā, t. sk. darba devēja sociālais nodoklis __.__% ">
      <formula>NOT(ISERROR(SEARCH("Tiešās izmaksas kopā, t. sk. darba devēja sociālais nodoklis __.__% ",A27)))</formula>
    </cfRule>
  </conditionalFormatting>
  <conditionalFormatting sqref="C2:I2 D5:L8 N9:O9 A14:P26 L27:P27 C30:H30 C35:H35 C38">
    <cfRule type="cellIs" dxfId="283"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P39"/>
  <sheetViews>
    <sheetView topLeftCell="A13" workbookViewId="0">
      <selection activeCell="S29" sqref="S2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'2a+c+n'!D1</f>
        <v>2</v>
      </c>
      <c r="E1" s="26"/>
      <c r="F1" s="26"/>
      <c r="G1" s="26"/>
      <c r="H1" s="26"/>
      <c r="I1" s="26"/>
      <c r="J1" s="26"/>
      <c r="N1" s="30"/>
      <c r="O1" s="31"/>
      <c r="P1" s="32"/>
    </row>
    <row r="2" spans="1:16">
      <c r="A2" s="33"/>
      <c r="B2" s="33"/>
      <c r="C2" s="324" t="str">
        <f>'2a+c+n'!C2:I2</f>
        <v>Demontāžas darbi</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45</v>
      </c>
      <c r="B9" s="327"/>
      <c r="C9" s="327"/>
      <c r="D9" s="327"/>
      <c r="E9" s="327"/>
      <c r="F9" s="327"/>
      <c r="G9" s="35"/>
      <c r="H9" s="35"/>
      <c r="I9" s="35"/>
      <c r="J9" s="328" t="s">
        <v>46</v>
      </c>
      <c r="K9" s="328"/>
      <c r="L9" s="328"/>
      <c r="M9" s="328"/>
      <c r="N9" s="329">
        <f>P27</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ht="45">
      <c r="A14" s="63">
        <f>IF(P14=0,0,IF(COUNTBLANK(P14)=1,0,COUNTA($P$14:P14)))</f>
        <v>0</v>
      </c>
      <c r="B14" s="27" t="str">
        <f>IF($C$4="citu pasākumu izmaksas",IF('2a+c+n'!$Q14="C",'2a+c+n'!B14,0))</f>
        <v>02-00000</v>
      </c>
      <c r="C14" s="27" t="str">
        <f>IF($C$4="citu pasākumu izmaksas",IF('2a+c+n'!$Q14="C",'2a+c+n'!C14,0))</f>
        <v>Numurzīmes, hidranta zīmes, karoga turētāja u.c. traucējošo elementu demontāža fasādē, t.sk. esošo satelītandētnu demontāža, vecās zibensaizsardzības demontāža</v>
      </c>
      <c r="D14" s="27" t="str">
        <f>IF($C$4="citu pasākumu izmaksas",IF('2a+c+n'!$Q14="C",'2a+c+n'!D14,0))</f>
        <v>kompl</v>
      </c>
      <c r="E14" s="57"/>
      <c r="F14" s="79"/>
      <c r="G14" s="27">
        <f>IF($C$4="citu pasākumu izmaksas",IF('2a+c+n'!$Q14="C",'2a+c+n'!G14,0))</f>
        <v>0</v>
      </c>
      <c r="H14" s="27">
        <f>IF($C$4="citu pasākumu izmaksas",IF('2a+c+n'!$Q14="C",'2a+c+n'!H14,0))</f>
        <v>0</v>
      </c>
      <c r="I14" s="27"/>
      <c r="J14" s="27"/>
      <c r="K14" s="57">
        <f>IF($C$4="citu pasākumu izmaksas",IF('2a+c+n'!$Q14="C",'2a+c+n'!K14,0))</f>
        <v>0</v>
      </c>
      <c r="L14" s="107">
        <f>IF($C$4="citu pasākumu izmaksas",IF('2a+c+n'!$Q14="C",'2a+c+n'!L14,0))</f>
        <v>0</v>
      </c>
      <c r="M14" s="27">
        <f>IF($C$4="citu pasākumu izmaksas",IF('2a+c+n'!$Q14="C",'2a+c+n'!M14,0))</f>
        <v>0</v>
      </c>
      <c r="N14" s="27">
        <f>IF($C$4="citu pasākumu izmaksas",IF('2a+c+n'!$Q14="C",'2a+c+n'!N14,0))</f>
        <v>0</v>
      </c>
      <c r="O14" s="27">
        <f>IF($C$4="citu pasākumu izmaksas",IF('2a+c+n'!$Q14="C",'2a+c+n'!O14,0))</f>
        <v>0</v>
      </c>
      <c r="P14" s="57">
        <f>IF($C$4="citu pasākumu izmaksas",IF('2a+c+n'!$Q14="C",'2a+c+n'!P14,0))</f>
        <v>0</v>
      </c>
    </row>
    <row r="15" spans="1:16">
      <c r="A15" s="64">
        <f>IF(P15=0,0,IF(COUNTBLANK(P15)=1,0,COUNTA($P$14:P15)))</f>
        <v>0</v>
      </c>
      <c r="B15" s="28">
        <f>IF($C$4="citu pasākumu izmaksas",IF('2a+c+n'!$Q15="C",'2a+c+n'!B15,0))</f>
        <v>0</v>
      </c>
      <c r="C15" s="28">
        <f>IF($C$4="citu pasākumu izmaksas",IF('2a+c+n'!$Q15="C",'2a+c+n'!C15,0))</f>
        <v>0</v>
      </c>
      <c r="D15" s="28">
        <f>IF($C$4="citu pasākumu izmaksas",IF('2a+c+n'!$Q15="C",'2a+c+n'!D15,0))</f>
        <v>0</v>
      </c>
      <c r="E15" s="59"/>
      <c r="F15" s="81"/>
      <c r="G15" s="28"/>
      <c r="H15" s="28">
        <f>IF($C$4="citu pasākumu izmaksas",IF('2a+c+n'!$Q15="C",'2a+c+n'!H15,0))</f>
        <v>0</v>
      </c>
      <c r="I15" s="28"/>
      <c r="J15" s="28"/>
      <c r="K15" s="59">
        <f>IF($C$4="citu pasākumu izmaksas",IF('2a+c+n'!$Q15="C",'2a+c+n'!K15,0))</f>
        <v>0</v>
      </c>
      <c r="L15" s="108">
        <f>IF($C$4="citu pasākumu izmaksas",IF('2a+c+n'!$Q15="C",'2a+c+n'!L15,0))</f>
        <v>0</v>
      </c>
      <c r="M15" s="28">
        <f>IF($C$4="citu pasākumu izmaksas",IF('2a+c+n'!$Q15="C",'2a+c+n'!M15,0))</f>
        <v>0</v>
      </c>
      <c r="N15" s="28">
        <f>IF($C$4="citu pasākumu izmaksas",IF('2a+c+n'!$Q15="C",'2a+c+n'!N15,0))</f>
        <v>0</v>
      </c>
      <c r="O15" s="28">
        <f>IF($C$4="citu pasākumu izmaksas",IF('2a+c+n'!$Q15="C",'2a+c+n'!O15,0))</f>
        <v>0</v>
      </c>
      <c r="P15" s="59">
        <f>IF($C$4="citu pasākumu izmaksas",IF('2a+c+n'!$Q15="C",'2a+c+n'!P15,0))</f>
        <v>0</v>
      </c>
    </row>
    <row r="16" spans="1:16">
      <c r="A16" s="64">
        <f>IF(P16=0,0,IF(COUNTBLANK(P16)=1,0,COUNTA($P$14:P16)))</f>
        <v>0</v>
      </c>
      <c r="B16" s="28">
        <f>IF($C$4="citu pasākumu izmaksas",IF('2a+c+n'!$Q16="C",'2a+c+n'!B16,0))</f>
        <v>0</v>
      </c>
      <c r="C16" s="28">
        <f>IF($C$4="citu pasākumu izmaksas",IF('2a+c+n'!$Q16="C",'2a+c+n'!C16,0))</f>
        <v>0</v>
      </c>
      <c r="D16" s="28">
        <f>IF($C$4="citu pasākumu izmaksas",IF('2a+c+n'!$Q16="C",'2a+c+n'!D16,0))</f>
        <v>0</v>
      </c>
      <c r="E16" s="59"/>
      <c r="F16" s="81"/>
      <c r="G16" s="28"/>
      <c r="H16" s="28">
        <f>IF($C$4="citu pasākumu izmaksas",IF('2a+c+n'!$Q16="C",'2a+c+n'!H16,0))</f>
        <v>0</v>
      </c>
      <c r="I16" s="28"/>
      <c r="J16" s="28"/>
      <c r="K16" s="59">
        <f>IF($C$4="citu pasākumu izmaksas",IF('2a+c+n'!$Q16="C",'2a+c+n'!K16,0))</f>
        <v>0</v>
      </c>
      <c r="L16" s="108">
        <f>IF($C$4="citu pasākumu izmaksas",IF('2a+c+n'!$Q16="C",'2a+c+n'!L16,0))</f>
        <v>0</v>
      </c>
      <c r="M16" s="28">
        <f>IF($C$4="citu pasākumu izmaksas",IF('2a+c+n'!$Q16="C",'2a+c+n'!M16,0))</f>
        <v>0</v>
      </c>
      <c r="N16" s="28">
        <f>IF($C$4="citu pasākumu izmaksas",IF('2a+c+n'!$Q16="C",'2a+c+n'!N16,0))</f>
        <v>0</v>
      </c>
      <c r="O16" s="28">
        <f>IF($C$4="citu pasākumu izmaksas",IF('2a+c+n'!$Q16="C",'2a+c+n'!O16,0))</f>
        <v>0</v>
      </c>
      <c r="P16" s="59">
        <f>IF($C$4="citu pasākumu izmaksas",IF('2a+c+n'!$Q16="C",'2a+c+n'!P16,0))</f>
        <v>0</v>
      </c>
    </row>
    <row r="17" spans="1:16">
      <c r="A17" s="64">
        <f>IF(P17=0,0,IF(COUNTBLANK(P17)=1,0,COUNTA($P$14:P17)))</f>
        <v>0</v>
      </c>
      <c r="B17" s="28">
        <f>IF($C$4="citu pasākumu izmaksas",IF('2a+c+n'!$Q17="C",'2a+c+n'!B17,0))</f>
        <v>0</v>
      </c>
      <c r="C17" s="28">
        <f>IF($C$4="citu pasākumu izmaksas",IF('2a+c+n'!$Q17="C",'2a+c+n'!C17,0))</f>
        <v>0</v>
      </c>
      <c r="D17" s="28">
        <f>IF($C$4="citu pasākumu izmaksas",IF('2a+c+n'!$Q17="C",'2a+c+n'!D17,0))</f>
        <v>0</v>
      </c>
      <c r="E17" s="59"/>
      <c r="F17" s="81"/>
      <c r="G17" s="28"/>
      <c r="H17" s="28">
        <f>IF($C$4="citu pasākumu izmaksas",IF('2a+c+n'!$Q17="C",'2a+c+n'!H17,0))</f>
        <v>0</v>
      </c>
      <c r="I17" s="28"/>
      <c r="J17" s="28"/>
      <c r="K17" s="59">
        <f>IF($C$4="citu pasākumu izmaksas",IF('2a+c+n'!$Q17="C",'2a+c+n'!K17,0))</f>
        <v>0</v>
      </c>
      <c r="L17" s="108">
        <f>IF($C$4="citu pasākumu izmaksas",IF('2a+c+n'!$Q17="C",'2a+c+n'!L17,0))</f>
        <v>0</v>
      </c>
      <c r="M17" s="28">
        <f>IF($C$4="citu pasākumu izmaksas",IF('2a+c+n'!$Q17="C",'2a+c+n'!M17,0))</f>
        <v>0</v>
      </c>
      <c r="N17" s="28">
        <f>IF($C$4="citu pasākumu izmaksas",IF('2a+c+n'!$Q17="C",'2a+c+n'!N17,0))</f>
        <v>0</v>
      </c>
      <c r="O17" s="28">
        <f>IF($C$4="citu pasākumu izmaksas",IF('2a+c+n'!$Q17="C",'2a+c+n'!O17,0))</f>
        <v>0</v>
      </c>
      <c r="P17" s="59">
        <f>IF($C$4="citu pasākumu izmaksas",IF('2a+c+n'!$Q17="C",'2a+c+n'!P17,0))</f>
        <v>0</v>
      </c>
    </row>
    <row r="18" spans="1:16">
      <c r="A18" s="64">
        <f>IF(P18=0,0,IF(COUNTBLANK(P18)=1,0,COUNTA($P$14:P18)))</f>
        <v>0</v>
      </c>
      <c r="B18" s="28">
        <f>IF($C$4="citu pasākumu izmaksas",IF('2a+c+n'!$Q18="C",'2a+c+n'!B18,0))</f>
        <v>0</v>
      </c>
      <c r="C18" s="28">
        <f>IF($C$4="citu pasākumu izmaksas",IF('2a+c+n'!$Q18="C",'2a+c+n'!C18,0))</f>
        <v>0</v>
      </c>
      <c r="D18" s="28">
        <f>IF($C$4="citu pasākumu izmaksas",IF('2a+c+n'!$Q18="C",'2a+c+n'!D18,0))</f>
        <v>0</v>
      </c>
      <c r="E18" s="59"/>
      <c r="F18" s="81"/>
      <c r="G18" s="28"/>
      <c r="H18" s="28">
        <f>IF($C$4="citu pasākumu izmaksas",IF('2a+c+n'!$Q18="C",'2a+c+n'!H18,0))</f>
        <v>0</v>
      </c>
      <c r="I18" s="28"/>
      <c r="J18" s="28"/>
      <c r="K18" s="59">
        <f>IF($C$4="citu pasākumu izmaksas",IF('2a+c+n'!$Q18="C",'2a+c+n'!K18,0))</f>
        <v>0</v>
      </c>
      <c r="L18" s="108">
        <f>IF($C$4="citu pasākumu izmaksas",IF('2a+c+n'!$Q18="C",'2a+c+n'!L18,0))</f>
        <v>0</v>
      </c>
      <c r="M18" s="28">
        <f>IF($C$4="citu pasākumu izmaksas",IF('2a+c+n'!$Q18="C",'2a+c+n'!M18,0))</f>
        <v>0</v>
      </c>
      <c r="N18" s="28">
        <f>IF($C$4="citu pasākumu izmaksas",IF('2a+c+n'!$Q18="C",'2a+c+n'!N18,0))</f>
        <v>0</v>
      </c>
      <c r="O18" s="28">
        <f>IF($C$4="citu pasākumu izmaksas",IF('2a+c+n'!$Q18="C",'2a+c+n'!O18,0))</f>
        <v>0</v>
      </c>
      <c r="P18" s="59">
        <f>IF($C$4="citu pasākumu izmaksas",IF('2a+c+n'!$Q18="C",'2a+c+n'!P18,0))</f>
        <v>0</v>
      </c>
    </row>
    <row r="19" spans="1:16">
      <c r="A19" s="64">
        <f>IF(P19=0,0,IF(COUNTBLANK(P19)=1,0,COUNTA($P$14:P19)))</f>
        <v>0</v>
      </c>
      <c r="B19" s="28">
        <f>IF($C$4="citu pasākumu izmaksas",IF('2a+c+n'!$Q19="C",'2a+c+n'!B19,0))</f>
        <v>0</v>
      </c>
      <c r="C19" s="28">
        <f>IF($C$4="citu pasākumu izmaksas",IF('2a+c+n'!$Q19="C",'2a+c+n'!C19,0))</f>
        <v>0</v>
      </c>
      <c r="D19" s="28">
        <f>IF($C$4="citu pasākumu izmaksas",IF('2a+c+n'!$Q19="C",'2a+c+n'!D19,0))</f>
        <v>0</v>
      </c>
      <c r="E19" s="59"/>
      <c r="F19" s="81"/>
      <c r="G19" s="28"/>
      <c r="H19" s="28">
        <f>IF($C$4="citu pasākumu izmaksas",IF('2a+c+n'!$Q19="C",'2a+c+n'!H19,0))</f>
        <v>0</v>
      </c>
      <c r="I19" s="28"/>
      <c r="J19" s="28"/>
      <c r="K19" s="59">
        <f>IF($C$4="citu pasākumu izmaksas",IF('2a+c+n'!$Q19="C",'2a+c+n'!K19,0))</f>
        <v>0</v>
      </c>
      <c r="L19" s="108">
        <f>IF($C$4="citu pasākumu izmaksas",IF('2a+c+n'!$Q19="C",'2a+c+n'!L19,0))</f>
        <v>0</v>
      </c>
      <c r="M19" s="28">
        <f>IF($C$4="citu pasākumu izmaksas",IF('2a+c+n'!$Q19="C",'2a+c+n'!M19,0))</f>
        <v>0</v>
      </c>
      <c r="N19" s="28">
        <f>IF($C$4="citu pasākumu izmaksas",IF('2a+c+n'!$Q19="C",'2a+c+n'!N19,0))</f>
        <v>0</v>
      </c>
      <c r="O19" s="28">
        <f>IF($C$4="citu pasākumu izmaksas",IF('2a+c+n'!$Q19="C",'2a+c+n'!O19,0))</f>
        <v>0</v>
      </c>
      <c r="P19" s="59">
        <f>IF($C$4="citu pasākumu izmaksas",IF('2a+c+n'!$Q19="C",'2a+c+n'!P19,0))</f>
        <v>0</v>
      </c>
    </row>
    <row r="20" spans="1:16">
      <c r="A20" s="64">
        <f>IF(P20=0,0,IF(COUNTBLANK(P20)=1,0,COUNTA($P$14:P20)))</f>
        <v>0</v>
      </c>
      <c r="B20" s="28">
        <f>IF($C$4="citu pasākumu izmaksas",IF('2a+c+n'!$Q20="C",'2a+c+n'!B20,0))</f>
        <v>0</v>
      </c>
      <c r="C20" s="28">
        <f>IF($C$4="citu pasākumu izmaksas",IF('2a+c+n'!$Q20="C",'2a+c+n'!C20,0))</f>
        <v>0</v>
      </c>
      <c r="D20" s="28">
        <f>IF($C$4="citu pasākumu izmaksas",IF('2a+c+n'!$Q20="C",'2a+c+n'!D20,0))</f>
        <v>0</v>
      </c>
      <c r="E20" s="59"/>
      <c r="F20" s="81"/>
      <c r="G20" s="28"/>
      <c r="H20" s="28">
        <f>IF($C$4="citu pasākumu izmaksas",IF('2a+c+n'!$Q20="C",'2a+c+n'!H20,0))</f>
        <v>0</v>
      </c>
      <c r="I20" s="28"/>
      <c r="J20" s="28"/>
      <c r="K20" s="59">
        <f>IF($C$4="citu pasākumu izmaksas",IF('2a+c+n'!$Q20="C",'2a+c+n'!K20,0))</f>
        <v>0</v>
      </c>
      <c r="L20" s="108">
        <f>IF($C$4="citu pasākumu izmaksas",IF('2a+c+n'!$Q20="C",'2a+c+n'!L20,0))</f>
        <v>0</v>
      </c>
      <c r="M20" s="28">
        <f>IF($C$4="citu pasākumu izmaksas",IF('2a+c+n'!$Q20="C",'2a+c+n'!M20,0))</f>
        <v>0</v>
      </c>
      <c r="N20" s="28">
        <f>IF($C$4="citu pasākumu izmaksas",IF('2a+c+n'!$Q20="C",'2a+c+n'!N20,0))</f>
        <v>0</v>
      </c>
      <c r="O20" s="28">
        <f>IF($C$4="citu pasākumu izmaksas",IF('2a+c+n'!$Q20="C",'2a+c+n'!O20,0))</f>
        <v>0</v>
      </c>
      <c r="P20" s="59">
        <f>IF($C$4="citu pasākumu izmaksas",IF('2a+c+n'!$Q20="C",'2a+c+n'!P20,0))</f>
        <v>0</v>
      </c>
    </row>
    <row r="21" spans="1:16">
      <c r="A21" s="64">
        <f>IF(P21=0,0,IF(COUNTBLANK(P21)=1,0,COUNTA($P$14:P21)))</f>
        <v>0</v>
      </c>
      <c r="B21" s="28">
        <f>IF($C$4="citu pasākumu izmaksas",IF('2a+c+n'!$Q21="C",'2a+c+n'!B21,0))</f>
        <v>0</v>
      </c>
      <c r="C21" s="28">
        <f>IF($C$4="citu pasākumu izmaksas",IF('2a+c+n'!$Q21="C",'2a+c+n'!C21,0))</f>
        <v>0</v>
      </c>
      <c r="D21" s="28">
        <f>IF($C$4="citu pasākumu izmaksas",IF('2a+c+n'!$Q21="C",'2a+c+n'!D21,0))</f>
        <v>0</v>
      </c>
      <c r="E21" s="59"/>
      <c r="F21" s="81"/>
      <c r="G21" s="28"/>
      <c r="H21" s="28">
        <f>IF($C$4="citu pasākumu izmaksas",IF('2a+c+n'!$Q21="C",'2a+c+n'!H21,0))</f>
        <v>0</v>
      </c>
      <c r="I21" s="28"/>
      <c r="J21" s="28"/>
      <c r="K21" s="59">
        <f>IF($C$4="citu pasākumu izmaksas",IF('2a+c+n'!$Q21="C",'2a+c+n'!K21,0))</f>
        <v>0</v>
      </c>
      <c r="L21" s="108">
        <f>IF($C$4="citu pasākumu izmaksas",IF('2a+c+n'!$Q21="C",'2a+c+n'!L21,0))</f>
        <v>0</v>
      </c>
      <c r="M21" s="28">
        <f>IF($C$4="citu pasākumu izmaksas",IF('2a+c+n'!$Q21="C",'2a+c+n'!M21,0))</f>
        <v>0</v>
      </c>
      <c r="N21" s="28">
        <f>IF($C$4="citu pasākumu izmaksas",IF('2a+c+n'!$Q21="C",'2a+c+n'!N21,0))</f>
        <v>0</v>
      </c>
      <c r="O21" s="28">
        <f>IF($C$4="citu pasākumu izmaksas",IF('2a+c+n'!$Q21="C",'2a+c+n'!O21,0))</f>
        <v>0</v>
      </c>
      <c r="P21" s="59">
        <f>IF($C$4="citu pasākumu izmaksas",IF('2a+c+n'!$Q21="C",'2a+c+n'!P21,0))</f>
        <v>0</v>
      </c>
    </row>
    <row r="22" spans="1:16">
      <c r="A22" s="64">
        <f>IF(P22=0,0,IF(COUNTBLANK(P22)=1,0,COUNTA($P$14:P22)))</f>
        <v>0</v>
      </c>
      <c r="B22" s="28">
        <f>IF($C$4="citu pasākumu izmaksas",IF('2a+c+n'!$Q22="C",'2a+c+n'!B22,0))</f>
        <v>0</v>
      </c>
      <c r="C22" s="28">
        <f>IF($C$4="citu pasākumu izmaksas",IF('2a+c+n'!$Q22="C",'2a+c+n'!C22,0))</f>
        <v>0</v>
      </c>
      <c r="D22" s="28">
        <f>IF($C$4="citu pasākumu izmaksas",IF('2a+c+n'!$Q22="C",'2a+c+n'!D22,0))</f>
        <v>0</v>
      </c>
      <c r="E22" s="59"/>
      <c r="F22" s="81"/>
      <c r="G22" s="28"/>
      <c r="H22" s="28">
        <f>IF($C$4="citu pasākumu izmaksas",IF('2a+c+n'!$Q22="C",'2a+c+n'!H22,0))</f>
        <v>0</v>
      </c>
      <c r="I22" s="28"/>
      <c r="J22" s="28"/>
      <c r="K22" s="59">
        <f>IF($C$4="citu pasākumu izmaksas",IF('2a+c+n'!$Q22="C",'2a+c+n'!K22,0))</f>
        <v>0</v>
      </c>
      <c r="L22" s="108">
        <f>IF($C$4="citu pasākumu izmaksas",IF('2a+c+n'!$Q22="C",'2a+c+n'!L22,0))</f>
        <v>0</v>
      </c>
      <c r="M22" s="28">
        <f>IF($C$4="citu pasākumu izmaksas",IF('2a+c+n'!$Q22="C",'2a+c+n'!M22,0))</f>
        <v>0</v>
      </c>
      <c r="N22" s="28">
        <f>IF($C$4="citu pasākumu izmaksas",IF('2a+c+n'!$Q22="C",'2a+c+n'!N22,0))</f>
        <v>0</v>
      </c>
      <c r="O22" s="28">
        <f>IF($C$4="citu pasākumu izmaksas",IF('2a+c+n'!$Q22="C",'2a+c+n'!O22,0))</f>
        <v>0</v>
      </c>
      <c r="P22" s="59">
        <f>IF($C$4="citu pasākumu izmaksas",IF('2a+c+n'!$Q22="C",'2a+c+n'!P22,0))</f>
        <v>0</v>
      </c>
    </row>
    <row r="23" spans="1:16" ht="22.5">
      <c r="A23" s="64">
        <f>IF(P23=0,0,IF(COUNTBLANK(P23)=1,0,COUNTA($P$14:P23)))</f>
        <v>0</v>
      </c>
      <c r="B23" s="28" t="str">
        <f>IF($C$4="citu pasākumu izmaksas",IF('2a+c+n'!$Q23="C",'2a+c+n'!B23,0))</f>
        <v>02-00000</v>
      </c>
      <c r="C23" s="28" t="str">
        <f>IF($C$4="citu pasākumu izmaksas",IF('2a+c+n'!$Q23="C",'2a+c+n'!C23,0))</f>
        <v>Jumta skārda demontāža, utilizācija</v>
      </c>
      <c r="D23" s="28" t="str">
        <f>IF($C$4="citu pasākumu izmaksas",IF('2a+c+n'!$Q23="C",'2a+c+n'!D23,0))</f>
        <v>tm</v>
      </c>
      <c r="E23" s="59"/>
      <c r="F23" s="81"/>
      <c r="G23" s="28"/>
      <c r="H23" s="28">
        <f>IF($C$4="citu pasākumu izmaksas",IF('2a+c+n'!$Q23="C",'2a+c+n'!H23,0))</f>
        <v>0</v>
      </c>
      <c r="I23" s="28"/>
      <c r="J23" s="28"/>
      <c r="K23" s="59">
        <f>IF($C$4="citu pasākumu izmaksas",IF('2a+c+n'!$Q23="C",'2a+c+n'!K23,0))</f>
        <v>0</v>
      </c>
      <c r="L23" s="108">
        <f>IF($C$4="citu pasākumu izmaksas",IF('2a+c+n'!$Q23="C",'2a+c+n'!L23,0))</f>
        <v>0</v>
      </c>
      <c r="M23" s="28">
        <f>IF($C$4="citu pasākumu izmaksas",IF('2a+c+n'!$Q23="C",'2a+c+n'!M23,0))</f>
        <v>0</v>
      </c>
      <c r="N23" s="28">
        <f>IF($C$4="citu pasākumu izmaksas",IF('2a+c+n'!$Q23="C",'2a+c+n'!N23,0))</f>
        <v>0</v>
      </c>
      <c r="O23" s="28">
        <f>IF($C$4="citu pasākumu izmaksas",IF('2a+c+n'!$Q23="C",'2a+c+n'!O23,0))</f>
        <v>0</v>
      </c>
      <c r="P23" s="59">
        <f>IF($C$4="citu pasākumu izmaksas",IF('2a+c+n'!$Q23="C",'2a+c+n'!P23,0))</f>
        <v>0</v>
      </c>
    </row>
    <row r="24" spans="1:16">
      <c r="A24" s="64">
        <f>IF(P24=0,0,IF(COUNTBLANK(P24)=1,0,COUNTA($P$14:P24)))</f>
        <v>0</v>
      </c>
      <c r="B24" s="28">
        <f>IF($C$4="citu pasākumu izmaksas",IF('2a+c+n'!$Q24="C",'2a+c+n'!B24,0))</f>
        <v>0</v>
      </c>
      <c r="C24" s="28">
        <f>IF($C$4="citu pasākumu izmaksas",IF('2a+c+n'!$Q24="C",'2a+c+n'!C24,0))</f>
        <v>0</v>
      </c>
      <c r="D24" s="28">
        <f>IF($C$4="citu pasākumu izmaksas",IF('2a+c+n'!$Q24="C",'2a+c+n'!D24,0))</f>
        <v>0</v>
      </c>
      <c r="E24" s="59"/>
      <c r="F24" s="81"/>
      <c r="G24" s="28"/>
      <c r="H24" s="28">
        <f>IF($C$4="citu pasākumu izmaksas",IF('2a+c+n'!$Q24="C",'2a+c+n'!H24,0))</f>
        <v>0</v>
      </c>
      <c r="I24" s="28"/>
      <c r="J24" s="28"/>
      <c r="K24" s="59">
        <f>IF($C$4="citu pasākumu izmaksas",IF('2a+c+n'!$Q24="C",'2a+c+n'!K24,0))</f>
        <v>0</v>
      </c>
      <c r="L24" s="108">
        <f>IF($C$4="citu pasākumu izmaksas",IF('2a+c+n'!$Q24="C",'2a+c+n'!L24,0))</f>
        <v>0</v>
      </c>
      <c r="M24" s="28">
        <f>IF($C$4="citu pasākumu izmaksas",IF('2a+c+n'!$Q24="C",'2a+c+n'!M24,0))</f>
        <v>0</v>
      </c>
      <c r="N24" s="28">
        <f>IF($C$4="citu pasākumu izmaksas",IF('2a+c+n'!$Q24="C",'2a+c+n'!N24,0))</f>
        <v>0</v>
      </c>
      <c r="O24" s="28">
        <f>IF($C$4="citu pasākumu izmaksas",IF('2a+c+n'!$Q24="C",'2a+c+n'!O24,0))</f>
        <v>0</v>
      </c>
      <c r="P24" s="59">
        <f>IF($C$4="citu pasākumu izmaksas",IF('2a+c+n'!$Q24="C",'2a+c+n'!P24,0))</f>
        <v>0</v>
      </c>
    </row>
    <row r="25" spans="1:16">
      <c r="A25" s="64">
        <f>IF(P25=0,0,IF(COUNTBLANK(P25)=1,0,COUNTA($P$14:P25)))</f>
        <v>0</v>
      </c>
      <c r="B25" s="28">
        <f>IF($C$4="citu pasākumu izmaksas",IF('2a+c+n'!$Q25="C",'2a+c+n'!B25,0))</f>
        <v>0</v>
      </c>
      <c r="C25" s="28">
        <f>IF($C$4="citu pasākumu izmaksas",IF('2a+c+n'!$Q25="C",'2a+c+n'!C25,0))</f>
        <v>0</v>
      </c>
      <c r="D25" s="28">
        <f>IF($C$4="citu pasākumu izmaksas",IF('2a+c+n'!$Q25="C",'2a+c+n'!D25,0))</f>
        <v>0</v>
      </c>
      <c r="E25" s="59"/>
      <c r="F25" s="81"/>
      <c r="G25" s="28"/>
      <c r="H25" s="28">
        <f>IF($C$4="citu pasākumu izmaksas",IF('2a+c+n'!$Q25="C",'2a+c+n'!H25,0))</f>
        <v>0</v>
      </c>
      <c r="I25" s="28"/>
      <c r="J25" s="28"/>
      <c r="K25" s="59">
        <f>IF($C$4="citu pasākumu izmaksas",IF('2a+c+n'!$Q25="C",'2a+c+n'!K25,0))</f>
        <v>0</v>
      </c>
      <c r="L25" s="108">
        <f>IF($C$4="citu pasākumu izmaksas",IF('2a+c+n'!$Q25="C",'2a+c+n'!L25,0))</f>
        <v>0</v>
      </c>
      <c r="M25" s="28">
        <f>IF($C$4="citu pasākumu izmaksas",IF('2a+c+n'!$Q25="C",'2a+c+n'!M25,0))</f>
        <v>0</v>
      </c>
      <c r="N25" s="28">
        <f>IF($C$4="citu pasākumu izmaksas",IF('2a+c+n'!$Q25="C",'2a+c+n'!N25,0))</f>
        <v>0</v>
      </c>
      <c r="O25" s="28">
        <f>IF($C$4="citu pasākumu izmaksas",IF('2a+c+n'!$Q25="C",'2a+c+n'!O25,0))</f>
        <v>0</v>
      </c>
      <c r="P25" s="59">
        <f>IF($C$4="citu pasākumu izmaksas",IF('2a+c+n'!$Q25="C",'2a+c+n'!P25,0))</f>
        <v>0</v>
      </c>
    </row>
    <row r="26" spans="1:16" ht="12" thickBot="1">
      <c r="A26" s="64">
        <f>IF(P26=0,0,IF(COUNTBLANK(P26)=1,0,COUNTA($P$14:P26)))</f>
        <v>0</v>
      </c>
      <c r="B26" s="28">
        <f>IF($C$4="citu pasākumu izmaksas",IF('2a+c+n'!$Q25="C",'2a+c+n'!B25,0))</f>
        <v>0</v>
      </c>
      <c r="C26" s="28">
        <f>IF($C$4="citu pasākumu izmaksas",IF('2a+c+n'!$Q25="C",'2a+c+n'!C25,0))</f>
        <v>0</v>
      </c>
      <c r="D26" s="28">
        <f>IF($C$4="citu pasākumu izmaksas",IF('2a+c+n'!$Q25="C",'2a+c+n'!D25,0))</f>
        <v>0</v>
      </c>
      <c r="E26" s="59"/>
      <c r="F26" s="81"/>
      <c r="G26" s="28"/>
      <c r="H26" s="28">
        <f>IF($C$4="citu pasākumu izmaksas",IF('2a+c+n'!$Q25="C",'2a+c+n'!H25,0))</f>
        <v>0</v>
      </c>
      <c r="I26" s="28"/>
      <c r="J26" s="28"/>
      <c r="K26" s="59">
        <f>IF($C$4="citu pasākumu izmaksas",IF('2a+c+n'!$Q25="C",'2a+c+n'!K25,0))</f>
        <v>0</v>
      </c>
      <c r="L26" s="108">
        <f>IF($C$4="citu pasākumu izmaksas",IF('2a+c+n'!$Q25="C",'2a+c+n'!L25,0))</f>
        <v>0</v>
      </c>
      <c r="M26" s="28">
        <f>IF($C$4="citu pasākumu izmaksas",IF('2a+c+n'!$Q25="C",'2a+c+n'!M25,0))</f>
        <v>0</v>
      </c>
      <c r="N26" s="28">
        <f>IF($C$4="citu pasākumu izmaksas",IF('2a+c+n'!$Q25="C",'2a+c+n'!N25,0))</f>
        <v>0</v>
      </c>
      <c r="O26" s="28">
        <f>IF($C$4="citu pasākumu izmaksas",IF('2a+c+n'!$Q25="C",'2a+c+n'!O25,0))</f>
        <v>0</v>
      </c>
      <c r="P26" s="59">
        <f>IF($C$4="citu pasākumu izmaksas",IF('2a+c+n'!$Q25="C",'2a+c+n'!P25,0))</f>
        <v>0</v>
      </c>
    </row>
    <row r="27" spans="1:16" ht="12" customHeight="1" thickBot="1">
      <c r="A27" s="333" t="s">
        <v>63</v>
      </c>
      <c r="B27" s="334"/>
      <c r="C27" s="334"/>
      <c r="D27" s="334"/>
      <c r="E27" s="334"/>
      <c r="F27" s="334"/>
      <c r="G27" s="334"/>
      <c r="H27" s="334"/>
      <c r="I27" s="334"/>
      <c r="J27" s="334"/>
      <c r="K27" s="335"/>
      <c r="L27" s="109">
        <f>SUM(L14:L26)</f>
        <v>0</v>
      </c>
      <c r="M27" s="110">
        <f>SUM(M14:M26)</f>
        <v>0</v>
      </c>
      <c r="N27" s="110">
        <f>SUM(N14:N26)</f>
        <v>0</v>
      </c>
      <c r="O27" s="110">
        <f>SUM(O14:O26)</f>
        <v>0</v>
      </c>
      <c r="P27" s="111">
        <f>SUM(P14:P26)</f>
        <v>0</v>
      </c>
    </row>
    <row r="28" spans="1:16">
      <c r="A28" s="20"/>
      <c r="B28" s="20"/>
      <c r="C28" s="20"/>
      <c r="D28" s="20"/>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 t="s">
        <v>14</v>
      </c>
      <c r="B30" s="20"/>
      <c r="C30" s="336">
        <f>'Kops c'!C35:H35</f>
        <v>0</v>
      </c>
      <c r="D30" s="336"/>
      <c r="E30" s="336"/>
      <c r="F30" s="336"/>
      <c r="G30" s="336"/>
      <c r="H30" s="336"/>
      <c r="I30" s="20"/>
      <c r="J30" s="20"/>
      <c r="K30" s="20"/>
      <c r="L30" s="20"/>
      <c r="M30" s="20"/>
      <c r="N30" s="20"/>
      <c r="O30" s="20"/>
      <c r="P30" s="20"/>
    </row>
    <row r="31" spans="1:16">
      <c r="A31" s="20"/>
      <c r="B31" s="20"/>
      <c r="C31" s="258" t="s">
        <v>15</v>
      </c>
      <c r="D31" s="258"/>
      <c r="E31" s="258"/>
      <c r="F31" s="258"/>
      <c r="G31" s="258"/>
      <c r="H31" s="258"/>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301" t="str">
        <f>'Kops n'!A38:D38</f>
        <v>Tāme sastādīta 2024. gada __.__________</v>
      </c>
      <c r="B33" s="302"/>
      <c r="C33" s="302"/>
      <c r="D33" s="302"/>
      <c r="E33" s="20"/>
      <c r="F33" s="20"/>
      <c r="G33" s="20"/>
      <c r="H33" s="20"/>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 t="s">
        <v>41</v>
      </c>
      <c r="B35" s="20"/>
      <c r="C35" s="336">
        <f>'Kops c'!C40:H40</f>
        <v>0</v>
      </c>
      <c r="D35" s="336"/>
      <c r="E35" s="336"/>
      <c r="F35" s="336"/>
      <c r="G35" s="336"/>
      <c r="H35" s="336"/>
      <c r="I35" s="20"/>
      <c r="J35" s="20"/>
      <c r="K35" s="20"/>
      <c r="L35" s="20"/>
      <c r="M35" s="20"/>
      <c r="N35" s="20"/>
      <c r="O35" s="20"/>
      <c r="P35" s="20"/>
    </row>
    <row r="36" spans="1:16">
      <c r="A36" s="20"/>
      <c r="B36" s="20"/>
      <c r="C36" s="258" t="s">
        <v>15</v>
      </c>
      <c r="D36" s="258"/>
      <c r="E36" s="258"/>
      <c r="F36" s="258"/>
      <c r="G36" s="258"/>
      <c r="H36" s="258"/>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02" t="s">
        <v>16</v>
      </c>
      <c r="B38" s="52"/>
      <c r="C38" s="113">
        <f>'Kops c'!C43</f>
        <v>0</v>
      </c>
      <c r="D38" s="52"/>
      <c r="E38" s="20"/>
      <c r="F38" s="20"/>
      <c r="G38" s="20"/>
      <c r="H38" s="20"/>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sheetData>
  <mergeCells count="23">
    <mergeCell ref="C36:H36"/>
    <mergeCell ref="L12:P12"/>
    <mergeCell ref="A27:K27"/>
    <mergeCell ref="C30:H30"/>
    <mergeCell ref="C31:H31"/>
    <mergeCell ref="A33:D33"/>
    <mergeCell ref="C35:H35"/>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7:K27">
    <cfRule type="containsText" dxfId="282" priority="4" operator="containsText" text="Tiešās izmaksas kopā, t. sk. darba devēja sociālais nodoklis __.__% ">
      <formula>NOT(ISERROR(SEARCH("Tiešās izmaksas kopā, t. sk. darba devēja sociālais nodoklis __.__% ",A27)))</formula>
    </cfRule>
  </conditionalFormatting>
  <conditionalFormatting sqref="C2:I2 D5:L8 N9:O9 A14:P26 L27:P27 C30:H30 C35:H35 C38">
    <cfRule type="cellIs" dxfId="281"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C000"/>
  </sheetPr>
  <dimension ref="A1:P34"/>
  <sheetViews>
    <sheetView topLeftCell="A11" workbookViewId="0">
      <selection activeCell="A15" sqref="A15:XFD15"/>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'2a+c+n'!D1</f>
        <v>2</v>
      </c>
      <c r="E1" s="26"/>
      <c r="F1" s="26"/>
      <c r="G1" s="26"/>
      <c r="H1" s="26"/>
      <c r="I1" s="26"/>
      <c r="J1" s="26"/>
      <c r="N1" s="30"/>
      <c r="O1" s="31"/>
      <c r="P1" s="32"/>
    </row>
    <row r="2" spans="1:16">
      <c r="A2" s="33"/>
      <c r="B2" s="33"/>
      <c r="C2" s="324" t="str">
        <f>'2a+c+n'!C2:I2</f>
        <v>Demontāžas darbi</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45</v>
      </c>
      <c r="B9" s="327"/>
      <c r="C9" s="327"/>
      <c r="D9" s="327"/>
      <c r="E9" s="327"/>
      <c r="F9" s="327"/>
      <c r="G9" s="35"/>
      <c r="H9" s="35"/>
      <c r="I9" s="35"/>
      <c r="J9" s="328" t="s">
        <v>46</v>
      </c>
      <c r="K9" s="328"/>
      <c r="L9" s="328"/>
      <c r="M9" s="328"/>
      <c r="N9" s="329">
        <f>P22</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IF($C$4="Neattiecināmās izmaksas",IF('2a+c+n'!$Q14="N",'2a+c+n'!B14,0))</f>
        <v>0</v>
      </c>
      <c r="C14" s="27">
        <f>IF($C$4="Neattiecināmās izmaksas",IF('2a+c+n'!$Q14="N",'2a+c+n'!C14,0))</f>
        <v>0</v>
      </c>
      <c r="D14" s="27">
        <f>IF($C$4="Neattiecināmās izmaksas",IF('2a+c+n'!$Q14="N",'2a+c+n'!D14,0))</f>
        <v>0</v>
      </c>
      <c r="E14" s="57"/>
      <c r="F14" s="79"/>
      <c r="G14" s="27">
        <f>IF($C$4="Neattiecināmās izmaksas",IF('2a+c+n'!$Q14="N",'2a+c+n'!G14,0))</f>
        <v>0</v>
      </c>
      <c r="H14" s="27">
        <f>IF($C$4="Neattiecināmās izmaksas",IF('2a+c+n'!$Q14="N",'2a+c+n'!H14,0))</f>
        <v>0</v>
      </c>
      <c r="I14" s="27"/>
      <c r="J14" s="27"/>
      <c r="K14" s="57">
        <f>IF($C$4="Neattiecināmās izmaksas",IF('2a+c+n'!$Q14="N",'2a+c+n'!K14,0))</f>
        <v>0</v>
      </c>
      <c r="L14" s="107">
        <f>IF($C$4="Neattiecināmās izmaksas",IF('2a+c+n'!$Q14="N",'2a+c+n'!L14,0))</f>
        <v>0</v>
      </c>
      <c r="M14" s="27">
        <f>IF($C$4="Neattiecināmās izmaksas",IF('2a+c+n'!$Q14="N",'2a+c+n'!M14,0))</f>
        <v>0</v>
      </c>
      <c r="N14" s="27">
        <f>IF($C$4="Neattiecināmās izmaksas",IF('2a+c+n'!$Q14="N",'2a+c+n'!N14,0))</f>
        <v>0</v>
      </c>
      <c r="O14" s="27">
        <f>IF($C$4="Neattiecināmās izmaksas",IF('2a+c+n'!$Q14="N",'2a+c+n'!O14,0))</f>
        <v>0</v>
      </c>
      <c r="P14" s="57">
        <f>IF($C$4="Neattiecināmās izmaksas",IF('2a+c+n'!$Q14="N",'2a+c+n'!P14,0))</f>
        <v>0</v>
      </c>
    </row>
    <row r="15" spans="1:16">
      <c r="A15" s="64">
        <f>IF(P15=0,0,IF(COUNTBLANK(P15)=1,0,COUNTA($P$14:P15)))</f>
        <v>0</v>
      </c>
      <c r="B15" s="28">
        <f>IF($C$4="Neattiecināmās izmaksas",IF('2a+c+n'!$Q15="N",'2a+c+n'!B15,0))</f>
        <v>0</v>
      </c>
      <c r="C15" s="28">
        <f>IF($C$4="Neattiecināmās izmaksas",IF('2a+c+n'!$Q15="N",'2a+c+n'!C15,0))</f>
        <v>0</v>
      </c>
      <c r="D15" s="28">
        <f>IF($C$4="Neattiecināmās izmaksas",IF('2a+c+n'!$Q15="N",'2a+c+n'!D15,0))</f>
        <v>0</v>
      </c>
      <c r="E15" s="59"/>
      <c r="F15" s="81"/>
      <c r="G15" s="28"/>
      <c r="H15" s="28">
        <f>IF($C$4="Neattiecināmās izmaksas",IF('2a+c+n'!$Q15="N",'2a+c+n'!H15,0))</f>
        <v>0</v>
      </c>
      <c r="I15" s="28"/>
      <c r="J15" s="28"/>
      <c r="K15" s="59">
        <f>IF($C$4="Neattiecināmās izmaksas",IF('2a+c+n'!$Q15="N",'2a+c+n'!K15,0))</f>
        <v>0</v>
      </c>
      <c r="L15" s="108">
        <f>IF($C$4="Neattiecināmās izmaksas",IF('2a+c+n'!$Q15="N",'2a+c+n'!L15,0))</f>
        <v>0</v>
      </c>
      <c r="M15" s="28">
        <f>IF($C$4="Neattiecināmās izmaksas",IF('2a+c+n'!$Q15="N",'2a+c+n'!M15,0))</f>
        <v>0</v>
      </c>
      <c r="N15" s="28">
        <f>IF($C$4="Neattiecināmās izmaksas",IF('2a+c+n'!$Q15="N",'2a+c+n'!N15,0))</f>
        <v>0</v>
      </c>
      <c r="O15" s="28">
        <f>IF($C$4="Neattiecināmās izmaksas",IF('2a+c+n'!$Q15="N",'2a+c+n'!O15,0))</f>
        <v>0</v>
      </c>
      <c r="P15" s="59">
        <f>IF($C$4="Neattiecināmās izmaksas",IF('2a+c+n'!$Q15="N",'2a+c+n'!P15,0))</f>
        <v>0</v>
      </c>
    </row>
    <row r="16" spans="1:16">
      <c r="A16" s="64">
        <f>IF(P16=0,0,IF(COUNTBLANK(P16)=1,0,COUNTA($P$14:P16)))</f>
        <v>0</v>
      </c>
      <c r="B16" s="28">
        <f>IF($C$4="Neattiecināmās izmaksas",IF('2a+c+n'!$Q16="N",'2a+c+n'!B16,0))</f>
        <v>0</v>
      </c>
      <c r="C16" s="28">
        <f>IF($C$4="Neattiecināmās izmaksas",IF('2a+c+n'!$Q16="N",'2a+c+n'!C16,0))</f>
        <v>0</v>
      </c>
      <c r="D16" s="28">
        <f>IF($C$4="Neattiecināmās izmaksas",IF('2a+c+n'!$Q16="N",'2a+c+n'!D16,0))</f>
        <v>0</v>
      </c>
      <c r="E16" s="59"/>
      <c r="F16" s="81"/>
      <c r="G16" s="28"/>
      <c r="H16" s="28">
        <f>IF($C$4="Neattiecināmās izmaksas",IF('2a+c+n'!$Q16="N",'2a+c+n'!H16,0))</f>
        <v>0</v>
      </c>
      <c r="I16" s="28"/>
      <c r="J16" s="28"/>
      <c r="K16" s="59">
        <f>IF($C$4="Neattiecināmās izmaksas",IF('2a+c+n'!$Q16="N",'2a+c+n'!K16,0))</f>
        <v>0</v>
      </c>
      <c r="L16" s="108">
        <f>IF($C$4="Neattiecināmās izmaksas",IF('2a+c+n'!$Q16="N",'2a+c+n'!L16,0))</f>
        <v>0</v>
      </c>
      <c r="M16" s="28">
        <f>IF($C$4="Neattiecināmās izmaksas",IF('2a+c+n'!$Q16="N",'2a+c+n'!M16,0))</f>
        <v>0</v>
      </c>
      <c r="N16" s="28">
        <f>IF($C$4="Neattiecināmās izmaksas",IF('2a+c+n'!$Q16="N",'2a+c+n'!N16,0))</f>
        <v>0</v>
      </c>
      <c r="O16" s="28">
        <f>IF($C$4="Neattiecināmās izmaksas",IF('2a+c+n'!$Q16="N",'2a+c+n'!O16,0))</f>
        <v>0</v>
      </c>
      <c r="P16" s="59">
        <f>IF($C$4="Neattiecināmās izmaksas",IF('2a+c+n'!$Q16="N",'2a+c+n'!P16,0))</f>
        <v>0</v>
      </c>
    </row>
    <row r="17" spans="1:16">
      <c r="A17" s="64">
        <f>IF(P17=0,0,IF(COUNTBLANK(P17)=1,0,COUNTA($P$14:P17)))</f>
        <v>0</v>
      </c>
      <c r="B17" s="28">
        <f>IF($C$4="Neattiecināmās izmaksas",IF('2a+c+n'!$Q17="N",'2a+c+n'!B17,0))</f>
        <v>0</v>
      </c>
      <c r="C17" s="28">
        <f>IF($C$4="Neattiecināmās izmaksas",IF('2a+c+n'!$Q17="N",'2a+c+n'!C17,0))</f>
        <v>0</v>
      </c>
      <c r="D17" s="28">
        <f>IF($C$4="Neattiecināmās izmaksas",IF('2a+c+n'!$Q17="N",'2a+c+n'!D17,0))</f>
        <v>0</v>
      </c>
      <c r="E17" s="59"/>
      <c r="F17" s="81"/>
      <c r="G17" s="28"/>
      <c r="H17" s="28">
        <f>IF($C$4="Neattiecināmās izmaksas",IF('2a+c+n'!$Q17="N",'2a+c+n'!H17,0))</f>
        <v>0</v>
      </c>
      <c r="I17" s="28"/>
      <c r="J17" s="28"/>
      <c r="K17" s="59">
        <f>IF($C$4="Neattiecināmās izmaksas",IF('2a+c+n'!$Q17="N",'2a+c+n'!K17,0))</f>
        <v>0</v>
      </c>
      <c r="L17" s="108">
        <f>IF($C$4="Neattiecināmās izmaksas",IF('2a+c+n'!$Q17="N",'2a+c+n'!L17,0))</f>
        <v>0</v>
      </c>
      <c r="M17" s="28">
        <f>IF($C$4="Neattiecināmās izmaksas",IF('2a+c+n'!$Q17="N",'2a+c+n'!M17,0))</f>
        <v>0</v>
      </c>
      <c r="N17" s="28">
        <f>IF($C$4="Neattiecināmās izmaksas",IF('2a+c+n'!$Q17="N",'2a+c+n'!N17,0))</f>
        <v>0</v>
      </c>
      <c r="O17" s="28">
        <f>IF($C$4="Neattiecināmās izmaksas",IF('2a+c+n'!$Q17="N",'2a+c+n'!O17,0))</f>
        <v>0</v>
      </c>
      <c r="P17" s="59">
        <f>IF($C$4="Neattiecināmās izmaksas",IF('2a+c+n'!$Q17="N",'2a+c+n'!P17,0))</f>
        <v>0</v>
      </c>
    </row>
    <row r="18" spans="1:16">
      <c r="A18" s="64">
        <f>IF(P18=0,0,IF(COUNTBLANK(P18)=1,0,COUNTA($P$14:P18)))</f>
        <v>0</v>
      </c>
      <c r="B18" s="28">
        <f>IF($C$4="Neattiecināmās izmaksas",IF('2a+c+n'!$Q19="N",'2a+c+n'!B19,0))</f>
        <v>0</v>
      </c>
      <c r="C18" s="28">
        <f>IF($C$4="Neattiecināmās izmaksas",IF('2a+c+n'!$Q19="N",'2a+c+n'!C19,0))</f>
        <v>0</v>
      </c>
      <c r="D18" s="28">
        <f>IF($C$4="Neattiecināmās izmaksas",IF('2a+c+n'!$Q19="N",'2a+c+n'!D19,0))</f>
        <v>0</v>
      </c>
      <c r="E18" s="59"/>
      <c r="F18" s="81"/>
      <c r="G18" s="28"/>
      <c r="H18" s="28">
        <f>IF($C$4="Neattiecināmās izmaksas",IF('2a+c+n'!$Q19="N",'2a+c+n'!H19,0))</f>
        <v>0</v>
      </c>
      <c r="I18" s="28"/>
      <c r="J18" s="28"/>
      <c r="K18" s="59">
        <f>IF($C$4="Neattiecināmās izmaksas",IF('2a+c+n'!$Q19="N",'2a+c+n'!K19,0))</f>
        <v>0</v>
      </c>
      <c r="L18" s="108">
        <f>IF($C$4="Neattiecināmās izmaksas",IF('2a+c+n'!$Q19="N",'2a+c+n'!L19,0))</f>
        <v>0</v>
      </c>
      <c r="M18" s="28">
        <f>IF($C$4="Neattiecināmās izmaksas",IF('2a+c+n'!$Q19="N",'2a+c+n'!M19,0))</f>
        <v>0</v>
      </c>
      <c r="N18" s="28">
        <f>IF($C$4="Neattiecināmās izmaksas",IF('2a+c+n'!$Q19="N",'2a+c+n'!N19,0))</f>
        <v>0</v>
      </c>
      <c r="O18" s="28">
        <f>IF($C$4="Neattiecināmās izmaksas",IF('2a+c+n'!$Q19="N",'2a+c+n'!O19,0))</f>
        <v>0</v>
      </c>
      <c r="P18" s="59">
        <f>IF($C$4="Neattiecināmās izmaksas",IF('2a+c+n'!$Q19="N",'2a+c+n'!P19,0))</f>
        <v>0</v>
      </c>
    </row>
    <row r="19" spans="1:16">
      <c r="A19" s="64">
        <f>IF(P19=0,0,IF(COUNTBLANK(P19)=1,0,COUNTA($P$14:P19)))</f>
        <v>0</v>
      </c>
      <c r="B19" s="28">
        <f>IF($C$4="Neattiecināmās izmaksas",IF('2a+c+n'!$Q21="N",'2a+c+n'!B21,0))</f>
        <v>0</v>
      </c>
      <c r="C19" s="28">
        <f>IF($C$4="Neattiecināmās izmaksas",IF('2a+c+n'!$Q21="N",'2a+c+n'!C21,0))</f>
        <v>0</v>
      </c>
      <c r="D19" s="28">
        <f>IF($C$4="Neattiecināmās izmaksas",IF('2a+c+n'!$Q21="N",'2a+c+n'!D21,0))</f>
        <v>0</v>
      </c>
      <c r="E19" s="59"/>
      <c r="F19" s="81"/>
      <c r="G19" s="28"/>
      <c r="H19" s="28">
        <f>IF($C$4="Neattiecināmās izmaksas",IF('2a+c+n'!$Q21="N",'2a+c+n'!H21,0))</f>
        <v>0</v>
      </c>
      <c r="I19" s="28"/>
      <c r="J19" s="28"/>
      <c r="K19" s="59">
        <f>IF($C$4="Neattiecināmās izmaksas",IF('2a+c+n'!$Q21="N",'2a+c+n'!K21,0))</f>
        <v>0</v>
      </c>
      <c r="L19" s="108">
        <f>IF($C$4="Neattiecināmās izmaksas",IF('2a+c+n'!$Q21="N",'2a+c+n'!L21,0))</f>
        <v>0</v>
      </c>
      <c r="M19" s="28">
        <f>IF($C$4="Neattiecināmās izmaksas",IF('2a+c+n'!$Q21="N",'2a+c+n'!M21,0))</f>
        <v>0</v>
      </c>
      <c r="N19" s="28">
        <f>IF($C$4="Neattiecināmās izmaksas",IF('2a+c+n'!$Q21="N",'2a+c+n'!N21,0))</f>
        <v>0</v>
      </c>
      <c r="O19" s="28">
        <f>IF($C$4="Neattiecināmās izmaksas",IF('2a+c+n'!$Q21="N",'2a+c+n'!O21,0))</f>
        <v>0</v>
      </c>
      <c r="P19" s="59">
        <f>IF($C$4="Neattiecināmās izmaksas",IF('2a+c+n'!$Q21="N",'2a+c+n'!P21,0))</f>
        <v>0</v>
      </c>
    </row>
    <row r="20" spans="1:16">
      <c r="A20" s="64">
        <f>IF(P20=0,0,IF(COUNTBLANK(P20)=1,0,COUNTA($P$14:P20)))</f>
        <v>0</v>
      </c>
      <c r="B20" s="28">
        <f>IF($C$4="Neattiecināmās izmaksas",IF('2a+c+n'!$Q24="N",'2a+c+n'!B24,0))</f>
        <v>0</v>
      </c>
      <c r="C20" s="28">
        <f>IF($C$4="Neattiecināmās izmaksas",IF('2a+c+n'!$Q24="N",'2a+c+n'!C24,0))</f>
        <v>0</v>
      </c>
      <c r="D20" s="28">
        <f>IF($C$4="Neattiecināmās izmaksas",IF('2a+c+n'!$Q24="N",'2a+c+n'!D24,0))</f>
        <v>0</v>
      </c>
      <c r="E20" s="59"/>
      <c r="F20" s="81"/>
      <c r="G20" s="28"/>
      <c r="H20" s="28">
        <f>IF($C$4="Neattiecināmās izmaksas",IF('2a+c+n'!$Q24="N",'2a+c+n'!H24,0))</f>
        <v>0</v>
      </c>
      <c r="I20" s="28"/>
      <c r="J20" s="28"/>
      <c r="K20" s="59">
        <f>IF($C$4="Neattiecināmās izmaksas",IF('2a+c+n'!$Q24="N",'2a+c+n'!K24,0))</f>
        <v>0</v>
      </c>
      <c r="L20" s="108">
        <f>IF($C$4="Neattiecināmās izmaksas",IF('2a+c+n'!$Q24="N",'2a+c+n'!L24,0))</f>
        <v>0</v>
      </c>
      <c r="M20" s="28">
        <f>IF($C$4="Neattiecināmās izmaksas",IF('2a+c+n'!$Q24="N",'2a+c+n'!M24,0))</f>
        <v>0</v>
      </c>
      <c r="N20" s="28">
        <f>IF($C$4="Neattiecināmās izmaksas",IF('2a+c+n'!$Q24="N",'2a+c+n'!N24,0))</f>
        <v>0</v>
      </c>
      <c r="O20" s="28">
        <f>IF($C$4="Neattiecināmās izmaksas",IF('2a+c+n'!$Q24="N",'2a+c+n'!O24,0))</f>
        <v>0</v>
      </c>
      <c r="P20" s="59">
        <f>IF($C$4="Neattiecināmās izmaksas",IF('2a+c+n'!$Q24="N",'2a+c+n'!P24,0))</f>
        <v>0</v>
      </c>
    </row>
    <row r="21" spans="1:16" ht="12" thickBot="1">
      <c r="A21" s="64">
        <f>IF(P21=0,0,IF(COUNTBLANK(P21)=1,0,COUNTA($P$14:P21)))</f>
        <v>0</v>
      </c>
      <c r="B21" s="28">
        <f>IF($C$4="Neattiecināmās izmaksas",IF('2a+c+n'!$Q25="N",'2a+c+n'!B25,0))</f>
        <v>0</v>
      </c>
      <c r="C21" s="28">
        <f>IF($C$4="Neattiecināmās izmaksas",IF('2a+c+n'!$Q25="N",'2a+c+n'!C25,0))</f>
        <v>0</v>
      </c>
      <c r="D21" s="28">
        <f>IF($C$4="Neattiecināmās izmaksas",IF('2a+c+n'!$Q25="N",'2a+c+n'!D25,0))</f>
        <v>0</v>
      </c>
      <c r="E21" s="59"/>
      <c r="F21" s="81"/>
      <c r="G21" s="28"/>
      <c r="H21" s="28">
        <f>IF($C$4="Neattiecināmās izmaksas",IF('2a+c+n'!$Q25="N",'2a+c+n'!H25,0))</f>
        <v>0</v>
      </c>
      <c r="I21" s="28"/>
      <c r="J21" s="28"/>
      <c r="K21" s="59">
        <f>IF($C$4="Neattiecināmās izmaksas",IF('2a+c+n'!$Q25="N",'2a+c+n'!K25,0))</f>
        <v>0</v>
      </c>
      <c r="L21" s="108">
        <f>IF($C$4="Neattiecināmās izmaksas",IF('2a+c+n'!$Q25="N",'2a+c+n'!L25,0))</f>
        <v>0</v>
      </c>
      <c r="M21" s="28">
        <f>IF($C$4="Neattiecināmās izmaksas",IF('2a+c+n'!$Q25="N",'2a+c+n'!M25,0))</f>
        <v>0</v>
      </c>
      <c r="N21" s="28">
        <f>IF($C$4="Neattiecināmās izmaksas",IF('2a+c+n'!$Q25="N",'2a+c+n'!N25,0))</f>
        <v>0</v>
      </c>
      <c r="O21" s="28">
        <f>IF($C$4="Neattiecināmās izmaksas",IF('2a+c+n'!$Q25="N",'2a+c+n'!O25,0))</f>
        <v>0</v>
      </c>
      <c r="P21" s="59">
        <f>IF($C$4="Neattiecināmās izmaksas",IF('2a+c+n'!$Q25="N",'2a+c+n'!P25,0))</f>
        <v>0</v>
      </c>
    </row>
    <row r="22" spans="1:16" ht="12" customHeight="1" thickBot="1">
      <c r="A22" s="333" t="s">
        <v>63</v>
      </c>
      <c r="B22" s="334"/>
      <c r="C22" s="334"/>
      <c r="D22" s="334"/>
      <c r="E22" s="334"/>
      <c r="F22" s="334"/>
      <c r="G22" s="334"/>
      <c r="H22" s="334"/>
      <c r="I22" s="334"/>
      <c r="J22" s="334"/>
      <c r="K22" s="335"/>
      <c r="L22" s="109">
        <f>SUM(L14:L21)</f>
        <v>0</v>
      </c>
      <c r="M22" s="110">
        <f>SUM(M14:M21)</f>
        <v>0</v>
      </c>
      <c r="N22" s="110">
        <f>SUM(N14:N21)</f>
        <v>0</v>
      </c>
      <c r="O22" s="110">
        <f>SUM(O14:O21)</f>
        <v>0</v>
      </c>
      <c r="P22" s="111">
        <f>SUM(P14:P21)</f>
        <v>0</v>
      </c>
    </row>
    <row r="23" spans="1:16">
      <c r="A23" s="20"/>
      <c r="B23" s="20"/>
      <c r="C23" s="20"/>
      <c r="D23" s="20"/>
      <c r="E23" s="20"/>
      <c r="F23" s="20"/>
      <c r="G23" s="20"/>
      <c r="H23" s="20"/>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1" t="s">
        <v>14</v>
      </c>
      <c r="B25" s="20"/>
      <c r="C25" s="336">
        <f>'Kops n'!C35:H35</f>
        <v>0</v>
      </c>
      <c r="D25" s="336"/>
      <c r="E25" s="336"/>
      <c r="F25" s="336"/>
      <c r="G25" s="336"/>
      <c r="H25" s="336"/>
      <c r="I25" s="20"/>
      <c r="J25" s="20"/>
      <c r="K25" s="20"/>
      <c r="L25" s="20"/>
      <c r="M25" s="20"/>
      <c r="N25" s="20"/>
      <c r="O25" s="20"/>
      <c r="P25" s="20"/>
    </row>
    <row r="26" spans="1:16">
      <c r="A26" s="20"/>
      <c r="B26" s="20"/>
      <c r="C26" s="258" t="s">
        <v>15</v>
      </c>
      <c r="D26" s="258"/>
      <c r="E26" s="258"/>
      <c r="F26" s="258"/>
      <c r="G26" s="258"/>
      <c r="H26" s="258"/>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301" t="str">
        <f>'Kops n'!A38:D38</f>
        <v>Tāme sastādīta 2024. gada __.__________</v>
      </c>
      <c r="B28" s="302"/>
      <c r="C28" s="302"/>
      <c r="D28" s="302"/>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 t="s">
        <v>41</v>
      </c>
      <c r="B30" s="20"/>
      <c r="C30" s="336">
        <f>'Kops n'!C40:H40</f>
        <v>0</v>
      </c>
      <c r="D30" s="336"/>
      <c r="E30" s="336"/>
      <c r="F30" s="336"/>
      <c r="G30" s="336"/>
      <c r="H30" s="336"/>
      <c r="I30" s="20"/>
      <c r="J30" s="20"/>
      <c r="K30" s="20"/>
      <c r="L30" s="20"/>
      <c r="M30" s="20"/>
      <c r="N30" s="20"/>
      <c r="O30" s="20"/>
      <c r="P30" s="20"/>
    </row>
    <row r="31" spans="1:16">
      <c r="A31" s="20"/>
      <c r="B31" s="20"/>
      <c r="C31" s="258" t="s">
        <v>15</v>
      </c>
      <c r="D31" s="258"/>
      <c r="E31" s="258"/>
      <c r="F31" s="258"/>
      <c r="G31" s="258"/>
      <c r="H31" s="258"/>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02" t="s">
        <v>16</v>
      </c>
      <c r="B33" s="52"/>
      <c r="C33" s="113">
        <f>'Kops n'!C43</f>
        <v>0</v>
      </c>
      <c r="D33" s="52"/>
      <c r="E33" s="20"/>
      <c r="F33" s="20"/>
      <c r="G33" s="20"/>
      <c r="H33" s="20"/>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sheetData>
  <mergeCells count="23">
    <mergeCell ref="C31:H31"/>
    <mergeCell ref="L12:P12"/>
    <mergeCell ref="A22:K22"/>
    <mergeCell ref="C25:H25"/>
    <mergeCell ref="C26:H26"/>
    <mergeCell ref="A28:D28"/>
    <mergeCell ref="C30:H30"/>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2:K22">
    <cfRule type="containsText" dxfId="280" priority="4" operator="containsText" text="Tiešās izmaksas kopā, t. sk. darba devēja sociālais nodoklis __.__% ">
      <formula>NOT(ISERROR(SEARCH("Tiešās izmaksas kopā, t. sk. darba devēja sociālais nodoklis __.__% ",A22)))</formula>
    </cfRule>
  </conditionalFormatting>
  <conditionalFormatting sqref="C2:I2 D5:L8 N9:O9 A14:P21 L22:P22 C25:H25 C30:H30 C33">
    <cfRule type="cellIs" dxfId="279"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FFFF00"/>
  </sheetPr>
  <dimension ref="A1:T130"/>
  <sheetViews>
    <sheetView topLeftCell="A104" zoomScaleNormal="100" workbookViewId="0">
      <selection activeCell="K94" sqref="K94"/>
    </sheetView>
  </sheetViews>
  <sheetFormatPr defaultColWidth="9.140625" defaultRowHeight="11.25"/>
  <cols>
    <col min="1" max="1" width="4.5703125" style="1" customWidth="1"/>
    <col min="2" max="2" width="9.42578125" style="1" bestFit="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3" width="7.7109375" style="1" customWidth="1"/>
    <col min="14" max="14" width="11" style="1" customWidth="1"/>
    <col min="15" max="15" width="7.7109375" style="1" customWidth="1"/>
    <col min="16" max="16" width="9" style="1" customWidth="1"/>
    <col min="17" max="16384" width="9.140625" style="1"/>
  </cols>
  <sheetData>
    <row r="1" spans="1:17">
      <c r="A1" s="26"/>
      <c r="B1" s="26"/>
      <c r="C1" s="31" t="s">
        <v>44</v>
      </c>
      <c r="D1" s="104">
        <v>3</v>
      </c>
      <c r="E1" s="26"/>
      <c r="F1" s="26"/>
      <c r="G1" s="26"/>
      <c r="H1" s="26"/>
      <c r="I1" s="26"/>
      <c r="J1" s="26"/>
      <c r="N1" s="30"/>
      <c r="O1" s="31"/>
      <c r="P1" s="32"/>
    </row>
    <row r="2" spans="1:17">
      <c r="A2" s="33"/>
      <c r="B2" s="33"/>
      <c r="C2" s="324" t="s">
        <v>201</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200</v>
      </c>
      <c r="B9" s="327"/>
      <c r="C9" s="327"/>
      <c r="D9" s="327"/>
      <c r="E9" s="327"/>
      <c r="F9" s="327"/>
      <c r="G9" s="35"/>
      <c r="H9" s="35"/>
      <c r="I9" s="35"/>
      <c r="J9" s="328" t="s">
        <v>46</v>
      </c>
      <c r="K9" s="328"/>
      <c r="L9" s="328"/>
      <c r="M9" s="328"/>
      <c r="N9" s="329">
        <f>P118</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28" t="s">
        <v>86</v>
      </c>
      <c r="D14" s="27"/>
      <c r="E14" s="57"/>
      <c r="F14" s="88"/>
      <c r="G14" s="89"/>
      <c r="H14" s="89">
        <f>F14*G14</f>
        <v>0</v>
      </c>
      <c r="I14" s="89"/>
      <c r="J14" s="89"/>
      <c r="K14" s="90">
        <f>SUM(H14:J14)</f>
        <v>0</v>
      </c>
      <c r="L14" s="88">
        <f>E14*F14</f>
        <v>0</v>
      </c>
      <c r="M14" s="89">
        <f>H14*E14</f>
        <v>0</v>
      </c>
      <c r="N14" s="89">
        <f>I14*E14</f>
        <v>0</v>
      </c>
      <c r="O14" s="89">
        <f>J14*E14</f>
        <v>0</v>
      </c>
      <c r="P14" s="90">
        <f>SUM(M14:O14)</f>
        <v>0</v>
      </c>
      <c r="Q14" s="117"/>
    </row>
    <row r="15" spans="1:17" ht="22.5">
      <c r="A15" s="40">
        <v>1</v>
      </c>
      <c r="B15" s="28" t="s">
        <v>87</v>
      </c>
      <c r="C15" s="48" t="s">
        <v>88</v>
      </c>
      <c r="D15" s="129" t="s">
        <v>144</v>
      </c>
      <c r="E15" s="130">
        <v>130</v>
      </c>
      <c r="F15" s="51"/>
      <c r="G15" s="49"/>
      <c r="H15" s="49">
        <f>F15*G15</f>
        <v>0</v>
      </c>
      <c r="I15" s="49"/>
      <c r="J15" s="49"/>
      <c r="K15" s="50">
        <f t="shared" ref="K15:K73" si="0">SUM(H15:J15)</f>
        <v>0</v>
      </c>
      <c r="L15" s="51">
        <f t="shared" ref="L15:L88" si="1">E15*F15</f>
        <v>0</v>
      </c>
      <c r="M15" s="49">
        <f t="shared" ref="M15:M88" si="2">H15*E15</f>
        <v>0</v>
      </c>
      <c r="N15" s="49">
        <f t="shared" ref="N15:N88" si="3">I15*E15</f>
        <v>0</v>
      </c>
      <c r="O15" s="49">
        <f t="shared" ref="O15:O88" si="4">J15*E15</f>
        <v>0</v>
      </c>
      <c r="P15" s="50">
        <f t="shared" ref="P15:P73" si="5">SUM(M15:O15)</f>
        <v>0</v>
      </c>
      <c r="Q15" s="118" t="s">
        <v>47</v>
      </c>
    </row>
    <row r="16" spans="1:17" ht="22.5">
      <c r="A16" s="40">
        <v>2</v>
      </c>
      <c r="B16" s="28" t="s">
        <v>87</v>
      </c>
      <c r="C16" s="48" t="s">
        <v>218</v>
      </c>
      <c r="D16" s="129" t="s">
        <v>80</v>
      </c>
      <c r="E16" s="130">
        <v>3.5</v>
      </c>
      <c r="F16" s="51"/>
      <c r="G16" s="49"/>
      <c r="H16" s="49">
        <f t="shared" ref="H16:H88" si="6">F16*G16</f>
        <v>0</v>
      </c>
      <c r="I16" s="49"/>
      <c r="J16" s="49"/>
      <c r="K16" s="50">
        <f t="shared" si="0"/>
        <v>0</v>
      </c>
      <c r="L16" s="51">
        <f t="shared" ref="L16:L79" si="7">E16*F16</f>
        <v>0</v>
      </c>
      <c r="M16" s="49">
        <f t="shared" ref="M16:M79" si="8">H16*E16</f>
        <v>0</v>
      </c>
      <c r="N16" s="49">
        <f t="shared" ref="N16:N79" si="9">I16*E16</f>
        <v>0</v>
      </c>
      <c r="O16" s="49">
        <f t="shared" ref="O16:O79" si="10">J16*E16</f>
        <v>0</v>
      </c>
      <c r="P16" s="50">
        <f t="shared" ref="P16:P79" si="11">SUM(M16:O16)</f>
        <v>0</v>
      </c>
      <c r="Q16" s="118" t="s">
        <v>47</v>
      </c>
    </row>
    <row r="17" spans="1:17" ht="33.75">
      <c r="A17" s="40">
        <v>3</v>
      </c>
      <c r="B17" s="28" t="s">
        <v>87</v>
      </c>
      <c r="C17" s="48" t="s">
        <v>241</v>
      </c>
      <c r="D17" s="129" t="s">
        <v>90</v>
      </c>
      <c r="E17" s="130">
        <v>181.50000000000003</v>
      </c>
      <c r="F17" s="51"/>
      <c r="G17" s="49"/>
      <c r="H17" s="49">
        <f t="shared" si="6"/>
        <v>0</v>
      </c>
      <c r="I17" s="49"/>
      <c r="J17" s="49"/>
      <c r="K17" s="50">
        <f t="shared" si="0"/>
        <v>0</v>
      </c>
      <c r="L17" s="51">
        <f t="shared" si="7"/>
        <v>0</v>
      </c>
      <c r="M17" s="49">
        <f t="shared" si="8"/>
        <v>0</v>
      </c>
      <c r="N17" s="49">
        <f t="shared" si="9"/>
        <v>0</v>
      </c>
      <c r="O17" s="49">
        <f t="shared" si="10"/>
        <v>0</v>
      </c>
      <c r="P17" s="50">
        <f t="shared" si="11"/>
        <v>0</v>
      </c>
      <c r="Q17" s="118" t="s">
        <v>47</v>
      </c>
    </row>
    <row r="18" spans="1:17" ht="45">
      <c r="A18" s="40">
        <v>4</v>
      </c>
      <c r="B18" s="28" t="s">
        <v>87</v>
      </c>
      <c r="C18" s="48" t="s">
        <v>242</v>
      </c>
      <c r="D18" s="129" t="s">
        <v>90</v>
      </c>
      <c r="E18" s="130">
        <v>181.50000000000003</v>
      </c>
      <c r="F18" s="51"/>
      <c r="G18" s="49"/>
      <c r="H18" s="49">
        <f t="shared" si="6"/>
        <v>0</v>
      </c>
      <c r="I18" s="49"/>
      <c r="J18" s="49"/>
      <c r="K18" s="50">
        <f t="shared" si="0"/>
        <v>0</v>
      </c>
      <c r="L18" s="51">
        <f t="shared" si="7"/>
        <v>0</v>
      </c>
      <c r="M18" s="49">
        <f t="shared" si="8"/>
        <v>0</v>
      </c>
      <c r="N18" s="49">
        <f t="shared" si="9"/>
        <v>0</v>
      </c>
      <c r="O18" s="49">
        <f t="shared" si="10"/>
        <v>0</v>
      </c>
      <c r="P18" s="50">
        <f t="shared" si="11"/>
        <v>0</v>
      </c>
      <c r="Q18" s="118" t="s">
        <v>47</v>
      </c>
    </row>
    <row r="19" spans="1:17" ht="22.5">
      <c r="A19" s="40">
        <v>5</v>
      </c>
      <c r="B19" s="91"/>
      <c r="C19" s="131" t="s">
        <v>275</v>
      </c>
      <c r="D19" s="28"/>
      <c r="E19" s="59"/>
      <c r="F19" s="51"/>
      <c r="G19" s="49"/>
      <c r="H19" s="49">
        <f t="shared" si="6"/>
        <v>0</v>
      </c>
      <c r="I19" s="49"/>
      <c r="J19" s="49"/>
      <c r="K19" s="50">
        <f t="shared" si="0"/>
        <v>0</v>
      </c>
      <c r="L19" s="51">
        <f t="shared" si="7"/>
        <v>0</v>
      </c>
      <c r="M19" s="49">
        <f t="shared" si="8"/>
        <v>0</v>
      </c>
      <c r="N19" s="49">
        <f t="shared" si="9"/>
        <v>0</v>
      </c>
      <c r="O19" s="49">
        <f t="shared" si="10"/>
        <v>0</v>
      </c>
      <c r="P19" s="50">
        <f t="shared" si="11"/>
        <v>0</v>
      </c>
      <c r="Q19" s="118"/>
    </row>
    <row r="20" spans="1:17" ht="22.5">
      <c r="A20" s="40">
        <v>6</v>
      </c>
      <c r="B20" s="28" t="s">
        <v>87</v>
      </c>
      <c r="C20" s="48" t="s">
        <v>279</v>
      </c>
      <c r="D20" s="129" t="s">
        <v>91</v>
      </c>
      <c r="E20" s="130">
        <v>544.50000000000011</v>
      </c>
      <c r="F20" s="137"/>
      <c r="G20" s="49"/>
      <c r="H20" s="49">
        <f t="shared" si="6"/>
        <v>0</v>
      </c>
      <c r="I20" s="133"/>
      <c r="J20" s="133"/>
      <c r="K20" s="50">
        <f t="shared" si="0"/>
        <v>0</v>
      </c>
      <c r="L20" s="51">
        <f t="shared" si="7"/>
        <v>0</v>
      </c>
      <c r="M20" s="49">
        <f t="shared" si="8"/>
        <v>0</v>
      </c>
      <c r="N20" s="49">
        <f t="shared" si="9"/>
        <v>0</v>
      </c>
      <c r="O20" s="49">
        <f t="shared" si="10"/>
        <v>0</v>
      </c>
      <c r="P20" s="50">
        <f t="shared" si="11"/>
        <v>0</v>
      </c>
      <c r="Q20" s="118" t="s">
        <v>47</v>
      </c>
    </row>
    <row r="21" spans="1:17" ht="22.5">
      <c r="A21" s="40">
        <v>7</v>
      </c>
      <c r="B21" s="28" t="s">
        <v>87</v>
      </c>
      <c r="C21" s="48" t="s">
        <v>243</v>
      </c>
      <c r="D21" s="129" t="s">
        <v>91</v>
      </c>
      <c r="E21" s="130">
        <v>907.50000000000011</v>
      </c>
      <c r="F21" s="137"/>
      <c r="G21" s="49"/>
      <c r="H21" s="49">
        <f t="shared" si="6"/>
        <v>0</v>
      </c>
      <c r="I21" s="133"/>
      <c r="J21" s="133"/>
      <c r="K21" s="50">
        <f t="shared" si="0"/>
        <v>0</v>
      </c>
      <c r="L21" s="51">
        <f t="shared" si="7"/>
        <v>0</v>
      </c>
      <c r="M21" s="49">
        <f t="shared" si="8"/>
        <v>0</v>
      </c>
      <c r="N21" s="49">
        <f t="shared" si="9"/>
        <v>0</v>
      </c>
      <c r="O21" s="49">
        <f t="shared" si="10"/>
        <v>0</v>
      </c>
      <c r="P21" s="50">
        <f t="shared" si="11"/>
        <v>0</v>
      </c>
      <c r="Q21" s="118" t="s">
        <v>47</v>
      </c>
    </row>
    <row r="22" spans="1:17" ht="33.75">
      <c r="A22" s="40">
        <v>8</v>
      </c>
      <c r="B22" s="28" t="s">
        <v>87</v>
      </c>
      <c r="C22" s="48" t="s">
        <v>276</v>
      </c>
      <c r="D22" s="129" t="s">
        <v>80</v>
      </c>
      <c r="E22" s="130">
        <v>181.50000000000003</v>
      </c>
      <c r="F22" s="137"/>
      <c r="G22" s="49"/>
      <c r="H22" s="49">
        <f t="shared" si="6"/>
        <v>0</v>
      </c>
      <c r="I22" s="133"/>
      <c r="J22" s="133"/>
      <c r="K22" s="50">
        <f t="shared" si="0"/>
        <v>0</v>
      </c>
      <c r="L22" s="51">
        <f t="shared" si="7"/>
        <v>0</v>
      </c>
      <c r="M22" s="49">
        <f t="shared" si="8"/>
        <v>0</v>
      </c>
      <c r="N22" s="49">
        <f t="shared" si="9"/>
        <v>0</v>
      </c>
      <c r="O22" s="49">
        <f t="shared" si="10"/>
        <v>0</v>
      </c>
      <c r="P22" s="50">
        <f t="shared" si="11"/>
        <v>0</v>
      </c>
      <c r="Q22" s="118" t="s">
        <v>47</v>
      </c>
    </row>
    <row r="23" spans="1:17" ht="33.75">
      <c r="A23" s="40">
        <v>9</v>
      </c>
      <c r="B23" s="28" t="s">
        <v>87</v>
      </c>
      <c r="C23" s="48" t="s">
        <v>277</v>
      </c>
      <c r="D23" s="129" t="s">
        <v>91</v>
      </c>
      <c r="E23" s="130">
        <v>1815.0000000000002</v>
      </c>
      <c r="F23" s="137"/>
      <c r="G23" s="49"/>
      <c r="H23" s="49">
        <f t="shared" si="6"/>
        <v>0</v>
      </c>
      <c r="I23" s="133"/>
      <c r="J23" s="133"/>
      <c r="K23" s="50">
        <f t="shared" si="0"/>
        <v>0</v>
      </c>
      <c r="L23" s="51">
        <f t="shared" si="7"/>
        <v>0</v>
      </c>
      <c r="M23" s="49">
        <f t="shared" si="8"/>
        <v>0</v>
      </c>
      <c r="N23" s="49">
        <f t="shared" si="9"/>
        <v>0</v>
      </c>
      <c r="O23" s="49">
        <f t="shared" si="10"/>
        <v>0</v>
      </c>
      <c r="P23" s="50">
        <f t="shared" si="11"/>
        <v>0</v>
      </c>
      <c r="Q23" s="118" t="s">
        <v>47</v>
      </c>
    </row>
    <row r="24" spans="1:17" ht="22.5">
      <c r="A24" s="40">
        <v>10</v>
      </c>
      <c r="B24" s="28" t="s">
        <v>87</v>
      </c>
      <c r="C24" s="134" t="s">
        <v>278</v>
      </c>
      <c r="D24" s="129" t="s">
        <v>90</v>
      </c>
      <c r="E24" s="130">
        <v>363.00000000000006</v>
      </c>
      <c r="F24" s="137"/>
      <c r="G24" s="49"/>
      <c r="H24" s="49">
        <f t="shared" si="6"/>
        <v>0</v>
      </c>
      <c r="I24" s="133"/>
      <c r="J24" s="133"/>
      <c r="K24" s="50">
        <f t="shared" si="0"/>
        <v>0</v>
      </c>
      <c r="L24" s="51">
        <f t="shared" si="7"/>
        <v>0</v>
      </c>
      <c r="M24" s="49">
        <f t="shared" si="8"/>
        <v>0</v>
      </c>
      <c r="N24" s="49">
        <f t="shared" si="9"/>
        <v>0</v>
      </c>
      <c r="O24" s="49">
        <f t="shared" si="10"/>
        <v>0</v>
      </c>
      <c r="P24" s="50">
        <f t="shared" si="11"/>
        <v>0</v>
      </c>
      <c r="Q24" s="118" t="s">
        <v>47</v>
      </c>
    </row>
    <row r="25" spans="1:17">
      <c r="A25" s="40">
        <v>11</v>
      </c>
      <c r="B25" s="28" t="s">
        <v>87</v>
      </c>
      <c r="C25" s="134" t="s">
        <v>280</v>
      </c>
      <c r="D25" s="129" t="s">
        <v>91</v>
      </c>
      <c r="E25" s="130">
        <v>243.14400000000006</v>
      </c>
      <c r="F25" s="137"/>
      <c r="G25" s="49"/>
      <c r="H25" s="49">
        <f t="shared" si="6"/>
        <v>0</v>
      </c>
      <c r="I25" s="133"/>
      <c r="J25" s="133"/>
      <c r="K25" s="50">
        <f t="shared" si="0"/>
        <v>0</v>
      </c>
      <c r="L25" s="51">
        <f t="shared" si="7"/>
        <v>0</v>
      </c>
      <c r="M25" s="49">
        <f t="shared" si="8"/>
        <v>0</v>
      </c>
      <c r="N25" s="49">
        <f t="shared" si="9"/>
        <v>0</v>
      </c>
      <c r="O25" s="49">
        <f t="shared" si="10"/>
        <v>0</v>
      </c>
      <c r="P25" s="50">
        <f t="shared" si="11"/>
        <v>0</v>
      </c>
      <c r="Q25" s="118" t="s">
        <v>47</v>
      </c>
    </row>
    <row r="26" spans="1:17" ht="22.5">
      <c r="A26" s="40">
        <v>12</v>
      </c>
      <c r="B26" s="28" t="s">
        <v>87</v>
      </c>
      <c r="C26" s="48" t="s">
        <v>244</v>
      </c>
      <c r="D26" s="129" t="s">
        <v>91</v>
      </c>
      <c r="E26" s="130">
        <v>90.750000000000014</v>
      </c>
      <c r="F26" s="137"/>
      <c r="G26" s="49"/>
      <c r="H26" s="49">
        <f t="shared" si="6"/>
        <v>0</v>
      </c>
      <c r="I26" s="133"/>
      <c r="J26" s="133"/>
      <c r="K26" s="50">
        <f t="shared" si="0"/>
        <v>0</v>
      </c>
      <c r="L26" s="51">
        <f t="shared" si="7"/>
        <v>0</v>
      </c>
      <c r="M26" s="49">
        <f t="shared" si="8"/>
        <v>0</v>
      </c>
      <c r="N26" s="49">
        <f t="shared" si="9"/>
        <v>0</v>
      </c>
      <c r="O26" s="49">
        <f t="shared" si="10"/>
        <v>0</v>
      </c>
      <c r="P26" s="50">
        <f t="shared" si="11"/>
        <v>0</v>
      </c>
      <c r="Q26" s="118" t="s">
        <v>47</v>
      </c>
    </row>
    <row r="27" spans="1:17" ht="33.75">
      <c r="A27" s="40">
        <v>13</v>
      </c>
      <c r="B27" s="28" t="s">
        <v>87</v>
      </c>
      <c r="C27" s="48" t="s">
        <v>281</v>
      </c>
      <c r="D27" s="129" t="s">
        <v>80</v>
      </c>
      <c r="E27" s="130">
        <v>162.09600000000003</v>
      </c>
      <c r="F27" s="137"/>
      <c r="G27" s="49"/>
      <c r="H27" s="49">
        <f t="shared" si="6"/>
        <v>0</v>
      </c>
      <c r="I27" s="133"/>
      <c r="J27" s="133"/>
      <c r="K27" s="50">
        <f t="shared" si="0"/>
        <v>0</v>
      </c>
      <c r="L27" s="51">
        <f t="shared" si="7"/>
        <v>0</v>
      </c>
      <c r="M27" s="49">
        <f t="shared" si="8"/>
        <v>0</v>
      </c>
      <c r="N27" s="49">
        <f t="shared" si="9"/>
        <v>0</v>
      </c>
      <c r="O27" s="49">
        <f t="shared" si="10"/>
        <v>0</v>
      </c>
      <c r="P27" s="50">
        <f t="shared" si="11"/>
        <v>0</v>
      </c>
      <c r="Q27" s="118" t="s">
        <v>47</v>
      </c>
    </row>
    <row r="28" spans="1:17" ht="33.75">
      <c r="A28" s="40">
        <v>14</v>
      </c>
      <c r="B28" s="28" t="s">
        <v>87</v>
      </c>
      <c r="C28" s="48" t="s">
        <v>245</v>
      </c>
      <c r="D28" s="129" t="s">
        <v>76</v>
      </c>
      <c r="E28" s="130">
        <v>75</v>
      </c>
      <c r="F28" s="137"/>
      <c r="G28" s="49"/>
      <c r="H28" s="49">
        <f t="shared" si="6"/>
        <v>0</v>
      </c>
      <c r="I28" s="133"/>
      <c r="J28" s="133"/>
      <c r="K28" s="50">
        <f t="shared" si="0"/>
        <v>0</v>
      </c>
      <c r="L28" s="51">
        <f t="shared" si="7"/>
        <v>0</v>
      </c>
      <c r="M28" s="49">
        <f t="shared" si="8"/>
        <v>0</v>
      </c>
      <c r="N28" s="49">
        <f t="shared" si="9"/>
        <v>0</v>
      </c>
      <c r="O28" s="49">
        <f t="shared" si="10"/>
        <v>0</v>
      </c>
      <c r="P28" s="50">
        <f t="shared" si="11"/>
        <v>0</v>
      </c>
      <c r="Q28" s="118" t="s">
        <v>47</v>
      </c>
    </row>
    <row r="29" spans="1:17">
      <c r="A29" s="40">
        <v>15</v>
      </c>
      <c r="B29" s="28" t="s">
        <v>87</v>
      </c>
      <c r="C29" s="48" t="s">
        <v>219</v>
      </c>
      <c r="D29" s="129" t="s">
        <v>78</v>
      </c>
      <c r="E29" s="226">
        <v>486.28800000000012</v>
      </c>
      <c r="F29" s="137"/>
      <c r="G29" s="49"/>
      <c r="H29" s="49">
        <f t="shared" si="6"/>
        <v>0</v>
      </c>
      <c r="I29" s="133"/>
      <c r="J29" s="133"/>
      <c r="K29" s="50">
        <f t="shared" si="0"/>
        <v>0</v>
      </c>
      <c r="L29" s="51">
        <f t="shared" si="7"/>
        <v>0</v>
      </c>
      <c r="M29" s="49">
        <f t="shared" si="8"/>
        <v>0</v>
      </c>
      <c r="N29" s="49">
        <f t="shared" si="9"/>
        <v>0</v>
      </c>
      <c r="O29" s="49">
        <f t="shared" si="10"/>
        <v>0</v>
      </c>
      <c r="P29" s="50">
        <f t="shared" si="11"/>
        <v>0</v>
      </c>
      <c r="Q29" s="118" t="s">
        <v>47</v>
      </c>
    </row>
    <row r="30" spans="1:17">
      <c r="A30" s="40">
        <v>16</v>
      </c>
      <c r="B30" s="91"/>
      <c r="C30" s="131" t="s">
        <v>92</v>
      </c>
      <c r="D30" s="28"/>
      <c r="E30" s="59"/>
      <c r="F30" s="51"/>
      <c r="G30" s="49"/>
      <c r="H30" s="49">
        <f t="shared" si="6"/>
        <v>0</v>
      </c>
      <c r="I30" s="49"/>
      <c r="J30" s="49"/>
      <c r="K30" s="50">
        <f t="shared" si="0"/>
        <v>0</v>
      </c>
      <c r="L30" s="51">
        <f t="shared" si="7"/>
        <v>0</v>
      </c>
      <c r="M30" s="49">
        <f t="shared" si="8"/>
        <v>0</v>
      </c>
      <c r="N30" s="49">
        <f t="shared" si="9"/>
        <v>0</v>
      </c>
      <c r="O30" s="49">
        <f t="shared" si="10"/>
        <v>0</v>
      </c>
      <c r="P30" s="50">
        <f t="shared" si="11"/>
        <v>0</v>
      </c>
      <c r="Q30" s="118"/>
    </row>
    <row r="31" spans="1:17" ht="90">
      <c r="A31" s="40">
        <v>17</v>
      </c>
      <c r="B31" s="28" t="s">
        <v>87</v>
      </c>
      <c r="C31" s="134" t="s">
        <v>367</v>
      </c>
      <c r="D31" s="129" t="s">
        <v>80</v>
      </c>
      <c r="E31" s="130">
        <v>500</v>
      </c>
      <c r="F31" s="137"/>
      <c r="G31" s="49"/>
      <c r="H31" s="49">
        <f t="shared" si="6"/>
        <v>0</v>
      </c>
      <c r="I31" s="133"/>
      <c r="J31" s="133"/>
      <c r="K31" s="50">
        <f t="shared" si="0"/>
        <v>0</v>
      </c>
      <c r="L31" s="51">
        <f t="shared" si="7"/>
        <v>0</v>
      </c>
      <c r="M31" s="49">
        <f t="shared" si="8"/>
        <v>0</v>
      </c>
      <c r="N31" s="49">
        <f t="shared" si="9"/>
        <v>0</v>
      </c>
      <c r="O31" s="49">
        <f t="shared" si="10"/>
        <v>0</v>
      </c>
      <c r="P31" s="50">
        <f t="shared" si="11"/>
        <v>0</v>
      </c>
      <c r="Q31" s="118" t="s">
        <v>47</v>
      </c>
    </row>
    <row r="32" spans="1:17">
      <c r="A32" s="40">
        <v>18</v>
      </c>
      <c r="B32" s="28" t="s">
        <v>87</v>
      </c>
      <c r="C32" s="134" t="s">
        <v>93</v>
      </c>
      <c r="D32" s="129" t="s">
        <v>80</v>
      </c>
      <c r="E32" s="130">
        <v>1826.0000000000002</v>
      </c>
      <c r="F32" s="137"/>
      <c r="G32" s="49"/>
      <c r="H32" s="49">
        <f t="shared" si="6"/>
        <v>0</v>
      </c>
      <c r="I32" s="133"/>
      <c r="J32" s="133"/>
      <c r="K32" s="50">
        <f t="shared" si="0"/>
        <v>0</v>
      </c>
      <c r="L32" s="51">
        <f t="shared" si="7"/>
        <v>0</v>
      </c>
      <c r="M32" s="49">
        <f t="shared" si="8"/>
        <v>0</v>
      </c>
      <c r="N32" s="49">
        <f t="shared" si="9"/>
        <v>0</v>
      </c>
      <c r="O32" s="49">
        <f t="shared" si="10"/>
        <v>0</v>
      </c>
      <c r="P32" s="50">
        <f t="shared" si="11"/>
        <v>0</v>
      </c>
      <c r="Q32" s="118" t="s">
        <v>47</v>
      </c>
    </row>
    <row r="33" spans="1:20" ht="22.5">
      <c r="A33" s="40">
        <v>19</v>
      </c>
      <c r="B33" s="91"/>
      <c r="C33" s="131" t="s">
        <v>94</v>
      </c>
      <c r="D33" s="28"/>
      <c r="E33" s="59"/>
      <c r="F33" s="51"/>
      <c r="G33" s="49"/>
      <c r="H33" s="49">
        <f t="shared" si="6"/>
        <v>0</v>
      </c>
      <c r="I33" s="49"/>
      <c r="J33" s="49"/>
      <c r="K33" s="50">
        <f t="shared" si="0"/>
        <v>0</v>
      </c>
      <c r="L33" s="51">
        <f t="shared" si="7"/>
        <v>0</v>
      </c>
      <c r="M33" s="49">
        <f t="shared" si="8"/>
        <v>0</v>
      </c>
      <c r="N33" s="49">
        <f t="shared" si="9"/>
        <v>0</v>
      </c>
      <c r="O33" s="49">
        <f t="shared" si="10"/>
        <v>0</v>
      </c>
      <c r="P33" s="50">
        <f t="shared" si="11"/>
        <v>0</v>
      </c>
      <c r="Q33" s="118"/>
    </row>
    <row r="34" spans="1:20" ht="33.75">
      <c r="A34" s="40">
        <v>20</v>
      </c>
      <c r="B34" s="28" t="s">
        <v>87</v>
      </c>
      <c r="C34" s="134" t="s">
        <v>246</v>
      </c>
      <c r="D34" s="129" t="s">
        <v>91</v>
      </c>
      <c r="E34" s="130">
        <v>10499.499999999998</v>
      </c>
      <c r="F34" s="137"/>
      <c r="G34" s="49"/>
      <c r="H34" s="49">
        <f t="shared" si="6"/>
        <v>0</v>
      </c>
      <c r="I34" s="133"/>
      <c r="J34" s="133"/>
      <c r="K34" s="50">
        <f t="shared" si="0"/>
        <v>0</v>
      </c>
      <c r="L34" s="51">
        <f t="shared" si="7"/>
        <v>0</v>
      </c>
      <c r="M34" s="49">
        <f t="shared" si="8"/>
        <v>0</v>
      </c>
      <c r="N34" s="49">
        <f t="shared" si="9"/>
        <v>0</v>
      </c>
      <c r="O34" s="49">
        <f t="shared" si="10"/>
        <v>0</v>
      </c>
      <c r="P34" s="50">
        <f t="shared" si="11"/>
        <v>0</v>
      </c>
      <c r="Q34" s="118" t="s">
        <v>47</v>
      </c>
    </row>
    <row r="35" spans="1:20" ht="27.75">
      <c r="A35" s="40">
        <v>21</v>
      </c>
      <c r="B35" s="28" t="s">
        <v>87</v>
      </c>
      <c r="C35" s="134" t="s">
        <v>282</v>
      </c>
      <c r="D35" s="129" t="s">
        <v>80</v>
      </c>
      <c r="E35" s="130">
        <v>1908.9999999999998</v>
      </c>
      <c r="F35" s="137"/>
      <c r="G35" s="49"/>
      <c r="H35" s="49">
        <f t="shared" si="6"/>
        <v>0</v>
      </c>
      <c r="I35" s="133"/>
      <c r="J35" s="133"/>
      <c r="K35" s="50">
        <f t="shared" si="0"/>
        <v>0</v>
      </c>
      <c r="L35" s="51">
        <f t="shared" si="7"/>
        <v>0</v>
      </c>
      <c r="M35" s="49">
        <f t="shared" si="8"/>
        <v>0</v>
      </c>
      <c r="N35" s="49">
        <f t="shared" si="9"/>
        <v>0</v>
      </c>
      <c r="O35" s="49">
        <f t="shared" si="10"/>
        <v>0</v>
      </c>
      <c r="P35" s="50">
        <f t="shared" si="11"/>
        <v>0</v>
      </c>
      <c r="Q35" s="118" t="s">
        <v>47</v>
      </c>
      <c r="R35" s="228"/>
      <c r="S35" s="228"/>
      <c r="T35" s="228"/>
    </row>
    <row r="36" spans="1:20" ht="22.5">
      <c r="A36" s="40">
        <v>22</v>
      </c>
      <c r="B36" s="28" t="s">
        <v>87</v>
      </c>
      <c r="C36" s="134" t="s">
        <v>283</v>
      </c>
      <c r="D36" s="129" t="s">
        <v>91</v>
      </c>
      <c r="E36" s="130">
        <v>8863.8249999999989</v>
      </c>
      <c r="F36" s="137"/>
      <c r="G36" s="49"/>
      <c r="H36" s="49">
        <f t="shared" si="6"/>
        <v>0</v>
      </c>
      <c r="I36" s="133"/>
      <c r="J36" s="133"/>
      <c r="K36" s="50">
        <f t="shared" si="0"/>
        <v>0</v>
      </c>
      <c r="L36" s="51">
        <f t="shared" si="7"/>
        <v>0</v>
      </c>
      <c r="M36" s="49">
        <f t="shared" si="8"/>
        <v>0</v>
      </c>
      <c r="N36" s="49">
        <f t="shared" si="9"/>
        <v>0</v>
      </c>
      <c r="O36" s="49">
        <f t="shared" si="10"/>
        <v>0</v>
      </c>
      <c r="P36" s="50">
        <f t="shared" si="11"/>
        <v>0</v>
      </c>
      <c r="Q36" s="118" t="s">
        <v>47</v>
      </c>
    </row>
    <row r="37" spans="1:20" ht="22.5">
      <c r="A37" s="40">
        <v>23</v>
      </c>
      <c r="B37" s="28" t="s">
        <v>87</v>
      </c>
      <c r="C37" s="134" t="s">
        <v>379</v>
      </c>
      <c r="D37" s="129" t="s">
        <v>90</v>
      </c>
      <c r="E37" s="130">
        <v>1772.7649999999999</v>
      </c>
      <c r="F37" s="137"/>
      <c r="G37" s="49"/>
      <c r="H37" s="49">
        <f t="shared" si="6"/>
        <v>0</v>
      </c>
      <c r="I37" s="133"/>
      <c r="J37" s="133"/>
      <c r="K37" s="50">
        <f t="shared" si="0"/>
        <v>0</v>
      </c>
      <c r="L37" s="51">
        <f t="shared" si="7"/>
        <v>0</v>
      </c>
      <c r="M37" s="49">
        <f t="shared" si="8"/>
        <v>0</v>
      </c>
      <c r="N37" s="49">
        <f t="shared" si="9"/>
        <v>0</v>
      </c>
      <c r="O37" s="49">
        <f t="shared" si="10"/>
        <v>0</v>
      </c>
      <c r="P37" s="50">
        <f t="shared" si="11"/>
        <v>0</v>
      </c>
      <c r="Q37" s="118" t="s">
        <v>47</v>
      </c>
    </row>
    <row r="38" spans="1:20" ht="33.75">
      <c r="A38" s="40">
        <v>24</v>
      </c>
      <c r="B38" s="28" t="s">
        <v>87</v>
      </c>
      <c r="C38" s="134" t="s">
        <v>380</v>
      </c>
      <c r="D38" s="129" t="s">
        <v>91</v>
      </c>
      <c r="E38" s="130">
        <v>1362.3500000000001</v>
      </c>
      <c r="F38" s="137"/>
      <c r="G38" s="49"/>
      <c r="H38" s="49">
        <f t="shared" si="6"/>
        <v>0</v>
      </c>
      <c r="I38" s="133"/>
      <c r="J38" s="133"/>
      <c r="K38" s="50">
        <f t="shared" si="0"/>
        <v>0</v>
      </c>
      <c r="L38" s="51">
        <f t="shared" si="7"/>
        <v>0</v>
      </c>
      <c r="M38" s="49">
        <f t="shared" si="8"/>
        <v>0</v>
      </c>
      <c r="N38" s="49">
        <f t="shared" si="9"/>
        <v>0</v>
      </c>
      <c r="O38" s="49">
        <f t="shared" si="10"/>
        <v>0</v>
      </c>
      <c r="P38" s="50">
        <f t="shared" si="11"/>
        <v>0</v>
      </c>
      <c r="Q38" s="118" t="s">
        <v>47</v>
      </c>
    </row>
    <row r="39" spans="1:20" ht="22.5">
      <c r="A39" s="40">
        <v>25</v>
      </c>
      <c r="B39" s="28" t="s">
        <v>87</v>
      </c>
      <c r="C39" s="134" t="s">
        <v>381</v>
      </c>
      <c r="D39" s="129" t="s">
        <v>90</v>
      </c>
      <c r="E39" s="130">
        <v>272.47000000000003</v>
      </c>
      <c r="F39" s="137"/>
      <c r="G39" s="49"/>
      <c r="H39" s="49">
        <f t="shared" si="6"/>
        <v>0</v>
      </c>
      <c r="I39" s="133"/>
      <c r="J39" s="133"/>
      <c r="K39" s="50">
        <f t="shared" si="0"/>
        <v>0</v>
      </c>
      <c r="L39" s="51">
        <f t="shared" si="7"/>
        <v>0</v>
      </c>
      <c r="M39" s="49">
        <f t="shared" si="8"/>
        <v>0</v>
      </c>
      <c r="N39" s="49">
        <f t="shared" si="9"/>
        <v>0</v>
      </c>
      <c r="O39" s="49">
        <f t="shared" si="10"/>
        <v>0</v>
      </c>
      <c r="P39" s="50">
        <f t="shared" si="11"/>
        <v>0</v>
      </c>
      <c r="Q39" s="118" t="s">
        <v>47</v>
      </c>
    </row>
    <row r="40" spans="1:20" ht="22.5">
      <c r="A40" s="40">
        <v>26</v>
      </c>
      <c r="B40" s="28" t="s">
        <v>87</v>
      </c>
      <c r="C40" s="134" t="s">
        <v>284</v>
      </c>
      <c r="D40" s="129" t="s">
        <v>91</v>
      </c>
      <c r="E40" s="130">
        <v>763.59999999999991</v>
      </c>
      <c r="F40" s="137"/>
      <c r="G40" s="49"/>
      <c r="H40" s="49">
        <f t="shared" si="6"/>
        <v>0</v>
      </c>
      <c r="I40" s="133"/>
      <c r="J40" s="133"/>
      <c r="K40" s="50">
        <f t="shared" si="0"/>
        <v>0</v>
      </c>
      <c r="L40" s="51">
        <f t="shared" si="7"/>
        <v>0</v>
      </c>
      <c r="M40" s="49">
        <f t="shared" si="8"/>
        <v>0</v>
      </c>
      <c r="N40" s="49">
        <f t="shared" si="9"/>
        <v>0</v>
      </c>
      <c r="O40" s="49">
        <f t="shared" si="10"/>
        <v>0</v>
      </c>
      <c r="P40" s="50">
        <f t="shared" si="11"/>
        <v>0</v>
      </c>
      <c r="Q40" s="118" t="s">
        <v>47</v>
      </c>
    </row>
    <row r="41" spans="1:20" ht="33.75">
      <c r="A41" s="40">
        <v>27</v>
      </c>
      <c r="B41" s="28" t="s">
        <v>87</v>
      </c>
      <c r="C41" s="134" t="s">
        <v>285</v>
      </c>
      <c r="D41" s="129" t="s">
        <v>91</v>
      </c>
      <c r="E41" s="130">
        <v>6108.7999999999993</v>
      </c>
      <c r="F41" s="137"/>
      <c r="G41" s="49"/>
      <c r="H41" s="49">
        <f t="shared" si="6"/>
        <v>0</v>
      </c>
      <c r="I41" s="133"/>
      <c r="J41" s="133"/>
      <c r="K41" s="50">
        <f t="shared" si="0"/>
        <v>0</v>
      </c>
      <c r="L41" s="51">
        <f t="shared" si="7"/>
        <v>0</v>
      </c>
      <c r="M41" s="49">
        <f t="shared" si="8"/>
        <v>0</v>
      </c>
      <c r="N41" s="49">
        <f t="shared" si="9"/>
        <v>0</v>
      </c>
      <c r="O41" s="49">
        <f t="shared" si="10"/>
        <v>0</v>
      </c>
      <c r="P41" s="50">
        <f t="shared" si="11"/>
        <v>0</v>
      </c>
      <c r="Q41" s="118" t="s">
        <v>47</v>
      </c>
    </row>
    <row r="42" spans="1:20">
      <c r="A42" s="40">
        <v>28</v>
      </c>
      <c r="B42" s="28" t="s">
        <v>87</v>
      </c>
      <c r="C42" s="134" t="s">
        <v>95</v>
      </c>
      <c r="D42" s="129" t="s">
        <v>78</v>
      </c>
      <c r="E42" s="226">
        <v>11453.999999999998</v>
      </c>
      <c r="F42" s="137"/>
      <c r="G42" s="49"/>
      <c r="H42" s="49">
        <f t="shared" si="6"/>
        <v>0</v>
      </c>
      <c r="I42" s="133"/>
      <c r="J42" s="133"/>
      <c r="K42" s="50">
        <f t="shared" si="0"/>
        <v>0</v>
      </c>
      <c r="L42" s="51">
        <f t="shared" si="7"/>
        <v>0</v>
      </c>
      <c r="M42" s="49">
        <f t="shared" si="8"/>
        <v>0</v>
      </c>
      <c r="N42" s="49">
        <f t="shared" si="9"/>
        <v>0</v>
      </c>
      <c r="O42" s="49">
        <f t="shared" si="10"/>
        <v>0</v>
      </c>
      <c r="P42" s="50">
        <f t="shared" si="11"/>
        <v>0</v>
      </c>
      <c r="Q42" s="118" t="s">
        <v>47</v>
      </c>
    </row>
    <row r="43" spans="1:20">
      <c r="A43" s="40">
        <v>29</v>
      </c>
      <c r="B43" s="91"/>
      <c r="C43" s="131" t="s">
        <v>96</v>
      </c>
      <c r="D43" s="28"/>
      <c r="E43" s="59"/>
      <c r="F43" s="51"/>
      <c r="G43" s="49"/>
      <c r="H43" s="49">
        <f t="shared" si="6"/>
        <v>0</v>
      </c>
      <c r="I43" s="49"/>
      <c r="J43" s="49"/>
      <c r="K43" s="50">
        <f t="shared" si="0"/>
        <v>0</v>
      </c>
      <c r="L43" s="51">
        <f t="shared" si="7"/>
        <v>0</v>
      </c>
      <c r="M43" s="49">
        <f t="shared" si="8"/>
        <v>0</v>
      </c>
      <c r="N43" s="49">
        <f t="shared" si="9"/>
        <v>0</v>
      </c>
      <c r="O43" s="49">
        <f t="shared" si="10"/>
        <v>0</v>
      </c>
      <c r="P43" s="50">
        <f t="shared" si="11"/>
        <v>0</v>
      </c>
      <c r="Q43" s="118"/>
    </row>
    <row r="44" spans="1:20" ht="33.75">
      <c r="A44" s="40">
        <v>30</v>
      </c>
      <c r="B44" s="28" t="s">
        <v>87</v>
      </c>
      <c r="C44" s="134" t="s">
        <v>246</v>
      </c>
      <c r="D44" s="129" t="s">
        <v>91</v>
      </c>
      <c r="E44" s="130">
        <v>1815</v>
      </c>
      <c r="F44" s="137"/>
      <c r="G44" s="49"/>
      <c r="H44" s="49">
        <f t="shared" si="6"/>
        <v>0</v>
      </c>
      <c r="I44" s="133"/>
      <c r="J44" s="133"/>
      <c r="K44" s="50">
        <f t="shared" si="0"/>
        <v>0</v>
      </c>
      <c r="L44" s="51">
        <f t="shared" si="7"/>
        <v>0</v>
      </c>
      <c r="M44" s="49">
        <f t="shared" si="8"/>
        <v>0</v>
      </c>
      <c r="N44" s="49">
        <f t="shared" si="9"/>
        <v>0</v>
      </c>
      <c r="O44" s="49">
        <f t="shared" si="10"/>
        <v>0</v>
      </c>
      <c r="P44" s="50">
        <f t="shared" si="11"/>
        <v>0</v>
      </c>
      <c r="Q44" s="118" t="s">
        <v>47</v>
      </c>
    </row>
    <row r="45" spans="1:20" ht="33.75">
      <c r="A45" s="40">
        <v>31</v>
      </c>
      <c r="B45" s="28" t="s">
        <v>87</v>
      </c>
      <c r="C45" s="134" t="s">
        <v>286</v>
      </c>
      <c r="D45" s="129" t="s">
        <v>90</v>
      </c>
      <c r="E45" s="130">
        <v>330</v>
      </c>
      <c r="F45" s="137"/>
      <c r="G45" s="49"/>
      <c r="H45" s="49">
        <f t="shared" si="6"/>
        <v>0</v>
      </c>
      <c r="I45" s="133"/>
      <c r="J45" s="133"/>
      <c r="K45" s="50">
        <f t="shared" si="0"/>
        <v>0</v>
      </c>
      <c r="L45" s="51">
        <f t="shared" si="7"/>
        <v>0</v>
      </c>
      <c r="M45" s="49">
        <f t="shared" si="8"/>
        <v>0</v>
      </c>
      <c r="N45" s="49">
        <f t="shared" si="9"/>
        <v>0</v>
      </c>
      <c r="O45" s="49">
        <f t="shared" si="10"/>
        <v>0</v>
      </c>
      <c r="P45" s="50">
        <f t="shared" si="11"/>
        <v>0</v>
      </c>
      <c r="Q45" s="118" t="s">
        <v>47</v>
      </c>
    </row>
    <row r="46" spans="1:20" ht="22.5">
      <c r="A46" s="40">
        <v>32</v>
      </c>
      <c r="B46" s="28" t="s">
        <v>87</v>
      </c>
      <c r="C46" s="134" t="s">
        <v>283</v>
      </c>
      <c r="D46" s="129" t="s">
        <v>91</v>
      </c>
      <c r="E46" s="130">
        <v>1650</v>
      </c>
      <c r="F46" s="137"/>
      <c r="G46" s="49"/>
      <c r="H46" s="49">
        <f t="shared" si="6"/>
        <v>0</v>
      </c>
      <c r="I46" s="133"/>
      <c r="J46" s="133"/>
      <c r="K46" s="50">
        <f t="shared" si="0"/>
        <v>0</v>
      </c>
      <c r="L46" s="51">
        <f t="shared" si="7"/>
        <v>0</v>
      </c>
      <c r="M46" s="49">
        <f t="shared" si="8"/>
        <v>0</v>
      </c>
      <c r="N46" s="49">
        <f t="shared" si="9"/>
        <v>0</v>
      </c>
      <c r="O46" s="49">
        <f t="shared" si="10"/>
        <v>0</v>
      </c>
      <c r="P46" s="50">
        <f t="shared" si="11"/>
        <v>0</v>
      </c>
      <c r="Q46" s="118" t="s">
        <v>47</v>
      </c>
    </row>
    <row r="47" spans="1:20" ht="22.5">
      <c r="A47" s="40">
        <v>33</v>
      </c>
      <c r="B47" s="28" t="s">
        <v>87</v>
      </c>
      <c r="C47" s="134" t="s">
        <v>287</v>
      </c>
      <c r="D47" s="129" t="s">
        <v>90</v>
      </c>
      <c r="E47" s="130">
        <v>363.00000000000006</v>
      </c>
      <c r="F47" s="137"/>
      <c r="G47" s="49"/>
      <c r="H47" s="49">
        <f t="shared" si="6"/>
        <v>0</v>
      </c>
      <c r="I47" s="133"/>
      <c r="J47" s="133"/>
      <c r="K47" s="50">
        <f t="shared" si="0"/>
        <v>0</v>
      </c>
      <c r="L47" s="51">
        <f t="shared" si="7"/>
        <v>0</v>
      </c>
      <c r="M47" s="49">
        <f t="shared" si="8"/>
        <v>0</v>
      </c>
      <c r="N47" s="49">
        <f t="shared" si="9"/>
        <v>0</v>
      </c>
      <c r="O47" s="49">
        <f t="shared" si="10"/>
        <v>0</v>
      </c>
      <c r="P47" s="50">
        <f t="shared" si="11"/>
        <v>0</v>
      </c>
      <c r="Q47" s="118" t="s">
        <v>47</v>
      </c>
    </row>
    <row r="48" spans="1:20" ht="22.5">
      <c r="A48" s="40">
        <v>34</v>
      </c>
      <c r="B48" s="28" t="s">
        <v>87</v>
      </c>
      <c r="C48" s="148" t="s">
        <v>284</v>
      </c>
      <c r="D48" s="129" t="s">
        <v>91</v>
      </c>
      <c r="E48" s="130">
        <v>132</v>
      </c>
      <c r="F48" s="137"/>
      <c r="G48" s="49"/>
      <c r="H48" s="49">
        <f t="shared" si="6"/>
        <v>0</v>
      </c>
      <c r="I48" s="133"/>
      <c r="J48" s="133"/>
      <c r="K48" s="50">
        <f t="shared" si="0"/>
        <v>0</v>
      </c>
      <c r="L48" s="51">
        <f t="shared" si="7"/>
        <v>0</v>
      </c>
      <c r="M48" s="49">
        <f t="shared" si="8"/>
        <v>0</v>
      </c>
      <c r="N48" s="49">
        <f t="shared" si="9"/>
        <v>0</v>
      </c>
      <c r="O48" s="49">
        <f t="shared" si="10"/>
        <v>0</v>
      </c>
      <c r="P48" s="50">
        <f t="shared" si="11"/>
        <v>0</v>
      </c>
      <c r="Q48" s="118" t="s">
        <v>47</v>
      </c>
    </row>
    <row r="49" spans="1:17" ht="33.75">
      <c r="A49" s="40">
        <v>35</v>
      </c>
      <c r="B49" s="28" t="s">
        <v>87</v>
      </c>
      <c r="C49" s="134" t="s">
        <v>288</v>
      </c>
      <c r="D49" s="129" t="s">
        <v>91</v>
      </c>
      <c r="E49" s="130">
        <v>1024.32</v>
      </c>
      <c r="F49" s="137"/>
      <c r="G49" s="49"/>
      <c r="H49" s="49">
        <f t="shared" si="6"/>
        <v>0</v>
      </c>
      <c r="I49" s="133"/>
      <c r="J49" s="133"/>
      <c r="K49" s="50">
        <f t="shared" si="0"/>
        <v>0</v>
      </c>
      <c r="L49" s="51">
        <f t="shared" si="7"/>
        <v>0</v>
      </c>
      <c r="M49" s="49">
        <f t="shared" si="8"/>
        <v>0</v>
      </c>
      <c r="N49" s="49">
        <f t="shared" si="9"/>
        <v>0</v>
      </c>
      <c r="O49" s="49">
        <f t="shared" si="10"/>
        <v>0</v>
      </c>
      <c r="P49" s="50">
        <f t="shared" si="11"/>
        <v>0</v>
      </c>
      <c r="Q49" s="118" t="s">
        <v>47</v>
      </c>
    </row>
    <row r="50" spans="1:17" ht="22.5">
      <c r="A50" s="40">
        <v>36</v>
      </c>
      <c r="B50" s="28" t="s">
        <v>87</v>
      </c>
      <c r="C50" s="134" t="s">
        <v>289</v>
      </c>
      <c r="D50" s="129" t="s">
        <v>76</v>
      </c>
      <c r="E50" s="130">
        <v>872</v>
      </c>
      <c r="F50" s="137"/>
      <c r="G50" s="49"/>
      <c r="H50" s="49">
        <f t="shared" si="6"/>
        <v>0</v>
      </c>
      <c r="I50" s="133"/>
      <c r="J50" s="133"/>
      <c r="K50" s="50">
        <f t="shared" si="0"/>
        <v>0</v>
      </c>
      <c r="L50" s="51">
        <f t="shared" si="7"/>
        <v>0</v>
      </c>
      <c r="M50" s="49">
        <f t="shared" si="8"/>
        <v>0</v>
      </c>
      <c r="N50" s="49">
        <f t="shared" si="9"/>
        <v>0</v>
      </c>
      <c r="O50" s="49">
        <f t="shared" si="10"/>
        <v>0</v>
      </c>
      <c r="P50" s="50">
        <f t="shared" si="11"/>
        <v>0</v>
      </c>
      <c r="Q50" s="118" t="s">
        <v>47</v>
      </c>
    </row>
    <row r="51" spans="1:17" ht="22.5">
      <c r="A51" s="40">
        <v>37</v>
      </c>
      <c r="B51" s="28" t="s">
        <v>87</v>
      </c>
      <c r="C51" s="134" t="s">
        <v>290</v>
      </c>
      <c r="D51" s="129" t="s">
        <v>76</v>
      </c>
      <c r="E51" s="130">
        <v>330</v>
      </c>
      <c r="F51" s="137"/>
      <c r="G51" s="49"/>
      <c r="H51" s="49">
        <f t="shared" si="6"/>
        <v>0</v>
      </c>
      <c r="I51" s="133"/>
      <c r="J51" s="133"/>
      <c r="K51" s="50">
        <f t="shared" si="0"/>
        <v>0</v>
      </c>
      <c r="L51" s="51">
        <f t="shared" si="7"/>
        <v>0</v>
      </c>
      <c r="M51" s="49">
        <f t="shared" si="8"/>
        <v>0</v>
      </c>
      <c r="N51" s="49">
        <f t="shared" si="9"/>
        <v>0</v>
      </c>
      <c r="O51" s="49">
        <f t="shared" si="10"/>
        <v>0</v>
      </c>
      <c r="P51" s="50">
        <f t="shared" si="11"/>
        <v>0</v>
      </c>
      <c r="Q51" s="118" t="s">
        <v>47</v>
      </c>
    </row>
    <row r="52" spans="1:17" ht="22.5">
      <c r="A52" s="40">
        <v>38</v>
      </c>
      <c r="B52" s="28" t="s">
        <v>87</v>
      </c>
      <c r="C52" s="134" t="s">
        <v>291</v>
      </c>
      <c r="D52" s="129" t="s">
        <v>76</v>
      </c>
      <c r="E52" s="130">
        <v>550</v>
      </c>
      <c r="F52" s="137"/>
      <c r="G52" s="49"/>
      <c r="H52" s="49">
        <f t="shared" si="6"/>
        <v>0</v>
      </c>
      <c r="I52" s="133"/>
      <c r="J52" s="133"/>
      <c r="K52" s="50">
        <f t="shared" si="0"/>
        <v>0</v>
      </c>
      <c r="L52" s="51">
        <f t="shared" si="7"/>
        <v>0</v>
      </c>
      <c r="M52" s="49">
        <f t="shared" si="8"/>
        <v>0</v>
      </c>
      <c r="N52" s="49">
        <f t="shared" si="9"/>
        <v>0</v>
      </c>
      <c r="O52" s="49">
        <f t="shared" si="10"/>
        <v>0</v>
      </c>
      <c r="P52" s="50">
        <f t="shared" si="11"/>
        <v>0</v>
      </c>
      <c r="Q52" s="118" t="s">
        <v>47</v>
      </c>
    </row>
    <row r="53" spans="1:17" ht="22.5">
      <c r="A53" s="40">
        <v>39</v>
      </c>
      <c r="B53" s="28" t="s">
        <v>87</v>
      </c>
      <c r="C53" s="134" t="s">
        <v>97</v>
      </c>
      <c r="D53" s="129" t="s">
        <v>76</v>
      </c>
      <c r="E53" s="130">
        <v>340</v>
      </c>
      <c r="F53" s="137"/>
      <c r="G53" s="49"/>
      <c r="H53" s="49">
        <f t="shared" si="6"/>
        <v>0</v>
      </c>
      <c r="I53" s="133"/>
      <c r="J53" s="133"/>
      <c r="K53" s="50">
        <f t="shared" si="0"/>
        <v>0</v>
      </c>
      <c r="L53" s="51">
        <f t="shared" si="7"/>
        <v>0</v>
      </c>
      <c r="M53" s="49">
        <f t="shared" si="8"/>
        <v>0</v>
      </c>
      <c r="N53" s="49">
        <f t="shared" si="9"/>
        <v>0</v>
      </c>
      <c r="O53" s="49">
        <f t="shared" si="10"/>
        <v>0</v>
      </c>
      <c r="P53" s="50">
        <f t="shared" si="11"/>
        <v>0</v>
      </c>
      <c r="Q53" s="118" t="s">
        <v>47</v>
      </c>
    </row>
    <row r="54" spans="1:17" ht="22.5">
      <c r="A54" s="40">
        <v>40</v>
      </c>
      <c r="B54" s="28" t="s">
        <v>87</v>
      </c>
      <c r="C54" s="134" t="s">
        <v>98</v>
      </c>
      <c r="D54" s="129" t="s">
        <v>76</v>
      </c>
      <c r="E54" s="130">
        <v>340</v>
      </c>
      <c r="F54" s="137"/>
      <c r="G54" s="49"/>
      <c r="H54" s="49">
        <f t="shared" si="6"/>
        <v>0</v>
      </c>
      <c r="I54" s="133"/>
      <c r="J54" s="133"/>
      <c r="K54" s="50">
        <f t="shared" si="0"/>
        <v>0</v>
      </c>
      <c r="L54" s="51">
        <f t="shared" si="7"/>
        <v>0</v>
      </c>
      <c r="M54" s="49">
        <f t="shared" si="8"/>
        <v>0</v>
      </c>
      <c r="N54" s="49">
        <f t="shared" si="9"/>
        <v>0</v>
      </c>
      <c r="O54" s="49">
        <f t="shared" si="10"/>
        <v>0</v>
      </c>
      <c r="P54" s="50">
        <f t="shared" si="11"/>
        <v>0</v>
      </c>
      <c r="Q54" s="118" t="s">
        <v>47</v>
      </c>
    </row>
    <row r="55" spans="1:17" ht="22.5">
      <c r="A55" s="40">
        <v>41</v>
      </c>
      <c r="B55" s="28" t="s">
        <v>87</v>
      </c>
      <c r="C55" s="134" t="s">
        <v>99</v>
      </c>
      <c r="D55" s="129" t="s">
        <v>77</v>
      </c>
      <c r="E55" s="130">
        <v>169</v>
      </c>
      <c r="F55" s="137"/>
      <c r="G55" s="49"/>
      <c r="H55" s="49">
        <f t="shared" si="6"/>
        <v>0</v>
      </c>
      <c r="I55" s="133"/>
      <c r="J55" s="133"/>
      <c r="K55" s="50">
        <f t="shared" si="0"/>
        <v>0</v>
      </c>
      <c r="L55" s="51">
        <f t="shared" si="7"/>
        <v>0</v>
      </c>
      <c r="M55" s="49">
        <f t="shared" si="8"/>
        <v>0</v>
      </c>
      <c r="N55" s="49">
        <f t="shared" si="9"/>
        <v>0</v>
      </c>
      <c r="O55" s="49">
        <f t="shared" si="10"/>
        <v>0</v>
      </c>
      <c r="P55" s="50">
        <f t="shared" si="11"/>
        <v>0</v>
      </c>
      <c r="Q55" s="118" t="s">
        <v>47</v>
      </c>
    </row>
    <row r="56" spans="1:17">
      <c r="A56" s="40">
        <v>42</v>
      </c>
      <c r="B56" s="91"/>
      <c r="C56" s="131" t="s">
        <v>100</v>
      </c>
      <c r="D56" s="28"/>
      <c r="E56" s="59"/>
      <c r="F56" s="51"/>
      <c r="G56" s="49"/>
      <c r="H56" s="49">
        <f t="shared" si="6"/>
        <v>0</v>
      </c>
      <c r="I56" s="49"/>
      <c r="J56" s="49"/>
      <c r="K56" s="50">
        <f t="shared" si="0"/>
        <v>0</v>
      </c>
      <c r="L56" s="51">
        <f t="shared" si="7"/>
        <v>0</v>
      </c>
      <c r="M56" s="49">
        <f t="shared" si="8"/>
        <v>0</v>
      </c>
      <c r="N56" s="49">
        <f t="shared" si="9"/>
        <v>0</v>
      </c>
      <c r="O56" s="49">
        <f t="shared" si="10"/>
        <v>0</v>
      </c>
      <c r="P56" s="50">
        <f t="shared" si="11"/>
        <v>0</v>
      </c>
      <c r="Q56" s="118"/>
    </row>
    <row r="57" spans="1:17" ht="22.5">
      <c r="A57" s="40">
        <v>43</v>
      </c>
      <c r="B57" s="28" t="s">
        <v>87</v>
      </c>
      <c r="C57" s="134" t="s">
        <v>250</v>
      </c>
      <c r="D57" s="129" t="s">
        <v>91</v>
      </c>
      <c r="E57" s="135">
        <v>25</v>
      </c>
      <c r="F57" s="137"/>
      <c r="G57" s="49"/>
      <c r="H57" s="49">
        <f t="shared" si="6"/>
        <v>0</v>
      </c>
      <c r="I57" s="133"/>
      <c r="J57" s="133"/>
      <c r="K57" s="50">
        <f t="shared" si="0"/>
        <v>0</v>
      </c>
      <c r="L57" s="51">
        <f t="shared" si="7"/>
        <v>0</v>
      </c>
      <c r="M57" s="49">
        <f t="shared" si="8"/>
        <v>0</v>
      </c>
      <c r="N57" s="49">
        <f t="shared" si="9"/>
        <v>0</v>
      </c>
      <c r="O57" s="49">
        <f t="shared" si="10"/>
        <v>0</v>
      </c>
      <c r="P57" s="50">
        <f t="shared" si="11"/>
        <v>0</v>
      </c>
      <c r="Q57" s="118" t="s">
        <v>47</v>
      </c>
    </row>
    <row r="58" spans="1:17" ht="33.75">
      <c r="A58" s="40">
        <v>44</v>
      </c>
      <c r="B58" s="28" t="s">
        <v>87</v>
      </c>
      <c r="C58" s="134" t="s">
        <v>220</v>
      </c>
      <c r="D58" s="129" t="s">
        <v>80</v>
      </c>
      <c r="E58" s="135">
        <v>5</v>
      </c>
      <c r="F58" s="137"/>
      <c r="G58" s="49"/>
      <c r="H58" s="49">
        <f t="shared" si="6"/>
        <v>0</v>
      </c>
      <c r="I58" s="133"/>
      <c r="J58" s="133"/>
      <c r="K58" s="50">
        <f t="shared" si="0"/>
        <v>0</v>
      </c>
      <c r="L58" s="51">
        <f t="shared" si="7"/>
        <v>0</v>
      </c>
      <c r="M58" s="49">
        <f t="shared" si="8"/>
        <v>0</v>
      </c>
      <c r="N58" s="49">
        <f t="shared" si="9"/>
        <v>0</v>
      </c>
      <c r="O58" s="49">
        <f t="shared" si="10"/>
        <v>0</v>
      </c>
      <c r="P58" s="50">
        <f t="shared" si="11"/>
        <v>0</v>
      </c>
      <c r="Q58" s="118" t="s">
        <v>47</v>
      </c>
    </row>
    <row r="59" spans="1:17" ht="22.5">
      <c r="A59" s="40">
        <v>45</v>
      </c>
      <c r="B59" s="28" t="s">
        <v>87</v>
      </c>
      <c r="C59" s="134" t="s">
        <v>248</v>
      </c>
      <c r="D59" s="129" t="s">
        <v>91</v>
      </c>
      <c r="E59" s="135">
        <v>22.5</v>
      </c>
      <c r="F59" s="137"/>
      <c r="G59" s="49"/>
      <c r="H59" s="49">
        <f t="shared" si="6"/>
        <v>0</v>
      </c>
      <c r="I59" s="133"/>
      <c r="J59" s="133"/>
      <c r="K59" s="50">
        <f t="shared" si="0"/>
        <v>0</v>
      </c>
      <c r="L59" s="51">
        <f t="shared" si="7"/>
        <v>0</v>
      </c>
      <c r="M59" s="49">
        <f t="shared" si="8"/>
        <v>0</v>
      </c>
      <c r="N59" s="49">
        <f t="shared" si="9"/>
        <v>0</v>
      </c>
      <c r="O59" s="49">
        <f t="shared" si="10"/>
        <v>0</v>
      </c>
      <c r="P59" s="50">
        <f t="shared" si="11"/>
        <v>0</v>
      </c>
      <c r="Q59" s="118" t="s">
        <v>47</v>
      </c>
    </row>
    <row r="60" spans="1:17" ht="33.75">
      <c r="A60" s="40">
        <v>46</v>
      </c>
      <c r="B60" s="28" t="s">
        <v>87</v>
      </c>
      <c r="C60" s="134" t="s">
        <v>251</v>
      </c>
      <c r="D60" s="129" t="s">
        <v>80</v>
      </c>
      <c r="E60" s="135">
        <v>7.5</v>
      </c>
      <c r="F60" s="137"/>
      <c r="G60" s="49"/>
      <c r="H60" s="49">
        <f t="shared" si="6"/>
        <v>0</v>
      </c>
      <c r="I60" s="133"/>
      <c r="J60" s="133"/>
      <c r="K60" s="50">
        <f t="shared" si="0"/>
        <v>0</v>
      </c>
      <c r="L60" s="51">
        <f t="shared" si="7"/>
        <v>0</v>
      </c>
      <c r="M60" s="49">
        <f t="shared" si="8"/>
        <v>0</v>
      </c>
      <c r="N60" s="49">
        <f t="shared" si="9"/>
        <v>0</v>
      </c>
      <c r="O60" s="49">
        <f t="shared" si="10"/>
        <v>0</v>
      </c>
      <c r="P60" s="50">
        <f t="shared" si="11"/>
        <v>0</v>
      </c>
      <c r="Q60" s="118" t="s">
        <v>47</v>
      </c>
    </row>
    <row r="61" spans="1:17" ht="22.5">
      <c r="A61" s="40">
        <v>47</v>
      </c>
      <c r="B61" s="28" t="s">
        <v>87</v>
      </c>
      <c r="C61" s="134" t="s">
        <v>247</v>
      </c>
      <c r="D61" s="129" t="s">
        <v>91</v>
      </c>
      <c r="E61" s="135">
        <v>1.25</v>
      </c>
      <c r="F61" s="137"/>
      <c r="G61" s="49"/>
      <c r="H61" s="49">
        <f t="shared" si="6"/>
        <v>0</v>
      </c>
      <c r="I61" s="133"/>
      <c r="J61" s="133"/>
      <c r="K61" s="50">
        <f t="shared" si="0"/>
        <v>0</v>
      </c>
      <c r="L61" s="51">
        <f t="shared" si="7"/>
        <v>0</v>
      </c>
      <c r="M61" s="49">
        <f t="shared" si="8"/>
        <v>0</v>
      </c>
      <c r="N61" s="49">
        <f t="shared" si="9"/>
        <v>0</v>
      </c>
      <c r="O61" s="49">
        <f t="shared" si="10"/>
        <v>0</v>
      </c>
      <c r="P61" s="50">
        <f t="shared" si="11"/>
        <v>0</v>
      </c>
      <c r="Q61" s="118" t="s">
        <v>47</v>
      </c>
    </row>
    <row r="62" spans="1:17" ht="33.75">
      <c r="A62" s="40">
        <v>48</v>
      </c>
      <c r="B62" s="28" t="s">
        <v>87</v>
      </c>
      <c r="C62" s="134" t="s">
        <v>252</v>
      </c>
      <c r="D62" s="129" t="s">
        <v>80</v>
      </c>
      <c r="E62" s="135">
        <v>5</v>
      </c>
      <c r="F62" s="137"/>
      <c r="G62" s="49"/>
      <c r="H62" s="49">
        <f t="shared" si="6"/>
        <v>0</v>
      </c>
      <c r="I62" s="133"/>
      <c r="J62" s="133"/>
      <c r="K62" s="50">
        <f t="shared" si="0"/>
        <v>0</v>
      </c>
      <c r="L62" s="51">
        <f t="shared" si="7"/>
        <v>0</v>
      </c>
      <c r="M62" s="49">
        <f t="shared" si="8"/>
        <v>0</v>
      </c>
      <c r="N62" s="49">
        <f t="shared" si="9"/>
        <v>0</v>
      </c>
      <c r="O62" s="49">
        <f t="shared" si="10"/>
        <v>0</v>
      </c>
      <c r="P62" s="50">
        <f t="shared" si="11"/>
        <v>0</v>
      </c>
      <c r="Q62" s="118" t="s">
        <v>47</v>
      </c>
    </row>
    <row r="63" spans="1:17" ht="22.5">
      <c r="A63" s="40">
        <v>49</v>
      </c>
      <c r="B63" s="28" t="s">
        <v>87</v>
      </c>
      <c r="C63" s="134" t="s">
        <v>253</v>
      </c>
      <c r="D63" s="129" t="s">
        <v>76</v>
      </c>
      <c r="E63" s="135">
        <v>15</v>
      </c>
      <c r="F63" s="137"/>
      <c r="G63" s="49"/>
      <c r="H63" s="49">
        <f t="shared" si="6"/>
        <v>0</v>
      </c>
      <c r="I63" s="133"/>
      <c r="J63" s="133"/>
      <c r="K63" s="50">
        <f t="shared" si="0"/>
        <v>0</v>
      </c>
      <c r="L63" s="51">
        <f t="shared" si="7"/>
        <v>0</v>
      </c>
      <c r="M63" s="49">
        <f t="shared" si="8"/>
        <v>0</v>
      </c>
      <c r="N63" s="49">
        <f t="shared" si="9"/>
        <v>0</v>
      </c>
      <c r="O63" s="49">
        <f t="shared" si="10"/>
        <v>0</v>
      </c>
      <c r="P63" s="50">
        <f t="shared" si="11"/>
        <v>0</v>
      </c>
      <c r="Q63" s="118" t="s">
        <v>47</v>
      </c>
    </row>
    <row r="64" spans="1:17" ht="22.5">
      <c r="A64" s="40">
        <v>50</v>
      </c>
      <c r="B64" s="28" t="s">
        <v>87</v>
      </c>
      <c r="C64" s="134" t="s">
        <v>254</v>
      </c>
      <c r="D64" s="129" t="s">
        <v>76</v>
      </c>
      <c r="E64" s="135">
        <v>3</v>
      </c>
      <c r="F64" s="137"/>
      <c r="G64" s="49"/>
      <c r="H64" s="49">
        <f t="shared" si="6"/>
        <v>0</v>
      </c>
      <c r="I64" s="133"/>
      <c r="J64" s="133"/>
      <c r="K64" s="50">
        <f t="shared" si="0"/>
        <v>0</v>
      </c>
      <c r="L64" s="51">
        <f t="shared" si="7"/>
        <v>0</v>
      </c>
      <c r="M64" s="49">
        <f t="shared" si="8"/>
        <v>0</v>
      </c>
      <c r="N64" s="49">
        <f t="shared" si="9"/>
        <v>0</v>
      </c>
      <c r="O64" s="49">
        <f t="shared" si="10"/>
        <v>0</v>
      </c>
      <c r="P64" s="50">
        <f t="shared" si="11"/>
        <v>0</v>
      </c>
      <c r="Q64" s="118" t="s">
        <v>47</v>
      </c>
    </row>
    <row r="65" spans="1:17" ht="22.5">
      <c r="A65" s="40">
        <v>51</v>
      </c>
      <c r="B65" s="28" t="s">
        <v>87</v>
      </c>
      <c r="C65" s="134" t="s">
        <v>255</v>
      </c>
      <c r="D65" s="129" t="s">
        <v>76</v>
      </c>
      <c r="E65" s="135">
        <v>10</v>
      </c>
      <c r="F65" s="137"/>
      <c r="G65" s="49"/>
      <c r="H65" s="49">
        <f t="shared" si="6"/>
        <v>0</v>
      </c>
      <c r="I65" s="133"/>
      <c r="J65" s="133"/>
      <c r="K65" s="50">
        <f t="shared" si="0"/>
        <v>0</v>
      </c>
      <c r="L65" s="51">
        <f t="shared" si="7"/>
        <v>0</v>
      </c>
      <c r="M65" s="49">
        <f t="shared" si="8"/>
        <v>0</v>
      </c>
      <c r="N65" s="49">
        <f t="shared" si="9"/>
        <v>0</v>
      </c>
      <c r="O65" s="49">
        <f t="shared" si="10"/>
        <v>0</v>
      </c>
      <c r="P65" s="50">
        <f t="shared" si="11"/>
        <v>0</v>
      </c>
      <c r="Q65" s="118" t="s">
        <v>47</v>
      </c>
    </row>
    <row r="66" spans="1:17">
      <c r="A66" s="40">
        <v>52</v>
      </c>
      <c r="B66" s="91"/>
      <c r="C66" s="131" t="s">
        <v>101</v>
      </c>
      <c r="D66" s="28"/>
      <c r="E66" s="59"/>
      <c r="F66" s="51"/>
      <c r="G66" s="49"/>
      <c r="H66" s="49">
        <f t="shared" si="6"/>
        <v>0</v>
      </c>
      <c r="I66" s="49"/>
      <c r="J66" s="49"/>
      <c r="K66" s="50">
        <f t="shared" si="0"/>
        <v>0</v>
      </c>
      <c r="L66" s="51">
        <f t="shared" si="7"/>
        <v>0</v>
      </c>
      <c r="M66" s="49">
        <f t="shared" si="8"/>
        <v>0</v>
      </c>
      <c r="N66" s="49">
        <f t="shared" si="9"/>
        <v>0</v>
      </c>
      <c r="O66" s="49">
        <f t="shared" si="10"/>
        <v>0</v>
      </c>
      <c r="P66" s="50">
        <f t="shared" si="11"/>
        <v>0</v>
      </c>
      <c r="Q66" s="118"/>
    </row>
    <row r="67" spans="1:17" ht="22.5">
      <c r="A67" s="40">
        <v>53</v>
      </c>
      <c r="B67" s="28" t="s">
        <v>87</v>
      </c>
      <c r="C67" s="134" t="s">
        <v>102</v>
      </c>
      <c r="D67" s="129" t="s">
        <v>77</v>
      </c>
      <c r="E67" s="135">
        <v>1</v>
      </c>
      <c r="F67" s="137"/>
      <c r="G67" s="49"/>
      <c r="H67" s="49">
        <f t="shared" si="6"/>
        <v>0</v>
      </c>
      <c r="I67" s="133"/>
      <c r="J67" s="133"/>
      <c r="K67" s="50">
        <f t="shared" si="0"/>
        <v>0</v>
      </c>
      <c r="L67" s="51">
        <f t="shared" si="7"/>
        <v>0</v>
      </c>
      <c r="M67" s="49">
        <f t="shared" si="8"/>
        <v>0</v>
      </c>
      <c r="N67" s="49">
        <f t="shared" si="9"/>
        <v>0</v>
      </c>
      <c r="O67" s="49">
        <f t="shared" si="10"/>
        <v>0</v>
      </c>
      <c r="P67" s="50">
        <f t="shared" si="11"/>
        <v>0</v>
      </c>
      <c r="Q67" s="118" t="s">
        <v>47</v>
      </c>
    </row>
    <row r="68" spans="1:17" ht="45">
      <c r="A68" s="40">
        <v>54</v>
      </c>
      <c r="B68" s="28" t="s">
        <v>87</v>
      </c>
      <c r="C68" s="134" t="s">
        <v>103</v>
      </c>
      <c r="D68" s="129" t="s">
        <v>77</v>
      </c>
      <c r="E68" s="135">
        <v>1</v>
      </c>
      <c r="F68" s="137"/>
      <c r="G68" s="49"/>
      <c r="H68" s="49">
        <f t="shared" si="6"/>
        <v>0</v>
      </c>
      <c r="I68" s="133"/>
      <c r="J68" s="133"/>
      <c r="K68" s="50">
        <f t="shared" si="0"/>
        <v>0</v>
      </c>
      <c r="L68" s="51">
        <f t="shared" si="7"/>
        <v>0</v>
      </c>
      <c r="M68" s="49">
        <f t="shared" si="8"/>
        <v>0</v>
      </c>
      <c r="N68" s="49">
        <f t="shared" si="9"/>
        <v>0</v>
      </c>
      <c r="O68" s="49">
        <f t="shared" si="10"/>
        <v>0</v>
      </c>
      <c r="P68" s="50">
        <f t="shared" si="11"/>
        <v>0</v>
      </c>
      <c r="Q68" s="118" t="s">
        <v>47</v>
      </c>
    </row>
    <row r="69" spans="1:17">
      <c r="A69" s="40">
        <v>55</v>
      </c>
      <c r="B69" s="91"/>
      <c r="C69" s="131" t="s">
        <v>105</v>
      </c>
      <c r="D69" s="28"/>
      <c r="E69" s="59"/>
      <c r="F69" s="51"/>
      <c r="G69" s="49"/>
      <c r="H69" s="49">
        <f t="shared" si="6"/>
        <v>0</v>
      </c>
      <c r="I69" s="49"/>
      <c r="J69" s="49"/>
      <c r="K69" s="50">
        <f t="shared" si="0"/>
        <v>0</v>
      </c>
      <c r="L69" s="51">
        <f t="shared" si="7"/>
        <v>0</v>
      </c>
      <c r="M69" s="49">
        <f t="shared" si="8"/>
        <v>0</v>
      </c>
      <c r="N69" s="49">
        <f t="shared" si="9"/>
        <v>0</v>
      </c>
      <c r="O69" s="49">
        <f t="shared" si="10"/>
        <v>0</v>
      </c>
      <c r="P69" s="50">
        <f t="shared" si="11"/>
        <v>0</v>
      </c>
      <c r="Q69" s="118"/>
    </row>
    <row r="70" spans="1:17" ht="33.75">
      <c r="A70" s="40">
        <v>56</v>
      </c>
      <c r="B70" s="28" t="s">
        <v>87</v>
      </c>
      <c r="C70" s="134" t="s">
        <v>106</v>
      </c>
      <c r="D70" s="129" t="s">
        <v>77</v>
      </c>
      <c r="E70" s="130">
        <v>1</v>
      </c>
      <c r="F70" s="137"/>
      <c r="G70" s="49"/>
      <c r="H70" s="49">
        <f t="shared" si="6"/>
        <v>0</v>
      </c>
      <c r="I70" s="133"/>
      <c r="J70" s="133"/>
      <c r="K70" s="50">
        <f t="shared" si="0"/>
        <v>0</v>
      </c>
      <c r="L70" s="51">
        <f t="shared" si="7"/>
        <v>0</v>
      </c>
      <c r="M70" s="49">
        <f t="shared" si="8"/>
        <v>0</v>
      </c>
      <c r="N70" s="49">
        <f t="shared" si="9"/>
        <v>0</v>
      </c>
      <c r="O70" s="49">
        <f t="shared" si="10"/>
        <v>0</v>
      </c>
      <c r="P70" s="50">
        <f t="shared" si="11"/>
        <v>0</v>
      </c>
      <c r="Q70" s="118" t="s">
        <v>48</v>
      </c>
    </row>
    <row r="71" spans="1:17" ht="22.5">
      <c r="A71" s="40">
        <v>57</v>
      </c>
      <c r="B71" s="28" t="s">
        <v>87</v>
      </c>
      <c r="C71" s="134" t="s">
        <v>107</v>
      </c>
      <c r="D71" s="129" t="s">
        <v>77</v>
      </c>
      <c r="E71" s="130">
        <v>1</v>
      </c>
      <c r="F71" s="137"/>
      <c r="G71" s="49"/>
      <c r="H71" s="49">
        <f t="shared" si="6"/>
        <v>0</v>
      </c>
      <c r="I71" s="133"/>
      <c r="J71" s="133"/>
      <c r="K71" s="50">
        <f t="shared" si="0"/>
        <v>0</v>
      </c>
      <c r="L71" s="51">
        <f t="shared" si="7"/>
        <v>0</v>
      </c>
      <c r="M71" s="49">
        <f t="shared" si="8"/>
        <v>0</v>
      </c>
      <c r="N71" s="49">
        <f t="shared" si="9"/>
        <v>0</v>
      </c>
      <c r="O71" s="49">
        <f t="shared" si="10"/>
        <v>0</v>
      </c>
      <c r="P71" s="50">
        <f t="shared" si="11"/>
        <v>0</v>
      </c>
      <c r="Q71" s="118" t="s">
        <v>47</v>
      </c>
    </row>
    <row r="72" spans="1:17" ht="33.75">
      <c r="A72" s="40">
        <v>58</v>
      </c>
      <c r="B72" s="28" t="s">
        <v>87</v>
      </c>
      <c r="C72" s="134" t="s">
        <v>221</v>
      </c>
      <c r="D72" s="129" t="s">
        <v>77</v>
      </c>
      <c r="E72" s="130">
        <v>1</v>
      </c>
      <c r="F72" s="137"/>
      <c r="G72" s="49"/>
      <c r="H72" s="49">
        <f t="shared" si="6"/>
        <v>0</v>
      </c>
      <c r="I72" s="133"/>
      <c r="J72" s="133"/>
      <c r="K72" s="50">
        <f t="shared" si="0"/>
        <v>0</v>
      </c>
      <c r="L72" s="51">
        <f t="shared" si="7"/>
        <v>0</v>
      </c>
      <c r="M72" s="49">
        <f t="shared" si="8"/>
        <v>0</v>
      </c>
      <c r="N72" s="49">
        <f t="shared" si="9"/>
        <v>0</v>
      </c>
      <c r="O72" s="49">
        <f t="shared" si="10"/>
        <v>0</v>
      </c>
      <c r="P72" s="50">
        <f t="shared" si="11"/>
        <v>0</v>
      </c>
      <c r="Q72" s="118" t="s">
        <v>48</v>
      </c>
    </row>
    <row r="73" spans="1:17" ht="22.5">
      <c r="A73" s="40">
        <v>59</v>
      </c>
      <c r="B73" s="28" t="s">
        <v>87</v>
      </c>
      <c r="C73" s="134" t="s">
        <v>104</v>
      </c>
      <c r="D73" s="129" t="s">
        <v>77</v>
      </c>
      <c r="E73" s="130">
        <v>1</v>
      </c>
      <c r="F73" s="137"/>
      <c r="G73" s="49"/>
      <c r="H73" s="49">
        <f t="shared" si="6"/>
        <v>0</v>
      </c>
      <c r="I73" s="133"/>
      <c r="J73" s="133"/>
      <c r="K73" s="50">
        <f t="shared" si="0"/>
        <v>0</v>
      </c>
      <c r="L73" s="51">
        <f t="shared" si="7"/>
        <v>0</v>
      </c>
      <c r="M73" s="49">
        <f t="shared" si="8"/>
        <v>0</v>
      </c>
      <c r="N73" s="49">
        <f t="shared" si="9"/>
        <v>0</v>
      </c>
      <c r="O73" s="49">
        <f t="shared" si="10"/>
        <v>0</v>
      </c>
      <c r="P73" s="50">
        <f t="shared" si="11"/>
        <v>0</v>
      </c>
      <c r="Q73" s="118" t="s">
        <v>47</v>
      </c>
    </row>
    <row r="74" spans="1:17" ht="22.5">
      <c r="A74" s="40">
        <v>60</v>
      </c>
      <c r="B74" s="91"/>
      <c r="C74" s="131" t="s">
        <v>391</v>
      </c>
      <c r="D74" s="28"/>
      <c r="E74" s="59"/>
      <c r="F74" s="51"/>
      <c r="G74" s="49"/>
      <c r="H74" s="49">
        <f t="shared" si="6"/>
        <v>0</v>
      </c>
      <c r="I74" s="49"/>
      <c r="J74" s="49"/>
      <c r="K74" s="50">
        <f t="shared" ref="K74:K85" si="12">SUM(H74:J74)</f>
        <v>0</v>
      </c>
      <c r="L74" s="51">
        <f t="shared" si="7"/>
        <v>0</v>
      </c>
      <c r="M74" s="49">
        <f t="shared" si="8"/>
        <v>0</v>
      </c>
      <c r="N74" s="49">
        <f t="shared" si="9"/>
        <v>0</v>
      </c>
      <c r="O74" s="49">
        <f t="shared" si="10"/>
        <v>0</v>
      </c>
      <c r="P74" s="50">
        <f t="shared" si="11"/>
        <v>0</v>
      </c>
      <c r="Q74" s="77" t="s">
        <v>239</v>
      </c>
    </row>
    <row r="75" spans="1:17" ht="22.5">
      <c r="A75" s="40">
        <v>61</v>
      </c>
      <c r="B75" s="28" t="s">
        <v>87</v>
      </c>
      <c r="C75" s="134" t="s">
        <v>108</v>
      </c>
      <c r="D75" s="129" t="s">
        <v>90</v>
      </c>
      <c r="E75" s="130">
        <v>12</v>
      </c>
      <c r="F75" s="137"/>
      <c r="G75" s="49"/>
      <c r="H75" s="49">
        <f t="shared" ref="H75:H79" si="13">F75*G75</f>
        <v>0</v>
      </c>
      <c r="I75" s="133"/>
      <c r="J75" s="133"/>
      <c r="K75" s="50">
        <f t="shared" ref="K75:K78" si="14">SUM(H75:J75)</f>
        <v>0</v>
      </c>
      <c r="L75" s="51">
        <f t="shared" si="7"/>
        <v>0</v>
      </c>
      <c r="M75" s="49">
        <f t="shared" si="8"/>
        <v>0</v>
      </c>
      <c r="N75" s="49">
        <f t="shared" si="9"/>
        <v>0</v>
      </c>
      <c r="O75" s="49">
        <f t="shared" si="10"/>
        <v>0</v>
      </c>
      <c r="P75" s="50">
        <f t="shared" si="11"/>
        <v>0</v>
      </c>
      <c r="Q75" s="118" t="s">
        <v>47</v>
      </c>
    </row>
    <row r="76" spans="1:17" ht="22.5">
      <c r="A76" s="40">
        <v>62</v>
      </c>
      <c r="B76" s="28" t="s">
        <v>87</v>
      </c>
      <c r="C76" s="134" t="s">
        <v>283</v>
      </c>
      <c r="D76" s="129" t="s">
        <v>91</v>
      </c>
      <c r="E76" s="130">
        <v>12</v>
      </c>
      <c r="F76" s="137"/>
      <c r="G76" s="49"/>
      <c r="H76" s="49">
        <f t="shared" si="13"/>
        <v>0</v>
      </c>
      <c r="I76" s="133"/>
      <c r="J76" s="133"/>
      <c r="K76" s="50">
        <f t="shared" si="14"/>
        <v>0</v>
      </c>
      <c r="L76" s="51">
        <f t="shared" si="7"/>
        <v>0</v>
      </c>
      <c r="M76" s="49">
        <f t="shared" si="8"/>
        <v>0</v>
      </c>
      <c r="N76" s="49">
        <f t="shared" si="9"/>
        <v>0</v>
      </c>
      <c r="O76" s="49">
        <f t="shared" si="10"/>
        <v>0</v>
      </c>
      <c r="P76" s="50">
        <f t="shared" si="11"/>
        <v>0</v>
      </c>
      <c r="Q76" s="118" t="s">
        <v>47</v>
      </c>
    </row>
    <row r="77" spans="1:17" ht="22.5">
      <c r="A77" s="40">
        <v>63</v>
      </c>
      <c r="B77" s="28" t="s">
        <v>87</v>
      </c>
      <c r="C77" s="134" t="s">
        <v>379</v>
      </c>
      <c r="D77" s="129" t="s">
        <v>90</v>
      </c>
      <c r="E77" s="130">
        <v>12</v>
      </c>
      <c r="F77" s="137"/>
      <c r="G77" s="49"/>
      <c r="H77" s="49">
        <f t="shared" si="13"/>
        <v>0</v>
      </c>
      <c r="I77" s="133"/>
      <c r="J77" s="133"/>
      <c r="K77" s="50">
        <f t="shared" si="14"/>
        <v>0</v>
      </c>
      <c r="L77" s="51">
        <f t="shared" si="7"/>
        <v>0</v>
      </c>
      <c r="M77" s="49">
        <f t="shared" si="8"/>
        <v>0</v>
      </c>
      <c r="N77" s="49">
        <f t="shared" si="9"/>
        <v>0</v>
      </c>
      <c r="O77" s="49">
        <f t="shared" si="10"/>
        <v>0</v>
      </c>
      <c r="P77" s="50">
        <f t="shared" si="11"/>
        <v>0</v>
      </c>
      <c r="Q77" s="118" t="s">
        <v>47</v>
      </c>
    </row>
    <row r="78" spans="1:17" ht="22.5">
      <c r="A78" s="40">
        <v>64</v>
      </c>
      <c r="B78" s="28" t="s">
        <v>87</v>
      </c>
      <c r="C78" s="134" t="s">
        <v>256</v>
      </c>
      <c r="D78" s="129" t="s">
        <v>90</v>
      </c>
      <c r="E78" s="130">
        <v>12</v>
      </c>
      <c r="F78" s="137"/>
      <c r="G78" s="49"/>
      <c r="H78" s="49">
        <f t="shared" si="13"/>
        <v>0</v>
      </c>
      <c r="I78" s="133"/>
      <c r="J78" s="133"/>
      <c r="K78" s="50">
        <f t="shared" si="14"/>
        <v>0</v>
      </c>
      <c r="L78" s="51">
        <f t="shared" si="7"/>
        <v>0</v>
      </c>
      <c r="M78" s="49">
        <f t="shared" si="8"/>
        <v>0</v>
      </c>
      <c r="N78" s="49">
        <f t="shared" si="9"/>
        <v>0</v>
      </c>
      <c r="O78" s="49">
        <f t="shared" si="10"/>
        <v>0</v>
      </c>
      <c r="P78" s="50">
        <f t="shared" si="11"/>
        <v>0</v>
      </c>
      <c r="Q78" s="118" t="s">
        <v>47</v>
      </c>
    </row>
    <row r="79" spans="1:17" ht="22.5">
      <c r="A79" s="40">
        <v>65</v>
      </c>
      <c r="B79" s="28" t="s">
        <v>87</v>
      </c>
      <c r="C79" s="134" t="s">
        <v>109</v>
      </c>
      <c r="D79" s="129" t="s">
        <v>90</v>
      </c>
      <c r="E79" s="130">
        <v>12</v>
      </c>
      <c r="F79" s="137"/>
      <c r="G79" s="49"/>
      <c r="H79" s="49">
        <f t="shared" si="13"/>
        <v>0</v>
      </c>
      <c r="I79" s="133"/>
      <c r="J79" s="133"/>
      <c r="K79" s="50">
        <f t="shared" ref="K79" si="15">SUM(H79:J79)</f>
        <v>0</v>
      </c>
      <c r="L79" s="51">
        <f t="shared" si="7"/>
        <v>0</v>
      </c>
      <c r="M79" s="49">
        <f t="shared" si="8"/>
        <v>0</v>
      </c>
      <c r="N79" s="49">
        <f t="shared" si="9"/>
        <v>0</v>
      </c>
      <c r="O79" s="49">
        <f t="shared" si="10"/>
        <v>0</v>
      </c>
      <c r="P79" s="50">
        <f t="shared" si="11"/>
        <v>0</v>
      </c>
      <c r="Q79" s="118" t="s">
        <v>47</v>
      </c>
    </row>
    <row r="80" spans="1:17" ht="22.5">
      <c r="A80" s="40">
        <v>66</v>
      </c>
      <c r="B80" s="28" t="s">
        <v>87</v>
      </c>
      <c r="C80" s="148" t="s">
        <v>386</v>
      </c>
      <c r="D80" s="138" t="s">
        <v>78</v>
      </c>
      <c r="E80" s="59">
        <v>12</v>
      </c>
      <c r="F80" s="137"/>
      <c r="G80" s="49"/>
      <c r="H80" s="49">
        <f t="shared" si="6"/>
        <v>0</v>
      </c>
      <c r="I80" s="133"/>
      <c r="J80" s="133"/>
      <c r="K80" s="50">
        <f t="shared" si="12"/>
        <v>0</v>
      </c>
      <c r="L80" s="51">
        <f t="shared" ref="L80:L117" si="16">E80*F80</f>
        <v>0</v>
      </c>
      <c r="M80" s="49">
        <f t="shared" ref="M80:M117" si="17">H80*E80</f>
        <v>0</v>
      </c>
      <c r="N80" s="49">
        <f t="shared" ref="N80:N117" si="18">I80*E80</f>
        <v>0</v>
      </c>
      <c r="O80" s="49">
        <f t="shared" ref="O80:O117" si="19">J80*E80</f>
        <v>0</v>
      </c>
      <c r="P80" s="50">
        <f t="shared" ref="P80:P117" si="20">SUM(M80:O80)</f>
        <v>0</v>
      </c>
      <c r="Q80" s="77" t="s">
        <v>47</v>
      </c>
    </row>
    <row r="81" spans="1:17">
      <c r="A81" s="40">
        <v>67</v>
      </c>
      <c r="B81" s="28" t="s">
        <v>87</v>
      </c>
      <c r="C81" s="148" t="s">
        <v>387</v>
      </c>
      <c r="D81" s="138" t="s">
        <v>76</v>
      </c>
      <c r="E81" s="59">
        <v>12</v>
      </c>
      <c r="F81" s="137"/>
      <c r="G81" s="49"/>
      <c r="H81" s="49">
        <f t="shared" ref="H81" si="21">F81*G81</f>
        <v>0</v>
      </c>
      <c r="I81" s="133"/>
      <c r="J81" s="133"/>
      <c r="K81" s="50">
        <f t="shared" ref="K81" si="22">SUM(H81:J81)</f>
        <v>0</v>
      </c>
      <c r="L81" s="51">
        <f t="shared" si="16"/>
        <v>0</v>
      </c>
      <c r="M81" s="49">
        <f t="shared" si="17"/>
        <v>0</v>
      </c>
      <c r="N81" s="49">
        <f t="shared" si="18"/>
        <v>0</v>
      </c>
      <c r="O81" s="49">
        <f t="shared" si="19"/>
        <v>0</v>
      </c>
      <c r="P81" s="50">
        <f t="shared" si="20"/>
        <v>0</v>
      </c>
      <c r="Q81" s="77" t="s">
        <v>47</v>
      </c>
    </row>
    <row r="82" spans="1:17">
      <c r="A82" s="40">
        <v>68</v>
      </c>
      <c r="B82" s="28" t="s">
        <v>87</v>
      </c>
      <c r="C82" s="148" t="s">
        <v>388</v>
      </c>
      <c r="D82" s="138" t="s">
        <v>76</v>
      </c>
      <c r="E82" s="59">
        <v>24</v>
      </c>
      <c r="F82" s="137"/>
      <c r="G82" s="49"/>
      <c r="H82" s="49">
        <f t="shared" ref="H82" si="23">F82*G82</f>
        <v>0</v>
      </c>
      <c r="I82" s="133"/>
      <c r="J82" s="133"/>
      <c r="K82" s="50">
        <f t="shared" ref="K82" si="24">SUM(H82:J82)</f>
        <v>0</v>
      </c>
      <c r="L82" s="51">
        <f t="shared" si="16"/>
        <v>0</v>
      </c>
      <c r="M82" s="49">
        <f t="shared" si="17"/>
        <v>0</v>
      </c>
      <c r="N82" s="49">
        <f t="shared" si="18"/>
        <v>0</v>
      </c>
      <c r="O82" s="49">
        <f t="shared" si="19"/>
        <v>0</v>
      </c>
      <c r="P82" s="50">
        <f t="shared" si="20"/>
        <v>0</v>
      </c>
      <c r="Q82" s="77" t="s">
        <v>47</v>
      </c>
    </row>
    <row r="83" spans="1:17" ht="22.5">
      <c r="A83" s="40">
        <v>69</v>
      </c>
      <c r="B83" s="28" t="s">
        <v>127</v>
      </c>
      <c r="C83" s="134" t="s">
        <v>382</v>
      </c>
      <c r="D83" s="129" t="s">
        <v>90</v>
      </c>
      <c r="E83" s="130">
        <v>12</v>
      </c>
      <c r="F83" s="140"/>
      <c r="G83" s="139"/>
      <c r="H83" s="49">
        <f t="shared" si="6"/>
        <v>0</v>
      </c>
      <c r="I83" s="133"/>
      <c r="J83" s="139"/>
      <c r="K83" s="50">
        <f t="shared" si="12"/>
        <v>0</v>
      </c>
      <c r="L83" s="51">
        <f t="shared" si="16"/>
        <v>0</v>
      </c>
      <c r="M83" s="49">
        <f t="shared" si="17"/>
        <v>0</v>
      </c>
      <c r="N83" s="49">
        <f t="shared" si="18"/>
        <v>0</v>
      </c>
      <c r="O83" s="49">
        <f t="shared" si="19"/>
        <v>0</v>
      </c>
      <c r="P83" s="50">
        <f t="shared" si="20"/>
        <v>0</v>
      </c>
      <c r="Q83" s="77" t="s">
        <v>47</v>
      </c>
    </row>
    <row r="84" spans="1:17" ht="33.75">
      <c r="A84" s="40">
        <v>70</v>
      </c>
      <c r="B84" s="28" t="s">
        <v>127</v>
      </c>
      <c r="C84" s="148" t="s">
        <v>383</v>
      </c>
      <c r="D84" s="129" t="s">
        <v>90</v>
      </c>
      <c r="E84" s="130">
        <v>12</v>
      </c>
      <c r="F84" s="140"/>
      <c r="G84" s="139"/>
      <c r="H84" s="49">
        <f t="shared" si="6"/>
        <v>0</v>
      </c>
      <c r="I84" s="133"/>
      <c r="J84" s="139"/>
      <c r="K84" s="50">
        <f t="shared" si="12"/>
        <v>0</v>
      </c>
      <c r="L84" s="51">
        <f t="shared" si="16"/>
        <v>0</v>
      </c>
      <c r="M84" s="49">
        <f t="shared" si="17"/>
        <v>0</v>
      </c>
      <c r="N84" s="49">
        <f t="shared" si="18"/>
        <v>0</v>
      </c>
      <c r="O84" s="49">
        <f t="shared" si="19"/>
        <v>0</v>
      </c>
      <c r="P84" s="50">
        <f t="shared" si="20"/>
        <v>0</v>
      </c>
      <c r="Q84" s="77" t="s">
        <v>47</v>
      </c>
    </row>
    <row r="85" spans="1:17" ht="22.5">
      <c r="A85" s="40">
        <v>71</v>
      </c>
      <c r="B85" s="28" t="s">
        <v>127</v>
      </c>
      <c r="C85" s="134" t="s">
        <v>313</v>
      </c>
      <c r="D85" s="129" t="s">
        <v>111</v>
      </c>
      <c r="E85" s="226">
        <v>36</v>
      </c>
      <c r="F85" s="140"/>
      <c r="G85" s="139"/>
      <c r="H85" s="49">
        <f t="shared" si="6"/>
        <v>0</v>
      </c>
      <c r="I85" s="133"/>
      <c r="J85" s="139"/>
      <c r="K85" s="50">
        <f t="shared" si="12"/>
        <v>0</v>
      </c>
      <c r="L85" s="51">
        <f t="shared" si="16"/>
        <v>0</v>
      </c>
      <c r="M85" s="49">
        <f t="shared" si="17"/>
        <v>0</v>
      </c>
      <c r="N85" s="49">
        <f t="shared" si="18"/>
        <v>0</v>
      </c>
      <c r="O85" s="49">
        <f t="shared" si="19"/>
        <v>0</v>
      </c>
      <c r="P85" s="50">
        <f t="shared" si="20"/>
        <v>0</v>
      </c>
      <c r="Q85" s="77" t="s">
        <v>47</v>
      </c>
    </row>
    <row r="86" spans="1:17" ht="67.5">
      <c r="A86" s="40">
        <v>72</v>
      </c>
      <c r="B86" s="28" t="s">
        <v>87</v>
      </c>
      <c r="C86" s="134" t="s">
        <v>384</v>
      </c>
      <c r="D86" s="129" t="s">
        <v>90</v>
      </c>
      <c r="E86" s="130">
        <v>12</v>
      </c>
      <c r="F86" s="137"/>
      <c r="G86" s="49"/>
      <c r="H86" s="49">
        <f t="shared" si="6"/>
        <v>0</v>
      </c>
      <c r="I86" s="133"/>
      <c r="J86" s="133"/>
      <c r="K86" s="50">
        <f t="shared" ref="K86:K88" si="25">SUM(H86:J86)</f>
        <v>0</v>
      </c>
      <c r="L86" s="51">
        <f t="shared" si="16"/>
        <v>0</v>
      </c>
      <c r="M86" s="49">
        <f t="shared" si="17"/>
        <v>0</v>
      </c>
      <c r="N86" s="49">
        <f t="shared" si="18"/>
        <v>0</v>
      </c>
      <c r="O86" s="49">
        <f t="shared" si="19"/>
        <v>0</v>
      </c>
      <c r="P86" s="50">
        <f t="shared" si="20"/>
        <v>0</v>
      </c>
      <c r="Q86" s="77" t="s">
        <v>47</v>
      </c>
    </row>
    <row r="87" spans="1:17" ht="78.75">
      <c r="A87" s="40">
        <v>73</v>
      </c>
      <c r="B87" s="28" t="s">
        <v>87</v>
      </c>
      <c r="C87" s="134" t="s">
        <v>375</v>
      </c>
      <c r="D87" s="129" t="s">
        <v>76</v>
      </c>
      <c r="E87" s="130">
        <v>6.52</v>
      </c>
      <c r="F87" s="137"/>
      <c r="G87" s="49"/>
      <c r="H87" s="49">
        <f t="shared" si="6"/>
        <v>0</v>
      </c>
      <c r="I87" s="133"/>
      <c r="J87" s="133"/>
      <c r="K87" s="50">
        <f t="shared" si="25"/>
        <v>0</v>
      </c>
      <c r="L87" s="51">
        <f t="shared" si="16"/>
        <v>0</v>
      </c>
      <c r="M87" s="49">
        <f t="shared" si="17"/>
        <v>0</v>
      </c>
      <c r="N87" s="49">
        <f t="shared" si="18"/>
        <v>0</v>
      </c>
      <c r="O87" s="49">
        <f t="shared" si="19"/>
        <v>0</v>
      </c>
      <c r="P87" s="50">
        <f t="shared" si="20"/>
        <v>0</v>
      </c>
      <c r="Q87" s="77" t="s">
        <v>47</v>
      </c>
    </row>
    <row r="88" spans="1:17" ht="33.75">
      <c r="A88" s="40">
        <v>74</v>
      </c>
      <c r="B88" s="28" t="s">
        <v>87</v>
      </c>
      <c r="C88" s="148" t="s">
        <v>376</v>
      </c>
      <c r="D88" s="129" t="s">
        <v>76</v>
      </c>
      <c r="E88" s="130">
        <v>12</v>
      </c>
      <c r="F88" s="137"/>
      <c r="G88" s="49"/>
      <c r="H88" s="49">
        <f t="shared" si="6"/>
        <v>0</v>
      </c>
      <c r="I88" s="133"/>
      <c r="J88" s="133"/>
      <c r="K88" s="50">
        <f t="shared" si="25"/>
        <v>0</v>
      </c>
      <c r="L88" s="51">
        <f t="shared" si="16"/>
        <v>0</v>
      </c>
      <c r="M88" s="49">
        <f t="shared" si="17"/>
        <v>0</v>
      </c>
      <c r="N88" s="49">
        <f t="shared" si="18"/>
        <v>0</v>
      </c>
      <c r="O88" s="49">
        <f t="shared" si="19"/>
        <v>0</v>
      </c>
      <c r="P88" s="50">
        <f t="shared" si="20"/>
        <v>0</v>
      </c>
      <c r="Q88" s="77" t="s">
        <v>47</v>
      </c>
    </row>
    <row r="89" spans="1:17" ht="22.5">
      <c r="A89" s="40">
        <v>75</v>
      </c>
      <c r="B89" s="28" t="s">
        <v>87</v>
      </c>
      <c r="C89" s="148" t="s">
        <v>389</v>
      </c>
      <c r="D89" s="129" t="s">
        <v>76</v>
      </c>
      <c r="E89" s="130">
        <v>12</v>
      </c>
      <c r="F89" s="137"/>
      <c r="G89" s="49"/>
      <c r="H89" s="49">
        <f t="shared" ref="H89" si="26">F89*G89</f>
        <v>0</v>
      </c>
      <c r="I89" s="133"/>
      <c r="J89" s="133"/>
      <c r="K89" s="50">
        <f t="shared" ref="K89" si="27">SUM(H89:J89)</f>
        <v>0</v>
      </c>
      <c r="L89" s="51">
        <f t="shared" si="16"/>
        <v>0</v>
      </c>
      <c r="M89" s="49">
        <f t="shared" si="17"/>
        <v>0</v>
      </c>
      <c r="N89" s="49">
        <f t="shared" si="18"/>
        <v>0</v>
      </c>
      <c r="O89" s="49">
        <f t="shared" si="19"/>
        <v>0</v>
      </c>
      <c r="P89" s="50">
        <f t="shared" si="20"/>
        <v>0</v>
      </c>
      <c r="Q89" s="77" t="s">
        <v>47</v>
      </c>
    </row>
    <row r="90" spans="1:17" ht="22.5">
      <c r="A90" s="40">
        <v>76</v>
      </c>
      <c r="B90" s="28" t="s">
        <v>87</v>
      </c>
      <c r="C90" s="148" t="s">
        <v>390</v>
      </c>
      <c r="D90" s="129" t="s">
        <v>76</v>
      </c>
      <c r="E90" s="130">
        <v>5.3</v>
      </c>
      <c r="F90" s="137"/>
      <c r="G90" s="49"/>
      <c r="H90" s="49">
        <f t="shared" ref="H90:H98" si="28">F90*G90</f>
        <v>0</v>
      </c>
      <c r="I90" s="133"/>
      <c r="J90" s="133"/>
      <c r="K90" s="50">
        <f t="shared" ref="K90:K98" si="29">SUM(H90:J90)</f>
        <v>0</v>
      </c>
      <c r="L90" s="51">
        <f t="shared" si="16"/>
        <v>0</v>
      </c>
      <c r="M90" s="49">
        <f t="shared" si="17"/>
        <v>0</v>
      </c>
      <c r="N90" s="49">
        <f t="shared" si="18"/>
        <v>0</v>
      </c>
      <c r="O90" s="49">
        <f t="shared" si="19"/>
        <v>0</v>
      </c>
      <c r="P90" s="50">
        <f t="shared" si="20"/>
        <v>0</v>
      </c>
      <c r="Q90" s="77" t="s">
        <v>47</v>
      </c>
    </row>
    <row r="91" spans="1:17" ht="33.75">
      <c r="A91" s="40">
        <v>77</v>
      </c>
      <c r="B91" s="28" t="s">
        <v>87</v>
      </c>
      <c r="C91" s="148" t="s">
        <v>392</v>
      </c>
      <c r="D91" s="129" t="s">
        <v>77</v>
      </c>
      <c r="E91" s="135">
        <v>1</v>
      </c>
      <c r="F91" s="137"/>
      <c r="G91" s="133"/>
      <c r="H91" s="49">
        <f t="shared" si="28"/>
        <v>0</v>
      </c>
      <c r="I91" s="133"/>
      <c r="J91" s="133"/>
      <c r="K91" s="50">
        <f t="shared" si="29"/>
        <v>0</v>
      </c>
      <c r="L91" s="51">
        <f t="shared" si="16"/>
        <v>0</v>
      </c>
      <c r="M91" s="49">
        <f t="shared" si="17"/>
        <v>0</v>
      </c>
      <c r="N91" s="49">
        <f t="shared" si="18"/>
        <v>0</v>
      </c>
      <c r="O91" s="49">
        <f t="shared" si="19"/>
        <v>0</v>
      </c>
      <c r="P91" s="50">
        <f t="shared" si="20"/>
        <v>0</v>
      </c>
      <c r="Q91" s="77" t="s">
        <v>48</v>
      </c>
    </row>
    <row r="92" spans="1:17" ht="33.75">
      <c r="A92" s="40">
        <v>78</v>
      </c>
      <c r="B92" s="28" t="s">
        <v>87</v>
      </c>
      <c r="C92" s="48" t="s">
        <v>377</v>
      </c>
      <c r="D92" s="143" t="s">
        <v>76</v>
      </c>
      <c r="E92" s="59">
        <v>12</v>
      </c>
      <c r="F92" s="137"/>
      <c r="G92" s="133"/>
      <c r="H92" s="49">
        <f t="shared" si="28"/>
        <v>0</v>
      </c>
      <c r="I92" s="133"/>
      <c r="J92" s="133"/>
      <c r="K92" s="50">
        <f t="shared" si="29"/>
        <v>0</v>
      </c>
      <c r="L92" s="51">
        <f t="shared" si="16"/>
        <v>0</v>
      </c>
      <c r="M92" s="49">
        <f t="shared" si="17"/>
        <v>0</v>
      </c>
      <c r="N92" s="49">
        <f t="shared" si="18"/>
        <v>0</v>
      </c>
      <c r="O92" s="49">
        <f t="shared" si="19"/>
        <v>0</v>
      </c>
      <c r="P92" s="50">
        <f t="shared" si="20"/>
        <v>0</v>
      </c>
      <c r="Q92" s="77" t="s">
        <v>47</v>
      </c>
    </row>
    <row r="93" spans="1:17" ht="22.5">
      <c r="A93" s="40">
        <v>79</v>
      </c>
      <c r="B93" s="28" t="s">
        <v>87</v>
      </c>
      <c r="C93" s="148" t="s">
        <v>385</v>
      </c>
      <c r="D93" s="138" t="s">
        <v>77</v>
      </c>
      <c r="E93" s="59">
        <v>1</v>
      </c>
      <c r="F93" s="137"/>
      <c r="G93" s="133"/>
      <c r="H93" s="49">
        <f t="shared" si="28"/>
        <v>0</v>
      </c>
      <c r="I93" s="133"/>
      <c r="J93" s="133"/>
      <c r="K93" s="50">
        <f>SUM(H93:J93)</f>
        <v>0</v>
      </c>
      <c r="L93" s="51">
        <f t="shared" si="16"/>
        <v>0</v>
      </c>
      <c r="M93" s="49">
        <f t="shared" si="17"/>
        <v>0</v>
      </c>
      <c r="N93" s="49">
        <f t="shared" si="18"/>
        <v>0</v>
      </c>
      <c r="O93" s="49">
        <f t="shared" si="19"/>
        <v>0</v>
      </c>
      <c r="P93" s="50">
        <f t="shared" si="20"/>
        <v>0</v>
      </c>
      <c r="Q93" s="77" t="s">
        <v>48</v>
      </c>
    </row>
    <row r="94" spans="1:17" ht="22.5">
      <c r="A94" s="40">
        <v>80</v>
      </c>
      <c r="B94" s="28" t="s">
        <v>87</v>
      </c>
      <c r="C94" s="148" t="s">
        <v>378</v>
      </c>
      <c r="D94" s="138" t="s">
        <v>293</v>
      </c>
      <c r="E94" s="59">
        <v>2</v>
      </c>
      <c r="F94" s="137"/>
      <c r="G94" s="133"/>
      <c r="H94" s="49">
        <f t="shared" si="28"/>
        <v>0</v>
      </c>
      <c r="I94" s="133"/>
      <c r="J94" s="133"/>
      <c r="K94" s="50">
        <f t="shared" si="29"/>
        <v>0</v>
      </c>
      <c r="L94" s="51">
        <f t="shared" si="16"/>
        <v>0</v>
      </c>
      <c r="M94" s="49">
        <f t="shared" si="17"/>
        <v>0</v>
      </c>
      <c r="N94" s="49">
        <f t="shared" si="18"/>
        <v>0</v>
      </c>
      <c r="O94" s="49">
        <f t="shared" si="19"/>
        <v>0</v>
      </c>
      <c r="P94" s="50">
        <f t="shared" si="20"/>
        <v>0</v>
      </c>
      <c r="Q94" s="77" t="s">
        <v>47</v>
      </c>
    </row>
    <row r="95" spans="1:17" ht="22.5">
      <c r="A95" s="40">
        <v>81</v>
      </c>
      <c r="B95" s="91"/>
      <c r="C95" s="131" t="s">
        <v>297</v>
      </c>
      <c r="D95" s="28"/>
      <c r="E95" s="59"/>
      <c r="F95" s="51"/>
      <c r="G95" s="49"/>
      <c r="H95" s="49">
        <f t="shared" si="28"/>
        <v>0</v>
      </c>
      <c r="I95" s="49"/>
      <c r="J95" s="49"/>
      <c r="K95" s="50">
        <f t="shared" si="29"/>
        <v>0</v>
      </c>
      <c r="L95" s="51">
        <f t="shared" si="16"/>
        <v>0</v>
      </c>
      <c r="M95" s="49">
        <f t="shared" si="17"/>
        <v>0</v>
      </c>
      <c r="N95" s="49">
        <f t="shared" si="18"/>
        <v>0</v>
      </c>
      <c r="O95" s="49">
        <f t="shared" si="19"/>
        <v>0</v>
      </c>
      <c r="P95" s="50">
        <f t="shared" si="20"/>
        <v>0</v>
      </c>
      <c r="Q95" s="118"/>
    </row>
    <row r="96" spans="1:17" ht="33.75">
      <c r="A96" s="40">
        <v>82</v>
      </c>
      <c r="B96" s="28" t="s">
        <v>87</v>
      </c>
      <c r="C96" s="134" t="s">
        <v>298</v>
      </c>
      <c r="D96" s="138" t="s">
        <v>91</v>
      </c>
      <c r="E96" s="112">
        <v>899.41499999999985</v>
      </c>
      <c r="F96" s="233"/>
      <c r="G96" s="49"/>
      <c r="H96" s="49">
        <f t="shared" si="28"/>
        <v>0</v>
      </c>
      <c r="I96" s="133"/>
      <c r="J96" s="133"/>
      <c r="K96" s="50">
        <f t="shared" si="29"/>
        <v>0</v>
      </c>
      <c r="L96" s="51">
        <f t="shared" si="16"/>
        <v>0</v>
      </c>
      <c r="M96" s="49">
        <f t="shared" si="17"/>
        <v>0</v>
      </c>
      <c r="N96" s="49">
        <f t="shared" si="18"/>
        <v>0</v>
      </c>
      <c r="O96" s="49">
        <f t="shared" si="19"/>
        <v>0</v>
      </c>
      <c r="P96" s="50">
        <f t="shared" si="20"/>
        <v>0</v>
      </c>
      <c r="Q96" s="118" t="s">
        <v>47</v>
      </c>
    </row>
    <row r="97" spans="1:17" ht="22.5">
      <c r="A97" s="40">
        <v>83</v>
      </c>
      <c r="B97" s="28" t="s">
        <v>87</v>
      </c>
      <c r="C97" s="148" t="s">
        <v>292</v>
      </c>
      <c r="D97" s="138" t="s">
        <v>293</v>
      </c>
      <c r="E97" s="112">
        <v>163.52999999999997</v>
      </c>
      <c r="F97" s="233"/>
      <c r="G97" s="49"/>
      <c r="H97" s="49">
        <f t="shared" si="28"/>
        <v>0</v>
      </c>
      <c r="I97" s="133"/>
      <c r="J97" s="133"/>
      <c r="K97" s="50">
        <f t="shared" si="29"/>
        <v>0</v>
      </c>
      <c r="L97" s="51">
        <f t="shared" si="16"/>
        <v>0</v>
      </c>
      <c r="M97" s="49">
        <f t="shared" si="17"/>
        <v>0</v>
      </c>
      <c r="N97" s="49">
        <f t="shared" si="18"/>
        <v>0</v>
      </c>
      <c r="O97" s="49">
        <f t="shared" si="19"/>
        <v>0</v>
      </c>
      <c r="P97" s="50">
        <f t="shared" si="20"/>
        <v>0</v>
      </c>
      <c r="Q97" s="118" t="s">
        <v>47</v>
      </c>
    </row>
    <row r="98" spans="1:17" ht="22.5">
      <c r="A98" s="40">
        <v>84</v>
      </c>
      <c r="B98" s="28" t="s">
        <v>87</v>
      </c>
      <c r="C98" s="134" t="s">
        <v>283</v>
      </c>
      <c r="D98" s="138" t="s">
        <v>91</v>
      </c>
      <c r="E98" s="112">
        <v>726.8</v>
      </c>
      <c r="F98" s="233"/>
      <c r="G98" s="49"/>
      <c r="H98" s="49">
        <f t="shared" si="28"/>
        <v>0</v>
      </c>
      <c r="I98" s="133"/>
      <c r="J98" s="133"/>
      <c r="K98" s="50">
        <f t="shared" si="29"/>
        <v>0</v>
      </c>
      <c r="L98" s="51">
        <f t="shared" si="16"/>
        <v>0</v>
      </c>
      <c r="M98" s="49">
        <f t="shared" si="17"/>
        <v>0</v>
      </c>
      <c r="N98" s="49">
        <f t="shared" si="18"/>
        <v>0</v>
      </c>
      <c r="O98" s="49">
        <f t="shared" si="19"/>
        <v>0</v>
      </c>
      <c r="P98" s="50">
        <f t="shared" si="20"/>
        <v>0</v>
      </c>
      <c r="Q98" s="118" t="s">
        <v>47</v>
      </c>
    </row>
    <row r="99" spans="1:17" ht="22.5">
      <c r="A99" s="40">
        <v>85</v>
      </c>
      <c r="B99" s="28" t="s">
        <v>87</v>
      </c>
      <c r="C99" s="134" t="s">
        <v>299</v>
      </c>
      <c r="D99" s="138" t="s">
        <v>293</v>
      </c>
      <c r="E99" s="112">
        <v>145.35999999999999</v>
      </c>
      <c r="F99" s="233"/>
      <c r="G99" s="49"/>
      <c r="H99" s="49">
        <f t="shared" ref="H95:H109" si="30">F99*G99</f>
        <v>0</v>
      </c>
      <c r="I99" s="133"/>
      <c r="J99" s="133"/>
      <c r="K99" s="50">
        <f t="shared" ref="K95:K109" si="31">SUM(H99:J99)</f>
        <v>0</v>
      </c>
      <c r="L99" s="51">
        <f t="shared" si="16"/>
        <v>0</v>
      </c>
      <c r="M99" s="49">
        <f t="shared" si="17"/>
        <v>0</v>
      </c>
      <c r="N99" s="49">
        <f t="shared" si="18"/>
        <v>0</v>
      </c>
      <c r="O99" s="49">
        <f t="shared" si="19"/>
        <v>0</v>
      </c>
      <c r="P99" s="50">
        <f t="shared" si="20"/>
        <v>0</v>
      </c>
      <c r="Q99" s="118" t="s">
        <v>47</v>
      </c>
    </row>
    <row r="100" spans="1:17" ht="33.75">
      <c r="A100" s="40">
        <v>86</v>
      </c>
      <c r="B100" s="28" t="s">
        <v>87</v>
      </c>
      <c r="C100" s="148" t="s">
        <v>300</v>
      </c>
      <c r="D100" s="138" t="s">
        <v>91</v>
      </c>
      <c r="E100" s="112">
        <v>173.8</v>
      </c>
      <c r="F100" s="233"/>
      <c r="G100" s="49"/>
      <c r="H100" s="49">
        <f t="shared" si="30"/>
        <v>0</v>
      </c>
      <c r="I100" s="133"/>
      <c r="J100" s="133"/>
      <c r="K100" s="50">
        <f t="shared" si="31"/>
        <v>0</v>
      </c>
      <c r="L100" s="51">
        <f t="shared" si="16"/>
        <v>0</v>
      </c>
      <c r="M100" s="49">
        <f t="shared" si="17"/>
        <v>0</v>
      </c>
      <c r="N100" s="49">
        <f t="shared" si="18"/>
        <v>0</v>
      </c>
      <c r="O100" s="49">
        <f t="shared" si="19"/>
        <v>0</v>
      </c>
      <c r="P100" s="50">
        <f t="shared" si="20"/>
        <v>0</v>
      </c>
      <c r="Q100" s="118" t="s">
        <v>47</v>
      </c>
    </row>
    <row r="101" spans="1:17" ht="33.75">
      <c r="A101" s="40">
        <v>87</v>
      </c>
      <c r="B101" s="28" t="s">
        <v>87</v>
      </c>
      <c r="C101" s="148" t="s">
        <v>301</v>
      </c>
      <c r="D101" s="138" t="s">
        <v>293</v>
      </c>
      <c r="E101" s="112">
        <v>34.760000000000005</v>
      </c>
      <c r="F101" s="233"/>
      <c r="G101" s="49"/>
      <c r="H101" s="49">
        <f t="shared" si="30"/>
        <v>0</v>
      </c>
      <c r="I101" s="133"/>
      <c r="J101" s="133"/>
      <c r="K101" s="50">
        <f t="shared" si="31"/>
        <v>0</v>
      </c>
      <c r="L101" s="51">
        <f t="shared" si="16"/>
        <v>0</v>
      </c>
      <c r="M101" s="49">
        <f t="shared" si="17"/>
        <v>0</v>
      </c>
      <c r="N101" s="49">
        <f t="shared" si="18"/>
        <v>0</v>
      </c>
      <c r="O101" s="49">
        <f t="shared" si="19"/>
        <v>0</v>
      </c>
      <c r="P101" s="50">
        <f t="shared" si="20"/>
        <v>0</v>
      </c>
      <c r="Q101" s="118" t="s">
        <v>47</v>
      </c>
    </row>
    <row r="102" spans="1:17" ht="22.5">
      <c r="A102" s="40">
        <v>88</v>
      </c>
      <c r="B102" s="28" t="s">
        <v>87</v>
      </c>
      <c r="C102" s="148" t="s">
        <v>284</v>
      </c>
      <c r="D102" s="138" t="s">
        <v>91</v>
      </c>
      <c r="E102" s="112">
        <v>65.411999999999992</v>
      </c>
      <c r="F102" s="233"/>
      <c r="G102" s="49"/>
      <c r="H102" s="49">
        <f t="shared" si="30"/>
        <v>0</v>
      </c>
      <c r="I102" s="133"/>
      <c r="J102" s="133"/>
      <c r="K102" s="50">
        <f t="shared" si="31"/>
        <v>0</v>
      </c>
      <c r="L102" s="51">
        <f t="shared" si="16"/>
        <v>0</v>
      </c>
      <c r="M102" s="49">
        <f t="shared" si="17"/>
        <v>0</v>
      </c>
      <c r="N102" s="49">
        <f t="shared" si="18"/>
        <v>0</v>
      </c>
      <c r="O102" s="49">
        <f t="shared" si="19"/>
        <v>0</v>
      </c>
      <c r="P102" s="50">
        <f t="shared" si="20"/>
        <v>0</v>
      </c>
      <c r="Q102" s="118" t="s">
        <v>47</v>
      </c>
    </row>
    <row r="103" spans="1:17" ht="22.5">
      <c r="A103" s="40">
        <v>89</v>
      </c>
      <c r="B103" s="28" t="s">
        <v>87</v>
      </c>
      <c r="C103" s="148" t="s">
        <v>302</v>
      </c>
      <c r="D103" s="138" t="s">
        <v>91</v>
      </c>
      <c r="E103" s="112">
        <v>490.58999999999992</v>
      </c>
      <c r="F103" s="233"/>
      <c r="G103" s="49"/>
      <c r="H103" s="49">
        <f t="shared" si="30"/>
        <v>0</v>
      </c>
      <c r="I103" s="133"/>
      <c r="J103" s="133"/>
      <c r="K103" s="50">
        <f t="shared" si="31"/>
        <v>0</v>
      </c>
      <c r="L103" s="51">
        <f t="shared" si="16"/>
        <v>0</v>
      </c>
      <c r="M103" s="49">
        <f t="shared" si="17"/>
        <v>0</v>
      </c>
      <c r="N103" s="49">
        <f t="shared" si="18"/>
        <v>0</v>
      </c>
      <c r="O103" s="49">
        <f t="shared" si="19"/>
        <v>0</v>
      </c>
      <c r="P103" s="50">
        <f t="shared" si="20"/>
        <v>0</v>
      </c>
      <c r="Q103" s="118" t="s">
        <v>47</v>
      </c>
    </row>
    <row r="104" spans="1:17">
      <c r="A104" s="40">
        <v>90</v>
      </c>
      <c r="B104" s="28" t="s">
        <v>87</v>
      </c>
      <c r="C104" s="148" t="s">
        <v>95</v>
      </c>
      <c r="D104" s="138" t="s">
        <v>78</v>
      </c>
      <c r="E104" s="112">
        <v>981.17999999999984</v>
      </c>
      <c r="F104" s="233"/>
      <c r="G104" s="49"/>
      <c r="H104" s="49">
        <f t="shared" si="30"/>
        <v>0</v>
      </c>
      <c r="I104" s="133"/>
      <c r="J104" s="133"/>
      <c r="K104" s="50">
        <f t="shared" si="31"/>
        <v>0</v>
      </c>
      <c r="L104" s="51">
        <f t="shared" si="16"/>
        <v>0</v>
      </c>
      <c r="M104" s="49">
        <f t="shared" si="17"/>
        <v>0</v>
      </c>
      <c r="N104" s="49">
        <f t="shared" si="18"/>
        <v>0</v>
      </c>
      <c r="O104" s="49">
        <f t="shared" si="19"/>
        <v>0</v>
      </c>
      <c r="P104" s="50">
        <f t="shared" si="20"/>
        <v>0</v>
      </c>
      <c r="Q104" s="118" t="s">
        <v>47</v>
      </c>
    </row>
    <row r="105" spans="1:17" ht="45">
      <c r="A105" s="40">
        <v>91</v>
      </c>
      <c r="B105" s="28" t="s">
        <v>87</v>
      </c>
      <c r="C105" s="48" t="s">
        <v>294</v>
      </c>
      <c r="D105" s="138" t="s">
        <v>89</v>
      </c>
      <c r="E105" s="112">
        <v>8.91</v>
      </c>
      <c r="F105" s="233"/>
      <c r="G105" s="49"/>
      <c r="H105" s="49">
        <f t="shared" si="30"/>
        <v>0</v>
      </c>
      <c r="I105" s="133"/>
      <c r="J105" s="133"/>
      <c r="K105" s="50">
        <f t="shared" si="31"/>
        <v>0</v>
      </c>
      <c r="L105" s="51">
        <f t="shared" si="16"/>
        <v>0</v>
      </c>
      <c r="M105" s="49">
        <f t="shared" si="17"/>
        <v>0</v>
      </c>
      <c r="N105" s="49">
        <f t="shared" si="18"/>
        <v>0</v>
      </c>
      <c r="O105" s="49">
        <f t="shared" si="19"/>
        <v>0</v>
      </c>
      <c r="P105" s="50">
        <f t="shared" si="20"/>
        <v>0</v>
      </c>
      <c r="Q105" s="118" t="s">
        <v>47</v>
      </c>
    </row>
    <row r="106" spans="1:17" ht="45">
      <c r="A106" s="40">
        <v>92</v>
      </c>
      <c r="B106" s="28" t="s">
        <v>87</v>
      </c>
      <c r="C106" s="48" t="s">
        <v>295</v>
      </c>
      <c r="D106" s="138" t="s">
        <v>89</v>
      </c>
      <c r="E106" s="112">
        <v>23.430000000000003</v>
      </c>
      <c r="F106" s="233"/>
      <c r="G106" s="49"/>
      <c r="H106" s="49">
        <f t="shared" si="30"/>
        <v>0</v>
      </c>
      <c r="I106" s="133"/>
      <c r="J106" s="133"/>
      <c r="K106" s="50">
        <f t="shared" si="31"/>
        <v>0</v>
      </c>
      <c r="L106" s="51">
        <f t="shared" si="16"/>
        <v>0</v>
      </c>
      <c r="M106" s="49">
        <f t="shared" si="17"/>
        <v>0</v>
      </c>
      <c r="N106" s="49">
        <f t="shared" si="18"/>
        <v>0</v>
      </c>
      <c r="O106" s="49">
        <f t="shared" si="19"/>
        <v>0</v>
      </c>
      <c r="P106" s="50">
        <f t="shared" si="20"/>
        <v>0</v>
      </c>
      <c r="Q106" s="118" t="s">
        <v>47</v>
      </c>
    </row>
    <row r="107" spans="1:17" ht="22.5">
      <c r="A107" s="40">
        <v>93</v>
      </c>
      <c r="B107" s="28" t="s">
        <v>87</v>
      </c>
      <c r="C107" s="48" t="s">
        <v>303</v>
      </c>
      <c r="D107" s="138" t="s">
        <v>293</v>
      </c>
      <c r="E107" s="112">
        <v>142</v>
      </c>
      <c r="F107" s="233"/>
      <c r="G107" s="49"/>
      <c r="H107" s="49">
        <f t="shared" si="30"/>
        <v>0</v>
      </c>
      <c r="I107" s="133"/>
      <c r="J107" s="133"/>
      <c r="K107" s="50">
        <f t="shared" si="31"/>
        <v>0</v>
      </c>
      <c r="L107" s="51">
        <f t="shared" si="16"/>
        <v>0</v>
      </c>
      <c r="M107" s="49">
        <f t="shared" si="17"/>
        <v>0</v>
      </c>
      <c r="N107" s="49">
        <f t="shared" si="18"/>
        <v>0</v>
      </c>
      <c r="O107" s="49">
        <f t="shared" si="19"/>
        <v>0</v>
      </c>
      <c r="P107" s="50">
        <f t="shared" si="20"/>
        <v>0</v>
      </c>
      <c r="Q107" s="118" t="s">
        <v>47</v>
      </c>
    </row>
    <row r="108" spans="1:17" ht="22.5">
      <c r="A108" s="40">
        <v>94</v>
      </c>
      <c r="B108" s="28" t="s">
        <v>87</v>
      </c>
      <c r="C108" s="48" t="s">
        <v>304</v>
      </c>
      <c r="D108" s="28" t="s">
        <v>91</v>
      </c>
      <c r="E108" s="112">
        <v>1420</v>
      </c>
      <c r="F108" s="233"/>
      <c r="G108" s="49"/>
      <c r="H108" s="49">
        <f t="shared" si="30"/>
        <v>0</v>
      </c>
      <c r="I108" s="133"/>
      <c r="J108" s="133"/>
      <c r="K108" s="50">
        <f t="shared" si="31"/>
        <v>0</v>
      </c>
      <c r="L108" s="51">
        <f t="shared" si="16"/>
        <v>0</v>
      </c>
      <c r="M108" s="49">
        <f t="shared" si="17"/>
        <v>0</v>
      </c>
      <c r="N108" s="49">
        <f t="shared" si="18"/>
        <v>0</v>
      </c>
      <c r="O108" s="49">
        <f t="shared" si="19"/>
        <v>0</v>
      </c>
      <c r="P108" s="50">
        <f t="shared" si="20"/>
        <v>0</v>
      </c>
      <c r="Q108" s="118" t="s">
        <v>47</v>
      </c>
    </row>
    <row r="109" spans="1:17" ht="22.5">
      <c r="A109" s="40">
        <v>95</v>
      </c>
      <c r="B109" s="28" t="s">
        <v>87</v>
      </c>
      <c r="C109" s="48" t="s">
        <v>296</v>
      </c>
      <c r="D109" s="138" t="s">
        <v>293</v>
      </c>
      <c r="E109" s="112">
        <v>142</v>
      </c>
      <c r="F109" s="233"/>
      <c r="G109" s="49"/>
      <c r="H109" s="49">
        <f t="shared" si="30"/>
        <v>0</v>
      </c>
      <c r="I109" s="133"/>
      <c r="J109" s="133"/>
      <c r="K109" s="50">
        <f t="shared" si="31"/>
        <v>0</v>
      </c>
      <c r="L109" s="51">
        <f t="shared" si="16"/>
        <v>0</v>
      </c>
      <c r="M109" s="49">
        <f t="shared" si="17"/>
        <v>0</v>
      </c>
      <c r="N109" s="49">
        <f t="shared" si="18"/>
        <v>0</v>
      </c>
      <c r="O109" s="49">
        <f t="shared" si="19"/>
        <v>0</v>
      </c>
      <c r="P109" s="50">
        <f t="shared" si="20"/>
        <v>0</v>
      </c>
      <c r="Q109" s="118" t="s">
        <v>47</v>
      </c>
    </row>
    <row r="110" spans="1:17">
      <c r="A110" s="40">
        <v>96</v>
      </c>
      <c r="B110" s="229"/>
      <c r="C110" s="131" t="s">
        <v>372</v>
      </c>
      <c r="D110" s="129"/>
      <c r="E110" s="135"/>
      <c r="F110" s="234"/>
      <c r="G110" s="230"/>
      <c r="H110" s="133"/>
      <c r="I110" s="230"/>
      <c r="J110" s="230"/>
      <c r="K110" s="190"/>
      <c r="L110" s="51">
        <f t="shared" si="16"/>
        <v>0</v>
      </c>
      <c r="M110" s="49">
        <f t="shared" si="17"/>
        <v>0</v>
      </c>
      <c r="N110" s="49">
        <f t="shared" si="18"/>
        <v>0</v>
      </c>
      <c r="O110" s="49">
        <f t="shared" si="19"/>
        <v>0</v>
      </c>
      <c r="P110" s="50">
        <f t="shared" si="20"/>
        <v>0</v>
      </c>
      <c r="Q110" s="118" t="s">
        <v>239</v>
      </c>
    </row>
    <row r="111" spans="1:17">
      <c r="A111" s="40">
        <v>97</v>
      </c>
      <c r="B111" s="28" t="s">
        <v>87</v>
      </c>
      <c r="C111" s="134" t="s">
        <v>123</v>
      </c>
      <c r="D111" s="129" t="s">
        <v>90</v>
      </c>
      <c r="E111" s="135">
        <v>16.5</v>
      </c>
      <c r="F111" s="137"/>
      <c r="G111" s="139"/>
      <c r="H111" s="49">
        <f t="shared" ref="H111:H117" si="32">F111*G111</f>
        <v>0</v>
      </c>
      <c r="I111" s="133"/>
      <c r="J111" s="133"/>
      <c r="K111" s="50">
        <f t="shared" ref="K111:K117" si="33">SUM(H111:J111)</f>
        <v>0</v>
      </c>
      <c r="L111" s="51">
        <f t="shared" si="16"/>
        <v>0</v>
      </c>
      <c r="M111" s="49">
        <f t="shared" si="17"/>
        <v>0</v>
      </c>
      <c r="N111" s="49">
        <f t="shared" si="18"/>
        <v>0</v>
      </c>
      <c r="O111" s="49">
        <f t="shared" si="19"/>
        <v>0</v>
      </c>
      <c r="P111" s="50">
        <f t="shared" si="20"/>
        <v>0</v>
      </c>
      <c r="Q111" s="77" t="s">
        <v>47</v>
      </c>
    </row>
    <row r="112" spans="1:17" ht="33.75">
      <c r="A112" s="40">
        <v>98</v>
      </c>
      <c r="B112" s="28" t="s">
        <v>87</v>
      </c>
      <c r="C112" s="134" t="s">
        <v>246</v>
      </c>
      <c r="D112" s="129" t="s">
        <v>91</v>
      </c>
      <c r="E112" s="130">
        <v>82.5</v>
      </c>
      <c r="F112" s="137"/>
      <c r="G112" s="139"/>
      <c r="H112" s="49">
        <f t="shared" si="32"/>
        <v>0</v>
      </c>
      <c r="I112" s="133"/>
      <c r="J112" s="133"/>
      <c r="K112" s="50">
        <f t="shared" si="33"/>
        <v>0</v>
      </c>
      <c r="L112" s="51">
        <f t="shared" si="16"/>
        <v>0</v>
      </c>
      <c r="M112" s="49">
        <f t="shared" si="17"/>
        <v>0</v>
      </c>
      <c r="N112" s="49">
        <f t="shared" si="18"/>
        <v>0</v>
      </c>
      <c r="O112" s="49">
        <f t="shared" si="19"/>
        <v>0</v>
      </c>
      <c r="P112" s="50">
        <f t="shared" si="20"/>
        <v>0</v>
      </c>
      <c r="Q112" s="77" t="s">
        <v>47</v>
      </c>
    </row>
    <row r="113" spans="1:17" ht="33.75">
      <c r="A113" s="40">
        <v>99</v>
      </c>
      <c r="B113" s="28" t="s">
        <v>87</v>
      </c>
      <c r="C113" s="148" t="s">
        <v>371</v>
      </c>
      <c r="D113" s="129" t="s">
        <v>90</v>
      </c>
      <c r="E113" s="130">
        <v>16.5</v>
      </c>
      <c r="F113" s="137"/>
      <c r="G113" s="139"/>
      <c r="H113" s="49">
        <f t="shared" si="32"/>
        <v>0</v>
      </c>
      <c r="I113" s="133"/>
      <c r="J113" s="133"/>
      <c r="K113" s="50">
        <f t="shared" si="33"/>
        <v>0</v>
      </c>
      <c r="L113" s="51">
        <f t="shared" si="16"/>
        <v>0</v>
      </c>
      <c r="M113" s="49">
        <f t="shared" si="17"/>
        <v>0</v>
      </c>
      <c r="N113" s="49">
        <f t="shared" si="18"/>
        <v>0</v>
      </c>
      <c r="O113" s="49">
        <f t="shared" si="19"/>
        <v>0</v>
      </c>
      <c r="P113" s="50">
        <f t="shared" si="20"/>
        <v>0</v>
      </c>
      <c r="Q113" s="77" t="s">
        <v>47</v>
      </c>
    </row>
    <row r="114" spans="1:17" ht="22.5">
      <c r="A114" s="40">
        <v>100</v>
      </c>
      <c r="B114" s="28" t="s">
        <v>87</v>
      </c>
      <c r="C114" s="134" t="s">
        <v>283</v>
      </c>
      <c r="D114" s="129" t="s">
        <v>91</v>
      </c>
      <c r="E114" s="130">
        <v>165</v>
      </c>
      <c r="F114" s="137"/>
      <c r="G114" s="49"/>
      <c r="H114" s="49">
        <f t="shared" si="32"/>
        <v>0</v>
      </c>
      <c r="I114" s="133"/>
      <c r="J114" s="133"/>
      <c r="K114" s="50">
        <f t="shared" si="33"/>
        <v>0</v>
      </c>
      <c r="L114" s="51">
        <f t="shared" si="16"/>
        <v>0</v>
      </c>
      <c r="M114" s="49">
        <f t="shared" si="17"/>
        <v>0</v>
      </c>
      <c r="N114" s="49">
        <f t="shared" si="18"/>
        <v>0</v>
      </c>
      <c r="O114" s="49">
        <f t="shared" si="19"/>
        <v>0</v>
      </c>
      <c r="P114" s="50">
        <f t="shared" si="20"/>
        <v>0</v>
      </c>
      <c r="Q114" s="77" t="s">
        <v>47</v>
      </c>
    </row>
    <row r="115" spans="1:17" ht="22.5">
      <c r="A115" s="40">
        <v>101</v>
      </c>
      <c r="B115" s="28" t="s">
        <v>87</v>
      </c>
      <c r="C115" s="134" t="s">
        <v>368</v>
      </c>
      <c r="D115" s="129" t="s">
        <v>90</v>
      </c>
      <c r="E115" s="130">
        <v>33</v>
      </c>
      <c r="F115" s="137"/>
      <c r="G115" s="49"/>
      <c r="H115" s="49">
        <f t="shared" si="32"/>
        <v>0</v>
      </c>
      <c r="I115" s="133"/>
      <c r="J115" s="133"/>
      <c r="K115" s="50">
        <f t="shared" si="33"/>
        <v>0</v>
      </c>
      <c r="L115" s="51">
        <f t="shared" si="16"/>
        <v>0</v>
      </c>
      <c r="M115" s="49">
        <f t="shared" si="17"/>
        <v>0</v>
      </c>
      <c r="N115" s="49">
        <f t="shared" si="18"/>
        <v>0</v>
      </c>
      <c r="O115" s="49">
        <f t="shared" si="19"/>
        <v>0</v>
      </c>
      <c r="P115" s="50">
        <f t="shared" si="20"/>
        <v>0</v>
      </c>
      <c r="Q115" s="77" t="s">
        <v>47</v>
      </c>
    </row>
    <row r="116" spans="1:17" ht="22.5">
      <c r="A116" s="40">
        <v>102</v>
      </c>
      <c r="B116" s="28" t="s">
        <v>87</v>
      </c>
      <c r="C116" s="134" t="s">
        <v>284</v>
      </c>
      <c r="D116" s="129" t="s">
        <v>91</v>
      </c>
      <c r="E116" s="130">
        <v>6.6000000000000005</v>
      </c>
      <c r="F116" s="137"/>
      <c r="G116" s="49"/>
      <c r="H116" s="49">
        <f t="shared" si="32"/>
        <v>0</v>
      </c>
      <c r="I116" s="133"/>
      <c r="J116" s="133"/>
      <c r="K116" s="50">
        <f t="shared" si="33"/>
        <v>0</v>
      </c>
      <c r="L116" s="51">
        <f t="shared" si="16"/>
        <v>0</v>
      </c>
      <c r="M116" s="49">
        <f t="shared" si="17"/>
        <v>0</v>
      </c>
      <c r="N116" s="49">
        <f t="shared" si="18"/>
        <v>0</v>
      </c>
      <c r="O116" s="49">
        <f t="shared" si="19"/>
        <v>0</v>
      </c>
      <c r="P116" s="50">
        <f t="shared" si="20"/>
        <v>0</v>
      </c>
      <c r="Q116" s="118" t="s">
        <v>47</v>
      </c>
    </row>
    <row r="117" spans="1:17" ht="34.5" thickBot="1">
      <c r="A117" s="196">
        <v>103</v>
      </c>
      <c r="B117" s="29" t="s">
        <v>87</v>
      </c>
      <c r="C117" s="231" t="s">
        <v>285</v>
      </c>
      <c r="D117" s="176" t="s">
        <v>91</v>
      </c>
      <c r="E117" s="232">
        <v>52.800000000000004</v>
      </c>
      <c r="F117" s="235"/>
      <c r="G117" s="177"/>
      <c r="H117" s="177">
        <f t="shared" si="32"/>
        <v>0</v>
      </c>
      <c r="I117" s="219"/>
      <c r="J117" s="219"/>
      <c r="K117" s="178">
        <f t="shared" si="33"/>
        <v>0</v>
      </c>
      <c r="L117" s="51">
        <f t="shared" si="16"/>
        <v>0</v>
      </c>
      <c r="M117" s="49">
        <f t="shared" si="17"/>
        <v>0</v>
      </c>
      <c r="N117" s="49">
        <f t="shared" si="18"/>
        <v>0</v>
      </c>
      <c r="O117" s="49">
        <f t="shared" si="19"/>
        <v>0</v>
      </c>
      <c r="P117" s="50">
        <f t="shared" si="20"/>
        <v>0</v>
      </c>
      <c r="Q117" s="236" t="s">
        <v>47</v>
      </c>
    </row>
    <row r="118" spans="1:17" ht="11.25" customHeight="1" thickBot="1">
      <c r="A118" s="345" t="s">
        <v>63</v>
      </c>
      <c r="B118" s="346"/>
      <c r="C118" s="346"/>
      <c r="D118" s="346"/>
      <c r="E118" s="346"/>
      <c r="F118" s="346"/>
      <c r="G118" s="346"/>
      <c r="H118" s="346"/>
      <c r="I118" s="346"/>
      <c r="J118" s="346"/>
      <c r="K118" s="347"/>
      <c r="L118" s="74">
        <f>SUM(L14:L117)</f>
        <v>0</v>
      </c>
      <c r="M118" s="75">
        <f>SUM(M14:M117)</f>
        <v>0</v>
      </c>
      <c r="N118" s="75">
        <f>SUM(N14:N117)</f>
        <v>0</v>
      </c>
      <c r="O118" s="75">
        <f>SUM(O14:O117)</f>
        <v>0</v>
      </c>
      <c r="P118" s="76">
        <f>SUM(P14:P117)</f>
        <v>0</v>
      </c>
    </row>
    <row r="119" spans="1:17">
      <c r="A119" s="20"/>
      <c r="B119" s="20"/>
      <c r="C119" s="20"/>
      <c r="D119" s="20"/>
      <c r="E119" s="20"/>
      <c r="F119" s="20"/>
      <c r="G119" s="20"/>
      <c r="H119" s="20"/>
      <c r="I119" s="20"/>
      <c r="J119" s="20"/>
      <c r="K119" s="20"/>
      <c r="L119" s="20"/>
      <c r="M119" s="20"/>
      <c r="N119" s="20"/>
      <c r="O119" s="20"/>
      <c r="P119" s="20"/>
    </row>
    <row r="120" spans="1:17">
      <c r="A120" s="20"/>
      <c r="B120" s="20"/>
      <c r="C120" s="20"/>
      <c r="D120" s="20"/>
      <c r="E120" s="20"/>
      <c r="F120" s="20"/>
      <c r="G120" s="20"/>
      <c r="H120" s="20"/>
      <c r="I120" s="20"/>
      <c r="J120" s="20"/>
      <c r="K120" s="20"/>
      <c r="L120" s="20"/>
      <c r="M120" s="20"/>
      <c r="N120" s="20"/>
      <c r="O120" s="20"/>
      <c r="P120" s="20"/>
    </row>
    <row r="121" spans="1:17">
      <c r="A121" s="1" t="s">
        <v>14</v>
      </c>
      <c r="B121" s="20"/>
      <c r="C121" s="336">
        <f>'Kops n'!C35:H35</f>
        <v>0</v>
      </c>
      <c r="D121" s="336"/>
      <c r="E121" s="336"/>
      <c r="F121" s="336"/>
      <c r="G121" s="336"/>
      <c r="H121" s="336"/>
      <c r="I121" s="20"/>
      <c r="J121" s="20"/>
      <c r="K121" s="20"/>
      <c r="L121" s="20"/>
      <c r="M121" s="20"/>
      <c r="N121" s="20"/>
      <c r="O121" s="20"/>
      <c r="P121" s="20"/>
    </row>
    <row r="122" spans="1:17">
      <c r="A122" s="20"/>
      <c r="B122" s="20"/>
      <c r="C122" s="258" t="s">
        <v>15</v>
      </c>
      <c r="D122" s="258"/>
      <c r="E122" s="258"/>
      <c r="F122" s="258"/>
      <c r="G122" s="258"/>
      <c r="H122" s="258"/>
      <c r="I122" s="20"/>
      <c r="J122" s="20"/>
      <c r="K122" s="20"/>
      <c r="L122" s="20"/>
      <c r="M122" s="20"/>
      <c r="N122" s="20"/>
      <c r="O122" s="20"/>
      <c r="P122" s="20"/>
    </row>
    <row r="123" spans="1:17">
      <c r="A123" s="20"/>
      <c r="B123" s="20"/>
      <c r="C123" s="20"/>
      <c r="D123" s="20"/>
      <c r="E123" s="20"/>
      <c r="F123" s="20"/>
      <c r="G123" s="20"/>
      <c r="H123" s="20"/>
      <c r="I123" s="20"/>
      <c r="J123" s="20"/>
      <c r="K123" s="20"/>
      <c r="L123" s="20"/>
      <c r="M123" s="20"/>
      <c r="N123" s="20"/>
      <c r="O123" s="20"/>
      <c r="P123" s="20"/>
    </row>
    <row r="124" spans="1:17">
      <c r="A124" s="301" t="str">
        <f>'Kops n'!A38:D38</f>
        <v>Tāme sastādīta 2024. gada __.__________</v>
      </c>
      <c r="B124" s="302"/>
      <c r="C124" s="302"/>
      <c r="D124" s="302"/>
      <c r="E124" s="20"/>
      <c r="F124" s="20"/>
      <c r="G124" s="20"/>
      <c r="H124" s="20"/>
      <c r="I124" s="20"/>
      <c r="J124" s="20"/>
      <c r="K124" s="20"/>
      <c r="L124" s="20"/>
      <c r="M124" s="20"/>
      <c r="N124" s="20"/>
      <c r="O124" s="20"/>
      <c r="P124" s="20"/>
    </row>
    <row r="125" spans="1:17">
      <c r="A125" s="20"/>
      <c r="B125" s="20"/>
      <c r="C125" s="20"/>
      <c r="D125" s="20"/>
      <c r="E125" s="20"/>
      <c r="F125" s="20"/>
      <c r="G125" s="20"/>
      <c r="H125" s="20"/>
      <c r="I125" s="20"/>
      <c r="J125" s="20"/>
      <c r="K125" s="20"/>
      <c r="L125" s="20"/>
      <c r="M125" s="20"/>
      <c r="N125" s="20"/>
      <c r="O125" s="20"/>
      <c r="P125" s="20"/>
    </row>
    <row r="126" spans="1:17">
      <c r="A126" s="1" t="s">
        <v>41</v>
      </c>
      <c r="B126" s="20"/>
      <c r="C126" s="336">
        <f>'Kops n'!C40:H40</f>
        <v>0</v>
      </c>
      <c r="D126" s="336"/>
      <c r="E126" s="336"/>
      <c r="F126" s="336"/>
      <c r="G126" s="336"/>
      <c r="H126" s="336"/>
      <c r="I126" s="20"/>
      <c r="J126" s="20"/>
      <c r="K126" s="20"/>
      <c r="L126" s="20"/>
      <c r="M126" s="20"/>
      <c r="N126" s="20"/>
      <c r="O126" s="20"/>
      <c r="P126" s="20"/>
    </row>
    <row r="127" spans="1:17">
      <c r="A127" s="20"/>
      <c r="B127" s="20"/>
      <c r="C127" s="258" t="s">
        <v>15</v>
      </c>
      <c r="D127" s="258"/>
      <c r="E127" s="258"/>
      <c r="F127" s="258"/>
      <c r="G127" s="258"/>
      <c r="H127" s="258"/>
      <c r="I127" s="20"/>
      <c r="J127" s="20"/>
      <c r="K127" s="20"/>
      <c r="L127" s="20"/>
      <c r="M127" s="20"/>
      <c r="N127" s="20"/>
      <c r="O127" s="20"/>
      <c r="P127" s="20"/>
    </row>
    <row r="128" spans="1:17">
      <c r="A128" s="20"/>
      <c r="B128" s="20"/>
      <c r="C128" s="20"/>
      <c r="D128" s="20"/>
      <c r="E128" s="20"/>
      <c r="F128" s="20"/>
      <c r="G128" s="20"/>
      <c r="H128" s="20"/>
      <c r="I128" s="20"/>
      <c r="J128" s="20"/>
      <c r="K128" s="20"/>
      <c r="L128" s="20"/>
      <c r="M128" s="20"/>
      <c r="N128" s="20"/>
      <c r="O128" s="20"/>
      <c r="P128" s="20"/>
    </row>
    <row r="129" spans="1:16">
      <c r="A129" s="102" t="s">
        <v>16</v>
      </c>
      <c r="B129" s="52"/>
      <c r="C129" s="113">
        <f>'Kops n'!C43</f>
        <v>0</v>
      </c>
      <c r="D129" s="52"/>
      <c r="E129" s="20"/>
      <c r="F129" s="20"/>
      <c r="G129" s="20"/>
      <c r="H129" s="20"/>
      <c r="I129" s="20"/>
      <c r="J129" s="20"/>
      <c r="K129" s="20"/>
      <c r="L129" s="20"/>
      <c r="M129" s="20"/>
      <c r="N129" s="20"/>
      <c r="O129" s="20"/>
      <c r="P129" s="20"/>
    </row>
    <row r="130" spans="1:16">
      <c r="A130" s="20"/>
      <c r="B130" s="20"/>
      <c r="C130" s="20"/>
      <c r="D130" s="20"/>
      <c r="E130" s="20"/>
      <c r="F130" s="20"/>
      <c r="G130" s="20"/>
      <c r="H130" s="20"/>
      <c r="I130" s="20"/>
      <c r="J130" s="20"/>
      <c r="K130" s="20"/>
      <c r="L130" s="20"/>
      <c r="M130" s="20"/>
      <c r="N130" s="20"/>
      <c r="O130" s="20"/>
      <c r="P130" s="20"/>
    </row>
  </sheetData>
  <mergeCells count="23">
    <mergeCell ref="C127:H127"/>
    <mergeCell ref="C4:I4"/>
    <mergeCell ref="F12:K12"/>
    <mergeCell ref="A9:F9"/>
    <mergeCell ref="J9:M9"/>
    <mergeCell ref="D8:L8"/>
    <mergeCell ref="A118:K118"/>
    <mergeCell ref="C121:H121"/>
    <mergeCell ref="C122:H122"/>
    <mergeCell ref="A124:D124"/>
    <mergeCell ref="C126:H126"/>
    <mergeCell ref="N9:O9"/>
    <mergeCell ref="A12:A13"/>
    <mergeCell ref="B12:B13"/>
    <mergeCell ref="C12:C13"/>
    <mergeCell ref="D12:D13"/>
    <mergeCell ref="E12:E13"/>
    <mergeCell ref="L12:P12"/>
    <mergeCell ref="C2:I2"/>
    <mergeCell ref="C3:I3"/>
    <mergeCell ref="D5:L5"/>
    <mergeCell ref="D6:L6"/>
    <mergeCell ref="D7:L7"/>
  </mergeCells>
  <phoneticPr fontId="8" type="noConversion"/>
  <conditionalFormatting sqref="A14:C16 B17:C24 A17:A117">
    <cfRule type="cellIs" dxfId="276" priority="83" operator="equal">
      <formula>0</formula>
    </cfRule>
  </conditionalFormatting>
  <conditionalFormatting sqref="A9:F9">
    <cfRule type="containsText" dxfId="275" priority="326" operator="containsText" text="Tāme sastādīta  20__. gada tirgus cenās, pamatojoties uz ___ daļas rasējumiem">
      <formula>NOT(ISERROR(SEARCH("Tāme sastādīta  20__. gada tirgus cenās, pamatojoties uz ___ daļas rasējumiem",A9)))</formula>
    </cfRule>
  </conditionalFormatting>
  <conditionalFormatting sqref="A118:K118">
    <cfRule type="containsText" dxfId="274" priority="311" operator="containsText" text="Tiešās izmaksas kopā, t. sk. darba devēja sociālais nodoklis __.__% ">
      <formula>NOT(ISERROR(SEARCH("Tiešās izmaksas kopā, t. sk. darba devēja sociālais nodoklis __.__% ",A118)))</formula>
    </cfRule>
  </conditionalFormatting>
  <conditionalFormatting sqref="B25:B42">
    <cfRule type="cellIs" dxfId="273" priority="74" operator="equal">
      <formula>0</formula>
    </cfRule>
  </conditionalFormatting>
  <conditionalFormatting sqref="B44:B82">
    <cfRule type="cellIs" dxfId="272" priority="5" operator="equal">
      <formula>0</formula>
    </cfRule>
  </conditionalFormatting>
  <conditionalFormatting sqref="B43:G43">
    <cfRule type="cellIs" dxfId="271" priority="293" operator="equal">
      <formula>0</formula>
    </cfRule>
  </conditionalFormatting>
  <conditionalFormatting sqref="B83:G85">
    <cfRule type="cellIs" dxfId="270" priority="21" operator="equal">
      <formula>0</formula>
    </cfRule>
  </conditionalFormatting>
  <conditionalFormatting sqref="C25:C31">
    <cfRule type="cellIs" dxfId="269" priority="56" operator="equal">
      <formula>0</formula>
    </cfRule>
  </conditionalFormatting>
  <conditionalFormatting sqref="C34">
    <cfRule type="cellIs" dxfId="268" priority="287" operator="equal">
      <formula>0</formula>
    </cfRule>
  </conditionalFormatting>
  <conditionalFormatting sqref="C36:C41">
    <cfRule type="cellIs" dxfId="267" priority="55" operator="equal">
      <formula>0</formula>
    </cfRule>
  </conditionalFormatting>
  <conditionalFormatting sqref="C44">
    <cfRule type="cellIs" dxfId="266" priority="54" operator="equal">
      <formula>0</formula>
    </cfRule>
  </conditionalFormatting>
  <conditionalFormatting sqref="C46:C52">
    <cfRule type="cellIs" dxfId="265" priority="69" operator="equal">
      <formula>0</formula>
    </cfRule>
  </conditionalFormatting>
  <conditionalFormatting sqref="C75:C77">
    <cfRule type="cellIs" dxfId="264" priority="4" operator="equal">
      <formula>0</formula>
    </cfRule>
  </conditionalFormatting>
  <conditionalFormatting sqref="C88:C92">
    <cfRule type="cellIs" dxfId="263" priority="19" operator="equal">
      <formula>0</formula>
    </cfRule>
  </conditionalFormatting>
  <conditionalFormatting sqref="C112:C117">
    <cfRule type="cellIs" dxfId="262" priority="32" operator="equal">
      <formula>0</formula>
    </cfRule>
  </conditionalFormatting>
  <conditionalFormatting sqref="C78:D78 B95:G110 B111:B117">
    <cfRule type="cellIs" dxfId="261" priority="36" operator="equal">
      <formula>0</formula>
    </cfRule>
  </conditionalFormatting>
  <conditionalFormatting sqref="C80:E82">
    <cfRule type="cellIs" dxfId="260" priority="23" operator="equal">
      <formula>0</formula>
    </cfRule>
  </conditionalFormatting>
  <conditionalFormatting sqref="C93:E94">
    <cfRule type="cellIs" dxfId="259" priority="18" operator="equal">
      <formula>0</formula>
    </cfRule>
  </conditionalFormatting>
  <conditionalFormatting sqref="C111:E111">
    <cfRule type="cellIs" dxfId="258" priority="48" operator="equal">
      <formula>0</formula>
    </cfRule>
  </conditionalFormatting>
  <conditionalFormatting sqref="C33:G33 C69:G69">
    <cfRule type="cellIs" dxfId="257" priority="316" operator="equal">
      <formula>0</formula>
    </cfRule>
  </conditionalFormatting>
  <conditionalFormatting sqref="C56:G66">
    <cfRule type="cellIs" dxfId="256" priority="87" operator="equal">
      <formula>0</formula>
    </cfRule>
  </conditionalFormatting>
  <conditionalFormatting sqref="C74:G74">
    <cfRule type="cellIs" dxfId="255" priority="30" operator="equal">
      <formula>0</formula>
    </cfRule>
  </conditionalFormatting>
  <conditionalFormatting sqref="C121:H121">
    <cfRule type="cellIs" dxfId="254" priority="319" operator="equal">
      <formula>0</formula>
    </cfRule>
  </conditionalFormatting>
  <conditionalFormatting sqref="C126:H126">
    <cfRule type="cellIs" dxfId="253" priority="320" operator="equal">
      <formula>0</formula>
    </cfRule>
  </conditionalFormatting>
  <conditionalFormatting sqref="C2:I2">
    <cfRule type="cellIs" dxfId="252" priority="325" operator="equal">
      <formula>0</formula>
    </cfRule>
  </conditionalFormatting>
  <conditionalFormatting sqref="C4:I4">
    <cfRule type="cellIs" dxfId="251" priority="317" operator="equal">
      <formula>0</formula>
    </cfRule>
  </conditionalFormatting>
  <conditionalFormatting sqref="D1">
    <cfRule type="cellIs" dxfId="250" priority="313" operator="equal">
      <formula>0</formula>
    </cfRule>
  </conditionalFormatting>
  <conditionalFormatting sqref="D92:E92">
    <cfRule type="cellIs" dxfId="249" priority="20" operator="equal">
      <formula>0</formula>
    </cfRule>
  </conditionalFormatting>
  <conditionalFormatting sqref="D14:G14 F15:G18 D19:G19 D30:G30">
    <cfRule type="cellIs" dxfId="248" priority="329" operator="equal">
      <formula>0</formula>
    </cfRule>
  </conditionalFormatting>
  <conditionalFormatting sqref="D5:L8">
    <cfRule type="cellIs" dxfId="247" priority="314" operator="equal">
      <formula>0</formula>
    </cfRule>
  </conditionalFormatting>
  <conditionalFormatting sqref="E67:G68">
    <cfRule type="cellIs" dxfId="246" priority="157" operator="equal">
      <formula>0</formula>
    </cfRule>
  </conditionalFormatting>
  <conditionalFormatting sqref="F20:G29">
    <cfRule type="cellIs" dxfId="245" priority="78" operator="equal">
      <formula>0</formula>
    </cfRule>
  </conditionalFormatting>
  <conditionalFormatting sqref="F31:G32">
    <cfRule type="cellIs" dxfId="244" priority="161" operator="equal">
      <formula>0</formula>
    </cfRule>
  </conditionalFormatting>
  <conditionalFormatting sqref="F34:G42">
    <cfRule type="cellIs" dxfId="243" priority="76" operator="equal">
      <formula>0</formula>
    </cfRule>
  </conditionalFormatting>
  <conditionalFormatting sqref="F44:G55">
    <cfRule type="cellIs" dxfId="242" priority="71" operator="equal">
      <formula>0</formula>
    </cfRule>
  </conditionalFormatting>
  <conditionalFormatting sqref="F70:G73">
    <cfRule type="cellIs" dxfId="241" priority="145" operator="equal">
      <formula>0</formula>
    </cfRule>
  </conditionalFormatting>
  <conditionalFormatting sqref="F75:G82">
    <cfRule type="cellIs" dxfId="240" priority="6" operator="equal">
      <formula>0</formula>
    </cfRule>
  </conditionalFormatting>
  <conditionalFormatting sqref="F86:G90 B86:B94 D91:G91 F92:G94">
    <cfRule type="cellIs" dxfId="239" priority="26" operator="equal">
      <formula>0</formula>
    </cfRule>
  </conditionalFormatting>
  <conditionalFormatting sqref="F111:G117">
    <cfRule type="cellIs" dxfId="238" priority="38" operator="equal">
      <formula>0</formula>
    </cfRule>
  </conditionalFormatting>
  <conditionalFormatting sqref="H14:H117 K14:P117">
    <cfRule type="cellIs" dxfId="237" priority="2" operator="equal">
      <formula>0</formula>
    </cfRule>
  </conditionalFormatting>
  <conditionalFormatting sqref="I14:J117">
    <cfRule type="cellIs" dxfId="236" priority="1" operator="equal">
      <formula>0</formula>
    </cfRule>
  </conditionalFormatting>
  <conditionalFormatting sqref="L118:P118">
    <cfRule type="cellIs" dxfId="235" priority="318" operator="equal">
      <formula>0</formula>
    </cfRule>
  </conditionalFormatting>
  <conditionalFormatting sqref="N9:O9">
    <cfRule type="cellIs" dxfId="234" priority="328" operator="equal">
      <formula>0</formula>
    </cfRule>
  </conditionalFormatting>
  <conditionalFormatting sqref="Q14:Q117">
    <cfRule type="cellIs" dxfId="233" priority="3" operator="equal">
      <formula>0</formula>
    </cfRule>
  </conditionalFormatting>
  <dataValidations count="1">
    <dataValidation type="list" allowBlank="1" showInputMessage="1" showErrorMessage="1" sqref="Q14:Q117" xr:uid="{00000000-0002-0000-1000-000000000000}">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322" operator="containsText" id="{EB1478B1-7CEE-4166-B5AA-31180DE08C6C}">
            <xm:f>NOT(ISERROR(SEARCH("Tāme sastādīta ____. gada ___. ______________",A124)))</xm:f>
            <xm:f>"Tāme sastādīta ____. gada ___. ______________"</xm:f>
            <x14:dxf>
              <font>
                <color auto="1"/>
              </font>
              <fill>
                <patternFill>
                  <bgColor rgb="FFC6EFCE"/>
                </patternFill>
              </fill>
            </x14:dxf>
          </x14:cfRule>
          <xm:sqref>A124</xm:sqref>
        </x14:conditionalFormatting>
        <x14:conditionalFormatting xmlns:xm="http://schemas.microsoft.com/office/excel/2006/main">
          <x14:cfRule type="containsText" priority="321" operator="containsText" id="{CB0C9649-3F63-46F2-A291-D15D80BFBF7C}">
            <xm:f>NOT(ISERROR(SEARCH("Sertifikāta Nr. _________________________________",A129)))</xm:f>
            <xm:f>"Sertifikāta Nr. _________________________________"</xm:f>
            <x14:dxf>
              <font>
                <color auto="1"/>
              </font>
              <fill>
                <patternFill>
                  <bgColor rgb="FFC6EFCE"/>
                </patternFill>
              </fill>
            </x14:dxf>
          </x14:cfRule>
          <xm:sqref>A129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FF00"/>
  </sheetPr>
  <dimension ref="A1:P132"/>
  <sheetViews>
    <sheetView topLeftCell="A106" workbookViewId="0">
      <selection activeCell="G117" sqref="G117"/>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'3a+c+n'!D1</f>
        <v>3</v>
      </c>
      <c r="E1" s="26"/>
      <c r="F1" s="26"/>
      <c r="G1" s="26"/>
      <c r="H1" s="26"/>
      <c r="I1" s="26"/>
      <c r="J1" s="26"/>
      <c r="N1" s="30"/>
      <c r="O1" s="31"/>
      <c r="P1" s="32"/>
    </row>
    <row r="2" spans="1:16">
      <c r="A2" s="33"/>
      <c r="B2" s="33"/>
      <c r="C2" s="324" t="str">
        <f>'3a+c+n'!C2:I2</f>
        <v>Fasādes</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P120</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125" t="s">
        <v>61</v>
      </c>
    </row>
    <row r="14" spans="1:16">
      <c r="A14" s="63">
        <f>IF(P14=0,0,IF(COUNTBLANK(P14)=1,0,COUNTA($P$14:P14)))</f>
        <v>0</v>
      </c>
      <c r="B14" s="27">
        <f>IF($C$4="Attiecināmās izmaksas",IF('3a+c+n'!$Q14="A",'3a+c+n'!B14,0),0)</f>
        <v>0</v>
      </c>
      <c r="C14" s="27">
        <f>IF($C$4="Attiecināmās izmaksas",IF('3a+c+n'!$Q14="A",'3a+c+n'!C14,0),0)</f>
        <v>0</v>
      </c>
      <c r="D14" s="27">
        <f>IF($C$4="Attiecināmās izmaksas",IF('3a+c+n'!$Q14="A",'3a+c+n'!D14,0),0)</f>
        <v>0</v>
      </c>
      <c r="E14" s="57"/>
      <c r="F14" s="79"/>
      <c r="G14" s="27">
        <f>IF($C$4="Attiecināmās izmaksas",IF('3a+c+n'!$Q14="A",'3a+c+n'!G14,0),0)</f>
        <v>0</v>
      </c>
      <c r="H14" s="27">
        <f>IF($C$4="Attiecināmās izmaksas",IF('3a+c+n'!$Q14="A",'3a+c+n'!H14,0),0)</f>
        <v>0</v>
      </c>
      <c r="I14" s="27"/>
      <c r="J14" s="27"/>
      <c r="K14" s="57">
        <f>IF($C$4="Attiecināmās izmaksas",IF('3a+c+n'!$Q14="A",'3a+c+n'!K14,0),0)</f>
        <v>0</v>
      </c>
      <c r="L14" s="79">
        <f>IF($C$4="Attiecināmās izmaksas",IF('3a+c+n'!$Q14="A",'3a+c+n'!L14,0),0)</f>
        <v>0</v>
      </c>
      <c r="M14" s="27">
        <f>IF($C$4="Attiecināmās izmaksas",IF('3a+c+n'!$Q14="A",'3a+c+n'!M14,0),0)</f>
        <v>0</v>
      </c>
      <c r="N14" s="27">
        <f>IF($C$4="Attiecināmās izmaksas",IF('3a+c+n'!$Q14="A",'3a+c+n'!N14,0),0)</f>
        <v>0</v>
      </c>
      <c r="O14" s="27">
        <f>IF($C$4="Attiecināmās izmaksas",IF('3a+c+n'!$Q14="A",'3a+c+n'!O14,0),0)</f>
        <v>0</v>
      </c>
      <c r="P14" s="57">
        <f>IF($C$4="Attiecināmās izmaksas",IF('3a+c+n'!$Q14="A",'3a+c+n'!P14,0),0)</f>
        <v>0</v>
      </c>
    </row>
    <row r="15" spans="1:16" ht="22.5">
      <c r="A15" s="64">
        <v>1</v>
      </c>
      <c r="B15" s="28" t="str">
        <f>IF($C$4="Attiecināmās izmaksas",IF('3a+c+n'!$Q15="A",'3a+c+n'!B15,0),0)</f>
        <v>13-00000</v>
      </c>
      <c r="C15" s="28" t="str">
        <f>IF($C$4="Attiecināmās izmaksas",IF('3a+c+n'!$Q15="A",'3a+c+n'!C15,0),0)</f>
        <v>Pamatu atrakšana ~ 1,2 m dziļumā (nogāzes leņķis ne stāvāks par 50°)</v>
      </c>
      <c r="D15" s="28" t="str">
        <f>IF($C$4="Attiecināmās izmaksas",IF('3a+c+n'!$Q15="A",'3a+c+n'!D15,0),0)</f>
        <v>m3</v>
      </c>
      <c r="E15" s="59"/>
      <c r="F15" s="81"/>
      <c r="G15" s="28"/>
      <c r="H15" s="28">
        <f>IF($C$4="Attiecināmās izmaksas",IF('3a+c+n'!$Q15="A",'3a+c+n'!H15,0),0)</f>
        <v>0</v>
      </c>
      <c r="I15" s="28"/>
      <c r="J15" s="28"/>
      <c r="K15" s="59">
        <f>IF($C$4="Attiecināmās izmaksas",IF('3a+c+n'!$Q15="A",'3a+c+n'!K15,0),0)</f>
        <v>0</v>
      </c>
      <c r="L15" s="81">
        <f>IF($C$4="Attiecināmās izmaksas",IF('3a+c+n'!$Q15="A",'3a+c+n'!L15,0),0)</f>
        <v>0</v>
      </c>
      <c r="M15" s="28">
        <f>IF($C$4="Attiecināmās izmaksas",IF('3a+c+n'!$Q15="A",'3a+c+n'!M15,0),0)</f>
        <v>0</v>
      </c>
      <c r="N15" s="28">
        <f>IF($C$4="Attiecināmās izmaksas",IF('3a+c+n'!$Q15="A",'3a+c+n'!N15,0),0)</f>
        <v>0</v>
      </c>
      <c r="O15" s="28">
        <f>IF($C$4="Attiecināmās izmaksas",IF('3a+c+n'!$Q15="A",'3a+c+n'!O15,0),0)</f>
        <v>0</v>
      </c>
      <c r="P15" s="59">
        <f>IF($C$4="Attiecināmās izmaksas",IF('3a+c+n'!$Q15="A",'3a+c+n'!P15,0),0)</f>
        <v>0</v>
      </c>
    </row>
    <row r="16" spans="1:16" ht="22.5">
      <c r="A16" s="64">
        <v>2</v>
      </c>
      <c r="B16" s="28" t="str">
        <f>IF($C$4="Attiecināmās izmaksas",IF('3a+c+n'!$Q16="A",'3a+c+n'!B16,0),0)</f>
        <v>13-00000</v>
      </c>
      <c r="C16" s="28" t="str">
        <f>IF($C$4="Attiecināmās izmaksas",IF('3a+c+n'!$Q16="A",'3a+c+n'!C16,0),0)</f>
        <v>Esošo gaismas aku aizmūrēšana ar gāzbetona blokiem</v>
      </c>
      <c r="D16" s="28" t="str">
        <f>IF($C$4="Attiecināmās izmaksas",IF('3a+c+n'!$Q16="A",'3a+c+n'!D16,0),0)</f>
        <v>m2</v>
      </c>
      <c r="E16" s="59"/>
      <c r="F16" s="81"/>
      <c r="G16" s="28"/>
      <c r="H16" s="28">
        <f>IF($C$4="Attiecināmās izmaksas",IF('3a+c+n'!$Q16="A",'3a+c+n'!H16,0),0)</f>
        <v>0</v>
      </c>
      <c r="I16" s="28"/>
      <c r="J16" s="28"/>
      <c r="K16" s="59">
        <f>IF($C$4="Attiecināmās izmaksas",IF('3a+c+n'!$Q16="A",'3a+c+n'!K16,0),0)</f>
        <v>0</v>
      </c>
      <c r="L16" s="81">
        <f>IF($C$4="Attiecināmās izmaksas",IF('3a+c+n'!$Q16="A",'3a+c+n'!L16,0),0)</f>
        <v>0</v>
      </c>
      <c r="M16" s="28">
        <f>IF($C$4="Attiecināmās izmaksas",IF('3a+c+n'!$Q16="A",'3a+c+n'!M16,0),0)</f>
        <v>0</v>
      </c>
      <c r="N16" s="28">
        <f>IF($C$4="Attiecināmās izmaksas",IF('3a+c+n'!$Q16="A",'3a+c+n'!N16,0),0)</f>
        <v>0</v>
      </c>
      <c r="O16" s="28">
        <f>IF($C$4="Attiecināmās izmaksas",IF('3a+c+n'!$Q16="A",'3a+c+n'!O16,0),0)</f>
        <v>0</v>
      </c>
      <c r="P16" s="59">
        <f>IF($C$4="Attiecināmās izmaksas",IF('3a+c+n'!$Q16="A",'3a+c+n'!P16,0),0)</f>
        <v>0</v>
      </c>
    </row>
    <row r="17" spans="1:16" ht="33.75">
      <c r="A17" s="64">
        <v>3</v>
      </c>
      <c r="B17" s="28" t="str">
        <f>IF($C$4="Attiecināmās izmaksas",IF('3a+c+n'!$Q17="A",'3a+c+n'!B17,0),0)</f>
        <v>13-00000</v>
      </c>
      <c r="C17" s="28" t="str">
        <f>IF($C$4="Attiecināmās izmaksas",IF('3a+c+n'!$Q17="A",'3a+c+n'!C17,0),0)</f>
        <v>Pamatu (h=1m) un cokola (1,2 m) attīrīšana no bojātā un atslāņotā apmetuma un augsnes paliekām, esošā, nodrupušā apmetuma nokalšana</v>
      </c>
      <c r="D17" s="28" t="str">
        <f>IF($C$4="Attiecināmās izmaksas",IF('3a+c+n'!$Q17="A",'3a+c+n'!D17,0),0)</f>
        <v>m2</v>
      </c>
      <c r="E17" s="59"/>
      <c r="F17" s="81"/>
      <c r="G17" s="28"/>
      <c r="H17" s="28">
        <f>IF($C$4="Attiecināmās izmaksas",IF('3a+c+n'!$Q17="A",'3a+c+n'!H17,0),0)</f>
        <v>0</v>
      </c>
      <c r="I17" s="28"/>
      <c r="J17" s="28"/>
      <c r="K17" s="59">
        <f>IF($C$4="Attiecināmās izmaksas",IF('3a+c+n'!$Q17="A",'3a+c+n'!K17,0),0)</f>
        <v>0</v>
      </c>
      <c r="L17" s="81">
        <f>IF($C$4="Attiecināmās izmaksas",IF('3a+c+n'!$Q17="A",'3a+c+n'!L17,0),0)</f>
        <v>0</v>
      </c>
      <c r="M17" s="28">
        <f>IF($C$4="Attiecināmās izmaksas",IF('3a+c+n'!$Q17="A",'3a+c+n'!M17,0),0)</f>
        <v>0</v>
      </c>
      <c r="N17" s="28">
        <f>IF($C$4="Attiecināmās izmaksas",IF('3a+c+n'!$Q17="A",'3a+c+n'!N17,0),0)</f>
        <v>0</v>
      </c>
      <c r="O17" s="28">
        <f>IF($C$4="Attiecināmās izmaksas",IF('3a+c+n'!$Q17="A",'3a+c+n'!O17,0),0)</f>
        <v>0</v>
      </c>
      <c r="P17" s="59">
        <f>IF($C$4="Attiecināmās izmaksas",IF('3a+c+n'!$Q17="A",'3a+c+n'!P17,0),0)</f>
        <v>0</v>
      </c>
    </row>
    <row r="18" spans="1:16" ht="45">
      <c r="A18" s="64">
        <v>4</v>
      </c>
      <c r="B18" s="28" t="str">
        <f>IF($C$4="Attiecināmās izmaksas",IF('3a+c+n'!$Q18="A",'3a+c+n'!B18,0),0)</f>
        <v>13-00000</v>
      </c>
      <c r="C18" s="28" t="str">
        <f>IF($C$4="Attiecināmās izmaksas",IF('3a+c+n'!$Q18="A",'3a+c+n'!C18,0),0)</f>
        <v>Pamatu un cokola virsmas izlīdzināšana ievērojot 20mm/m līdzenumu, izmantojot grunti SAKRET BG vai ekvivlentu un izlīdzinošo sastāvu SAKRET PM super vai ekvivalentu.</v>
      </c>
      <c r="D18" s="28" t="str">
        <f>IF($C$4="Attiecināmās izmaksas",IF('3a+c+n'!$Q18="A",'3a+c+n'!D18,0),0)</f>
        <v>m2</v>
      </c>
      <c r="E18" s="59"/>
      <c r="F18" s="81"/>
      <c r="G18" s="28"/>
      <c r="H18" s="28">
        <f>IF($C$4="Attiecināmās izmaksas",IF('3a+c+n'!$Q18="A",'3a+c+n'!H18,0),0)</f>
        <v>0</v>
      </c>
      <c r="I18" s="28"/>
      <c r="J18" s="28"/>
      <c r="K18" s="59">
        <f>IF($C$4="Attiecināmās izmaksas",IF('3a+c+n'!$Q18="A",'3a+c+n'!K18,0),0)</f>
        <v>0</v>
      </c>
      <c r="L18" s="81">
        <f>IF($C$4="Attiecināmās izmaksas",IF('3a+c+n'!$Q18="A",'3a+c+n'!L18,0),0)</f>
        <v>0</v>
      </c>
      <c r="M18" s="28">
        <f>IF($C$4="Attiecināmās izmaksas",IF('3a+c+n'!$Q18="A",'3a+c+n'!M18,0),0)</f>
        <v>0</v>
      </c>
      <c r="N18" s="28">
        <f>IF($C$4="Attiecināmās izmaksas",IF('3a+c+n'!$Q18="A",'3a+c+n'!N18,0),0)</f>
        <v>0</v>
      </c>
      <c r="O18" s="28">
        <f>IF($C$4="Attiecināmās izmaksas",IF('3a+c+n'!$Q18="A",'3a+c+n'!O18,0),0)</f>
        <v>0</v>
      </c>
      <c r="P18" s="59">
        <f>IF($C$4="Attiecināmās izmaksas",IF('3a+c+n'!$Q18="A",'3a+c+n'!P18,0),0)</f>
        <v>0</v>
      </c>
    </row>
    <row r="19" spans="1:16">
      <c r="A19" s="64">
        <v>5</v>
      </c>
      <c r="B19" s="28">
        <f>IF($C$4="Attiecināmās izmaksas",IF('3a+c+n'!$Q19="A",'3a+c+n'!B19,0),0)</f>
        <v>0</v>
      </c>
      <c r="C19" s="28">
        <f>IF($C$4="Attiecināmās izmaksas",IF('3a+c+n'!$Q19="A",'3a+c+n'!C19,0),0)</f>
        <v>0</v>
      </c>
      <c r="D19" s="28">
        <f>IF($C$4="Attiecināmās izmaksas",IF('3a+c+n'!$Q19="A",'3a+c+n'!D19,0),0)</f>
        <v>0</v>
      </c>
      <c r="E19" s="59"/>
      <c r="F19" s="81"/>
      <c r="G19" s="28"/>
      <c r="H19" s="28">
        <f>IF($C$4="Attiecināmās izmaksas",IF('3a+c+n'!$Q19="A",'3a+c+n'!H19,0),0)</f>
        <v>0</v>
      </c>
      <c r="I19" s="28"/>
      <c r="J19" s="28"/>
      <c r="K19" s="59">
        <f>IF($C$4="Attiecināmās izmaksas",IF('3a+c+n'!$Q19="A",'3a+c+n'!K19,0),0)</f>
        <v>0</v>
      </c>
      <c r="L19" s="81">
        <f>IF($C$4="Attiecināmās izmaksas",IF('3a+c+n'!$Q19="A",'3a+c+n'!L19,0),0)</f>
        <v>0</v>
      </c>
      <c r="M19" s="28">
        <f>IF($C$4="Attiecināmās izmaksas",IF('3a+c+n'!$Q19="A",'3a+c+n'!M19,0),0)</f>
        <v>0</v>
      </c>
      <c r="N19" s="28">
        <f>IF($C$4="Attiecināmās izmaksas",IF('3a+c+n'!$Q19="A",'3a+c+n'!N19,0),0)</f>
        <v>0</v>
      </c>
      <c r="O19" s="28">
        <f>IF($C$4="Attiecināmās izmaksas",IF('3a+c+n'!$Q19="A",'3a+c+n'!O19,0),0)</f>
        <v>0</v>
      </c>
      <c r="P19" s="59">
        <f>IF($C$4="Attiecināmās izmaksas",IF('3a+c+n'!$Q19="A",'3a+c+n'!P19,0),0)</f>
        <v>0</v>
      </c>
    </row>
    <row r="20" spans="1:16" ht="22.5">
      <c r="A20" s="64">
        <v>6</v>
      </c>
      <c r="B20" s="28" t="str">
        <f>IF($C$4="Attiecināmās izmaksas",IF('3a+c+n'!$Q20="A",'3a+c+n'!B20,0),0)</f>
        <v>13-00000</v>
      </c>
      <c r="C20" s="28" t="str">
        <f>IF($C$4="Attiecināmās izmaksas",IF('3a+c+n'!$Q20="A",'3a+c+n'!C20,0),0)</f>
        <v xml:space="preserve">Cokola un pamatu virsmas hidroizolēšana ar SAKRET TCM vai ekvivalentu </v>
      </c>
      <c r="D20" s="28" t="str">
        <f>IF($C$4="Attiecināmās izmaksas",IF('3a+c+n'!$Q20="A",'3a+c+n'!D20,0),0)</f>
        <v>kg</v>
      </c>
      <c r="E20" s="59"/>
      <c r="F20" s="81"/>
      <c r="G20" s="28"/>
      <c r="H20" s="28">
        <f>IF($C$4="Attiecināmās izmaksas",IF('3a+c+n'!$Q20="A",'3a+c+n'!H20,0),0)</f>
        <v>0</v>
      </c>
      <c r="I20" s="28"/>
      <c r="J20" s="28"/>
      <c r="K20" s="59">
        <f>IF($C$4="Attiecināmās izmaksas",IF('3a+c+n'!$Q20="A",'3a+c+n'!K20,0),0)</f>
        <v>0</v>
      </c>
      <c r="L20" s="81">
        <f>IF($C$4="Attiecināmās izmaksas",IF('3a+c+n'!$Q20="A",'3a+c+n'!L20,0),0)</f>
        <v>0</v>
      </c>
      <c r="M20" s="28">
        <f>IF($C$4="Attiecināmās izmaksas",IF('3a+c+n'!$Q20="A",'3a+c+n'!M20,0),0)</f>
        <v>0</v>
      </c>
      <c r="N20" s="28">
        <f>IF($C$4="Attiecināmās izmaksas",IF('3a+c+n'!$Q20="A",'3a+c+n'!N20,0),0)</f>
        <v>0</v>
      </c>
      <c r="O20" s="28">
        <f>IF($C$4="Attiecināmās izmaksas",IF('3a+c+n'!$Q20="A",'3a+c+n'!O20,0),0)</f>
        <v>0</v>
      </c>
      <c r="P20" s="59">
        <f>IF($C$4="Attiecināmās izmaksas",IF('3a+c+n'!$Q20="A",'3a+c+n'!P20,0),0)</f>
        <v>0</v>
      </c>
    </row>
    <row r="21" spans="1:16" ht="22.5">
      <c r="A21" s="64">
        <v>7</v>
      </c>
      <c r="B21" s="28" t="str">
        <f>IF($C$4="Attiecināmās izmaksas",IF('3a+c+n'!$Q21="A",'3a+c+n'!B21,0),0)</f>
        <v>13-00000</v>
      </c>
      <c r="C21" s="28" t="str">
        <f>IF($C$4="Attiecināmās izmaksas",IF('3a+c+n'!$Q21="A",'3a+c+n'!C21,0),0)</f>
        <v>Siltumizolācijas materiāla stiprināšana ar līmjavu SAKRET BAK vai ekvivalentu</v>
      </c>
      <c r="D21" s="28" t="str">
        <f>IF($C$4="Attiecināmās izmaksas",IF('3a+c+n'!$Q21="A",'3a+c+n'!D21,0),0)</f>
        <v>kg</v>
      </c>
      <c r="E21" s="59"/>
      <c r="F21" s="81"/>
      <c r="G21" s="28"/>
      <c r="H21" s="28">
        <f>IF($C$4="Attiecināmās izmaksas",IF('3a+c+n'!$Q21="A",'3a+c+n'!H21,0),0)</f>
        <v>0</v>
      </c>
      <c r="I21" s="28"/>
      <c r="J21" s="28"/>
      <c r="K21" s="59">
        <f>IF($C$4="Attiecināmās izmaksas",IF('3a+c+n'!$Q21="A",'3a+c+n'!K21,0),0)</f>
        <v>0</v>
      </c>
      <c r="L21" s="81">
        <f>IF($C$4="Attiecināmās izmaksas",IF('3a+c+n'!$Q21="A",'3a+c+n'!L21,0),0)</f>
        <v>0</v>
      </c>
      <c r="M21" s="28">
        <f>IF($C$4="Attiecināmās izmaksas",IF('3a+c+n'!$Q21="A",'3a+c+n'!M21,0),0)</f>
        <v>0</v>
      </c>
      <c r="N21" s="28">
        <f>IF($C$4="Attiecināmās izmaksas",IF('3a+c+n'!$Q21="A",'3a+c+n'!N21,0),0)</f>
        <v>0</v>
      </c>
      <c r="O21" s="28">
        <f>IF($C$4="Attiecināmās izmaksas",IF('3a+c+n'!$Q21="A",'3a+c+n'!O21,0),0)</f>
        <v>0</v>
      </c>
      <c r="P21" s="59">
        <f>IF($C$4="Attiecināmās izmaksas",IF('3a+c+n'!$Q21="A",'3a+c+n'!P21,0),0)</f>
        <v>0</v>
      </c>
    </row>
    <row r="22" spans="1:16" ht="33.75">
      <c r="A22" s="64">
        <v>8</v>
      </c>
      <c r="B22" s="28" t="str">
        <f>IF($C$4="Attiecināmās izmaksas",IF('3a+c+n'!$Q22="A",'3a+c+n'!B22,0),0)</f>
        <v>13-00000</v>
      </c>
      <c r="C22" s="28" t="str">
        <f>IF($C$4="Attiecināmās izmaksas",IF('3a+c+n'!$Q22="A",'3a+c+n'!C22,0),0)</f>
        <v>Putupolistirola plākšņu TENAPORS Extra EPS 150 (Tenax) vai ekvivalentu (λ&lt;=0,034 W/(mK)) montāža, b=100mm</v>
      </c>
      <c r="D22" s="28" t="str">
        <f>IF($C$4="Attiecināmās izmaksas",IF('3a+c+n'!$Q22="A",'3a+c+n'!D22,0),0)</f>
        <v>m2</v>
      </c>
      <c r="E22" s="59"/>
      <c r="F22" s="81"/>
      <c r="G22" s="28"/>
      <c r="H22" s="28">
        <f>IF($C$4="Attiecināmās izmaksas",IF('3a+c+n'!$Q22="A",'3a+c+n'!H22,0),0)</f>
        <v>0</v>
      </c>
      <c r="I22" s="28"/>
      <c r="J22" s="28"/>
      <c r="K22" s="59">
        <f>IF($C$4="Attiecināmās izmaksas",IF('3a+c+n'!$Q22="A",'3a+c+n'!K22,0),0)</f>
        <v>0</v>
      </c>
      <c r="L22" s="81">
        <f>IF($C$4="Attiecināmās izmaksas",IF('3a+c+n'!$Q22="A",'3a+c+n'!L22,0),0)</f>
        <v>0</v>
      </c>
      <c r="M22" s="28">
        <f>IF($C$4="Attiecināmās izmaksas",IF('3a+c+n'!$Q22="A",'3a+c+n'!M22,0),0)</f>
        <v>0</v>
      </c>
      <c r="N22" s="28">
        <f>IF($C$4="Attiecināmās izmaksas",IF('3a+c+n'!$Q22="A",'3a+c+n'!N22,0),0)</f>
        <v>0</v>
      </c>
      <c r="O22" s="28">
        <f>IF($C$4="Attiecināmās izmaksas",IF('3a+c+n'!$Q22="A",'3a+c+n'!O22,0),0)</f>
        <v>0</v>
      </c>
      <c r="P22" s="59">
        <f>IF($C$4="Attiecināmās izmaksas",IF('3a+c+n'!$Q22="A",'3a+c+n'!P22,0),0)</f>
        <v>0</v>
      </c>
    </row>
    <row r="23" spans="1:16" ht="33.75">
      <c r="A23" s="64">
        <v>9</v>
      </c>
      <c r="B23" s="28" t="str">
        <f>IF($C$4="Attiecināmās izmaksas",IF('3a+c+n'!$Q23="A",'3a+c+n'!B23,0),0)</f>
        <v>13-00000</v>
      </c>
      <c r="C23" s="28" t="str">
        <f>IF($C$4="Attiecināmās izmaksas",IF('3a+c+n'!$Q23="A",'3a+c+n'!C23,0),0)</f>
        <v>Armējošā slāņa iestrāde ar javas kārtu SAKRET BAK vai ekvivalentu - 2 kārtās, apjoms noradīts divām kārtām</v>
      </c>
      <c r="D23" s="28" t="str">
        <f>IF($C$4="Attiecināmās izmaksas",IF('3a+c+n'!$Q23="A",'3a+c+n'!D23,0),0)</f>
        <v>kg</v>
      </c>
      <c r="E23" s="59"/>
      <c r="F23" s="81"/>
      <c r="G23" s="28"/>
      <c r="H23" s="28">
        <f>IF($C$4="Attiecināmās izmaksas",IF('3a+c+n'!$Q23="A",'3a+c+n'!H23,0),0)</f>
        <v>0</v>
      </c>
      <c r="I23" s="28"/>
      <c r="J23" s="28"/>
      <c r="K23" s="59">
        <f>IF($C$4="Attiecināmās izmaksas",IF('3a+c+n'!$Q23="A",'3a+c+n'!K23,0),0)</f>
        <v>0</v>
      </c>
      <c r="L23" s="81">
        <f>IF($C$4="Attiecināmās izmaksas",IF('3a+c+n'!$Q23="A",'3a+c+n'!L23,0),0)</f>
        <v>0</v>
      </c>
      <c r="M23" s="28">
        <f>IF($C$4="Attiecināmās izmaksas",IF('3a+c+n'!$Q23="A",'3a+c+n'!M23,0),0)</f>
        <v>0</v>
      </c>
      <c r="N23" s="28">
        <f>IF($C$4="Attiecināmās izmaksas",IF('3a+c+n'!$Q23="A",'3a+c+n'!N23,0),0)</f>
        <v>0</v>
      </c>
      <c r="O23" s="28">
        <f>IF($C$4="Attiecināmās izmaksas",IF('3a+c+n'!$Q23="A",'3a+c+n'!O23,0),0)</f>
        <v>0</v>
      </c>
      <c r="P23" s="59">
        <f>IF($C$4="Attiecināmās izmaksas",IF('3a+c+n'!$Q23="A",'3a+c+n'!P23,0),0)</f>
        <v>0</v>
      </c>
    </row>
    <row r="24" spans="1:16" ht="22.5">
      <c r="A24" s="64">
        <v>10</v>
      </c>
      <c r="B24" s="28" t="str">
        <f>IF($C$4="Attiecināmās izmaksas",IF('3a+c+n'!$Q24="A",'3a+c+n'!B24,0),0)</f>
        <v>13-00000</v>
      </c>
      <c r="C24" s="28" t="str">
        <f>IF($C$4="Attiecināmās izmaksas",IF('3a+c+n'!$Q24="A",'3a+c+n'!C24,0),0)</f>
        <v>Stiklušķiedras siets SSA-1363-160 160 g/m² - 2 kārtās, apjoms noradīts divām kārtām</v>
      </c>
      <c r="D24" s="28" t="str">
        <f>IF($C$4="Attiecināmās izmaksas",IF('3a+c+n'!$Q24="A",'3a+c+n'!D24,0),0)</f>
        <v>m2</v>
      </c>
      <c r="E24" s="59"/>
      <c r="F24" s="81"/>
      <c r="G24" s="28"/>
      <c r="H24" s="28">
        <f>IF($C$4="Attiecināmās izmaksas",IF('3a+c+n'!$Q24="A",'3a+c+n'!H24,0),0)</f>
        <v>0</v>
      </c>
      <c r="I24" s="28"/>
      <c r="J24" s="28"/>
      <c r="K24" s="59">
        <f>IF($C$4="Attiecināmās izmaksas",IF('3a+c+n'!$Q24="A",'3a+c+n'!K24,0),0)</f>
        <v>0</v>
      </c>
      <c r="L24" s="81">
        <f>IF($C$4="Attiecināmās izmaksas",IF('3a+c+n'!$Q24="A",'3a+c+n'!L24,0),0)</f>
        <v>0</v>
      </c>
      <c r="M24" s="28">
        <f>IF($C$4="Attiecināmās izmaksas",IF('3a+c+n'!$Q24="A",'3a+c+n'!M24,0),0)</f>
        <v>0</v>
      </c>
      <c r="N24" s="28">
        <f>IF($C$4="Attiecināmās izmaksas",IF('3a+c+n'!$Q24="A",'3a+c+n'!N24,0),0)</f>
        <v>0</v>
      </c>
      <c r="O24" s="28">
        <f>IF($C$4="Attiecināmās izmaksas",IF('3a+c+n'!$Q24="A",'3a+c+n'!O24,0),0)</f>
        <v>0</v>
      </c>
      <c r="P24" s="59">
        <f>IF($C$4="Attiecināmās izmaksas",IF('3a+c+n'!$Q24="A",'3a+c+n'!P24,0),0)</f>
        <v>0</v>
      </c>
    </row>
    <row r="25" spans="1:16" ht="22.5">
      <c r="A25" s="64">
        <v>11</v>
      </c>
      <c r="B25" s="28" t="str">
        <f>IF($C$4="Attiecināmās izmaksas",IF('3a+c+n'!$Q25="A",'3a+c+n'!B25,0),0)</f>
        <v>13-00000</v>
      </c>
      <c r="C25" s="28" t="str">
        <f>IF($C$4="Attiecināmās izmaksas",IF('3a+c+n'!$Q25="A",'3a+c+n'!C25,0),0)</f>
        <v>Hidroizolācija SAKRET TCM vai ekvivalenta</v>
      </c>
      <c r="D25" s="28" t="str">
        <f>IF($C$4="Attiecināmās izmaksas",IF('3a+c+n'!$Q25="A",'3a+c+n'!D25,0),0)</f>
        <v>kg</v>
      </c>
      <c r="E25" s="59"/>
      <c r="F25" s="81"/>
      <c r="G25" s="28"/>
      <c r="H25" s="28">
        <f>IF($C$4="Attiecināmās izmaksas",IF('3a+c+n'!$Q25="A",'3a+c+n'!H25,0),0)</f>
        <v>0</v>
      </c>
      <c r="I25" s="28"/>
      <c r="J25" s="28"/>
      <c r="K25" s="59">
        <f>IF($C$4="Attiecināmās izmaksas",IF('3a+c+n'!$Q25="A",'3a+c+n'!K25,0),0)</f>
        <v>0</v>
      </c>
      <c r="L25" s="81">
        <f>IF($C$4="Attiecināmās izmaksas",IF('3a+c+n'!$Q25="A",'3a+c+n'!L25,0),0)</f>
        <v>0</v>
      </c>
      <c r="M25" s="28">
        <f>IF($C$4="Attiecināmās izmaksas",IF('3a+c+n'!$Q25="A",'3a+c+n'!M25,0),0)</f>
        <v>0</v>
      </c>
      <c r="N25" s="28">
        <f>IF($C$4="Attiecināmās izmaksas",IF('3a+c+n'!$Q25="A",'3a+c+n'!N25,0),0)</f>
        <v>0</v>
      </c>
      <c r="O25" s="28">
        <f>IF($C$4="Attiecināmās izmaksas",IF('3a+c+n'!$Q25="A",'3a+c+n'!O25,0),0)</f>
        <v>0</v>
      </c>
      <c r="P25" s="59">
        <f>IF($C$4="Attiecināmās izmaksas",IF('3a+c+n'!$Q25="A",'3a+c+n'!P25,0),0)</f>
        <v>0</v>
      </c>
    </row>
    <row r="26" spans="1:16" ht="22.5">
      <c r="A26" s="64">
        <v>12</v>
      </c>
      <c r="B26" s="28" t="str">
        <f>IF($C$4="Attiecināmās izmaksas",IF('3a+c+n'!$Q26="A",'3a+c+n'!B26,0),0)</f>
        <v>13-00000</v>
      </c>
      <c r="C26" s="28" t="str">
        <f>IF($C$4="Attiecināmās izmaksas",IF('3a+c+n'!$Q26="A",'3a+c+n'!C26,0),0)</f>
        <v>Armētā slāņa apstrāde ar grunti SAKRET FM-G vai ekvivalentu</v>
      </c>
      <c r="D26" s="28" t="str">
        <f>IF($C$4="Attiecināmās izmaksas",IF('3a+c+n'!$Q26="A",'3a+c+n'!D26,0),0)</f>
        <v>kg</v>
      </c>
      <c r="E26" s="59"/>
      <c r="F26" s="81"/>
      <c r="G26" s="28"/>
      <c r="H26" s="28">
        <f>IF($C$4="Attiecināmās izmaksas",IF('3a+c+n'!$Q26="A",'3a+c+n'!H26,0),0)</f>
        <v>0</v>
      </c>
      <c r="I26" s="28"/>
      <c r="J26" s="28"/>
      <c r="K26" s="59">
        <f>IF($C$4="Attiecināmās izmaksas",IF('3a+c+n'!$Q26="A",'3a+c+n'!K26,0),0)</f>
        <v>0</v>
      </c>
      <c r="L26" s="81">
        <f>IF($C$4="Attiecināmās izmaksas",IF('3a+c+n'!$Q26="A",'3a+c+n'!L26,0),0)</f>
        <v>0</v>
      </c>
      <c r="M26" s="28">
        <f>IF($C$4="Attiecināmās izmaksas",IF('3a+c+n'!$Q26="A",'3a+c+n'!M26,0),0)</f>
        <v>0</v>
      </c>
      <c r="N26" s="28">
        <f>IF($C$4="Attiecināmās izmaksas",IF('3a+c+n'!$Q26="A",'3a+c+n'!N26,0),0)</f>
        <v>0</v>
      </c>
      <c r="O26" s="28">
        <f>IF($C$4="Attiecināmās izmaksas",IF('3a+c+n'!$Q26="A",'3a+c+n'!O26,0),0)</f>
        <v>0</v>
      </c>
      <c r="P26" s="59">
        <f>IF($C$4="Attiecināmās izmaksas",IF('3a+c+n'!$Q26="A",'3a+c+n'!P26,0),0)</f>
        <v>0</v>
      </c>
    </row>
    <row r="27" spans="1:16" ht="33.75">
      <c r="A27" s="64">
        <v>13</v>
      </c>
      <c r="B27" s="28" t="str">
        <f>IF($C$4="Attiecināmās izmaksas",IF('3a+c+n'!$Q27="A",'3a+c+n'!B27,0),0)</f>
        <v>13-00000</v>
      </c>
      <c r="C27" s="28" t="str">
        <f>IF($C$4="Attiecināmās izmaksas",IF('3a+c+n'!$Q27="A",'3a+c+n'!C27,0),0)</f>
        <v>Cokola virsmas krāsošana ar SAKRET FC divās kārtās vai ekvivalentu, tonis pēc krāsu pases. Apjoms uzrādīts divam kārtām</v>
      </c>
      <c r="D27" s="28" t="str">
        <f>IF($C$4="Attiecināmās izmaksas",IF('3a+c+n'!$Q27="A",'3a+c+n'!D27,0),0)</f>
        <v>m2</v>
      </c>
      <c r="E27" s="59"/>
      <c r="F27" s="81"/>
      <c r="G27" s="28"/>
      <c r="H27" s="28">
        <f>IF($C$4="Attiecināmās izmaksas",IF('3a+c+n'!$Q27="A",'3a+c+n'!H27,0),0)</f>
        <v>0</v>
      </c>
      <c r="I27" s="28"/>
      <c r="J27" s="28"/>
      <c r="K27" s="59">
        <f>IF($C$4="Attiecināmās izmaksas",IF('3a+c+n'!$Q27="A",'3a+c+n'!K27,0),0)</f>
        <v>0</v>
      </c>
      <c r="L27" s="81">
        <f>IF($C$4="Attiecināmās izmaksas",IF('3a+c+n'!$Q27="A",'3a+c+n'!L27,0),0)</f>
        <v>0</v>
      </c>
      <c r="M27" s="28">
        <f>IF($C$4="Attiecināmās izmaksas",IF('3a+c+n'!$Q27="A",'3a+c+n'!M27,0),0)</f>
        <v>0</v>
      </c>
      <c r="N27" s="28">
        <f>IF($C$4="Attiecināmās izmaksas",IF('3a+c+n'!$Q27="A",'3a+c+n'!N27,0),0)</f>
        <v>0</v>
      </c>
      <c r="O27" s="28">
        <f>IF($C$4="Attiecināmās izmaksas",IF('3a+c+n'!$Q27="A",'3a+c+n'!O27,0),0)</f>
        <v>0</v>
      </c>
      <c r="P27" s="59">
        <f>IF($C$4="Attiecināmās izmaksas",IF('3a+c+n'!$Q27="A",'3a+c+n'!P27,0),0)</f>
        <v>0</v>
      </c>
    </row>
    <row r="28" spans="1:16" ht="33.75">
      <c r="A28" s="64">
        <v>14</v>
      </c>
      <c r="B28" s="28" t="str">
        <f>IF($C$4="Attiecināmās izmaksas",IF('3a+c+n'!$Q28="A",'3a+c+n'!B28,0),0)</f>
        <v>13-00000</v>
      </c>
      <c r="C28" s="28" t="str">
        <f>IF($C$4="Attiecināmās izmaksas",IF('3a+c+n'!$Q28="A",'3a+c+n'!C28,0),0)</f>
        <v>Stūra profila ar lāseni SAKRET ED C(01) iestrāde, t.sk. stiprinājumi un papildus siltumizolācijas slāņa iestrāde savienojuma vietās</v>
      </c>
      <c r="D28" s="28" t="str">
        <f>IF($C$4="Attiecināmās izmaksas",IF('3a+c+n'!$Q28="A",'3a+c+n'!D28,0),0)</f>
        <v>tm</v>
      </c>
      <c r="E28" s="59"/>
      <c r="F28" s="81"/>
      <c r="G28" s="28"/>
      <c r="H28" s="28">
        <f>IF($C$4="Attiecināmās izmaksas",IF('3a+c+n'!$Q28="A",'3a+c+n'!H28,0),0)</f>
        <v>0</v>
      </c>
      <c r="I28" s="28"/>
      <c r="J28" s="28"/>
      <c r="K28" s="59">
        <f>IF($C$4="Attiecināmās izmaksas",IF('3a+c+n'!$Q28="A",'3a+c+n'!K28,0),0)</f>
        <v>0</v>
      </c>
      <c r="L28" s="81">
        <f>IF($C$4="Attiecināmās izmaksas",IF('3a+c+n'!$Q28="A",'3a+c+n'!L28,0),0)</f>
        <v>0</v>
      </c>
      <c r="M28" s="28">
        <f>IF($C$4="Attiecināmās izmaksas",IF('3a+c+n'!$Q28="A",'3a+c+n'!M28,0),0)</f>
        <v>0</v>
      </c>
      <c r="N28" s="28">
        <f>IF($C$4="Attiecināmās izmaksas",IF('3a+c+n'!$Q28="A",'3a+c+n'!N28,0),0)</f>
        <v>0</v>
      </c>
      <c r="O28" s="28">
        <f>IF($C$4="Attiecināmās izmaksas",IF('3a+c+n'!$Q28="A",'3a+c+n'!O28,0),0)</f>
        <v>0</v>
      </c>
      <c r="P28" s="59">
        <f>IF($C$4="Attiecināmās izmaksas",IF('3a+c+n'!$Q28="A",'3a+c+n'!P28,0),0)</f>
        <v>0</v>
      </c>
    </row>
    <row r="29" spans="1:16" ht="22.5">
      <c r="A29" s="64">
        <v>15</v>
      </c>
      <c r="B29" s="28" t="str">
        <f>IF($C$4="Attiecināmās izmaksas",IF('3a+c+n'!$Q29="A",'3a+c+n'!B29,0),0)</f>
        <v>13-00000</v>
      </c>
      <c r="C29" s="28" t="str">
        <f>IF($C$4="Attiecināmās izmaksas",IF('3a+c+n'!$Q29="A",'3a+c+n'!C29,0),0)</f>
        <v>Dībeļi RAWLPLUG TFIX 8S vai ekvivalenti, l=155mm</v>
      </c>
      <c r="D29" s="28" t="str">
        <f>IF($C$4="Attiecināmās izmaksas",IF('3a+c+n'!$Q29="A",'3a+c+n'!D29,0),0)</f>
        <v>gab</v>
      </c>
      <c r="E29" s="59"/>
      <c r="F29" s="81"/>
      <c r="G29" s="28"/>
      <c r="H29" s="28">
        <f>IF($C$4="Attiecināmās izmaksas",IF('3a+c+n'!$Q29="A",'3a+c+n'!H29,0),0)</f>
        <v>0</v>
      </c>
      <c r="I29" s="28"/>
      <c r="J29" s="28"/>
      <c r="K29" s="59">
        <f>IF($C$4="Attiecināmās izmaksas",IF('3a+c+n'!$Q29="A",'3a+c+n'!K29,0),0)</f>
        <v>0</v>
      </c>
      <c r="L29" s="81">
        <f>IF($C$4="Attiecināmās izmaksas",IF('3a+c+n'!$Q29="A",'3a+c+n'!L29,0),0)</f>
        <v>0</v>
      </c>
      <c r="M29" s="28">
        <f>IF($C$4="Attiecināmās izmaksas",IF('3a+c+n'!$Q29="A",'3a+c+n'!M29,0),0)</f>
        <v>0</v>
      </c>
      <c r="N29" s="28">
        <f>IF($C$4="Attiecināmās izmaksas",IF('3a+c+n'!$Q29="A",'3a+c+n'!N29,0),0)</f>
        <v>0</v>
      </c>
      <c r="O29" s="28">
        <f>IF($C$4="Attiecināmās izmaksas",IF('3a+c+n'!$Q29="A",'3a+c+n'!O29,0),0)</f>
        <v>0</v>
      </c>
      <c r="P29" s="59">
        <f>IF($C$4="Attiecināmās izmaksas",IF('3a+c+n'!$Q29="A",'3a+c+n'!P29,0),0)</f>
        <v>0</v>
      </c>
    </row>
    <row r="30" spans="1:16">
      <c r="A30" s="64">
        <v>16</v>
      </c>
      <c r="B30" s="28">
        <f>IF($C$4="Attiecināmās izmaksas",IF('3a+c+n'!$Q30="A",'3a+c+n'!B30,0),0)</f>
        <v>0</v>
      </c>
      <c r="C30" s="28">
        <f>IF($C$4="Attiecināmās izmaksas",IF('3a+c+n'!$Q30="A",'3a+c+n'!C30,0),0)</f>
        <v>0</v>
      </c>
      <c r="D30" s="28">
        <f>IF($C$4="Attiecināmās izmaksas",IF('3a+c+n'!$Q30="A",'3a+c+n'!D30,0),0)</f>
        <v>0</v>
      </c>
      <c r="E30" s="59"/>
      <c r="F30" s="81"/>
      <c r="G30" s="28"/>
      <c r="H30" s="28">
        <f>IF($C$4="Attiecināmās izmaksas",IF('3a+c+n'!$Q30="A",'3a+c+n'!H30,0),0)</f>
        <v>0</v>
      </c>
      <c r="I30" s="28"/>
      <c r="J30" s="28"/>
      <c r="K30" s="59">
        <f>IF($C$4="Attiecināmās izmaksas",IF('3a+c+n'!$Q30="A",'3a+c+n'!K30,0),0)</f>
        <v>0</v>
      </c>
      <c r="L30" s="81">
        <f>IF($C$4="Attiecināmās izmaksas",IF('3a+c+n'!$Q30="A",'3a+c+n'!L30,0),0)</f>
        <v>0</v>
      </c>
      <c r="M30" s="28">
        <f>IF($C$4="Attiecināmās izmaksas",IF('3a+c+n'!$Q30="A",'3a+c+n'!M30,0),0)</f>
        <v>0</v>
      </c>
      <c r="N30" s="28">
        <f>IF($C$4="Attiecināmās izmaksas",IF('3a+c+n'!$Q30="A",'3a+c+n'!N30,0),0)</f>
        <v>0</v>
      </c>
      <c r="O30" s="28">
        <f>IF($C$4="Attiecināmās izmaksas",IF('3a+c+n'!$Q30="A",'3a+c+n'!O30,0),0)</f>
        <v>0</v>
      </c>
      <c r="P30" s="59">
        <f>IF($C$4="Attiecināmās izmaksas",IF('3a+c+n'!$Q30="A",'3a+c+n'!P30,0),0)</f>
        <v>0</v>
      </c>
    </row>
    <row r="31" spans="1:16" ht="90">
      <c r="A31" s="64">
        <v>17</v>
      </c>
      <c r="B31" s="28" t="str">
        <f>IF($C$4="Attiecināmās izmaksas",IF('3a+c+n'!$Q31="A",'3a+c+n'!B31,0),0)</f>
        <v>13-00000</v>
      </c>
      <c r="C31" s="28" t="str">
        <f>IF($C$4="Attiecināmās izmaksas",IF('3a+c+n'!$Q31="A",'3a+c+n'!C31,0),0)</f>
        <v>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v>
      </c>
      <c r="D31" s="28" t="str">
        <f>IF($C$4="Attiecināmās izmaksas",IF('3a+c+n'!$Q31="A",'3a+c+n'!D31,0),0)</f>
        <v>m2</v>
      </c>
      <c r="E31" s="59"/>
      <c r="F31" s="81"/>
      <c r="G31" s="28"/>
      <c r="H31" s="28">
        <f>IF($C$4="Attiecināmās izmaksas",IF('3a+c+n'!$Q31="A",'3a+c+n'!H31,0),0)</f>
        <v>0</v>
      </c>
      <c r="I31" s="28"/>
      <c r="J31" s="28"/>
      <c r="K31" s="59">
        <f>IF($C$4="Attiecināmās izmaksas",IF('3a+c+n'!$Q31="A",'3a+c+n'!K31,0),0)</f>
        <v>0</v>
      </c>
      <c r="L31" s="81">
        <f>IF($C$4="Attiecināmās izmaksas",IF('3a+c+n'!$Q31="A",'3a+c+n'!L31,0),0)</f>
        <v>0</v>
      </c>
      <c r="M31" s="28">
        <f>IF($C$4="Attiecināmās izmaksas",IF('3a+c+n'!$Q31="A",'3a+c+n'!M31,0),0)</f>
        <v>0</v>
      </c>
      <c r="N31" s="28">
        <f>IF($C$4="Attiecināmās izmaksas",IF('3a+c+n'!$Q31="A",'3a+c+n'!N31,0),0)</f>
        <v>0</v>
      </c>
      <c r="O31" s="28">
        <f>IF($C$4="Attiecināmās izmaksas",IF('3a+c+n'!$Q31="A",'3a+c+n'!O31,0),0)</f>
        <v>0</v>
      </c>
      <c r="P31" s="59">
        <f>IF($C$4="Attiecināmās izmaksas",IF('3a+c+n'!$Q31="A",'3a+c+n'!P31,0),0)</f>
        <v>0</v>
      </c>
    </row>
    <row r="32" spans="1:16" ht="22.5">
      <c r="A32" s="64">
        <v>18</v>
      </c>
      <c r="B32" s="28" t="str">
        <f>IF($C$4="Attiecināmās izmaksas",IF('3a+c+n'!$Q32="A",'3a+c+n'!B32,0),0)</f>
        <v>13-00000</v>
      </c>
      <c r="C32" s="28" t="str">
        <f>IF($C$4="Attiecināmās izmaksas",IF('3a+c+n'!$Q32="A",'3a+c+n'!C32,0),0)</f>
        <v xml:space="preserve">Virsmas izlīdzināšana ievērojot 20mm/m līdzenumu. </v>
      </c>
      <c r="D32" s="28" t="str">
        <f>IF($C$4="Attiecināmās izmaksas",IF('3a+c+n'!$Q32="A",'3a+c+n'!D32,0),0)</f>
        <v>m2</v>
      </c>
      <c r="E32" s="59"/>
      <c r="F32" s="81"/>
      <c r="G32" s="28"/>
      <c r="H32" s="28">
        <f>IF($C$4="Attiecināmās izmaksas",IF('3a+c+n'!$Q32="A",'3a+c+n'!H32,0),0)</f>
        <v>0</v>
      </c>
      <c r="I32" s="28"/>
      <c r="J32" s="28"/>
      <c r="K32" s="59">
        <f>IF($C$4="Attiecināmās izmaksas",IF('3a+c+n'!$Q32="A",'3a+c+n'!K32,0),0)</f>
        <v>0</v>
      </c>
      <c r="L32" s="81">
        <f>IF($C$4="Attiecināmās izmaksas",IF('3a+c+n'!$Q32="A",'3a+c+n'!L32,0),0)</f>
        <v>0</v>
      </c>
      <c r="M32" s="28">
        <f>IF($C$4="Attiecināmās izmaksas",IF('3a+c+n'!$Q32="A",'3a+c+n'!M32,0),0)</f>
        <v>0</v>
      </c>
      <c r="N32" s="28">
        <f>IF($C$4="Attiecināmās izmaksas",IF('3a+c+n'!$Q32="A",'3a+c+n'!N32,0),0)</f>
        <v>0</v>
      </c>
      <c r="O32" s="28">
        <f>IF($C$4="Attiecināmās izmaksas",IF('3a+c+n'!$Q32="A",'3a+c+n'!O32,0),0)</f>
        <v>0</v>
      </c>
      <c r="P32" s="59">
        <f>IF($C$4="Attiecināmās izmaksas",IF('3a+c+n'!$Q32="A",'3a+c+n'!P32,0),0)</f>
        <v>0</v>
      </c>
    </row>
    <row r="33" spans="1:16">
      <c r="A33" s="64">
        <v>19</v>
      </c>
      <c r="B33" s="28">
        <f>IF($C$4="Attiecināmās izmaksas",IF('3a+c+n'!$Q33="A",'3a+c+n'!B33,0),0)</f>
        <v>0</v>
      </c>
      <c r="C33" s="28">
        <f>IF($C$4="Attiecināmās izmaksas",IF('3a+c+n'!$Q33="A",'3a+c+n'!C33,0),0)</f>
        <v>0</v>
      </c>
      <c r="D33" s="28">
        <f>IF($C$4="Attiecināmās izmaksas",IF('3a+c+n'!$Q33="A",'3a+c+n'!D33,0),0)</f>
        <v>0</v>
      </c>
      <c r="E33" s="59"/>
      <c r="F33" s="81"/>
      <c r="G33" s="28"/>
      <c r="H33" s="28">
        <f>IF($C$4="Attiecināmās izmaksas",IF('3a+c+n'!$Q33="A",'3a+c+n'!H33,0),0)</f>
        <v>0</v>
      </c>
      <c r="I33" s="28"/>
      <c r="J33" s="28"/>
      <c r="K33" s="59">
        <f>IF($C$4="Attiecināmās izmaksas",IF('3a+c+n'!$Q33="A",'3a+c+n'!K33,0),0)</f>
        <v>0</v>
      </c>
      <c r="L33" s="81">
        <f>IF($C$4="Attiecināmās izmaksas",IF('3a+c+n'!$Q33="A",'3a+c+n'!L33,0),0)</f>
        <v>0</v>
      </c>
      <c r="M33" s="28">
        <f>IF($C$4="Attiecināmās izmaksas",IF('3a+c+n'!$Q33="A",'3a+c+n'!M33,0),0)</f>
        <v>0</v>
      </c>
      <c r="N33" s="28">
        <f>IF($C$4="Attiecināmās izmaksas",IF('3a+c+n'!$Q33="A",'3a+c+n'!N33,0),0)</f>
        <v>0</v>
      </c>
      <c r="O33" s="28">
        <f>IF($C$4="Attiecināmās izmaksas",IF('3a+c+n'!$Q33="A",'3a+c+n'!O33,0),0)</f>
        <v>0</v>
      </c>
      <c r="P33" s="59">
        <f>IF($C$4="Attiecināmās izmaksas",IF('3a+c+n'!$Q33="A",'3a+c+n'!P33,0),0)</f>
        <v>0</v>
      </c>
    </row>
    <row r="34" spans="1:16" ht="33.75">
      <c r="A34" s="64">
        <v>20</v>
      </c>
      <c r="B34" s="28" t="str">
        <f>IF($C$4="Attiecināmās izmaksas",IF('3a+c+n'!$Q34="A",'3a+c+n'!B34,0),0)</f>
        <v>13-00000</v>
      </c>
      <c r="C34" s="28" t="str">
        <f>IF($C$4="Attiecināmās izmaksas",IF('3a+c+n'!$Q34="A",'3a+c+n'!C34,0),0)</f>
        <v>Siltumizolācijas materiālu stiprināšana ar līmjavu SAKRET BAK vai ekvivalentu. Pēc nepieciešamības pirms tam virsmas gruntēšana.</v>
      </c>
      <c r="D34" s="28" t="str">
        <f>IF($C$4="Attiecināmās izmaksas",IF('3a+c+n'!$Q34="A",'3a+c+n'!D34,0),0)</f>
        <v>kg</v>
      </c>
      <c r="E34" s="59"/>
      <c r="F34" s="81"/>
      <c r="G34" s="28"/>
      <c r="H34" s="28">
        <f>IF($C$4="Attiecināmās izmaksas",IF('3a+c+n'!$Q34="A",'3a+c+n'!H34,0),0)</f>
        <v>0</v>
      </c>
      <c r="I34" s="28"/>
      <c r="J34" s="28"/>
      <c r="K34" s="59">
        <f>IF($C$4="Attiecināmās izmaksas",IF('3a+c+n'!$Q34="A",'3a+c+n'!K34,0),0)</f>
        <v>0</v>
      </c>
      <c r="L34" s="81">
        <f>IF($C$4="Attiecināmās izmaksas",IF('3a+c+n'!$Q34="A",'3a+c+n'!L34,0),0)</f>
        <v>0</v>
      </c>
      <c r="M34" s="28">
        <f>IF($C$4="Attiecināmās izmaksas",IF('3a+c+n'!$Q34="A",'3a+c+n'!M34,0),0)</f>
        <v>0</v>
      </c>
      <c r="N34" s="28">
        <f>IF($C$4="Attiecināmās izmaksas",IF('3a+c+n'!$Q34="A",'3a+c+n'!N34,0),0)</f>
        <v>0</v>
      </c>
      <c r="O34" s="28">
        <f>IF($C$4="Attiecināmās izmaksas",IF('3a+c+n'!$Q34="A",'3a+c+n'!O34,0),0)</f>
        <v>0</v>
      </c>
      <c r="P34" s="59">
        <f>IF($C$4="Attiecināmās izmaksas",IF('3a+c+n'!$Q34="A",'3a+c+n'!P34,0),0)</f>
        <v>0</v>
      </c>
    </row>
    <row r="35" spans="1:16" ht="22.5">
      <c r="A35" s="64">
        <v>21</v>
      </c>
      <c r="B35" s="28" t="str">
        <f>IF($C$4="Attiecināmās izmaksas",IF('3a+c+n'!$Q35="A",'3a+c+n'!B35,0),0)</f>
        <v>13-00000</v>
      </c>
      <c r="C35" s="28" t="str">
        <f>IF($C$4="Attiecināmās izmaksas",IF('3a+c+n'!$Q35="A",'3a+c+n'!C35,0),0)</f>
        <v>Nedegoša akmens vates siltumizolācija plānajām apmetuma sistēmām - λ&lt;=0,036 W/(mK), b=150 mm</v>
      </c>
      <c r="D35" s="28" t="str">
        <f>IF($C$4="Attiecināmās izmaksas",IF('3a+c+n'!$Q35="A",'3a+c+n'!D35,0),0)</f>
        <v>m2</v>
      </c>
      <c r="E35" s="59"/>
      <c r="F35" s="81"/>
      <c r="G35" s="28"/>
      <c r="H35" s="28">
        <f>IF($C$4="Attiecināmās izmaksas",IF('3a+c+n'!$Q35="A",'3a+c+n'!H35,0),0)</f>
        <v>0</v>
      </c>
      <c r="I35" s="28"/>
      <c r="J35" s="28"/>
      <c r="K35" s="59">
        <f>IF($C$4="Attiecināmās izmaksas",IF('3a+c+n'!$Q35="A",'3a+c+n'!K35,0),0)</f>
        <v>0</v>
      </c>
      <c r="L35" s="81">
        <f>IF($C$4="Attiecināmās izmaksas",IF('3a+c+n'!$Q35="A",'3a+c+n'!L35,0),0)</f>
        <v>0</v>
      </c>
      <c r="M35" s="28">
        <f>IF($C$4="Attiecināmās izmaksas",IF('3a+c+n'!$Q35="A",'3a+c+n'!M35,0),0)</f>
        <v>0</v>
      </c>
      <c r="N35" s="28">
        <f>IF($C$4="Attiecināmās izmaksas",IF('3a+c+n'!$Q35="A",'3a+c+n'!N35,0),0)</f>
        <v>0</v>
      </c>
      <c r="O35" s="28">
        <f>IF($C$4="Attiecināmās izmaksas",IF('3a+c+n'!$Q35="A",'3a+c+n'!O35,0),0)</f>
        <v>0</v>
      </c>
      <c r="P35" s="59">
        <f>IF($C$4="Attiecināmās izmaksas",IF('3a+c+n'!$Q35="A",'3a+c+n'!P35,0),0)</f>
        <v>0</v>
      </c>
    </row>
    <row r="36" spans="1:16" ht="22.5">
      <c r="A36" s="64">
        <v>22</v>
      </c>
      <c r="B36" s="28" t="str">
        <f>IF($C$4="Attiecināmās izmaksas",IF('3a+c+n'!$Q36="A",'3a+c+n'!B36,0),0)</f>
        <v>13-00000</v>
      </c>
      <c r="C36" s="28" t="str">
        <f>IF($C$4="Attiecināmās izmaksas",IF('3a+c+n'!$Q36="A",'3a+c+n'!C36,0),0)</f>
        <v>Armējošā slāņa iestrāde ar javas kārtu SAKRET BAK vai ekvivalentu - 1 kārtā, II mehāniskās izturības zonā</v>
      </c>
      <c r="D36" s="28" t="str">
        <f>IF($C$4="Attiecināmās izmaksas",IF('3a+c+n'!$Q36="A",'3a+c+n'!D36,0),0)</f>
        <v>kg</v>
      </c>
      <c r="E36" s="59"/>
      <c r="F36" s="81"/>
      <c r="G36" s="28"/>
      <c r="H36" s="28">
        <f>IF($C$4="Attiecināmās izmaksas",IF('3a+c+n'!$Q36="A",'3a+c+n'!H36,0),0)</f>
        <v>0</v>
      </c>
      <c r="I36" s="28"/>
      <c r="J36" s="28"/>
      <c r="K36" s="59">
        <f>IF($C$4="Attiecināmās izmaksas",IF('3a+c+n'!$Q36="A",'3a+c+n'!K36,0),0)</f>
        <v>0</v>
      </c>
      <c r="L36" s="81">
        <f>IF($C$4="Attiecināmās izmaksas",IF('3a+c+n'!$Q36="A",'3a+c+n'!L36,0),0)</f>
        <v>0</v>
      </c>
      <c r="M36" s="28">
        <f>IF($C$4="Attiecināmās izmaksas",IF('3a+c+n'!$Q36="A",'3a+c+n'!M36,0),0)</f>
        <v>0</v>
      </c>
      <c r="N36" s="28">
        <f>IF($C$4="Attiecināmās izmaksas",IF('3a+c+n'!$Q36="A",'3a+c+n'!N36,0),0)</f>
        <v>0</v>
      </c>
      <c r="O36" s="28">
        <f>IF($C$4="Attiecināmās izmaksas",IF('3a+c+n'!$Q36="A",'3a+c+n'!O36,0),0)</f>
        <v>0</v>
      </c>
      <c r="P36" s="59">
        <f>IF($C$4="Attiecināmās izmaksas",IF('3a+c+n'!$Q36="A",'3a+c+n'!P36,0),0)</f>
        <v>0</v>
      </c>
    </row>
    <row r="37" spans="1:16" ht="22.5">
      <c r="A37" s="64">
        <v>23</v>
      </c>
      <c r="B37" s="28" t="str">
        <f>IF($C$4="Attiecināmās izmaksas",IF('3a+c+n'!$Q37="A",'3a+c+n'!B37,0),0)</f>
        <v>13-00000</v>
      </c>
      <c r="C37" s="28" t="str">
        <f>IF($C$4="Attiecināmās izmaksas",IF('3a+c+n'!$Q37="A",'3a+c+n'!C37,0),0)</f>
        <v>Stiklušķiedras siets SSA-1363-160 160 g/m²  - 1 kārtās, I mehāniskās izturības zonā</v>
      </c>
      <c r="D37" s="28" t="str">
        <f>IF($C$4="Attiecināmās izmaksas",IF('3a+c+n'!$Q37="A",'3a+c+n'!D37,0),0)</f>
        <v>m2</v>
      </c>
      <c r="E37" s="59"/>
      <c r="F37" s="81"/>
      <c r="G37" s="28"/>
      <c r="H37" s="28">
        <f>IF($C$4="Attiecināmās izmaksas",IF('3a+c+n'!$Q37="A",'3a+c+n'!H37,0),0)</f>
        <v>0</v>
      </c>
      <c r="I37" s="28"/>
      <c r="J37" s="28"/>
      <c r="K37" s="59">
        <f>IF($C$4="Attiecināmās izmaksas",IF('3a+c+n'!$Q37="A",'3a+c+n'!K37,0),0)</f>
        <v>0</v>
      </c>
      <c r="L37" s="81">
        <f>IF($C$4="Attiecināmās izmaksas",IF('3a+c+n'!$Q37="A",'3a+c+n'!L37,0),0)</f>
        <v>0</v>
      </c>
      <c r="M37" s="28">
        <f>IF($C$4="Attiecināmās izmaksas",IF('3a+c+n'!$Q37="A",'3a+c+n'!M37,0),0)</f>
        <v>0</v>
      </c>
      <c r="N37" s="28">
        <f>IF($C$4="Attiecināmās izmaksas",IF('3a+c+n'!$Q37="A",'3a+c+n'!N37,0),0)</f>
        <v>0</v>
      </c>
      <c r="O37" s="28">
        <f>IF($C$4="Attiecināmās izmaksas",IF('3a+c+n'!$Q37="A",'3a+c+n'!O37,0),0)</f>
        <v>0</v>
      </c>
      <c r="P37" s="59">
        <f>IF($C$4="Attiecināmās izmaksas",IF('3a+c+n'!$Q37="A",'3a+c+n'!P37,0),0)</f>
        <v>0</v>
      </c>
    </row>
    <row r="38" spans="1:16" ht="33.75">
      <c r="A38" s="64">
        <v>24</v>
      </c>
      <c r="B38" s="28" t="str">
        <f>IF($C$4="Attiecināmās izmaksas",IF('3a+c+n'!$Q38="A",'3a+c+n'!B38,0),0)</f>
        <v>13-00000</v>
      </c>
      <c r="C38" s="28" t="str">
        <f>IF($C$4="Attiecināmās izmaksas",IF('3a+c+n'!$Q38="A",'3a+c+n'!C38,0),0)</f>
        <v>Armējošā slāņa iestrāde ar javas kārtu SAKRET BAK vai ekvivalentu - 2 kārtās, II mehāniskās izturības zonā</v>
      </c>
      <c r="D38" s="28" t="str">
        <f>IF($C$4="Attiecināmās izmaksas",IF('3a+c+n'!$Q38="A",'3a+c+n'!D38,0),0)</f>
        <v>kg</v>
      </c>
      <c r="E38" s="59"/>
      <c r="F38" s="81"/>
      <c r="G38" s="28"/>
      <c r="H38" s="28">
        <f>IF($C$4="Attiecināmās izmaksas",IF('3a+c+n'!$Q38="A",'3a+c+n'!H38,0),0)</f>
        <v>0</v>
      </c>
      <c r="I38" s="28"/>
      <c r="J38" s="28"/>
      <c r="K38" s="59">
        <f>IF($C$4="Attiecināmās izmaksas",IF('3a+c+n'!$Q38="A",'3a+c+n'!K38,0),0)</f>
        <v>0</v>
      </c>
      <c r="L38" s="81">
        <f>IF($C$4="Attiecināmās izmaksas",IF('3a+c+n'!$Q38="A",'3a+c+n'!L38,0),0)</f>
        <v>0</v>
      </c>
      <c r="M38" s="28">
        <f>IF($C$4="Attiecināmās izmaksas",IF('3a+c+n'!$Q38="A",'3a+c+n'!M38,0),0)</f>
        <v>0</v>
      </c>
      <c r="N38" s="28">
        <f>IF($C$4="Attiecināmās izmaksas",IF('3a+c+n'!$Q38="A",'3a+c+n'!N38,0),0)</f>
        <v>0</v>
      </c>
      <c r="O38" s="28">
        <f>IF($C$4="Attiecināmās izmaksas",IF('3a+c+n'!$Q38="A",'3a+c+n'!O38,0),0)</f>
        <v>0</v>
      </c>
      <c r="P38" s="59">
        <f>IF($C$4="Attiecināmās izmaksas",IF('3a+c+n'!$Q38="A",'3a+c+n'!P38,0),0)</f>
        <v>0</v>
      </c>
    </row>
    <row r="39" spans="1:16" ht="22.5">
      <c r="A39" s="64">
        <v>25</v>
      </c>
      <c r="B39" s="28" t="str">
        <f>IF($C$4="Attiecināmās izmaksas",IF('3a+c+n'!$Q39="A",'3a+c+n'!B39,0),0)</f>
        <v>13-00000</v>
      </c>
      <c r="C39" s="28" t="str">
        <f>IF($C$4="Attiecināmās izmaksas",IF('3a+c+n'!$Q39="A",'3a+c+n'!C39,0),0)</f>
        <v>Stiklušķiedras siets SSA-1363-160 160 g/m²  - 2 kārtās, II mehāniskās izturības zonā</v>
      </c>
      <c r="D39" s="28" t="str">
        <f>IF($C$4="Attiecināmās izmaksas",IF('3a+c+n'!$Q39="A",'3a+c+n'!D39,0),0)</f>
        <v>m2</v>
      </c>
      <c r="E39" s="59"/>
      <c r="F39" s="81"/>
      <c r="G39" s="28"/>
      <c r="H39" s="28">
        <f>IF($C$4="Attiecināmās izmaksas",IF('3a+c+n'!$Q39="A",'3a+c+n'!H39,0),0)</f>
        <v>0</v>
      </c>
      <c r="I39" s="28"/>
      <c r="J39" s="28"/>
      <c r="K39" s="59">
        <f>IF($C$4="Attiecināmās izmaksas",IF('3a+c+n'!$Q39="A",'3a+c+n'!K39,0),0)</f>
        <v>0</v>
      </c>
      <c r="L39" s="81">
        <f>IF($C$4="Attiecināmās izmaksas",IF('3a+c+n'!$Q39="A",'3a+c+n'!L39,0),0)</f>
        <v>0</v>
      </c>
      <c r="M39" s="28">
        <f>IF($C$4="Attiecināmās izmaksas",IF('3a+c+n'!$Q39="A",'3a+c+n'!M39,0),0)</f>
        <v>0</v>
      </c>
      <c r="N39" s="28">
        <f>IF($C$4="Attiecināmās izmaksas",IF('3a+c+n'!$Q39="A",'3a+c+n'!N39,0),0)</f>
        <v>0</v>
      </c>
      <c r="O39" s="28">
        <f>IF($C$4="Attiecināmās izmaksas",IF('3a+c+n'!$Q39="A",'3a+c+n'!O39,0),0)</f>
        <v>0</v>
      </c>
      <c r="P39" s="59">
        <f>IF($C$4="Attiecināmās izmaksas",IF('3a+c+n'!$Q39="A",'3a+c+n'!P39,0),0)</f>
        <v>0</v>
      </c>
    </row>
    <row r="40" spans="1:16" ht="22.5">
      <c r="A40" s="64">
        <v>26</v>
      </c>
      <c r="B40" s="28" t="str">
        <f>IF($C$4="Attiecināmās izmaksas",IF('3a+c+n'!$Q40="A",'3a+c+n'!B40,0),0)</f>
        <v>13-00000</v>
      </c>
      <c r="C40" s="28" t="str">
        <f>IF($C$4="Attiecināmās izmaksas",IF('3a+c+n'!$Q40="A",'3a+c+n'!C40,0),0)</f>
        <v>Armētā slāņa apstrāde ar zemapmetuma grunti SAKRET PG vai ekvivalentu</v>
      </c>
      <c r="D40" s="28" t="str">
        <f>IF($C$4="Attiecināmās izmaksas",IF('3a+c+n'!$Q40="A",'3a+c+n'!D40,0),0)</f>
        <v>kg</v>
      </c>
      <c r="E40" s="59"/>
      <c r="F40" s="81"/>
      <c r="G40" s="28"/>
      <c r="H40" s="28">
        <f>IF($C$4="Attiecināmās izmaksas",IF('3a+c+n'!$Q40="A",'3a+c+n'!H40,0),0)</f>
        <v>0</v>
      </c>
      <c r="I40" s="28"/>
      <c r="J40" s="28"/>
      <c r="K40" s="59">
        <f>IF($C$4="Attiecināmās izmaksas",IF('3a+c+n'!$Q40="A",'3a+c+n'!K40,0),0)</f>
        <v>0</v>
      </c>
      <c r="L40" s="81">
        <f>IF($C$4="Attiecināmās izmaksas",IF('3a+c+n'!$Q40="A",'3a+c+n'!L40,0),0)</f>
        <v>0</v>
      </c>
      <c r="M40" s="28">
        <f>IF($C$4="Attiecināmās izmaksas",IF('3a+c+n'!$Q40="A",'3a+c+n'!M40,0),0)</f>
        <v>0</v>
      </c>
      <c r="N40" s="28">
        <f>IF($C$4="Attiecināmās izmaksas",IF('3a+c+n'!$Q40="A",'3a+c+n'!N40,0),0)</f>
        <v>0</v>
      </c>
      <c r="O40" s="28">
        <f>IF($C$4="Attiecināmās izmaksas",IF('3a+c+n'!$Q40="A",'3a+c+n'!O40,0),0)</f>
        <v>0</v>
      </c>
      <c r="P40" s="59">
        <f>IF($C$4="Attiecināmās izmaksas",IF('3a+c+n'!$Q40="A",'3a+c+n'!P40,0),0)</f>
        <v>0</v>
      </c>
    </row>
    <row r="41" spans="1:16" ht="33.75">
      <c r="A41" s="64">
        <v>27</v>
      </c>
      <c r="B41" s="28" t="str">
        <f>IF($C$4="Attiecināmās izmaksas",IF('3a+c+n'!$Q41="A",'3a+c+n'!B41,0),0)</f>
        <v>13-00000</v>
      </c>
      <c r="C41" s="28" t="str">
        <f>IF($C$4="Attiecināmās izmaksas",IF('3a+c+n'!$Q41="A",'3a+c+n'!C41,0),0)</f>
        <v>Gatavā tonētā silikona apmetuma SAKRET SIP vai ekvivalenta iestrāde. Maksimālais grauda izmērs 2 mm. Tonis atbilstoši krāsu pasei.</v>
      </c>
      <c r="D41" s="28" t="str">
        <f>IF($C$4="Attiecināmās izmaksas",IF('3a+c+n'!$Q41="A",'3a+c+n'!D41,0),0)</f>
        <v>kg</v>
      </c>
      <c r="E41" s="59"/>
      <c r="F41" s="81"/>
      <c r="G41" s="28"/>
      <c r="H41" s="28">
        <f>IF($C$4="Attiecināmās izmaksas",IF('3a+c+n'!$Q41="A",'3a+c+n'!H41,0),0)</f>
        <v>0</v>
      </c>
      <c r="I41" s="28"/>
      <c r="J41" s="28"/>
      <c r="K41" s="59">
        <f>IF($C$4="Attiecināmās izmaksas",IF('3a+c+n'!$Q41="A",'3a+c+n'!K41,0),0)</f>
        <v>0</v>
      </c>
      <c r="L41" s="81">
        <f>IF($C$4="Attiecināmās izmaksas",IF('3a+c+n'!$Q41="A",'3a+c+n'!L41,0),0)</f>
        <v>0</v>
      </c>
      <c r="M41" s="28">
        <f>IF($C$4="Attiecināmās izmaksas",IF('3a+c+n'!$Q41="A",'3a+c+n'!M41,0),0)</f>
        <v>0</v>
      </c>
      <c r="N41" s="28">
        <f>IF($C$4="Attiecināmās izmaksas",IF('3a+c+n'!$Q41="A",'3a+c+n'!N41,0),0)</f>
        <v>0</v>
      </c>
      <c r="O41" s="28">
        <f>IF($C$4="Attiecināmās izmaksas",IF('3a+c+n'!$Q41="A",'3a+c+n'!O41,0),0)</f>
        <v>0</v>
      </c>
      <c r="P41" s="59">
        <f>IF($C$4="Attiecināmās izmaksas",IF('3a+c+n'!$Q41="A",'3a+c+n'!P41,0),0)</f>
        <v>0</v>
      </c>
    </row>
    <row r="42" spans="1:16" ht="22.5">
      <c r="A42" s="64">
        <v>28</v>
      </c>
      <c r="B42" s="28" t="str">
        <f>IF($C$4="Attiecināmās izmaksas",IF('3a+c+n'!$Q42="A",'3a+c+n'!B42,0),0)</f>
        <v>13-00000</v>
      </c>
      <c r="C42" s="28" t="str">
        <f>IF($C$4="Attiecināmās izmaksas",IF('3a+c+n'!$Q42="A",'3a+c+n'!C42,0),0)</f>
        <v>Dībeļi RAWLPLUG TFIX 8S vai ekvivalenti, l=215mm</v>
      </c>
      <c r="D42" s="28" t="str">
        <f>IF($C$4="Attiecināmās izmaksas",IF('3a+c+n'!$Q42="A",'3a+c+n'!D42,0),0)</f>
        <v>gab</v>
      </c>
      <c r="E42" s="59"/>
      <c r="F42" s="81"/>
      <c r="G42" s="28"/>
      <c r="H42" s="28">
        <f>IF($C$4="Attiecināmās izmaksas",IF('3a+c+n'!$Q42="A",'3a+c+n'!H42,0),0)</f>
        <v>0</v>
      </c>
      <c r="I42" s="28"/>
      <c r="J42" s="28"/>
      <c r="K42" s="59">
        <f>IF($C$4="Attiecināmās izmaksas",IF('3a+c+n'!$Q42="A",'3a+c+n'!K42,0),0)</f>
        <v>0</v>
      </c>
      <c r="L42" s="81">
        <f>IF($C$4="Attiecināmās izmaksas",IF('3a+c+n'!$Q42="A",'3a+c+n'!L42,0),0)</f>
        <v>0</v>
      </c>
      <c r="M42" s="28">
        <f>IF($C$4="Attiecināmās izmaksas",IF('3a+c+n'!$Q42="A",'3a+c+n'!M42,0),0)</f>
        <v>0</v>
      </c>
      <c r="N42" s="28">
        <f>IF($C$4="Attiecināmās izmaksas",IF('3a+c+n'!$Q42="A",'3a+c+n'!N42,0),0)</f>
        <v>0</v>
      </c>
      <c r="O42" s="28">
        <f>IF($C$4="Attiecināmās izmaksas",IF('3a+c+n'!$Q42="A",'3a+c+n'!O42,0),0)</f>
        <v>0</v>
      </c>
      <c r="P42" s="59">
        <f>IF($C$4="Attiecināmās izmaksas",IF('3a+c+n'!$Q42="A",'3a+c+n'!P42,0),0)</f>
        <v>0</v>
      </c>
    </row>
    <row r="43" spans="1:16">
      <c r="A43" s="64">
        <v>29</v>
      </c>
      <c r="B43" s="28">
        <f>IF($C$4="Attiecināmās izmaksas",IF('3a+c+n'!$Q43="A",'3a+c+n'!B43,0),0)</f>
        <v>0</v>
      </c>
      <c r="C43" s="28">
        <f>IF($C$4="Attiecināmās izmaksas",IF('3a+c+n'!$Q43="A",'3a+c+n'!C43,0),0)</f>
        <v>0</v>
      </c>
      <c r="D43" s="28">
        <f>IF($C$4="Attiecināmās izmaksas",IF('3a+c+n'!$Q43="A",'3a+c+n'!D43,0),0)</f>
        <v>0</v>
      </c>
      <c r="E43" s="59"/>
      <c r="F43" s="81"/>
      <c r="G43" s="28"/>
      <c r="H43" s="28">
        <f>IF($C$4="Attiecināmās izmaksas",IF('3a+c+n'!$Q43="A",'3a+c+n'!H43,0),0)</f>
        <v>0</v>
      </c>
      <c r="I43" s="28"/>
      <c r="J43" s="28"/>
      <c r="K43" s="59">
        <f>IF($C$4="Attiecināmās izmaksas",IF('3a+c+n'!$Q43="A",'3a+c+n'!K43,0),0)</f>
        <v>0</v>
      </c>
      <c r="L43" s="81">
        <f>IF($C$4="Attiecināmās izmaksas",IF('3a+c+n'!$Q43="A",'3a+c+n'!L43,0),0)</f>
        <v>0</v>
      </c>
      <c r="M43" s="28">
        <f>IF($C$4="Attiecināmās izmaksas",IF('3a+c+n'!$Q43="A",'3a+c+n'!M43,0),0)</f>
        <v>0</v>
      </c>
      <c r="N43" s="28">
        <f>IF($C$4="Attiecināmās izmaksas",IF('3a+c+n'!$Q43="A",'3a+c+n'!N43,0),0)</f>
        <v>0</v>
      </c>
      <c r="O43" s="28">
        <f>IF($C$4="Attiecināmās izmaksas",IF('3a+c+n'!$Q43="A",'3a+c+n'!O43,0),0)</f>
        <v>0</v>
      </c>
      <c r="P43" s="59">
        <f>IF($C$4="Attiecināmās izmaksas",IF('3a+c+n'!$Q43="A",'3a+c+n'!P43,0),0)</f>
        <v>0</v>
      </c>
    </row>
    <row r="44" spans="1:16" ht="33.75">
      <c r="A44" s="64">
        <v>30</v>
      </c>
      <c r="B44" s="28" t="str">
        <f>IF($C$4="Attiecināmās izmaksas",IF('3a+c+n'!$Q44="A",'3a+c+n'!B44,0),0)</f>
        <v>13-00000</v>
      </c>
      <c r="C44" s="28" t="str">
        <f>IF($C$4="Attiecināmās izmaksas",IF('3a+c+n'!$Q44="A",'3a+c+n'!C44,0),0)</f>
        <v>Siltumizolācijas materiālu stiprināšana ar līmjavu SAKRET BAK vai ekvivalentu. Pēc nepieciešamības pirms tam virsmas gruntēšana.</v>
      </c>
      <c r="D44" s="28" t="str">
        <f>IF($C$4="Attiecināmās izmaksas",IF('3a+c+n'!$Q44="A",'3a+c+n'!D44,0),0)</f>
        <v>kg</v>
      </c>
      <c r="E44" s="59"/>
      <c r="F44" s="81"/>
      <c r="G44" s="28"/>
      <c r="H44" s="28">
        <f>IF($C$4="Attiecināmās izmaksas",IF('3a+c+n'!$Q44="A",'3a+c+n'!H44,0),0)</f>
        <v>0</v>
      </c>
      <c r="I44" s="28"/>
      <c r="J44" s="28"/>
      <c r="K44" s="59">
        <f>IF($C$4="Attiecināmās izmaksas",IF('3a+c+n'!$Q44="A",'3a+c+n'!K44,0),0)</f>
        <v>0</v>
      </c>
      <c r="L44" s="81">
        <f>IF($C$4="Attiecināmās izmaksas",IF('3a+c+n'!$Q44="A",'3a+c+n'!L44,0),0)</f>
        <v>0</v>
      </c>
      <c r="M44" s="28">
        <f>IF($C$4="Attiecināmās izmaksas",IF('3a+c+n'!$Q44="A",'3a+c+n'!M44,0),0)</f>
        <v>0</v>
      </c>
      <c r="N44" s="28">
        <f>IF($C$4="Attiecināmās izmaksas",IF('3a+c+n'!$Q44="A",'3a+c+n'!N44,0),0)</f>
        <v>0</v>
      </c>
      <c r="O44" s="28">
        <f>IF($C$4="Attiecināmās izmaksas",IF('3a+c+n'!$Q44="A",'3a+c+n'!O44,0),0)</f>
        <v>0</v>
      </c>
      <c r="P44" s="59">
        <f>IF($C$4="Attiecināmās izmaksas",IF('3a+c+n'!$Q44="A",'3a+c+n'!P44,0),0)</f>
        <v>0</v>
      </c>
    </row>
    <row r="45" spans="1:16" ht="33.75">
      <c r="A45" s="64">
        <v>31</v>
      </c>
      <c r="B45" s="28" t="str">
        <f>IF($C$4="Attiecināmās izmaksas",IF('3a+c+n'!$Q45="A",'3a+c+n'!B45,0),0)</f>
        <v>13-00000</v>
      </c>
      <c r="C45" s="28" t="str">
        <f>IF($C$4="Attiecināmās izmaksas",IF('3a+c+n'!$Q45="A",'3a+c+n'!C45,0),0)</f>
        <v>Siltumizolācijas materiāla Paroc Linio 15 vai ekvivalenta montāža - λ&lt;=0,037 W/(mK), b=30-50 mm, siltinājuma platums 100mm</v>
      </c>
      <c r="D45" s="28" t="str">
        <f>IF($C$4="Attiecināmās izmaksas",IF('3a+c+n'!$Q45="A",'3a+c+n'!D45,0),0)</f>
        <v>m2</v>
      </c>
      <c r="E45" s="59"/>
      <c r="F45" s="81"/>
      <c r="G45" s="28"/>
      <c r="H45" s="28">
        <f>IF($C$4="Attiecināmās izmaksas",IF('3a+c+n'!$Q45="A",'3a+c+n'!H45,0),0)</f>
        <v>0</v>
      </c>
      <c r="I45" s="28"/>
      <c r="J45" s="28"/>
      <c r="K45" s="59">
        <f>IF($C$4="Attiecināmās izmaksas",IF('3a+c+n'!$Q45="A",'3a+c+n'!K45,0),0)</f>
        <v>0</v>
      </c>
      <c r="L45" s="81">
        <f>IF($C$4="Attiecināmās izmaksas",IF('3a+c+n'!$Q45="A",'3a+c+n'!L45,0),0)</f>
        <v>0</v>
      </c>
      <c r="M45" s="28">
        <f>IF($C$4="Attiecināmās izmaksas",IF('3a+c+n'!$Q45="A",'3a+c+n'!M45,0),0)</f>
        <v>0</v>
      </c>
      <c r="N45" s="28">
        <f>IF($C$4="Attiecināmās izmaksas",IF('3a+c+n'!$Q45="A",'3a+c+n'!N45,0),0)</f>
        <v>0</v>
      </c>
      <c r="O45" s="28">
        <f>IF($C$4="Attiecināmās izmaksas",IF('3a+c+n'!$Q45="A",'3a+c+n'!O45,0),0)</f>
        <v>0</v>
      </c>
      <c r="P45" s="59">
        <f>IF($C$4="Attiecināmās izmaksas",IF('3a+c+n'!$Q45="A",'3a+c+n'!P45,0),0)</f>
        <v>0</v>
      </c>
    </row>
    <row r="46" spans="1:16" ht="22.5">
      <c r="A46" s="64">
        <v>32</v>
      </c>
      <c r="B46" s="28" t="str">
        <f>IF($C$4="Attiecināmās izmaksas",IF('3a+c+n'!$Q46="A",'3a+c+n'!B46,0),0)</f>
        <v>13-00000</v>
      </c>
      <c r="C46" s="28" t="str">
        <f>IF($C$4="Attiecināmās izmaksas",IF('3a+c+n'!$Q46="A",'3a+c+n'!C46,0),0)</f>
        <v>Armējošā slāņa iestrāde ar javas kārtu SAKRET BAK vai ekvivalentu - 1 kārtā, II mehāniskās izturības zonā</v>
      </c>
      <c r="D46" s="28" t="str">
        <f>IF($C$4="Attiecināmās izmaksas",IF('3a+c+n'!$Q46="A",'3a+c+n'!D46,0),0)</f>
        <v>kg</v>
      </c>
      <c r="E46" s="59"/>
      <c r="F46" s="81"/>
      <c r="G46" s="28"/>
      <c r="H46" s="28">
        <f>IF($C$4="Attiecināmās izmaksas",IF('3a+c+n'!$Q46="A",'3a+c+n'!H46,0),0)</f>
        <v>0</v>
      </c>
      <c r="I46" s="28"/>
      <c r="J46" s="28"/>
      <c r="K46" s="59">
        <f>IF($C$4="Attiecināmās izmaksas",IF('3a+c+n'!$Q46="A",'3a+c+n'!K46,0),0)</f>
        <v>0</v>
      </c>
      <c r="L46" s="81">
        <f>IF($C$4="Attiecināmās izmaksas",IF('3a+c+n'!$Q46="A",'3a+c+n'!L46,0),0)</f>
        <v>0</v>
      </c>
      <c r="M46" s="28">
        <f>IF($C$4="Attiecināmās izmaksas",IF('3a+c+n'!$Q46="A",'3a+c+n'!M46,0),0)</f>
        <v>0</v>
      </c>
      <c r="N46" s="28">
        <f>IF($C$4="Attiecināmās izmaksas",IF('3a+c+n'!$Q46="A",'3a+c+n'!N46,0),0)</f>
        <v>0</v>
      </c>
      <c r="O46" s="28">
        <f>IF($C$4="Attiecināmās izmaksas",IF('3a+c+n'!$Q46="A",'3a+c+n'!O46,0),0)</f>
        <v>0</v>
      </c>
      <c r="P46" s="59">
        <f>IF($C$4="Attiecināmās izmaksas",IF('3a+c+n'!$Q46="A",'3a+c+n'!P46,0),0)</f>
        <v>0</v>
      </c>
    </row>
    <row r="47" spans="1:16" ht="22.5">
      <c r="A47" s="64">
        <v>33</v>
      </c>
      <c r="B47" s="28" t="str">
        <f>IF($C$4="Attiecināmās izmaksas",IF('3a+c+n'!$Q47="A",'3a+c+n'!B47,0),0)</f>
        <v>13-00000</v>
      </c>
      <c r="C47" s="28" t="str">
        <f>IF($C$4="Attiecināmās izmaksas",IF('3a+c+n'!$Q47="A",'3a+c+n'!C47,0),0)</f>
        <v>Stiklušķiedras siets SSA-1363-160 160 g/m² - 1 kārtā + papildus armējošā sieta iestrāde stūros</v>
      </c>
      <c r="D47" s="28" t="str">
        <f>IF($C$4="Attiecināmās izmaksas",IF('3a+c+n'!$Q47="A",'3a+c+n'!D47,0),0)</f>
        <v>m2</v>
      </c>
      <c r="E47" s="59"/>
      <c r="F47" s="81"/>
      <c r="G47" s="28"/>
      <c r="H47" s="28">
        <f>IF($C$4="Attiecināmās izmaksas",IF('3a+c+n'!$Q47="A",'3a+c+n'!H47,0),0)</f>
        <v>0</v>
      </c>
      <c r="I47" s="28"/>
      <c r="J47" s="28"/>
      <c r="K47" s="59">
        <f>IF($C$4="Attiecināmās izmaksas",IF('3a+c+n'!$Q47="A",'3a+c+n'!K47,0),0)</f>
        <v>0</v>
      </c>
      <c r="L47" s="81">
        <f>IF($C$4="Attiecināmās izmaksas",IF('3a+c+n'!$Q47="A",'3a+c+n'!L47,0),0)</f>
        <v>0</v>
      </c>
      <c r="M47" s="28">
        <f>IF($C$4="Attiecināmās izmaksas",IF('3a+c+n'!$Q47="A",'3a+c+n'!M47,0),0)</f>
        <v>0</v>
      </c>
      <c r="N47" s="28">
        <f>IF($C$4="Attiecināmās izmaksas",IF('3a+c+n'!$Q47="A",'3a+c+n'!N47,0),0)</f>
        <v>0</v>
      </c>
      <c r="O47" s="28">
        <f>IF($C$4="Attiecināmās izmaksas",IF('3a+c+n'!$Q47="A",'3a+c+n'!O47,0),0)</f>
        <v>0</v>
      </c>
      <c r="P47" s="59">
        <f>IF($C$4="Attiecināmās izmaksas",IF('3a+c+n'!$Q47="A",'3a+c+n'!P47,0),0)</f>
        <v>0</v>
      </c>
    </row>
    <row r="48" spans="1:16" ht="22.5">
      <c r="A48" s="64">
        <v>34</v>
      </c>
      <c r="B48" s="28" t="str">
        <f>IF($C$4="Attiecināmās izmaksas",IF('3a+c+n'!$Q48="A",'3a+c+n'!B48,0),0)</f>
        <v>13-00000</v>
      </c>
      <c r="C48" s="28" t="str">
        <f>IF($C$4="Attiecināmās izmaksas",IF('3a+c+n'!$Q48="A",'3a+c+n'!C48,0),0)</f>
        <v>Armētā slāņa apstrāde ar zemapmetuma grunti SAKRET PG vai ekvivalentu</v>
      </c>
      <c r="D48" s="28" t="str">
        <f>IF($C$4="Attiecināmās izmaksas",IF('3a+c+n'!$Q48="A",'3a+c+n'!D48,0),0)</f>
        <v>kg</v>
      </c>
      <c r="E48" s="59"/>
      <c r="F48" s="81"/>
      <c r="G48" s="28"/>
      <c r="H48" s="28">
        <f>IF($C$4="Attiecināmās izmaksas",IF('3a+c+n'!$Q48="A",'3a+c+n'!H48,0),0)</f>
        <v>0</v>
      </c>
      <c r="I48" s="28"/>
      <c r="J48" s="28"/>
      <c r="K48" s="59">
        <f>IF($C$4="Attiecināmās izmaksas",IF('3a+c+n'!$Q48="A",'3a+c+n'!K48,0),0)</f>
        <v>0</v>
      </c>
      <c r="L48" s="81">
        <f>IF($C$4="Attiecināmās izmaksas",IF('3a+c+n'!$Q48="A",'3a+c+n'!L48,0),0)</f>
        <v>0</v>
      </c>
      <c r="M48" s="28">
        <f>IF($C$4="Attiecināmās izmaksas",IF('3a+c+n'!$Q48="A",'3a+c+n'!M48,0),0)</f>
        <v>0</v>
      </c>
      <c r="N48" s="28">
        <f>IF($C$4="Attiecināmās izmaksas",IF('3a+c+n'!$Q48="A",'3a+c+n'!N48,0),0)</f>
        <v>0</v>
      </c>
      <c r="O48" s="28">
        <f>IF($C$4="Attiecināmās izmaksas",IF('3a+c+n'!$Q48="A",'3a+c+n'!O48,0),0)</f>
        <v>0</v>
      </c>
      <c r="P48" s="59">
        <f>IF($C$4="Attiecināmās izmaksas",IF('3a+c+n'!$Q48="A",'3a+c+n'!P48,0),0)</f>
        <v>0</v>
      </c>
    </row>
    <row r="49" spans="1:16" ht="33.75">
      <c r="A49" s="64">
        <v>35</v>
      </c>
      <c r="B49" s="28" t="str">
        <f>IF($C$4="Attiecināmās izmaksas",IF('3a+c+n'!$Q49="A",'3a+c+n'!B49,0),0)</f>
        <v>13-00000</v>
      </c>
      <c r="C49" s="28" t="str">
        <f>IF($C$4="Attiecināmās izmaksas",IF('3a+c+n'!$Q49="A",'3a+c+n'!C49,0),0)</f>
        <v>Gatavā tonētā silikona apmetuma SAKRET SIP vai ekvivalenta iestrāde. Maksimālais grauda izmērs 2 mm. Tonis atbilstoši krāsu pasei. T.sk. gala fasādēs</v>
      </c>
      <c r="D49" s="28" t="str">
        <f>IF($C$4="Attiecināmās izmaksas",IF('3a+c+n'!$Q49="A",'3a+c+n'!D49,0),0)</f>
        <v>kg</v>
      </c>
      <c r="E49" s="59"/>
      <c r="F49" s="81"/>
      <c r="G49" s="28"/>
      <c r="H49" s="28">
        <f>IF($C$4="Attiecināmās izmaksas",IF('3a+c+n'!$Q49="A",'3a+c+n'!H49,0),0)</f>
        <v>0</v>
      </c>
      <c r="I49" s="28"/>
      <c r="J49" s="28"/>
      <c r="K49" s="59">
        <f>IF($C$4="Attiecināmās izmaksas",IF('3a+c+n'!$Q49="A",'3a+c+n'!K49,0),0)</f>
        <v>0</v>
      </c>
      <c r="L49" s="81">
        <f>IF($C$4="Attiecināmās izmaksas",IF('3a+c+n'!$Q49="A",'3a+c+n'!L49,0),0)</f>
        <v>0</v>
      </c>
      <c r="M49" s="28">
        <f>IF($C$4="Attiecināmās izmaksas",IF('3a+c+n'!$Q49="A",'3a+c+n'!M49,0),0)</f>
        <v>0</v>
      </c>
      <c r="N49" s="28">
        <f>IF($C$4="Attiecināmās izmaksas",IF('3a+c+n'!$Q49="A",'3a+c+n'!N49,0),0)</f>
        <v>0</v>
      </c>
      <c r="O49" s="28">
        <f>IF($C$4="Attiecināmās izmaksas",IF('3a+c+n'!$Q49="A",'3a+c+n'!O49,0),0)</f>
        <v>0</v>
      </c>
      <c r="P49" s="59">
        <f>IF($C$4="Attiecināmās izmaksas",IF('3a+c+n'!$Q49="A",'3a+c+n'!P49,0),0)</f>
        <v>0</v>
      </c>
    </row>
    <row r="50" spans="1:16" ht="22.5">
      <c r="A50" s="64">
        <v>36</v>
      </c>
      <c r="B50" s="28" t="str">
        <f>IF($C$4="Attiecināmās izmaksas",IF('3a+c+n'!$Q50="A",'3a+c+n'!B50,0),0)</f>
        <v>13-00000</v>
      </c>
      <c r="C50" s="28" t="str">
        <f>IF($C$4="Attiecināmās izmaksas",IF('3a+c+n'!$Q50="A",'3a+c+n'!C50,0),0)</f>
        <v>Loga pielaiduma profila SAKRET EW 06 vai ekvivalenta iestrāde ailes sānos un augšējā daļā</v>
      </c>
      <c r="D50" s="28" t="str">
        <f>IF($C$4="Attiecināmās izmaksas",IF('3a+c+n'!$Q50="A",'3a+c+n'!D50,0),0)</f>
        <v>tm</v>
      </c>
      <c r="E50" s="59"/>
      <c r="F50" s="81"/>
      <c r="G50" s="28"/>
      <c r="H50" s="28">
        <f>IF($C$4="Attiecināmās izmaksas",IF('3a+c+n'!$Q50="A",'3a+c+n'!H50,0),0)</f>
        <v>0</v>
      </c>
      <c r="I50" s="28"/>
      <c r="J50" s="28"/>
      <c r="K50" s="59">
        <f>IF($C$4="Attiecināmās izmaksas",IF('3a+c+n'!$Q50="A",'3a+c+n'!K50,0),0)</f>
        <v>0</v>
      </c>
      <c r="L50" s="81">
        <f>IF($C$4="Attiecināmās izmaksas",IF('3a+c+n'!$Q50="A",'3a+c+n'!L50,0),0)</f>
        <v>0</v>
      </c>
      <c r="M50" s="28">
        <f>IF($C$4="Attiecināmās izmaksas",IF('3a+c+n'!$Q50="A",'3a+c+n'!M50,0),0)</f>
        <v>0</v>
      </c>
      <c r="N50" s="28">
        <f>IF($C$4="Attiecināmās izmaksas",IF('3a+c+n'!$Q50="A",'3a+c+n'!N50,0),0)</f>
        <v>0</v>
      </c>
      <c r="O50" s="28">
        <f>IF($C$4="Attiecināmās izmaksas",IF('3a+c+n'!$Q50="A",'3a+c+n'!O50,0),0)</f>
        <v>0</v>
      </c>
      <c r="P50" s="59">
        <f>IF($C$4="Attiecināmās izmaksas",IF('3a+c+n'!$Q50="A",'3a+c+n'!P50,0),0)</f>
        <v>0</v>
      </c>
    </row>
    <row r="51" spans="1:16" ht="22.5">
      <c r="A51" s="64">
        <v>37</v>
      </c>
      <c r="B51" s="28" t="str">
        <f>IF($C$4="Attiecināmās izmaksas",IF('3a+c+n'!$Q51="A",'3a+c+n'!B51,0),0)</f>
        <v>13-00000</v>
      </c>
      <c r="C51" s="28" t="str">
        <f>IF($C$4="Attiecināmās izmaksas",IF('3a+c+n'!$Q51="A",'3a+c+n'!C51,0),0)</f>
        <v>Stūra profila ar lāseni SAKRET ED C(01)  vai ekvivalenta iestrāde loga augšējā daļā</v>
      </c>
      <c r="D51" s="28" t="str">
        <f>IF($C$4="Attiecināmās izmaksas",IF('3a+c+n'!$Q51="A",'3a+c+n'!D51,0),0)</f>
        <v>tm</v>
      </c>
      <c r="E51" s="59"/>
      <c r="F51" s="81"/>
      <c r="G51" s="28"/>
      <c r="H51" s="28">
        <f>IF($C$4="Attiecināmās izmaksas",IF('3a+c+n'!$Q51="A",'3a+c+n'!H51,0),0)</f>
        <v>0</v>
      </c>
      <c r="I51" s="28"/>
      <c r="J51" s="28"/>
      <c r="K51" s="59">
        <f>IF($C$4="Attiecināmās izmaksas",IF('3a+c+n'!$Q51="A",'3a+c+n'!K51,0),0)</f>
        <v>0</v>
      </c>
      <c r="L51" s="81">
        <f>IF($C$4="Attiecināmās izmaksas",IF('3a+c+n'!$Q51="A",'3a+c+n'!L51,0),0)</f>
        <v>0</v>
      </c>
      <c r="M51" s="28">
        <f>IF($C$4="Attiecināmās izmaksas",IF('3a+c+n'!$Q51="A",'3a+c+n'!M51,0),0)</f>
        <v>0</v>
      </c>
      <c r="N51" s="28">
        <f>IF($C$4="Attiecināmās izmaksas",IF('3a+c+n'!$Q51="A",'3a+c+n'!N51,0),0)</f>
        <v>0</v>
      </c>
      <c r="O51" s="28">
        <f>IF($C$4="Attiecināmās izmaksas",IF('3a+c+n'!$Q51="A",'3a+c+n'!O51,0),0)</f>
        <v>0</v>
      </c>
      <c r="P51" s="59">
        <f>IF($C$4="Attiecināmās izmaksas",IF('3a+c+n'!$Q51="A",'3a+c+n'!P51,0),0)</f>
        <v>0</v>
      </c>
    </row>
    <row r="52" spans="1:16" ht="22.5">
      <c r="A52" s="64">
        <v>38</v>
      </c>
      <c r="B52" s="28" t="str">
        <f>IF($C$4="Attiecināmās izmaksas",IF('3a+c+n'!$Q52="A",'3a+c+n'!B52,0),0)</f>
        <v>13-00000</v>
      </c>
      <c r="C52" s="28" t="str">
        <f>IF($C$4="Attiecināmās izmaksas",IF('3a+c+n'!$Q52="A",'3a+c+n'!C52,0),0)</f>
        <v>Stūra profila SAKRET EC  vai ekvivalenta iestrāde loga sānos</v>
      </c>
      <c r="D52" s="28" t="str">
        <f>IF($C$4="Attiecināmās izmaksas",IF('3a+c+n'!$Q52="A",'3a+c+n'!D52,0),0)</f>
        <v>tm</v>
      </c>
      <c r="E52" s="59"/>
      <c r="F52" s="81"/>
      <c r="G52" s="28"/>
      <c r="H52" s="28">
        <f>IF($C$4="Attiecināmās izmaksas",IF('3a+c+n'!$Q52="A",'3a+c+n'!H52,0),0)</f>
        <v>0</v>
      </c>
      <c r="I52" s="28"/>
      <c r="J52" s="28"/>
      <c r="K52" s="59">
        <f>IF($C$4="Attiecināmās izmaksas",IF('3a+c+n'!$Q52="A",'3a+c+n'!K52,0),0)</f>
        <v>0</v>
      </c>
      <c r="L52" s="81">
        <f>IF($C$4="Attiecināmās izmaksas",IF('3a+c+n'!$Q52="A",'3a+c+n'!L52,0),0)</f>
        <v>0</v>
      </c>
      <c r="M52" s="28">
        <f>IF($C$4="Attiecināmās izmaksas",IF('3a+c+n'!$Q52="A",'3a+c+n'!M52,0),0)</f>
        <v>0</v>
      </c>
      <c r="N52" s="28">
        <f>IF($C$4="Attiecināmās izmaksas",IF('3a+c+n'!$Q52="A",'3a+c+n'!N52,0),0)</f>
        <v>0</v>
      </c>
      <c r="O52" s="28">
        <f>IF($C$4="Attiecināmās izmaksas",IF('3a+c+n'!$Q52="A",'3a+c+n'!O52,0),0)</f>
        <v>0</v>
      </c>
      <c r="P52" s="59">
        <f>IF($C$4="Attiecināmās izmaksas",IF('3a+c+n'!$Q52="A",'3a+c+n'!P52,0),0)</f>
        <v>0</v>
      </c>
    </row>
    <row r="53" spans="1:16" ht="22.5">
      <c r="A53" s="64">
        <v>39</v>
      </c>
      <c r="B53" s="28" t="str">
        <f>IF($C$4="Attiecināmās izmaksas",IF('3a+c+n'!$Q53="A",'3a+c+n'!B53,0),0)</f>
        <v>13-00000</v>
      </c>
      <c r="C53" s="28" t="str">
        <f>IF($C$4="Attiecināmās izmaksas",IF('3a+c+n'!$Q53="A",'3a+c+n'!C53,0),0)</f>
        <v>Ārējās palodzes - karsti cinkotas tērauda loksnes, b=0.5 mm ar PURAL pārklājums montāža (b~300)</v>
      </c>
      <c r="D53" s="28" t="str">
        <f>IF($C$4="Attiecināmās izmaksas",IF('3a+c+n'!$Q53="A",'3a+c+n'!D53,0),0)</f>
        <v>tm</v>
      </c>
      <c r="E53" s="59"/>
      <c r="F53" s="81"/>
      <c r="G53" s="28"/>
      <c r="H53" s="28">
        <f>IF($C$4="Attiecināmās izmaksas",IF('3a+c+n'!$Q53="A",'3a+c+n'!H53,0),0)</f>
        <v>0</v>
      </c>
      <c r="I53" s="28"/>
      <c r="J53" s="28"/>
      <c r="K53" s="59">
        <f>IF($C$4="Attiecināmās izmaksas",IF('3a+c+n'!$Q53="A",'3a+c+n'!K53,0),0)</f>
        <v>0</v>
      </c>
      <c r="L53" s="81">
        <f>IF($C$4="Attiecināmās izmaksas",IF('3a+c+n'!$Q53="A",'3a+c+n'!L53,0),0)</f>
        <v>0</v>
      </c>
      <c r="M53" s="28">
        <f>IF($C$4="Attiecināmās izmaksas",IF('3a+c+n'!$Q53="A",'3a+c+n'!M53,0),0)</f>
        <v>0</v>
      </c>
      <c r="N53" s="28">
        <f>IF($C$4="Attiecināmās izmaksas",IF('3a+c+n'!$Q53="A",'3a+c+n'!N53,0),0)</f>
        <v>0</v>
      </c>
      <c r="O53" s="28">
        <f>IF($C$4="Attiecināmās izmaksas",IF('3a+c+n'!$Q53="A",'3a+c+n'!O53,0),0)</f>
        <v>0</v>
      </c>
      <c r="P53" s="59">
        <f>IF($C$4="Attiecināmās izmaksas",IF('3a+c+n'!$Q53="A",'3a+c+n'!P53,0),0)</f>
        <v>0</v>
      </c>
    </row>
    <row r="54" spans="1:16" ht="22.5">
      <c r="A54" s="64">
        <v>40</v>
      </c>
      <c r="B54" s="28" t="str">
        <f>IF($C$4="Attiecināmās izmaksas",IF('3a+c+n'!$Q54="A",'3a+c+n'!B54,0),0)</f>
        <v>13-00000</v>
      </c>
      <c r="C54" s="28" t="str">
        <f>IF($C$4="Attiecināmās izmaksas",IF('3a+c+n'!$Q54="A",'3a+c+n'!C54,0),0)</f>
        <v>Palodzes profila ALB - EW - US vai ekvivalenta iestrāde</v>
      </c>
      <c r="D54" s="28" t="str">
        <f>IF($C$4="Attiecināmās izmaksas",IF('3a+c+n'!$Q54="A",'3a+c+n'!D54,0),0)</f>
        <v>tm</v>
      </c>
      <c r="E54" s="59"/>
      <c r="F54" s="81"/>
      <c r="G54" s="28"/>
      <c r="H54" s="28">
        <f>IF($C$4="Attiecināmās izmaksas",IF('3a+c+n'!$Q54="A",'3a+c+n'!H54,0),0)</f>
        <v>0</v>
      </c>
      <c r="I54" s="28"/>
      <c r="J54" s="28"/>
      <c r="K54" s="59">
        <f>IF($C$4="Attiecināmās izmaksas",IF('3a+c+n'!$Q54="A",'3a+c+n'!K54,0),0)</f>
        <v>0</v>
      </c>
      <c r="L54" s="81">
        <f>IF($C$4="Attiecināmās izmaksas",IF('3a+c+n'!$Q54="A",'3a+c+n'!L54,0),0)</f>
        <v>0</v>
      </c>
      <c r="M54" s="28">
        <f>IF($C$4="Attiecināmās izmaksas",IF('3a+c+n'!$Q54="A",'3a+c+n'!M54,0),0)</f>
        <v>0</v>
      </c>
      <c r="N54" s="28">
        <f>IF($C$4="Attiecināmās izmaksas",IF('3a+c+n'!$Q54="A",'3a+c+n'!N54,0),0)</f>
        <v>0</v>
      </c>
      <c r="O54" s="28">
        <f>IF($C$4="Attiecināmās izmaksas",IF('3a+c+n'!$Q54="A",'3a+c+n'!O54,0),0)</f>
        <v>0</v>
      </c>
      <c r="P54" s="59">
        <f>IF($C$4="Attiecināmās izmaksas",IF('3a+c+n'!$Q54="A",'3a+c+n'!P54,0),0)</f>
        <v>0</v>
      </c>
    </row>
    <row r="55" spans="1:16" ht="22.5">
      <c r="A55" s="64">
        <v>41</v>
      </c>
      <c r="B55" s="28" t="str">
        <f>IF($C$4="Attiecināmās izmaksas",IF('3a+c+n'!$Q55="A",'3a+c+n'!B55,0),0)</f>
        <v>13-00000</v>
      </c>
      <c r="C55" s="28" t="str">
        <f>IF($C$4="Attiecināmās izmaksas",IF('3a+c+n'!$Q55="A",'3a+c+n'!C55,0),0)</f>
        <v>Ārējās palodzes sānu daļās pieslēguma profila ALB-EW-CS vai ekvivalenta iestrāde abās pusēs</v>
      </c>
      <c r="D55" s="28" t="str">
        <f>IF($C$4="Attiecināmās izmaksas",IF('3a+c+n'!$Q55="A",'3a+c+n'!D55,0),0)</f>
        <v>kompl</v>
      </c>
      <c r="E55" s="59"/>
      <c r="F55" s="81"/>
      <c r="G55" s="28"/>
      <c r="H55" s="28">
        <f>IF($C$4="Attiecināmās izmaksas",IF('3a+c+n'!$Q55="A",'3a+c+n'!H55,0),0)</f>
        <v>0</v>
      </c>
      <c r="I55" s="28"/>
      <c r="J55" s="28"/>
      <c r="K55" s="59">
        <f>IF($C$4="Attiecināmās izmaksas",IF('3a+c+n'!$Q55="A",'3a+c+n'!K55,0),0)</f>
        <v>0</v>
      </c>
      <c r="L55" s="81">
        <f>IF($C$4="Attiecināmās izmaksas",IF('3a+c+n'!$Q55="A",'3a+c+n'!L55,0),0)</f>
        <v>0</v>
      </c>
      <c r="M55" s="28">
        <f>IF($C$4="Attiecināmās izmaksas",IF('3a+c+n'!$Q55="A",'3a+c+n'!M55,0),0)</f>
        <v>0</v>
      </c>
      <c r="N55" s="28">
        <f>IF($C$4="Attiecināmās izmaksas",IF('3a+c+n'!$Q55="A",'3a+c+n'!N55,0),0)</f>
        <v>0</v>
      </c>
      <c r="O55" s="28">
        <f>IF($C$4="Attiecināmās izmaksas",IF('3a+c+n'!$Q55="A",'3a+c+n'!O55,0),0)</f>
        <v>0</v>
      </c>
      <c r="P55" s="59">
        <f>IF($C$4="Attiecināmās izmaksas",IF('3a+c+n'!$Q55="A",'3a+c+n'!P55,0),0)</f>
        <v>0</v>
      </c>
    </row>
    <row r="56" spans="1:16">
      <c r="A56" s="64">
        <v>42</v>
      </c>
      <c r="B56" s="28">
        <f>IF($C$4="Attiecināmās izmaksas",IF('3a+c+n'!$Q56="A",'3a+c+n'!B56,0),0)</f>
        <v>0</v>
      </c>
      <c r="C56" s="28">
        <f>IF($C$4="Attiecināmās izmaksas",IF('3a+c+n'!$Q56="A",'3a+c+n'!C56,0),0)</f>
        <v>0</v>
      </c>
      <c r="D56" s="28">
        <f>IF($C$4="Attiecināmās izmaksas",IF('3a+c+n'!$Q56="A",'3a+c+n'!D56,0),0)</f>
        <v>0</v>
      </c>
      <c r="E56" s="59"/>
      <c r="F56" s="81"/>
      <c r="G56" s="28"/>
      <c r="H56" s="28">
        <f>IF($C$4="Attiecināmās izmaksas",IF('3a+c+n'!$Q56="A",'3a+c+n'!H56,0),0)</f>
        <v>0</v>
      </c>
      <c r="I56" s="28"/>
      <c r="J56" s="28"/>
      <c r="K56" s="59">
        <f>IF($C$4="Attiecināmās izmaksas",IF('3a+c+n'!$Q56="A",'3a+c+n'!K56,0),0)</f>
        <v>0</v>
      </c>
      <c r="L56" s="81">
        <f>IF($C$4="Attiecināmās izmaksas",IF('3a+c+n'!$Q56="A",'3a+c+n'!L56,0),0)</f>
        <v>0</v>
      </c>
      <c r="M56" s="28">
        <f>IF($C$4="Attiecināmās izmaksas",IF('3a+c+n'!$Q56="A",'3a+c+n'!M56,0),0)</f>
        <v>0</v>
      </c>
      <c r="N56" s="28">
        <f>IF($C$4="Attiecināmās izmaksas",IF('3a+c+n'!$Q56="A",'3a+c+n'!N56,0),0)</f>
        <v>0</v>
      </c>
      <c r="O56" s="28">
        <f>IF($C$4="Attiecināmās izmaksas",IF('3a+c+n'!$Q56="A",'3a+c+n'!O56,0),0)</f>
        <v>0</v>
      </c>
      <c r="P56" s="59">
        <f>IF($C$4="Attiecināmās izmaksas",IF('3a+c+n'!$Q56="A",'3a+c+n'!P56,0),0)</f>
        <v>0</v>
      </c>
    </row>
    <row r="57" spans="1:16" ht="22.5">
      <c r="A57" s="64">
        <v>43</v>
      </c>
      <c r="B57" s="28" t="str">
        <f>IF($C$4="Attiecināmās izmaksas",IF('3a+c+n'!$Q57="A",'3a+c+n'!B57,0),0)</f>
        <v>13-00000</v>
      </c>
      <c r="C57" s="28" t="str">
        <f>IF($C$4="Attiecināmās izmaksas",IF('3a+c+n'!$Q57="A",'3a+c+n'!C57,0),0)</f>
        <v xml:space="preserve">Siltumizolācijas materiālu stiprināšana ar līmjavu SAKRET BAK vai ekvivalentu. </v>
      </c>
      <c r="D57" s="28" t="str">
        <f>IF($C$4="Attiecināmās izmaksas",IF('3a+c+n'!$Q57="A",'3a+c+n'!D57,0),0)</f>
        <v>kg</v>
      </c>
      <c r="E57" s="59"/>
      <c r="F57" s="81"/>
      <c r="G57" s="28"/>
      <c r="H57" s="28">
        <f>IF($C$4="Attiecināmās izmaksas",IF('3a+c+n'!$Q57="A",'3a+c+n'!H57,0),0)</f>
        <v>0</v>
      </c>
      <c r="I57" s="28"/>
      <c r="J57" s="28"/>
      <c r="K57" s="59">
        <f>IF($C$4="Attiecināmās izmaksas",IF('3a+c+n'!$Q57="A",'3a+c+n'!K57,0),0)</f>
        <v>0</v>
      </c>
      <c r="L57" s="81">
        <f>IF($C$4="Attiecināmās izmaksas",IF('3a+c+n'!$Q57="A",'3a+c+n'!L57,0),0)</f>
        <v>0</v>
      </c>
      <c r="M57" s="28">
        <f>IF($C$4="Attiecināmās izmaksas",IF('3a+c+n'!$Q57="A",'3a+c+n'!M57,0),0)</f>
        <v>0</v>
      </c>
      <c r="N57" s="28">
        <f>IF($C$4="Attiecināmās izmaksas",IF('3a+c+n'!$Q57="A",'3a+c+n'!N57,0),0)</f>
        <v>0</v>
      </c>
      <c r="O57" s="28">
        <f>IF($C$4="Attiecināmās izmaksas",IF('3a+c+n'!$Q57="A",'3a+c+n'!O57,0),0)</f>
        <v>0</v>
      </c>
      <c r="P57" s="59">
        <f>IF($C$4="Attiecināmās izmaksas",IF('3a+c+n'!$Q57="A",'3a+c+n'!P57,0),0)</f>
        <v>0</v>
      </c>
    </row>
    <row r="58" spans="1:16" ht="33.75">
      <c r="A58" s="64">
        <v>44</v>
      </c>
      <c r="B58" s="28" t="str">
        <f>IF($C$4="Attiecināmās izmaksas",IF('3a+c+n'!$Q58="A",'3a+c+n'!B58,0),0)</f>
        <v>13-00000</v>
      </c>
      <c r="C58" s="28" t="str">
        <f>IF($C$4="Attiecināmās izmaksas",IF('3a+c+n'!$Q58="A",'3a+c+n'!C58,0),0)</f>
        <v>Siltumizolācijas materiāla Paroc Linio 15 vai ekvivalenta montāža - λ&lt;=0,037 W/(mK), b=20-50 mm</v>
      </c>
      <c r="D58" s="28" t="str">
        <f>IF($C$4="Attiecināmās izmaksas",IF('3a+c+n'!$Q58="A",'3a+c+n'!D58,0),0)</f>
        <v>m2</v>
      </c>
      <c r="E58" s="59"/>
      <c r="F58" s="81"/>
      <c r="G58" s="28"/>
      <c r="H58" s="28">
        <f>IF($C$4="Attiecināmās izmaksas",IF('3a+c+n'!$Q58="A",'3a+c+n'!H58,0),0)</f>
        <v>0</v>
      </c>
      <c r="I58" s="28"/>
      <c r="J58" s="28"/>
      <c r="K58" s="59">
        <f>IF($C$4="Attiecināmās izmaksas",IF('3a+c+n'!$Q58="A",'3a+c+n'!K58,0),0)</f>
        <v>0</v>
      </c>
      <c r="L58" s="81">
        <f>IF($C$4="Attiecināmās izmaksas",IF('3a+c+n'!$Q58="A",'3a+c+n'!L58,0),0)</f>
        <v>0</v>
      </c>
      <c r="M58" s="28">
        <f>IF($C$4="Attiecināmās izmaksas",IF('3a+c+n'!$Q58="A",'3a+c+n'!M58,0),0)</f>
        <v>0</v>
      </c>
      <c r="N58" s="28">
        <f>IF($C$4="Attiecināmās izmaksas",IF('3a+c+n'!$Q58="A",'3a+c+n'!N58,0),0)</f>
        <v>0</v>
      </c>
      <c r="O58" s="28">
        <f>IF($C$4="Attiecināmās izmaksas",IF('3a+c+n'!$Q58="A",'3a+c+n'!O58,0),0)</f>
        <v>0</v>
      </c>
      <c r="P58" s="59">
        <f>IF($C$4="Attiecināmās izmaksas",IF('3a+c+n'!$Q58="A",'3a+c+n'!P58,0),0)</f>
        <v>0</v>
      </c>
    </row>
    <row r="59" spans="1:16" ht="22.5">
      <c r="A59" s="64">
        <v>45</v>
      </c>
      <c r="B59" s="28" t="str">
        <f>IF($C$4="Attiecināmās izmaksas",IF('3a+c+n'!$Q59="A",'3a+c+n'!B59,0),0)</f>
        <v>13-00000</v>
      </c>
      <c r="C59" s="28" t="str">
        <f>IF($C$4="Attiecināmās izmaksas",IF('3a+c+n'!$Q59="A",'3a+c+n'!C59,0),0)</f>
        <v>Armējošā slāņa iestrāde ar javas kārtu SAKRET BAK vai ekvivalentu - 1 kārtā</v>
      </c>
      <c r="D59" s="28" t="str">
        <f>IF($C$4="Attiecināmās izmaksas",IF('3a+c+n'!$Q59="A",'3a+c+n'!D59,0),0)</f>
        <v>kg</v>
      </c>
      <c r="E59" s="59"/>
      <c r="F59" s="81"/>
      <c r="G59" s="28"/>
      <c r="H59" s="28">
        <f>IF($C$4="Attiecināmās izmaksas",IF('3a+c+n'!$Q59="A",'3a+c+n'!H59,0),0)</f>
        <v>0</v>
      </c>
      <c r="I59" s="28"/>
      <c r="J59" s="28"/>
      <c r="K59" s="59">
        <f>IF($C$4="Attiecināmās izmaksas",IF('3a+c+n'!$Q59="A",'3a+c+n'!K59,0),0)</f>
        <v>0</v>
      </c>
      <c r="L59" s="81">
        <f>IF($C$4="Attiecināmās izmaksas",IF('3a+c+n'!$Q59="A",'3a+c+n'!L59,0),0)</f>
        <v>0</v>
      </c>
      <c r="M59" s="28">
        <f>IF($C$4="Attiecināmās izmaksas",IF('3a+c+n'!$Q59="A",'3a+c+n'!M59,0),0)</f>
        <v>0</v>
      </c>
      <c r="N59" s="28">
        <f>IF($C$4="Attiecināmās izmaksas",IF('3a+c+n'!$Q59="A",'3a+c+n'!N59,0),0)</f>
        <v>0</v>
      </c>
      <c r="O59" s="28">
        <f>IF($C$4="Attiecināmās izmaksas",IF('3a+c+n'!$Q59="A",'3a+c+n'!O59,0),0)</f>
        <v>0</v>
      </c>
      <c r="P59" s="59">
        <f>IF($C$4="Attiecināmās izmaksas",IF('3a+c+n'!$Q59="A",'3a+c+n'!P59,0),0)</f>
        <v>0</v>
      </c>
    </row>
    <row r="60" spans="1:16" ht="33.75">
      <c r="A60" s="64">
        <v>46</v>
      </c>
      <c r="B60" s="28" t="str">
        <f>IF($C$4="Attiecināmās izmaksas",IF('3a+c+n'!$Q60="A",'3a+c+n'!B60,0),0)</f>
        <v>13-00000</v>
      </c>
      <c r="C60" s="28" t="str">
        <f>IF($C$4="Attiecināmās izmaksas",IF('3a+c+n'!$Q60="A",'3a+c+n'!C60,0),0)</f>
        <v>Armējošā slāņa iestrāde ar SAKRET BAK vai ekviv. ar stiklušķiedras sietu SSA-1363-160 - 1 kārtā + papildus armējošā sieta iestrāde stūros</v>
      </c>
      <c r="D60" s="28" t="str">
        <f>IF($C$4="Attiecināmās izmaksas",IF('3a+c+n'!$Q60="A",'3a+c+n'!D60,0),0)</f>
        <v>m2</v>
      </c>
      <c r="E60" s="59"/>
      <c r="F60" s="81"/>
      <c r="G60" s="28"/>
      <c r="H60" s="28">
        <f>IF($C$4="Attiecināmās izmaksas",IF('3a+c+n'!$Q60="A",'3a+c+n'!H60,0),0)</f>
        <v>0</v>
      </c>
      <c r="I60" s="28"/>
      <c r="J60" s="28"/>
      <c r="K60" s="59">
        <f>IF($C$4="Attiecināmās izmaksas",IF('3a+c+n'!$Q60="A",'3a+c+n'!K60,0),0)</f>
        <v>0</v>
      </c>
      <c r="L60" s="81">
        <f>IF($C$4="Attiecināmās izmaksas",IF('3a+c+n'!$Q60="A",'3a+c+n'!L60,0),0)</f>
        <v>0</v>
      </c>
      <c r="M60" s="28">
        <f>IF($C$4="Attiecināmās izmaksas",IF('3a+c+n'!$Q60="A",'3a+c+n'!M60,0),0)</f>
        <v>0</v>
      </c>
      <c r="N60" s="28">
        <f>IF($C$4="Attiecināmās izmaksas",IF('3a+c+n'!$Q60="A",'3a+c+n'!N60,0),0)</f>
        <v>0</v>
      </c>
      <c r="O60" s="28">
        <f>IF($C$4="Attiecināmās izmaksas",IF('3a+c+n'!$Q60="A",'3a+c+n'!O60,0),0)</f>
        <v>0</v>
      </c>
      <c r="P60" s="59">
        <f>IF($C$4="Attiecināmās izmaksas",IF('3a+c+n'!$Q60="A",'3a+c+n'!P60,0),0)</f>
        <v>0</v>
      </c>
    </row>
    <row r="61" spans="1:16" ht="22.5">
      <c r="A61" s="64">
        <v>47</v>
      </c>
      <c r="B61" s="28" t="str">
        <f>IF($C$4="Attiecināmās izmaksas",IF('3a+c+n'!$Q61="A",'3a+c+n'!B61,0),0)</f>
        <v>13-00000</v>
      </c>
      <c r="C61" s="28" t="str">
        <f>IF($C$4="Attiecināmās izmaksas",IF('3a+c+n'!$Q61="A",'3a+c+n'!C61,0),0)</f>
        <v>Armētā slāņa apstrāde ar grunti SAKRET PG vai ekvivalentu</v>
      </c>
      <c r="D61" s="28" t="str">
        <f>IF($C$4="Attiecināmās izmaksas",IF('3a+c+n'!$Q61="A",'3a+c+n'!D61,0),0)</f>
        <v>kg</v>
      </c>
      <c r="E61" s="59"/>
      <c r="F61" s="81"/>
      <c r="G61" s="28"/>
      <c r="H61" s="28">
        <f>IF($C$4="Attiecināmās izmaksas",IF('3a+c+n'!$Q61="A",'3a+c+n'!H61,0),0)</f>
        <v>0</v>
      </c>
      <c r="I61" s="28"/>
      <c r="J61" s="28"/>
      <c r="K61" s="59">
        <f>IF($C$4="Attiecināmās izmaksas",IF('3a+c+n'!$Q61="A",'3a+c+n'!K61,0),0)</f>
        <v>0</v>
      </c>
      <c r="L61" s="81">
        <f>IF($C$4="Attiecināmās izmaksas",IF('3a+c+n'!$Q61="A",'3a+c+n'!L61,0),0)</f>
        <v>0</v>
      </c>
      <c r="M61" s="28">
        <f>IF($C$4="Attiecināmās izmaksas",IF('3a+c+n'!$Q61="A",'3a+c+n'!M61,0),0)</f>
        <v>0</v>
      </c>
      <c r="N61" s="28">
        <f>IF($C$4="Attiecināmās izmaksas",IF('3a+c+n'!$Q61="A",'3a+c+n'!N61,0),0)</f>
        <v>0</v>
      </c>
      <c r="O61" s="28">
        <f>IF($C$4="Attiecināmās izmaksas",IF('3a+c+n'!$Q61="A",'3a+c+n'!O61,0),0)</f>
        <v>0</v>
      </c>
      <c r="P61" s="59">
        <f>IF($C$4="Attiecināmās izmaksas",IF('3a+c+n'!$Q61="A",'3a+c+n'!P61,0),0)</f>
        <v>0</v>
      </c>
    </row>
    <row r="62" spans="1:16" ht="33.75">
      <c r="A62" s="64">
        <v>48</v>
      </c>
      <c r="B62" s="28" t="str">
        <f>IF($C$4="Attiecināmās izmaksas",IF('3a+c+n'!$Q62="A",'3a+c+n'!B62,0),0)</f>
        <v>13-00000</v>
      </c>
      <c r="C62" s="28" t="str">
        <f>IF($C$4="Attiecināmās izmaksas",IF('3a+c+n'!$Q62="A",'3a+c+n'!C62,0),0)</f>
        <v xml:space="preserve">Gatavais dekoratīvais silikona apmetums SAKRET SIP vai ekvivalenta iestrāde. Maksimālais grauda izmērs 2 mm. Tonis pēc krāsu pases. </v>
      </c>
      <c r="D62" s="28" t="str">
        <f>IF($C$4="Attiecināmās izmaksas",IF('3a+c+n'!$Q62="A",'3a+c+n'!D62,0),0)</f>
        <v>m2</v>
      </c>
      <c r="E62" s="59"/>
      <c r="F62" s="81"/>
      <c r="G62" s="28"/>
      <c r="H62" s="28">
        <f>IF($C$4="Attiecināmās izmaksas",IF('3a+c+n'!$Q62="A",'3a+c+n'!H62,0),0)</f>
        <v>0</v>
      </c>
      <c r="I62" s="28"/>
      <c r="J62" s="28"/>
      <c r="K62" s="59">
        <f>IF($C$4="Attiecināmās izmaksas",IF('3a+c+n'!$Q62="A",'3a+c+n'!K62,0),0)</f>
        <v>0</v>
      </c>
      <c r="L62" s="81">
        <f>IF($C$4="Attiecināmās izmaksas",IF('3a+c+n'!$Q62="A",'3a+c+n'!L62,0),0)</f>
        <v>0</v>
      </c>
      <c r="M62" s="28">
        <f>IF($C$4="Attiecināmās izmaksas",IF('3a+c+n'!$Q62="A",'3a+c+n'!M62,0),0)</f>
        <v>0</v>
      </c>
      <c r="N62" s="28">
        <f>IF($C$4="Attiecināmās izmaksas",IF('3a+c+n'!$Q62="A",'3a+c+n'!N62,0),0)</f>
        <v>0</v>
      </c>
      <c r="O62" s="28">
        <f>IF($C$4="Attiecināmās izmaksas",IF('3a+c+n'!$Q62="A",'3a+c+n'!O62,0),0)</f>
        <v>0</v>
      </c>
      <c r="P62" s="59">
        <f>IF($C$4="Attiecināmās izmaksas",IF('3a+c+n'!$Q62="A",'3a+c+n'!P62,0),0)</f>
        <v>0</v>
      </c>
    </row>
    <row r="63" spans="1:16" ht="22.5">
      <c r="A63" s="64">
        <v>49</v>
      </c>
      <c r="B63" s="28" t="str">
        <f>IF($C$4="Attiecināmās izmaksas",IF('3a+c+n'!$Q63="A",'3a+c+n'!B63,0),0)</f>
        <v>13-00000</v>
      </c>
      <c r="C63" s="28" t="str">
        <f>IF($C$4="Attiecināmās izmaksas",IF('3a+c+n'!$Q63="A",'3a+c+n'!C63,0),0)</f>
        <v>Pielaiduma profila SAKRET EW 06 vai ekvivalenta iestrāde ailes sānos un augšējā daļā</v>
      </c>
      <c r="D63" s="28" t="str">
        <f>IF($C$4="Attiecināmās izmaksas",IF('3a+c+n'!$Q63="A",'3a+c+n'!D63,0),0)</f>
        <v>tm</v>
      </c>
      <c r="E63" s="59"/>
      <c r="F63" s="81"/>
      <c r="G63" s="28"/>
      <c r="H63" s="28">
        <f>IF($C$4="Attiecināmās izmaksas",IF('3a+c+n'!$Q63="A",'3a+c+n'!H63,0),0)</f>
        <v>0</v>
      </c>
      <c r="I63" s="28"/>
      <c r="J63" s="28"/>
      <c r="K63" s="59">
        <f>IF($C$4="Attiecināmās izmaksas",IF('3a+c+n'!$Q63="A",'3a+c+n'!K63,0),0)</f>
        <v>0</v>
      </c>
      <c r="L63" s="81">
        <f>IF($C$4="Attiecināmās izmaksas",IF('3a+c+n'!$Q63="A",'3a+c+n'!L63,0),0)</f>
        <v>0</v>
      </c>
      <c r="M63" s="28">
        <f>IF($C$4="Attiecināmās izmaksas",IF('3a+c+n'!$Q63="A",'3a+c+n'!M63,0),0)</f>
        <v>0</v>
      </c>
      <c r="N63" s="28">
        <f>IF($C$4="Attiecināmās izmaksas",IF('3a+c+n'!$Q63="A",'3a+c+n'!N63,0),0)</f>
        <v>0</v>
      </c>
      <c r="O63" s="28">
        <f>IF($C$4="Attiecināmās izmaksas",IF('3a+c+n'!$Q63="A",'3a+c+n'!O63,0),0)</f>
        <v>0</v>
      </c>
      <c r="P63" s="59">
        <f>IF($C$4="Attiecināmās izmaksas",IF('3a+c+n'!$Q63="A",'3a+c+n'!P63,0),0)</f>
        <v>0</v>
      </c>
    </row>
    <row r="64" spans="1:16" ht="22.5">
      <c r="A64" s="64">
        <v>50</v>
      </c>
      <c r="B64" s="28" t="str">
        <f>IF($C$4="Attiecināmās izmaksas",IF('3a+c+n'!$Q64="A",'3a+c+n'!B64,0),0)</f>
        <v>13-00000</v>
      </c>
      <c r="C64" s="28" t="str">
        <f>IF($C$4="Attiecināmās izmaksas",IF('3a+c+n'!$Q64="A",'3a+c+n'!C64,0),0)</f>
        <v>Stūra profils ar lāseni un sietu SAKRET ED C(01) vai ekvivalenta iestrāde durvju augšējā daļā</v>
      </c>
      <c r="D64" s="28" t="str">
        <f>IF($C$4="Attiecināmās izmaksas",IF('3a+c+n'!$Q64="A",'3a+c+n'!D64,0),0)</f>
        <v>tm</v>
      </c>
      <c r="E64" s="59"/>
      <c r="F64" s="81"/>
      <c r="G64" s="28"/>
      <c r="H64" s="28">
        <f>IF($C$4="Attiecināmās izmaksas",IF('3a+c+n'!$Q64="A",'3a+c+n'!H64,0),0)</f>
        <v>0</v>
      </c>
      <c r="I64" s="28"/>
      <c r="J64" s="28"/>
      <c r="K64" s="59">
        <f>IF($C$4="Attiecināmās izmaksas",IF('3a+c+n'!$Q64="A",'3a+c+n'!K64,0),0)</f>
        <v>0</v>
      </c>
      <c r="L64" s="81">
        <f>IF($C$4="Attiecināmās izmaksas",IF('3a+c+n'!$Q64="A",'3a+c+n'!L64,0),0)</f>
        <v>0</v>
      </c>
      <c r="M64" s="28">
        <f>IF($C$4="Attiecināmās izmaksas",IF('3a+c+n'!$Q64="A",'3a+c+n'!M64,0),0)</f>
        <v>0</v>
      </c>
      <c r="N64" s="28">
        <f>IF($C$4="Attiecināmās izmaksas",IF('3a+c+n'!$Q64="A",'3a+c+n'!N64,0),0)</f>
        <v>0</v>
      </c>
      <c r="O64" s="28">
        <f>IF($C$4="Attiecināmās izmaksas",IF('3a+c+n'!$Q64="A",'3a+c+n'!O64,0),0)</f>
        <v>0</v>
      </c>
      <c r="P64" s="59">
        <f>IF($C$4="Attiecināmās izmaksas",IF('3a+c+n'!$Q64="A",'3a+c+n'!P64,0),0)</f>
        <v>0</v>
      </c>
    </row>
    <row r="65" spans="1:16" ht="22.5">
      <c r="A65" s="64">
        <v>51</v>
      </c>
      <c r="B65" s="28" t="str">
        <f>IF($C$4="Attiecināmās izmaksas",IF('3a+c+n'!$Q65="A",'3a+c+n'!B65,0),0)</f>
        <v>13-00000</v>
      </c>
      <c r="C65" s="28" t="str">
        <f>IF($C$4="Attiecināmās izmaksas",IF('3a+c+n'!$Q65="A",'3a+c+n'!C65,0),0)</f>
        <v>Stūra profila SAKRET EC vai ekvivalenta iestrāde durvju sānos</v>
      </c>
      <c r="D65" s="28" t="str">
        <f>IF($C$4="Attiecināmās izmaksas",IF('3a+c+n'!$Q65="A",'3a+c+n'!D65,0),0)</f>
        <v>tm</v>
      </c>
      <c r="E65" s="59"/>
      <c r="F65" s="81"/>
      <c r="G65" s="28"/>
      <c r="H65" s="28">
        <f>IF($C$4="Attiecināmās izmaksas",IF('3a+c+n'!$Q65="A",'3a+c+n'!H65,0),0)</f>
        <v>0</v>
      </c>
      <c r="I65" s="28"/>
      <c r="J65" s="28"/>
      <c r="K65" s="59">
        <f>IF($C$4="Attiecināmās izmaksas",IF('3a+c+n'!$Q65="A",'3a+c+n'!K65,0),0)</f>
        <v>0</v>
      </c>
      <c r="L65" s="81">
        <f>IF($C$4="Attiecināmās izmaksas",IF('3a+c+n'!$Q65="A",'3a+c+n'!L65,0),0)</f>
        <v>0</v>
      </c>
      <c r="M65" s="28">
        <f>IF($C$4="Attiecināmās izmaksas",IF('3a+c+n'!$Q65="A",'3a+c+n'!M65,0),0)</f>
        <v>0</v>
      </c>
      <c r="N65" s="28">
        <f>IF($C$4="Attiecināmās izmaksas",IF('3a+c+n'!$Q65="A",'3a+c+n'!N65,0),0)</f>
        <v>0</v>
      </c>
      <c r="O65" s="28">
        <f>IF($C$4="Attiecināmās izmaksas",IF('3a+c+n'!$Q65="A",'3a+c+n'!O65,0),0)</f>
        <v>0</v>
      </c>
      <c r="P65" s="59">
        <f>IF($C$4="Attiecināmās izmaksas",IF('3a+c+n'!$Q65="A",'3a+c+n'!P65,0),0)</f>
        <v>0</v>
      </c>
    </row>
    <row r="66" spans="1:16">
      <c r="A66" s="64">
        <v>52</v>
      </c>
      <c r="B66" s="28">
        <f>IF($C$4="Attiecināmās izmaksas",IF('3a+c+n'!$Q66="A",'3a+c+n'!B66,0),0)</f>
        <v>0</v>
      </c>
      <c r="C66" s="28">
        <f>IF($C$4="Attiecināmās izmaksas",IF('3a+c+n'!$Q66="A",'3a+c+n'!C66,0),0)</f>
        <v>0</v>
      </c>
      <c r="D66" s="28">
        <f>IF($C$4="Attiecināmās izmaksas",IF('3a+c+n'!$Q66="A",'3a+c+n'!D66,0),0)</f>
        <v>0</v>
      </c>
      <c r="E66" s="59"/>
      <c r="F66" s="81"/>
      <c r="G66" s="28"/>
      <c r="H66" s="28">
        <f>IF($C$4="Attiecināmās izmaksas",IF('3a+c+n'!$Q66="A",'3a+c+n'!H66,0),0)</f>
        <v>0</v>
      </c>
      <c r="I66" s="28"/>
      <c r="J66" s="28"/>
      <c r="K66" s="59">
        <f>IF($C$4="Attiecināmās izmaksas",IF('3a+c+n'!$Q66="A",'3a+c+n'!K66,0),0)</f>
        <v>0</v>
      </c>
      <c r="L66" s="81">
        <f>IF($C$4="Attiecināmās izmaksas",IF('3a+c+n'!$Q66="A",'3a+c+n'!L66,0),0)</f>
        <v>0</v>
      </c>
      <c r="M66" s="28">
        <f>IF($C$4="Attiecināmās izmaksas",IF('3a+c+n'!$Q66="A",'3a+c+n'!M66,0),0)</f>
        <v>0</v>
      </c>
      <c r="N66" s="28">
        <f>IF($C$4="Attiecināmās izmaksas",IF('3a+c+n'!$Q66="A",'3a+c+n'!N66,0),0)</f>
        <v>0</v>
      </c>
      <c r="O66" s="28">
        <f>IF($C$4="Attiecināmās izmaksas",IF('3a+c+n'!$Q66="A",'3a+c+n'!O66,0),0)</f>
        <v>0</v>
      </c>
      <c r="P66" s="59">
        <f>IF($C$4="Attiecināmās izmaksas",IF('3a+c+n'!$Q66="A",'3a+c+n'!P66,0),0)</f>
        <v>0</v>
      </c>
    </row>
    <row r="67" spans="1:16" ht="22.5">
      <c r="A67" s="64">
        <v>53</v>
      </c>
      <c r="B67" s="28" t="str">
        <f>IF($C$4="Attiecināmās izmaksas",IF('3a+c+n'!$Q67="A",'3a+c+n'!B67,0),0)</f>
        <v>13-00000</v>
      </c>
      <c r="C67" s="28" t="str">
        <f>IF($C$4="Attiecināmās izmaksas",IF('3a+c+n'!$Q67="A",'3a+c+n'!C67,0),0)</f>
        <v xml:space="preserve">Stūra profilu un stūra profilu ar lāseni iestrāde fasādes daļās, kur veidojas stūri, pārkares u.tml.  </v>
      </c>
      <c r="D67" s="28" t="str">
        <f>IF($C$4="Attiecināmās izmaksas",IF('3a+c+n'!$Q67="A",'3a+c+n'!D67,0),0)</f>
        <v>kompl</v>
      </c>
      <c r="E67" s="59"/>
      <c r="F67" s="81"/>
      <c r="G67" s="28"/>
      <c r="H67" s="28">
        <f>IF($C$4="Attiecināmās izmaksas",IF('3a+c+n'!$Q67="A",'3a+c+n'!H67,0),0)</f>
        <v>0</v>
      </c>
      <c r="I67" s="28"/>
      <c r="J67" s="28"/>
      <c r="K67" s="59">
        <f>IF($C$4="Attiecināmās izmaksas",IF('3a+c+n'!$Q67="A",'3a+c+n'!K67,0),0)</f>
        <v>0</v>
      </c>
      <c r="L67" s="81">
        <f>IF($C$4="Attiecināmās izmaksas",IF('3a+c+n'!$Q67="A",'3a+c+n'!L67,0),0)</f>
        <v>0</v>
      </c>
      <c r="M67" s="28">
        <f>IF($C$4="Attiecināmās izmaksas",IF('3a+c+n'!$Q67="A",'3a+c+n'!M67,0),0)</f>
        <v>0</v>
      </c>
      <c r="N67" s="28">
        <f>IF($C$4="Attiecināmās izmaksas",IF('3a+c+n'!$Q67="A",'3a+c+n'!N67,0),0)</f>
        <v>0</v>
      </c>
      <c r="O67" s="28">
        <f>IF($C$4="Attiecināmās izmaksas",IF('3a+c+n'!$Q67="A",'3a+c+n'!O67,0),0)</f>
        <v>0</v>
      </c>
      <c r="P67" s="59">
        <f>IF($C$4="Attiecināmās izmaksas",IF('3a+c+n'!$Q67="A",'3a+c+n'!P67,0),0)</f>
        <v>0</v>
      </c>
    </row>
    <row r="68" spans="1:16" ht="45">
      <c r="A68" s="64">
        <v>54</v>
      </c>
      <c r="B68" s="28" t="str">
        <f>IF($C$4="Attiecināmās izmaksas",IF('3a+c+n'!$Q68="A",'3a+c+n'!B68,0),0)</f>
        <v>13-00000</v>
      </c>
      <c r="C68" s="28" t="str">
        <f>IF($C$4="Attiecināmās izmaksas",IF('3a+c+n'!$Q68="A",'3a+c+n'!C68,0),0)</f>
        <v>Poliuretāna hermētiķa iestrāde savienojuma vietās (siltināmā daļa/ nesiltināmā daļa), t.sk. balkona griestu savienojums, ieejas mezgla griestu savienojuma vieta u.tml.</v>
      </c>
      <c r="D68" s="28" t="str">
        <f>IF($C$4="Attiecināmās izmaksas",IF('3a+c+n'!$Q68="A",'3a+c+n'!D68,0),0)</f>
        <v>kompl</v>
      </c>
      <c r="E68" s="59"/>
      <c r="F68" s="81"/>
      <c r="G68" s="28"/>
      <c r="H68" s="28">
        <f>IF($C$4="Attiecināmās izmaksas",IF('3a+c+n'!$Q68="A",'3a+c+n'!H68,0),0)</f>
        <v>0</v>
      </c>
      <c r="I68" s="28"/>
      <c r="J68" s="28"/>
      <c r="K68" s="59">
        <f>IF($C$4="Attiecināmās izmaksas",IF('3a+c+n'!$Q68="A",'3a+c+n'!K68,0),0)</f>
        <v>0</v>
      </c>
      <c r="L68" s="81">
        <f>IF($C$4="Attiecināmās izmaksas",IF('3a+c+n'!$Q68="A",'3a+c+n'!L68,0),0)</f>
        <v>0</v>
      </c>
      <c r="M68" s="28">
        <f>IF($C$4="Attiecināmās izmaksas",IF('3a+c+n'!$Q68="A",'3a+c+n'!M68,0),0)</f>
        <v>0</v>
      </c>
      <c r="N68" s="28">
        <f>IF($C$4="Attiecināmās izmaksas",IF('3a+c+n'!$Q68="A",'3a+c+n'!N68,0),0)</f>
        <v>0</v>
      </c>
      <c r="O68" s="28">
        <f>IF($C$4="Attiecināmās izmaksas",IF('3a+c+n'!$Q68="A",'3a+c+n'!O68,0),0)</f>
        <v>0</v>
      </c>
      <c r="P68" s="59">
        <f>IF($C$4="Attiecināmās izmaksas",IF('3a+c+n'!$Q68="A",'3a+c+n'!P68,0),0)</f>
        <v>0</v>
      </c>
    </row>
    <row r="69" spans="1:16">
      <c r="A69" s="64">
        <v>55</v>
      </c>
      <c r="B69" s="28">
        <f>IF($C$4="Attiecināmās izmaksas",IF('3a+c+n'!$Q69="A",'3a+c+n'!B69,0),0)</f>
        <v>0</v>
      </c>
      <c r="C69" s="28">
        <f>IF($C$4="Attiecināmās izmaksas",IF('3a+c+n'!$Q69="A",'3a+c+n'!C69,0),0)</f>
        <v>0</v>
      </c>
      <c r="D69" s="28">
        <f>IF($C$4="Attiecināmās izmaksas",IF('3a+c+n'!$Q69="A",'3a+c+n'!D69,0),0)</f>
        <v>0</v>
      </c>
      <c r="E69" s="59"/>
      <c r="F69" s="81"/>
      <c r="G69" s="28"/>
      <c r="H69" s="28">
        <f>IF($C$4="Attiecināmās izmaksas",IF('3a+c+n'!$Q69="A",'3a+c+n'!H69,0),0)</f>
        <v>0</v>
      </c>
      <c r="I69" s="28"/>
      <c r="J69" s="28"/>
      <c r="K69" s="59">
        <f>IF($C$4="Attiecināmās izmaksas",IF('3a+c+n'!$Q69="A",'3a+c+n'!K69,0),0)</f>
        <v>0</v>
      </c>
      <c r="L69" s="81">
        <f>IF($C$4="Attiecināmās izmaksas",IF('3a+c+n'!$Q69="A",'3a+c+n'!L69,0),0)</f>
        <v>0</v>
      </c>
      <c r="M69" s="28">
        <f>IF($C$4="Attiecināmās izmaksas",IF('3a+c+n'!$Q69="A",'3a+c+n'!M69,0),0)</f>
        <v>0</v>
      </c>
      <c r="N69" s="28">
        <f>IF($C$4="Attiecināmās izmaksas",IF('3a+c+n'!$Q69="A",'3a+c+n'!N69,0),0)</f>
        <v>0</v>
      </c>
      <c r="O69" s="28">
        <f>IF($C$4="Attiecināmās izmaksas",IF('3a+c+n'!$Q69="A",'3a+c+n'!O69,0),0)</f>
        <v>0</v>
      </c>
      <c r="P69" s="59">
        <f>IF($C$4="Attiecināmās izmaksas",IF('3a+c+n'!$Q69="A",'3a+c+n'!P69,0),0)</f>
        <v>0</v>
      </c>
    </row>
    <row r="70" spans="1:16">
      <c r="A70" s="64">
        <v>56</v>
      </c>
      <c r="B70" s="28">
        <f>IF($C$4="Attiecināmās izmaksas",IF('3a+c+n'!$Q70="A",'3a+c+n'!B70,0),0)</f>
        <v>0</v>
      </c>
      <c r="C70" s="28">
        <f>IF($C$4="Attiecināmās izmaksas",IF('3a+c+n'!$Q70="A",'3a+c+n'!C70,0),0)</f>
        <v>0</v>
      </c>
      <c r="D70" s="28">
        <f>IF($C$4="Attiecināmās izmaksas",IF('3a+c+n'!$Q70="A",'3a+c+n'!D70,0),0)</f>
        <v>0</v>
      </c>
      <c r="E70" s="59"/>
      <c r="F70" s="81"/>
      <c r="G70" s="28"/>
      <c r="H70" s="28">
        <f>IF($C$4="Attiecināmās izmaksas",IF('3a+c+n'!$Q70="A",'3a+c+n'!H70,0),0)</f>
        <v>0</v>
      </c>
      <c r="I70" s="28"/>
      <c r="J70" s="28"/>
      <c r="K70" s="59">
        <f>IF($C$4="Attiecināmās izmaksas",IF('3a+c+n'!$Q70="A",'3a+c+n'!K70,0),0)</f>
        <v>0</v>
      </c>
      <c r="L70" s="81">
        <f>IF($C$4="Attiecināmās izmaksas",IF('3a+c+n'!$Q70="A",'3a+c+n'!L70,0),0)</f>
        <v>0</v>
      </c>
      <c r="M70" s="28">
        <f>IF($C$4="Attiecināmās izmaksas",IF('3a+c+n'!$Q70="A",'3a+c+n'!M70,0),0)</f>
        <v>0</v>
      </c>
      <c r="N70" s="28">
        <f>IF($C$4="Attiecināmās izmaksas",IF('3a+c+n'!$Q70="A",'3a+c+n'!N70,0),0)</f>
        <v>0</v>
      </c>
      <c r="O70" s="28">
        <f>IF($C$4="Attiecināmās izmaksas",IF('3a+c+n'!$Q70="A",'3a+c+n'!O70,0),0)</f>
        <v>0</v>
      </c>
      <c r="P70" s="59">
        <f>IF($C$4="Attiecināmās izmaksas",IF('3a+c+n'!$Q70="A",'3a+c+n'!P70,0),0)</f>
        <v>0</v>
      </c>
    </row>
    <row r="71" spans="1:16" ht="22.5">
      <c r="A71" s="64">
        <v>57</v>
      </c>
      <c r="B71" s="28" t="str">
        <f>IF($C$4="Attiecināmās izmaksas",IF('3a+c+n'!$Q71="A",'3a+c+n'!B71,0),0)</f>
        <v>13-00000</v>
      </c>
      <c r="C71" s="28" t="str">
        <f>IF($C$4="Attiecināmās izmaksas",IF('3a+c+n'!$Q71="A",'3a+c+n'!C71,0),0)</f>
        <v>Ailes izveidošana siltumizolācijā ap esošo sadalni, t.sk. stūra profilu iestrāde</v>
      </c>
      <c r="D71" s="28" t="str">
        <f>IF($C$4="Attiecināmās izmaksas",IF('3a+c+n'!$Q71="A",'3a+c+n'!D71,0),0)</f>
        <v>kompl</v>
      </c>
      <c r="E71" s="59"/>
      <c r="F71" s="81"/>
      <c r="G71" s="28"/>
      <c r="H71" s="28">
        <f>IF($C$4="Attiecināmās izmaksas",IF('3a+c+n'!$Q71="A",'3a+c+n'!H71,0),0)</f>
        <v>0</v>
      </c>
      <c r="I71" s="28"/>
      <c r="J71" s="28"/>
      <c r="K71" s="59">
        <f>IF($C$4="Attiecināmās izmaksas",IF('3a+c+n'!$Q71="A",'3a+c+n'!K71,0),0)</f>
        <v>0</v>
      </c>
      <c r="L71" s="81">
        <f>IF($C$4="Attiecināmās izmaksas",IF('3a+c+n'!$Q71="A",'3a+c+n'!L71,0),0)</f>
        <v>0</v>
      </c>
      <c r="M71" s="28">
        <f>IF($C$4="Attiecināmās izmaksas",IF('3a+c+n'!$Q71="A",'3a+c+n'!M71,0),0)</f>
        <v>0</v>
      </c>
      <c r="N71" s="28">
        <f>IF($C$4="Attiecināmās izmaksas",IF('3a+c+n'!$Q71="A",'3a+c+n'!N71,0),0)</f>
        <v>0</v>
      </c>
      <c r="O71" s="28">
        <f>IF($C$4="Attiecināmās izmaksas",IF('3a+c+n'!$Q71="A",'3a+c+n'!O71,0),0)</f>
        <v>0</v>
      </c>
      <c r="P71" s="59">
        <f>IF($C$4="Attiecināmās izmaksas",IF('3a+c+n'!$Q71="A",'3a+c+n'!P71,0),0)</f>
        <v>0</v>
      </c>
    </row>
    <row r="72" spans="1:16">
      <c r="A72" s="64">
        <v>58</v>
      </c>
      <c r="B72" s="28">
        <f>IF($C$4="Attiecināmās izmaksas",IF('3a+c+n'!$Q72="A",'3a+c+n'!B72,0),0)</f>
        <v>0</v>
      </c>
      <c r="C72" s="28">
        <f>IF($C$4="Attiecināmās izmaksas",IF('3a+c+n'!$Q72="A",'3a+c+n'!C72,0),0)</f>
        <v>0</v>
      </c>
      <c r="D72" s="28">
        <f>IF($C$4="Attiecināmās izmaksas",IF('3a+c+n'!$Q72="A",'3a+c+n'!D72,0),0)</f>
        <v>0</v>
      </c>
      <c r="E72" s="59"/>
      <c r="F72" s="81"/>
      <c r="G72" s="28"/>
      <c r="H72" s="28">
        <f>IF($C$4="Attiecināmās izmaksas",IF('3a+c+n'!$Q72="A",'3a+c+n'!H72,0),0)</f>
        <v>0</v>
      </c>
      <c r="I72" s="28"/>
      <c r="J72" s="28"/>
      <c r="K72" s="59">
        <f>IF($C$4="Attiecināmās izmaksas",IF('3a+c+n'!$Q72="A",'3a+c+n'!K72,0),0)</f>
        <v>0</v>
      </c>
      <c r="L72" s="81">
        <f>IF($C$4="Attiecināmās izmaksas",IF('3a+c+n'!$Q72="A",'3a+c+n'!L72,0),0)</f>
        <v>0</v>
      </c>
      <c r="M72" s="28">
        <f>IF($C$4="Attiecināmās izmaksas",IF('3a+c+n'!$Q72="A",'3a+c+n'!M72,0),0)</f>
        <v>0</v>
      </c>
      <c r="N72" s="28">
        <f>IF($C$4="Attiecināmās izmaksas",IF('3a+c+n'!$Q72="A",'3a+c+n'!N72,0),0)</f>
        <v>0</v>
      </c>
      <c r="O72" s="28">
        <f>IF($C$4="Attiecināmās izmaksas",IF('3a+c+n'!$Q72="A",'3a+c+n'!O72,0),0)</f>
        <v>0</v>
      </c>
      <c r="P72" s="59">
        <f>IF($C$4="Attiecināmās izmaksas",IF('3a+c+n'!$Q72="A",'3a+c+n'!P72,0),0)</f>
        <v>0</v>
      </c>
    </row>
    <row r="73" spans="1:16" ht="22.5">
      <c r="A73" s="64">
        <v>59</v>
      </c>
      <c r="B73" s="28" t="str">
        <f>IF($C$4="Attiecināmās izmaksas",IF('3a+c+n'!$Q73="A",'3a+c+n'!B73,0),0)</f>
        <v>13-00000</v>
      </c>
      <c r="C73" s="28" t="str">
        <f>IF($C$4="Attiecināmās izmaksas",IF('3a+c+n'!$Q73="A",'3a+c+n'!C73,0),0)</f>
        <v>Aiļu izveidošana siltumizolācijā ap esošiem gāzes ievadiem, t.sk. stūra profilu iestrāde</v>
      </c>
      <c r="D73" s="28" t="str">
        <f>IF($C$4="Attiecināmās izmaksas",IF('3a+c+n'!$Q73="A",'3a+c+n'!D73,0),0)</f>
        <v>kompl</v>
      </c>
      <c r="E73" s="59"/>
      <c r="F73" s="81"/>
      <c r="G73" s="28"/>
      <c r="H73" s="28">
        <f>IF($C$4="Attiecināmās izmaksas",IF('3a+c+n'!$Q73="A",'3a+c+n'!H73,0),0)</f>
        <v>0</v>
      </c>
      <c r="I73" s="28"/>
      <c r="J73" s="28"/>
      <c r="K73" s="59">
        <f>IF($C$4="Attiecināmās izmaksas",IF('3a+c+n'!$Q73="A",'3a+c+n'!K73,0),0)</f>
        <v>0</v>
      </c>
      <c r="L73" s="81">
        <f>IF($C$4="Attiecināmās izmaksas",IF('3a+c+n'!$Q73="A",'3a+c+n'!L73,0),0)</f>
        <v>0</v>
      </c>
      <c r="M73" s="28">
        <f>IF($C$4="Attiecināmās izmaksas",IF('3a+c+n'!$Q73="A",'3a+c+n'!M73,0),0)</f>
        <v>0</v>
      </c>
      <c r="N73" s="28">
        <f>IF($C$4="Attiecināmās izmaksas",IF('3a+c+n'!$Q73="A",'3a+c+n'!N73,0),0)</f>
        <v>0</v>
      </c>
      <c r="O73" s="28">
        <f>IF($C$4="Attiecināmās izmaksas",IF('3a+c+n'!$Q73="A",'3a+c+n'!O73,0),0)</f>
        <v>0</v>
      </c>
      <c r="P73" s="59">
        <f>IF($C$4="Attiecināmās izmaksas",IF('3a+c+n'!$Q73="A",'3a+c+n'!P73,0),0)</f>
        <v>0</v>
      </c>
    </row>
    <row r="74" spans="1:16">
      <c r="A74" s="64">
        <v>60</v>
      </c>
      <c r="B74" s="28">
        <f>IF($C$4="Attiecināmās izmaksas",IF('3a+c+n'!$Q74="A",'3a+c+n'!B74,0),0)</f>
        <v>0</v>
      </c>
      <c r="C74" s="28">
        <f>IF($C$4="Attiecināmās izmaksas",IF('3a+c+n'!$Q74="A",'3a+c+n'!C74,0),0)</f>
        <v>0</v>
      </c>
      <c r="D74" s="28">
        <f>IF($C$4="Attiecināmās izmaksas",IF('3a+c+n'!$Q74="A",'3a+c+n'!D74,0),0)</f>
        <v>0</v>
      </c>
      <c r="E74" s="59"/>
      <c r="F74" s="81"/>
      <c r="G74" s="28"/>
      <c r="H74" s="28">
        <f>IF($C$4="Attiecināmās izmaksas",IF('3a+c+n'!$Q74="A",'3a+c+n'!H74,0),0)</f>
        <v>0</v>
      </c>
      <c r="I74" s="28"/>
      <c r="J74" s="28"/>
      <c r="K74" s="59">
        <f>IF($C$4="Attiecināmās izmaksas",IF('3a+c+n'!$Q74="A",'3a+c+n'!K74,0),0)</f>
        <v>0</v>
      </c>
      <c r="L74" s="81">
        <f>IF($C$4="Attiecināmās izmaksas",IF('3a+c+n'!$Q74="A",'3a+c+n'!L74,0),0)</f>
        <v>0</v>
      </c>
      <c r="M74" s="28">
        <f>IF($C$4="Attiecināmās izmaksas",IF('3a+c+n'!$Q74="A",'3a+c+n'!M74,0),0)</f>
        <v>0</v>
      </c>
      <c r="N74" s="28">
        <f>IF($C$4="Attiecināmās izmaksas",IF('3a+c+n'!$Q74="A",'3a+c+n'!N74,0),0)</f>
        <v>0</v>
      </c>
      <c r="O74" s="28">
        <f>IF($C$4="Attiecināmās izmaksas",IF('3a+c+n'!$Q74="A",'3a+c+n'!O74,0),0)</f>
        <v>0</v>
      </c>
      <c r="P74" s="59">
        <f>IF($C$4="Attiecināmās izmaksas",IF('3a+c+n'!$Q74="A",'3a+c+n'!P74,0),0)</f>
        <v>0</v>
      </c>
    </row>
    <row r="75" spans="1:16" ht="22.5">
      <c r="A75" s="64">
        <v>61</v>
      </c>
      <c r="B75" s="28" t="str">
        <f>IF($C$4="Attiecināmās izmaksas",IF('3a+c+n'!$Q75="A",'3a+c+n'!B75,0),0)</f>
        <v>13-00000</v>
      </c>
      <c r="C75" s="28" t="str">
        <f>IF($C$4="Attiecināmās izmaksas",IF('3a+c+n'!$Q75="A",'3a+c+n'!C75,0),0)</f>
        <v>Ieejas jumtiņu griestu attīrīšana un izlīdzināšana, arī gruntēšana</v>
      </c>
      <c r="D75" s="28" t="str">
        <f>IF($C$4="Attiecināmās izmaksas",IF('3a+c+n'!$Q75="A",'3a+c+n'!D75,0),0)</f>
        <v>m2</v>
      </c>
      <c r="E75" s="59"/>
      <c r="F75" s="81"/>
      <c r="G75" s="28"/>
      <c r="H75" s="28">
        <f>IF($C$4="Attiecināmās izmaksas",IF('3a+c+n'!$Q75="A",'3a+c+n'!H75,0),0)</f>
        <v>0</v>
      </c>
      <c r="I75" s="28"/>
      <c r="J75" s="28"/>
      <c r="K75" s="59">
        <f>IF($C$4="Attiecināmās izmaksas",IF('3a+c+n'!$Q75="A",'3a+c+n'!K75,0),0)</f>
        <v>0</v>
      </c>
      <c r="L75" s="81">
        <f>IF($C$4="Attiecināmās izmaksas",IF('3a+c+n'!$Q75="A",'3a+c+n'!L75,0),0)</f>
        <v>0</v>
      </c>
      <c r="M75" s="28">
        <f>IF($C$4="Attiecināmās izmaksas",IF('3a+c+n'!$Q75="A",'3a+c+n'!M75,0),0)</f>
        <v>0</v>
      </c>
      <c r="N75" s="28">
        <f>IF($C$4="Attiecināmās izmaksas",IF('3a+c+n'!$Q75="A",'3a+c+n'!N75,0),0)</f>
        <v>0</v>
      </c>
      <c r="O75" s="28">
        <f>IF($C$4="Attiecināmās izmaksas",IF('3a+c+n'!$Q75="A",'3a+c+n'!O75,0),0)</f>
        <v>0</v>
      </c>
      <c r="P75" s="59">
        <f>IF($C$4="Attiecināmās izmaksas",IF('3a+c+n'!$Q75="A",'3a+c+n'!P75,0),0)</f>
        <v>0</v>
      </c>
    </row>
    <row r="76" spans="1:16" ht="22.5">
      <c r="A76" s="64">
        <v>62</v>
      </c>
      <c r="B76" s="28" t="str">
        <f>IF($C$4="Attiecināmās izmaksas",IF('3a+c+n'!$Q76="A",'3a+c+n'!B76,0),0)</f>
        <v>13-00000</v>
      </c>
      <c r="C76" s="28" t="str">
        <f>IF($C$4="Attiecināmās izmaksas",IF('3a+c+n'!$Q76="A",'3a+c+n'!C76,0),0)</f>
        <v>Armējošā slāņa iestrāde ar javas kārtu SAKRET BAK vai ekvivalentu - 1 kārtā, II mehāniskās izturības zonā</v>
      </c>
      <c r="D76" s="28" t="str">
        <f>IF($C$4="Attiecināmās izmaksas",IF('3a+c+n'!$Q76="A",'3a+c+n'!D76,0),0)</f>
        <v>kg</v>
      </c>
      <c r="E76" s="59"/>
      <c r="F76" s="81"/>
      <c r="G76" s="28"/>
      <c r="H76" s="28">
        <f>IF($C$4="Attiecināmās izmaksas",IF('3a+c+n'!$Q76="A",'3a+c+n'!H76,0),0)</f>
        <v>0</v>
      </c>
      <c r="I76" s="28"/>
      <c r="J76" s="28"/>
      <c r="K76" s="59">
        <f>IF($C$4="Attiecināmās izmaksas",IF('3a+c+n'!$Q76="A",'3a+c+n'!K76,0),0)</f>
        <v>0</v>
      </c>
      <c r="L76" s="81">
        <f>IF($C$4="Attiecināmās izmaksas",IF('3a+c+n'!$Q76="A",'3a+c+n'!L76,0),0)</f>
        <v>0</v>
      </c>
      <c r="M76" s="28">
        <f>IF($C$4="Attiecināmās izmaksas",IF('3a+c+n'!$Q76="A",'3a+c+n'!M76,0),0)</f>
        <v>0</v>
      </c>
      <c r="N76" s="28">
        <f>IF($C$4="Attiecināmās izmaksas",IF('3a+c+n'!$Q76="A",'3a+c+n'!N76,0),0)</f>
        <v>0</v>
      </c>
      <c r="O76" s="28">
        <f>IF($C$4="Attiecināmās izmaksas",IF('3a+c+n'!$Q76="A",'3a+c+n'!O76,0),0)</f>
        <v>0</v>
      </c>
      <c r="P76" s="59">
        <f>IF($C$4="Attiecināmās izmaksas",IF('3a+c+n'!$Q76="A",'3a+c+n'!P76,0),0)</f>
        <v>0</v>
      </c>
    </row>
    <row r="77" spans="1:16" ht="22.5">
      <c r="A77" s="64">
        <v>63</v>
      </c>
      <c r="B77" s="28" t="str">
        <f>IF($C$4="Attiecināmās izmaksas",IF('3a+c+n'!$Q77="A",'3a+c+n'!B77,0),0)</f>
        <v>13-00000</v>
      </c>
      <c r="C77" s="28" t="str">
        <f>IF($C$4="Attiecināmās izmaksas",IF('3a+c+n'!$Q77="A",'3a+c+n'!C77,0),0)</f>
        <v>Stiklušķiedras siets SSA-1363-160 160 g/m²  - 1 kārtās, I mehāniskās izturības zonā</v>
      </c>
      <c r="D77" s="28" t="str">
        <f>IF($C$4="Attiecināmās izmaksas",IF('3a+c+n'!$Q77="A",'3a+c+n'!D77,0),0)</f>
        <v>m2</v>
      </c>
      <c r="E77" s="59"/>
      <c r="F77" s="81"/>
      <c r="G77" s="28"/>
      <c r="H77" s="28">
        <f>IF($C$4="Attiecināmās izmaksas",IF('3a+c+n'!$Q77="A",'3a+c+n'!H77,0),0)</f>
        <v>0</v>
      </c>
      <c r="I77" s="28"/>
      <c r="J77" s="28"/>
      <c r="K77" s="59">
        <f>IF($C$4="Attiecināmās izmaksas",IF('3a+c+n'!$Q77="A",'3a+c+n'!K77,0),0)</f>
        <v>0</v>
      </c>
      <c r="L77" s="81">
        <f>IF($C$4="Attiecināmās izmaksas",IF('3a+c+n'!$Q77="A",'3a+c+n'!L77,0),0)</f>
        <v>0</v>
      </c>
      <c r="M77" s="28">
        <f>IF($C$4="Attiecināmās izmaksas",IF('3a+c+n'!$Q77="A",'3a+c+n'!M77,0),0)</f>
        <v>0</v>
      </c>
      <c r="N77" s="28">
        <f>IF($C$4="Attiecināmās izmaksas",IF('3a+c+n'!$Q77="A",'3a+c+n'!N77,0),0)</f>
        <v>0</v>
      </c>
      <c r="O77" s="28">
        <f>IF($C$4="Attiecināmās izmaksas",IF('3a+c+n'!$Q77="A",'3a+c+n'!O77,0),0)</f>
        <v>0</v>
      </c>
      <c r="P77" s="59">
        <f>IF($C$4="Attiecināmās izmaksas",IF('3a+c+n'!$Q77="A",'3a+c+n'!P77,0),0)</f>
        <v>0</v>
      </c>
    </row>
    <row r="78" spans="1:16" ht="22.5">
      <c r="A78" s="64">
        <v>64</v>
      </c>
      <c r="B78" s="28" t="str">
        <f>IF($C$4="Attiecināmās izmaksas",IF('3a+c+n'!$Q78="A",'3a+c+n'!B78,0),0)</f>
        <v>13-00000</v>
      </c>
      <c r="C78" s="28" t="str">
        <f>IF($C$4="Attiecināmās izmaksas",IF('3a+c+n'!$Q78="A",'3a+c+n'!C78,0),0)</f>
        <v>Ieejas jumtiņu griestu gruntēšana ar SAKRET PG vai ekviv. un krāsošana ar iekštelpu krāsu.</v>
      </c>
      <c r="D78" s="28" t="str">
        <f>IF($C$4="Attiecināmās izmaksas",IF('3a+c+n'!$Q78="A",'3a+c+n'!D78,0),0)</f>
        <v>m2</v>
      </c>
      <c r="E78" s="59"/>
      <c r="F78" s="81"/>
      <c r="G78" s="28"/>
      <c r="H78" s="28">
        <f>IF($C$4="Attiecināmās izmaksas",IF('3a+c+n'!$Q78="A",'3a+c+n'!H78,0),0)</f>
        <v>0</v>
      </c>
      <c r="I78" s="28"/>
      <c r="J78" s="28"/>
      <c r="K78" s="59">
        <f>IF($C$4="Attiecināmās izmaksas",IF('3a+c+n'!$Q78="A",'3a+c+n'!K78,0),0)</f>
        <v>0</v>
      </c>
      <c r="L78" s="81">
        <f>IF($C$4="Attiecināmās izmaksas",IF('3a+c+n'!$Q78="A",'3a+c+n'!L78,0),0)</f>
        <v>0</v>
      </c>
      <c r="M78" s="28">
        <f>IF($C$4="Attiecināmās izmaksas",IF('3a+c+n'!$Q78="A",'3a+c+n'!M78,0),0)</f>
        <v>0</v>
      </c>
      <c r="N78" s="28">
        <f>IF($C$4="Attiecināmās izmaksas",IF('3a+c+n'!$Q78="A",'3a+c+n'!N78,0),0)</f>
        <v>0</v>
      </c>
      <c r="O78" s="28">
        <f>IF($C$4="Attiecināmās izmaksas",IF('3a+c+n'!$Q78="A",'3a+c+n'!O78,0),0)</f>
        <v>0</v>
      </c>
      <c r="P78" s="59">
        <f>IF($C$4="Attiecināmās izmaksas",IF('3a+c+n'!$Q78="A",'3a+c+n'!P78,0),0)</f>
        <v>0</v>
      </c>
    </row>
    <row r="79" spans="1:16" ht="22.5">
      <c r="A79" s="64">
        <v>65</v>
      </c>
      <c r="B79" s="28" t="str">
        <f>IF($C$4="Attiecināmās izmaksas",IF('3a+c+n'!$Q79="A",'3a+c+n'!B79,0),0)</f>
        <v>13-00000</v>
      </c>
      <c r="C79" s="28" t="str">
        <f>IF($C$4="Attiecināmās izmaksas",IF('3a+c+n'!$Q79="A",'3a+c+n'!C79,0),0)</f>
        <v>Ieejas jumtiņu attīrīšana no apauguma un nenostiprinātām daļā (no augšas)</v>
      </c>
      <c r="D79" s="28" t="str">
        <f>IF($C$4="Attiecināmās izmaksas",IF('3a+c+n'!$Q79="A",'3a+c+n'!D79,0),0)</f>
        <v>m2</v>
      </c>
      <c r="E79" s="59"/>
      <c r="F79" s="81"/>
      <c r="G79" s="28"/>
      <c r="H79" s="28">
        <f>IF($C$4="Attiecināmās izmaksas",IF('3a+c+n'!$Q79="A",'3a+c+n'!H79,0),0)</f>
        <v>0</v>
      </c>
      <c r="I79" s="28"/>
      <c r="J79" s="28"/>
      <c r="K79" s="59">
        <f>IF($C$4="Attiecināmās izmaksas",IF('3a+c+n'!$Q79="A",'3a+c+n'!K79,0),0)</f>
        <v>0</v>
      </c>
      <c r="L79" s="81">
        <f>IF($C$4="Attiecināmās izmaksas",IF('3a+c+n'!$Q79="A",'3a+c+n'!L79,0),0)</f>
        <v>0</v>
      </c>
      <c r="M79" s="28">
        <f>IF($C$4="Attiecināmās izmaksas",IF('3a+c+n'!$Q79="A",'3a+c+n'!M79,0),0)</f>
        <v>0</v>
      </c>
      <c r="N79" s="28">
        <f>IF($C$4="Attiecināmās izmaksas",IF('3a+c+n'!$Q79="A",'3a+c+n'!N79,0),0)</f>
        <v>0</v>
      </c>
      <c r="O79" s="28">
        <f>IF($C$4="Attiecināmās izmaksas",IF('3a+c+n'!$Q79="A",'3a+c+n'!O79,0),0)</f>
        <v>0</v>
      </c>
      <c r="P79" s="59">
        <f>IF($C$4="Attiecināmās izmaksas",IF('3a+c+n'!$Q79="A",'3a+c+n'!P79,0),0)</f>
        <v>0</v>
      </c>
    </row>
    <row r="80" spans="1:16" ht="22.5">
      <c r="A80" s="64">
        <v>66</v>
      </c>
      <c r="B80" s="28" t="str">
        <f>IF($C$4="Attiecināmās izmaksas",IF('3a+c+n'!$Q80="A",'3a+c+n'!B80,0),0)</f>
        <v>13-00000</v>
      </c>
      <c r="C80" s="28" t="str">
        <f>IF($C$4="Attiecināmās izmaksas",IF('3a+c+n'!$Q80="A",'3a+c+n'!C80,0),0)</f>
        <v>Impregnētas koka sijas 120x50, l=500, S=800 montāža, t.sk. stiprinājumi</v>
      </c>
      <c r="D80" s="28" t="str">
        <f>IF($C$4="Attiecināmās izmaksas",IF('3a+c+n'!$Q80="A",'3a+c+n'!D80,0),0)</f>
        <v>gab</v>
      </c>
      <c r="E80" s="59"/>
      <c r="F80" s="81"/>
      <c r="G80" s="28"/>
      <c r="H80" s="28">
        <f>IF($C$4="Attiecināmās izmaksas",IF('3a+c+n'!$Q80="A",'3a+c+n'!H80,0),0)</f>
        <v>0</v>
      </c>
      <c r="I80" s="28"/>
      <c r="J80" s="28"/>
      <c r="K80" s="59">
        <f>IF($C$4="Attiecināmās izmaksas",IF('3a+c+n'!$Q80="A",'3a+c+n'!K80,0),0)</f>
        <v>0</v>
      </c>
      <c r="L80" s="81">
        <f>IF($C$4="Attiecināmās izmaksas",IF('3a+c+n'!$Q80="A",'3a+c+n'!L80,0),0)</f>
        <v>0</v>
      </c>
      <c r="M80" s="28">
        <f>IF($C$4="Attiecināmās izmaksas",IF('3a+c+n'!$Q80="A",'3a+c+n'!M80,0),0)</f>
        <v>0</v>
      </c>
      <c r="N80" s="28">
        <f>IF($C$4="Attiecināmās izmaksas",IF('3a+c+n'!$Q80="A",'3a+c+n'!N80,0),0)</f>
        <v>0</v>
      </c>
      <c r="O80" s="28">
        <f>IF($C$4="Attiecināmās izmaksas",IF('3a+c+n'!$Q80="A",'3a+c+n'!O80,0),0)</f>
        <v>0</v>
      </c>
      <c r="P80" s="59">
        <f>IF($C$4="Attiecināmās izmaksas",IF('3a+c+n'!$Q80="A",'3a+c+n'!P80,0),0)</f>
        <v>0</v>
      </c>
    </row>
    <row r="81" spans="1:16" ht="22.5">
      <c r="A81" s="64">
        <v>67</v>
      </c>
      <c r="B81" s="28" t="str">
        <f>IF($C$4="Attiecināmās izmaksas",IF('3a+c+n'!$Q81="A",'3a+c+n'!B81,0),0)</f>
        <v>13-00000</v>
      </c>
      <c r="C81" s="28" t="str">
        <f>IF($C$4="Attiecināmās izmaksas",IF('3a+c+n'!$Q81="A",'3a+c+n'!C81,0),0)</f>
        <v>Impregnētas koka brusas 30x30, t.sk. stiprinājumi</v>
      </c>
      <c r="D81" s="28" t="str">
        <f>IF($C$4="Attiecināmās izmaksas",IF('3a+c+n'!$Q81="A",'3a+c+n'!D81,0),0)</f>
        <v>tm</v>
      </c>
      <c r="E81" s="59"/>
      <c r="F81" s="81"/>
      <c r="G81" s="28"/>
      <c r="H81" s="28">
        <f>IF($C$4="Attiecināmās izmaksas",IF('3a+c+n'!$Q81="A",'3a+c+n'!H81,0),0)</f>
        <v>0</v>
      </c>
      <c r="I81" s="28"/>
      <c r="J81" s="28"/>
      <c r="K81" s="59">
        <f>IF($C$4="Attiecināmās izmaksas",IF('3a+c+n'!$Q81="A",'3a+c+n'!K81,0),0)</f>
        <v>0</v>
      </c>
      <c r="L81" s="81">
        <f>IF($C$4="Attiecināmās izmaksas",IF('3a+c+n'!$Q81="A",'3a+c+n'!L81,0),0)</f>
        <v>0</v>
      </c>
      <c r="M81" s="28">
        <f>IF($C$4="Attiecināmās izmaksas",IF('3a+c+n'!$Q81="A",'3a+c+n'!M81,0),0)</f>
        <v>0</v>
      </c>
      <c r="N81" s="28">
        <f>IF($C$4="Attiecināmās izmaksas",IF('3a+c+n'!$Q81="A",'3a+c+n'!N81,0),0)</f>
        <v>0</v>
      </c>
      <c r="O81" s="28">
        <f>IF($C$4="Attiecināmās izmaksas",IF('3a+c+n'!$Q81="A",'3a+c+n'!O81,0),0)</f>
        <v>0</v>
      </c>
      <c r="P81" s="59">
        <f>IF($C$4="Attiecināmās izmaksas",IF('3a+c+n'!$Q81="A",'3a+c+n'!P81,0),0)</f>
        <v>0</v>
      </c>
    </row>
    <row r="82" spans="1:16" ht="22.5">
      <c r="A82" s="64">
        <v>68</v>
      </c>
      <c r="B82" s="28" t="str">
        <f>IF($C$4="Attiecināmās izmaksas",IF('3a+c+n'!$Q82="A",'3a+c+n'!B82,0),0)</f>
        <v>13-00000</v>
      </c>
      <c r="C82" s="28" t="str">
        <f>IF($C$4="Attiecināmās izmaksas",IF('3a+c+n'!$Q82="A",'3a+c+n'!C82,0),0)</f>
        <v>Apdares dēļi 20x150mm  t.sk. stiprinājumi</v>
      </c>
      <c r="D82" s="28" t="str">
        <f>IF($C$4="Attiecināmās izmaksas",IF('3a+c+n'!$Q82="A",'3a+c+n'!D82,0),0)</f>
        <v>tm</v>
      </c>
      <c r="E82" s="59"/>
      <c r="F82" s="81"/>
      <c r="G82" s="28"/>
      <c r="H82" s="28">
        <f>IF($C$4="Attiecināmās izmaksas",IF('3a+c+n'!$Q82="A",'3a+c+n'!H82,0),0)</f>
        <v>0</v>
      </c>
      <c r="I82" s="28"/>
      <c r="J82" s="28"/>
      <c r="K82" s="59">
        <f>IF($C$4="Attiecināmās izmaksas",IF('3a+c+n'!$Q82="A",'3a+c+n'!K82,0),0)</f>
        <v>0</v>
      </c>
      <c r="L82" s="81">
        <f>IF($C$4="Attiecināmās izmaksas",IF('3a+c+n'!$Q82="A",'3a+c+n'!L82,0),0)</f>
        <v>0</v>
      </c>
      <c r="M82" s="28">
        <f>IF($C$4="Attiecināmās izmaksas",IF('3a+c+n'!$Q82="A",'3a+c+n'!M82,0),0)</f>
        <v>0</v>
      </c>
      <c r="N82" s="28">
        <f>IF($C$4="Attiecināmās izmaksas",IF('3a+c+n'!$Q82="A",'3a+c+n'!N82,0),0)</f>
        <v>0</v>
      </c>
      <c r="O82" s="28">
        <f>IF($C$4="Attiecināmās izmaksas",IF('3a+c+n'!$Q82="A",'3a+c+n'!O82,0),0)</f>
        <v>0</v>
      </c>
      <c r="P82" s="59">
        <f>IF($C$4="Attiecināmās izmaksas",IF('3a+c+n'!$Q82="A",'3a+c+n'!P82,0),0)</f>
        <v>0</v>
      </c>
    </row>
    <row r="83" spans="1:16" ht="22.5">
      <c r="A83" s="64">
        <v>69</v>
      </c>
      <c r="B83" s="28" t="str">
        <f>IF($C$4="Attiecināmās izmaksas",IF('3a+c+n'!$Q83="A",'3a+c+n'!B83,0),0)</f>
        <v>09-00000</v>
      </c>
      <c r="C83" s="28" t="str">
        <f>IF($C$4="Attiecināmās izmaksas",IF('3a+c+n'!$Q83="A",'3a+c+n'!C83,0),0)</f>
        <v>Apakšējais juma siltumizolācijas slānis Paroc Ros 30 vai ekvivalents; λ=0,036W/mK, b=120</v>
      </c>
      <c r="D83" s="28" t="str">
        <f>IF($C$4="Attiecināmās izmaksas",IF('3a+c+n'!$Q83="A",'3a+c+n'!D83,0),0)</f>
        <v>m2</v>
      </c>
      <c r="E83" s="59"/>
      <c r="F83" s="81"/>
      <c r="G83" s="28"/>
      <c r="H83" s="28">
        <f>IF($C$4="Attiecināmās izmaksas",IF('3a+c+n'!$Q83="A",'3a+c+n'!H83,0),0)</f>
        <v>0</v>
      </c>
      <c r="I83" s="28"/>
      <c r="J83" s="28"/>
      <c r="K83" s="59">
        <f>IF($C$4="Attiecināmās izmaksas",IF('3a+c+n'!$Q83="A",'3a+c+n'!K83,0),0)</f>
        <v>0</v>
      </c>
      <c r="L83" s="81">
        <f>IF($C$4="Attiecināmās izmaksas",IF('3a+c+n'!$Q83="A",'3a+c+n'!L83,0),0)</f>
        <v>0</v>
      </c>
      <c r="M83" s="28">
        <f>IF($C$4="Attiecināmās izmaksas",IF('3a+c+n'!$Q83="A",'3a+c+n'!M83,0),0)</f>
        <v>0</v>
      </c>
      <c r="N83" s="28">
        <f>IF($C$4="Attiecināmās izmaksas",IF('3a+c+n'!$Q83="A",'3a+c+n'!N83,0),0)</f>
        <v>0</v>
      </c>
      <c r="O83" s="28">
        <f>IF($C$4="Attiecināmās izmaksas",IF('3a+c+n'!$Q83="A",'3a+c+n'!O83,0),0)</f>
        <v>0</v>
      </c>
      <c r="P83" s="59">
        <f>IF($C$4="Attiecināmās izmaksas",IF('3a+c+n'!$Q83="A",'3a+c+n'!P83,0),0)</f>
        <v>0</v>
      </c>
    </row>
    <row r="84" spans="1:16" ht="33.75">
      <c r="A84" s="64">
        <v>70</v>
      </c>
      <c r="B84" s="28" t="str">
        <f>IF($C$4="Attiecināmās izmaksas",IF('3a+c+n'!$Q84="A",'3a+c+n'!B84,0),0)</f>
        <v>09-00000</v>
      </c>
      <c r="C84" s="28" t="str">
        <f>IF($C$4="Attiecināmās izmaksas",IF('3a+c+n'!$Q84="A",'3a+c+n'!C84,0),0)</f>
        <v>Akmens vates siltumizolācija, kas tiek lietota kā virsējais slānis Paroc ROB 80 vai ekviv. (λ&lt;=0,038 W/(mK)) b=30mm</v>
      </c>
      <c r="D84" s="28" t="str">
        <f>IF($C$4="Attiecināmās izmaksas",IF('3a+c+n'!$Q84="A",'3a+c+n'!D84,0),0)</f>
        <v>m2</v>
      </c>
      <c r="E84" s="59"/>
      <c r="F84" s="81"/>
      <c r="G84" s="28"/>
      <c r="H84" s="28">
        <f>IF($C$4="Attiecināmās izmaksas",IF('3a+c+n'!$Q84="A",'3a+c+n'!H84,0),0)</f>
        <v>0</v>
      </c>
      <c r="I84" s="28"/>
      <c r="J84" s="28"/>
      <c r="K84" s="59">
        <f>IF($C$4="Attiecināmās izmaksas",IF('3a+c+n'!$Q84="A",'3a+c+n'!K84,0),0)</f>
        <v>0</v>
      </c>
      <c r="L84" s="81">
        <f>IF($C$4="Attiecināmās izmaksas",IF('3a+c+n'!$Q84="A",'3a+c+n'!L84,0),0)</f>
        <v>0</v>
      </c>
      <c r="M84" s="28">
        <f>IF($C$4="Attiecināmās izmaksas",IF('3a+c+n'!$Q84="A",'3a+c+n'!M84,0),0)</f>
        <v>0</v>
      </c>
      <c r="N84" s="28">
        <f>IF($C$4="Attiecināmās izmaksas",IF('3a+c+n'!$Q84="A",'3a+c+n'!N84,0),0)</f>
        <v>0</v>
      </c>
      <c r="O84" s="28">
        <f>IF($C$4="Attiecināmās izmaksas",IF('3a+c+n'!$Q84="A",'3a+c+n'!O84,0),0)</f>
        <v>0</v>
      </c>
      <c r="P84" s="59">
        <f>IF($C$4="Attiecināmās izmaksas",IF('3a+c+n'!$Q84="A",'3a+c+n'!P84,0),0)</f>
        <v>0</v>
      </c>
    </row>
    <row r="85" spans="1:16" ht="22.5">
      <c r="A85" s="64">
        <v>71</v>
      </c>
      <c r="B85" s="28" t="str">
        <f>IF($C$4="Attiecināmās izmaksas",IF('3a+c+n'!$Q85="A",'3a+c+n'!B85,0),0)</f>
        <v>09-00000</v>
      </c>
      <c r="C85" s="28" t="str">
        <f>IF($C$4="Attiecināmās izmaksas",IF('3a+c+n'!$Q85="A",'3a+c+n'!C85,0),0)</f>
        <v>Teleskopiskie jumta izolācijas dībeļi, t.sk. skrūves 3gab/m2</v>
      </c>
      <c r="D85" s="28" t="str">
        <f>IF($C$4="Attiecināmās izmaksas",IF('3a+c+n'!$Q85="A",'3a+c+n'!D85,0),0)</f>
        <v>gab.</v>
      </c>
      <c r="E85" s="59"/>
      <c r="F85" s="81"/>
      <c r="G85" s="28"/>
      <c r="H85" s="28">
        <f>IF($C$4="Attiecināmās izmaksas",IF('3a+c+n'!$Q85="A",'3a+c+n'!H85,0),0)</f>
        <v>0</v>
      </c>
      <c r="I85" s="28"/>
      <c r="J85" s="28"/>
      <c r="K85" s="59">
        <f>IF($C$4="Attiecināmās izmaksas",IF('3a+c+n'!$Q85="A",'3a+c+n'!K85,0),0)</f>
        <v>0</v>
      </c>
      <c r="L85" s="81">
        <f>IF($C$4="Attiecināmās izmaksas",IF('3a+c+n'!$Q85="A",'3a+c+n'!L85,0),0)</f>
        <v>0</v>
      </c>
      <c r="M85" s="28">
        <f>IF($C$4="Attiecināmās izmaksas",IF('3a+c+n'!$Q85="A",'3a+c+n'!M85,0),0)</f>
        <v>0</v>
      </c>
      <c r="N85" s="28">
        <f>IF($C$4="Attiecināmās izmaksas",IF('3a+c+n'!$Q85="A",'3a+c+n'!N85,0),0)</f>
        <v>0</v>
      </c>
      <c r="O85" s="28">
        <f>IF($C$4="Attiecināmās izmaksas",IF('3a+c+n'!$Q85="A",'3a+c+n'!O85,0),0)</f>
        <v>0</v>
      </c>
      <c r="P85" s="59">
        <f>IF($C$4="Attiecināmās izmaksas",IF('3a+c+n'!$Q85="A",'3a+c+n'!P85,0),0)</f>
        <v>0</v>
      </c>
    </row>
    <row r="86" spans="1:16" ht="67.5">
      <c r="A86" s="64">
        <v>72</v>
      </c>
      <c r="B86" s="28" t="str">
        <f>IF($C$4="Attiecināmās izmaksas",IF('3a+c+n'!$Q86="A",'3a+c+n'!B86,0),0)</f>
        <v>13-00000</v>
      </c>
      <c r="C86" s="28" t="str">
        <f>IF($C$4="Attiecināmās izmaksas",IF('3a+c+n'!$Q86="A",'3a+c+n'!C86,0),0)</f>
        <v xml:space="preserve">Bitumena ruļļu materiāla 2 kārtās iestrāde ieejas lieveņa jumtiņam (no augšas) (virskārta - TECHNONICOL Technoelast EKP K-PS 170/5000 vai ekvivalents pamatkārta -  TECHNONICOL Technoelast Premium SBS vai ekvivalents. Jānodrošina slīpums no ēkas MIN 1,5o </v>
      </c>
      <c r="D86" s="28" t="str">
        <f>IF($C$4="Attiecināmās izmaksas",IF('3a+c+n'!$Q86="A",'3a+c+n'!D86,0),0)</f>
        <v>m2</v>
      </c>
      <c r="E86" s="59"/>
      <c r="F86" s="81"/>
      <c r="G86" s="28"/>
      <c r="H86" s="28">
        <f>IF($C$4="Attiecināmās izmaksas",IF('3a+c+n'!$Q86="A",'3a+c+n'!H86,0),0)</f>
        <v>0</v>
      </c>
      <c r="I86" s="28"/>
      <c r="J86" s="28"/>
      <c r="K86" s="59">
        <f>IF($C$4="Attiecināmās izmaksas",IF('3a+c+n'!$Q86="A",'3a+c+n'!K86,0),0)</f>
        <v>0</v>
      </c>
      <c r="L86" s="81">
        <f>IF($C$4="Attiecināmās izmaksas",IF('3a+c+n'!$Q86="A",'3a+c+n'!L86,0),0)</f>
        <v>0</v>
      </c>
      <c r="M86" s="28">
        <f>IF($C$4="Attiecināmās izmaksas",IF('3a+c+n'!$Q86="A",'3a+c+n'!M86,0),0)</f>
        <v>0</v>
      </c>
      <c r="N86" s="28">
        <f>IF($C$4="Attiecināmās izmaksas",IF('3a+c+n'!$Q86="A",'3a+c+n'!N86,0),0)</f>
        <v>0</v>
      </c>
      <c r="O86" s="28">
        <f>IF($C$4="Attiecināmās izmaksas",IF('3a+c+n'!$Q86="A",'3a+c+n'!O86,0),0)</f>
        <v>0</v>
      </c>
      <c r="P86" s="59">
        <f>IF($C$4="Attiecināmās izmaksas",IF('3a+c+n'!$Q86="A",'3a+c+n'!P86,0),0)</f>
        <v>0</v>
      </c>
    </row>
    <row r="87" spans="1:16" ht="78.75">
      <c r="A87" s="64">
        <v>73</v>
      </c>
      <c r="B87" s="28" t="str">
        <f>IF($C$4="Attiecināmās izmaksas",IF('3a+c+n'!$Q87="A",'3a+c+n'!B87,0),0)</f>
        <v>13-00000</v>
      </c>
      <c r="C87" s="28" t="str">
        <f>IF($C$4="Attiecināmās izmaksas",IF('3a+c+n'!$Q87="A",'3a+c+n'!C87,0),0)</f>
        <v>Savienojuma vieta izveide ar siltinātu fasādes sienu, t.sk. PVC profils Baumit vai ekviv.; PVC cokola profila lāsenis Baumit PROFIL 815 Plus vai ekviv.; stiprinājumi; blīvlenta ALB - EXT vai ekviv.; ekstrudēta putupolistirola josla b=100mm, h=150mm; papildus izolācijas materiāls un papildus uzkausējamā materiāla slānis stūra izveidei</v>
      </c>
      <c r="D87" s="28" t="str">
        <f>IF($C$4="Attiecināmās izmaksas",IF('3a+c+n'!$Q87="A",'3a+c+n'!D87,0),0)</f>
        <v>tm</v>
      </c>
      <c r="E87" s="59"/>
      <c r="F87" s="81"/>
      <c r="G87" s="28"/>
      <c r="H87" s="28">
        <f>IF($C$4="Attiecināmās izmaksas",IF('3a+c+n'!$Q87="A",'3a+c+n'!H87,0),0)</f>
        <v>0</v>
      </c>
      <c r="I87" s="28"/>
      <c r="J87" s="28"/>
      <c r="K87" s="59">
        <f>IF($C$4="Attiecināmās izmaksas",IF('3a+c+n'!$Q87="A",'3a+c+n'!K87,0),0)</f>
        <v>0</v>
      </c>
      <c r="L87" s="81">
        <f>IF($C$4="Attiecināmās izmaksas",IF('3a+c+n'!$Q87="A",'3a+c+n'!L87,0),0)</f>
        <v>0</v>
      </c>
      <c r="M87" s="28">
        <f>IF($C$4="Attiecināmās izmaksas",IF('3a+c+n'!$Q87="A",'3a+c+n'!M87,0),0)</f>
        <v>0</v>
      </c>
      <c r="N87" s="28">
        <f>IF($C$4="Attiecināmās izmaksas",IF('3a+c+n'!$Q87="A",'3a+c+n'!N87,0),0)</f>
        <v>0</v>
      </c>
      <c r="O87" s="28">
        <f>IF($C$4="Attiecināmās izmaksas",IF('3a+c+n'!$Q87="A",'3a+c+n'!O87,0),0)</f>
        <v>0</v>
      </c>
      <c r="P87" s="59">
        <f>IF($C$4="Attiecināmās izmaksas",IF('3a+c+n'!$Q87="A",'3a+c+n'!P87,0),0)</f>
        <v>0</v>
      </c>
    </row>
    <row r="88" spans="1:16" ht="33.75">
      <c r="A88" s="64">
        <v>74</v>
      </c>
      <c r="B88" s="28" t="str">
        <f>IF($C$4="Attiecināmās izmaksas",IF('3a+c+n'!$Q88="A",'3a+c+n'!B88,0),0)</f>
        <v>13-00000</v>
      </c>
      <c r="C88" s="28" t="str">
        <f>IF($C$4="Attiecināmās izmaksas",IF('3a+c+n'!$Q88="A",'3a+c+n'!C88,0),0)</f>
        <v>Cinkota skārda ar PURAL pārklajumu jumta karnīzes montāža ieejas lieveņa jumtiņam pa perimetru, b=0,5mm, h~300 mm. Tonis atbilstoši krāsu pasei.</v>
      </c>
      <c r="D88" s="28" t="str">
        <f>IF($C$4="Attiecināmās izmaksas",IF('3a+c+n'!$Q88="A",'3a+c+n'!D88,0),0)</f>
        <v>tm</v>
      </c>
      <c r="E88" s="59"/>
      <c r="F88" s="81"/>
      <c r="G88" s="28"/>
      <c r="H88" s="28">
        <f>IF($C$4="Attiecināmās izmaksas",IF('3a+c+n'!$Q88="A",'3a+c+n'!H88,0),0)</f>
        <v>0</v>
      </c>
      <c r="I88" s="28"/>
      <c r="J88" s="28"/>
      <c r="K88" s="59">
        <f>IF($C$4="Attiecināmās izmaksas",IF('3a+c+n'!$Q88="A",'3a+c+n'!K88,0),0)</f>
        <v>0</v>
      </c>
      <c r="L88" s="81">
        <f>IF($C$4="Attiecināmās izmaksas",IF('3a+c+n'!$Q88="A",'3a+c+n'!L88,0),0)</f>
        <v>0</v>
      </c>
      <c r="M88" s="28">
        <f>IF($C$4="Attiecināmās izmaksas",IF('3a+c+n'!$Q88="A",'3a+c+n'!M88,0),0)</f>
        <v>0</v>
      </c>
      <c r="N88" s="28">
        <f>IF($C$4="Attiecināmās izmaksas",IF('3a+c+n'!$Q88="A",'3a+c+n'!N88,0),0)</f>
        <v>0</v>
      </c>
      <c r="O88" s="28">
        <f>IF($C$4="Attiecināmās izmaksas",IF('3a+c+n'!$Q88="A",'3a+c+n'!O88,0),0)</f>
        <v>0</v>
      </c>
      <c r="P88" s="59">
        <f>IF($C$4="Attiecināmās izmaksas",IF('3a+c+n'!$Q88="A",'3a+c+n'!P88,0),0)</f>
        <v>0</v>
      </c>
    </row>
    <row r="89" spans="1:16" ht="22.5">
      <c r="A89" s="64">
        <v>75</v>
      </c>
      <c r="B89" s="28" t="str">
        <f>IF($C$4="Attiecināmās izmaksas",IF('3a+c+n'!$Q89="A",'3a+c+n'!B89,0),0)</f>
        <v>13-00000</v>
      </c>
      <c r="C89" s="28" t="str">
        <f>IF($C$4="Attiecināmās izmaksas",IF('3a+c+n'!$Q89="A",'3a+c+n'!C89,0),0)</f>
        <v>Profilēta tekne - cinkts skārds ar PURAL pārklājumu
b=125, t. sk. stiprinājumi, teknes āķi</v>
      </c>
      <c r="D89" s="28" t="str">
        <f>IF($C$4="Attiecināmās izmaksas",IF('3a+c+n'!$Q89="A",'3a+c+n'!D89,0),0)</f>
        <v>tm</v>
      </c>
      <c r="E89" s="59"/>
      <c r="F89" s="81"/>
      <c r="G89" s="28"/>
      <c r="H89" s="28">
        <f>IF($C$4="Attiecināmās izmaksas",IF('3a+c+n'!$Q89="A",'3a+c+n'!H89,0),0)</f>
        <v>0</v>
      </c>
      <c r="I89" s="28"/>
      <c r="J89" s="28"/>
      <c r="K89" s="59">
        <f>IF($C$4="Attiecināmās izmaksas",IF('3a+c+n'!$Q89="A",'3a+c+n'!K89,0),0)</f>
        <v>0</v>
      </c>
      <c r="L89" s="81">
        <f>IF($C$4="Attiecināmās izmaksas",IF('3a+c+n'!$Q89="A",'3a+c+n'!L89,0),0)</f>
        <v>0</v>
      </c>
      <c r="M89" s="28">
        <f>IF($C$4="Attiecināmās izmaksas",IF('3a+c+n'!$Q89="A",'3a+c+n'!M89,0),0)</f>
        <v>0</v>
      </c>
      <c r="N89" s="28">
        <f>IF($C$4="Attiecināmās izmaksas",IF('3a+c+n'!$Q89="A",'3a+c+n'!N89,0),0)</f>
        <v>0</v>
      </c>
      <c r="O89" s="28">
        <f>IF($C$4="Attiecināmās izmaksas",IF('3a+c+n'!$Q89="A",'3a+c+n'!O89,0),0)</f>
        <v>0</v>
      </c>
      <c r="P89" s="59">
        <f>IF($C$4="Attiecināmās izmaksas",IF('3a+c+n'!$Q89="A",'3a+c+n'!P89,0),0)</f>
        <v>0</v>
      </c>
    </row>
    <row r="90" spans="1:16" ht="22.5">
      <c r="A90" s="64">
        <v>76</v>
      </c>
      <c r="B90" s="28" t="str">
        <f>IF($C$4="Attiecināmās izmaksas",IF('3a+c+n'!$Q90="A",'3a+c+n'!B90,0),0)</f>
        <v>13-00000</v>
      </c>
      <c r="C90" s="28" t="str">
        <f>IF($C$4="Attiecināmās izmaksas",IF('3a+c+n'!$Q90="A",'3a+c+n'!C90,0),0)</f>
        <v>Profilēta noteka - cinkts skārds ar PURAL pārklājumu t. sk. stiprinājumi, savienojumi</v>
      </c>
      <c r="D90" s="28" t="str">
        <f>IF($C$4="Attiecināmās izmaksas",IF('3a+c+n'!$Q90="A",'3a+c+n'!D90,0),0)</f>
        <v>tm</v>
      </c>
      <c r="E90" s="59"/>
      <c r="F90" s="81"/>
      <c r="G90" s="28"/>
      <c r="H90" s="28">
        <f>IF($C$4="Attiecināmās izmaksas",IF('3a+c+n'!$Q90="A",'3a+c+n'!H90,0),0)</f>
        <v>0</v>
      </c>
      <c r="I90" s="28"/>
      <c r="J90" s="28"/>
      <c r="K90" s="59">
        <f>IF($C$4="Attiecināmās izmaksas",IF('3a+c+n'!$Q90="A",'3a+c+n'!K90,0),0)</f>
        <v>0</v>
      </c>
      <c r="L90" s="81">
        <f>IF($C$4="Attiecināmās izmaksas",IF('3a+c+n'!$Q90="A",'3a+c+n'!L90,0),0)</f>
        <v>0</v>
      </c>
      <c r="M90" s="28">
        <f>IF($C$4="Attiecināmās izmaksas",IF('3a+c+n'!$Q90="A",'3a+c+n'!M90,0),0)</f>
        <v>0</v>
      </c>
      <c r="N90" s="28">
        <f>IF($C$4="Attiecināmās izmaksas",IF('3a+c+n'!$Q90="A",'3a+c+n'!N90,0),0)</f>
        <v>0</v>
      </c>
      <c r="O90" s="28">
        <f>IF($C$4="Attiecināmās izmaksas",IF('3a+c+n'!$Q90="A",'3a+c+n'!O90,0),0)</f>
        <v>0</v>
      </c>
      <c r="P90" s="59">
        <f>IF($C$4="Attiecināmās izmaksas",IF('3a+c+n'!$Q90="A",'3a+c+n'!P90,0),0)</f>
        <v>0</v>
      </c>
    </row>
    <row r="91" spans="1:16">
      <c r="A91" s="64">
        <v>77</v>
      </c>
      <c r="B91" s="28">
        <f>IF($C$4="Attiecināmās izmaksas",IF('3a+c+n'!$Q91="A",'3a+c+n'!B91,0),0)</f>
        <v>0</v>
      </c>
      <c r="C91" s="28">
        <f>IF($C$4="Attiecināmās izmaksas",IF('3a+c+n'!$Q91="A",'3a+c+n'!C91,0),0)</f>
        <v>0</v>
      </c>
      <c r="D91" s="28">
        <f>IF($C$4="Attiecināmās izmaksas",IF('3a+c+n'!$Q91="A",'3a+c+n'!D91,0),0)</f>
        <v>0</v>
      </c>
      <c r="E91" s="59"/>
      <c r="F91" s="81"/>
      <c r="G91" s="28"/>
      <c r="H91" s="28">
        <f>IF($C$4="Attiecināmās izmaksas",IF('3a+c+n'!$Q91="A",'3a+c+n'!H91,0),0)</f>
        <v>0</v>
      </c>
      <c r="I91" s="28"/>
      <c r="J91" s="28"/>
      <c r="K91" s="59">
        <f>IF($C$4="Attiecināmās izmaksas",IF('3a+c+n'!$Q91="A",'3a+c+n'!K91,0),0)</f>
        <v>0</v>
      </c>
      <c r="L91" s="81">
        <f>IF($C$4="Attiecināmās izmaksas",IF('3a+c+n'!$Q91="A",'3a+c+n'!L91,0),0)</f>
        <v>0</v>
      </c>
      <c r="M91" s="28">
        <f>IF($C$4="Attiecināmās izmaksas",IF('3a+c+n'!$Q91="A",'3a+c+n'!M91,0),0)</f>
        <v>0</v>
      </c>
      <c r="N91" s="28">
        <f>IF($C$4="Attiecināmās izmaksas",IF('3a+c+n'!$Q91="A",'3a+c+n'!N91,0),0)</f>
        <v>0</v>
      </c>
      <c r="O91" s="28">
        <f>IF($C$4="Attiecināmās izmaksas",IF('3a+c+n'!$Q91="A",'3a+c+n'!O91,0),0)</f>
        <v>0</v>
      </c>
      <c r="P91" s="59">
        <f>IF($C$4="Attiecināmās izmaksas",IF('3a+c+n'!$Q91="A",'3a+c+n'!P91,0),0)</f>
        <v>0</v>
      </c>
    </row>
    <row r="92" spans="1:16" ht="33.75">
      <c r="A92" s="64">
        <v>78</v>
      </c>
      <c r="B92" s="28" t="str">
        <f>IF($C$4="Attiecināmās izmaksas",IF('3a+c+n'!$Q92="A",'3a+c+n'!B92,0),0)</f>
        <v>13-00000</v>
      </c>
      <c r="C92" s="28" t="str">
        <f>IF($C$4="Attiecināmās izmaksas",IF('3a+c+n'!$Q92="A",'3a+c+n'!C92,0),0)</f>
        <v>Papildus hidroizolācijas slāņa iestrāde virs lieveņa horizontālajā daļā un virs armētās daļas h=300mm. Cokola krāsa virs hidroizolācijas.</v>
      </c>
      <c r="D92" s="28" t="str">
        <f>IF($C$4="Attiecināmās izmaksas",IF('3a+c+n'!$Q92="A",'3a+c+n'!D92,0),0)</f>
        <v>tm</v>
      </c>
      <c r="E92" s="59"/>
      <c r="F92" s="81"/>
      <c r="G92" s="28"/>
      <c r="H92" s="28">
        <f>IF($C$4="Attiecināmās izmaksas",IF('3a+c+n'!$Q92="A",'3a+c+n'!H92,0),0)</f>
        <v>0</v>
      </c>
      <c r="I92" s="28"/>
      <c r="J92" s="28"/>
      <c r="K92" s="59">
        <f>IF($C$4="Attiecināmās izmaksas",IF('3a+c+n'!$Q92="A",'3a+c+n'!K92,0),0)</f>
        <v>0</v>
      </c>
      <c r="L92" s="81">
        <f>IF($C$4="Attiecināmās izmaksas",IF('3a+c+n'!$Q92="A",'3a+c+n'!L92,0),0)</f>
        <v>0</v>
      </c>
      <c r="M92" s="28">
        <f>IF($C$4="Attiecināmās izmaksas",IF('3a+c+n'!$Q92="A",'3a+c+n'!M92,0),0)</f>
        <v>0</v>
      </c>
      <c r="N92" s="28">
        <f>IF($C$4="Attiecināmās izmaksas",IF('3a+c+n'!$Q92="A",'3a+c+n'!N92,0),0)</f>
        <v>0</v>
      </c>
      <c r="O92" s="28">
        <f>IF($C$4="Attiecināmās izmaksas",IF('3a+c+n'!$Q92="A",'3a+c+n'!O92,0),0)</f>
        <v>0</v>
      </c>
      <c r="P92" s="59">
        <f>IF($C$4="Attiecināmās izmaksas",IF('3a+c+n'!$Q92="A",'3a+c+n'!P92,0),0)</f>
        <v>0</v>
      </c>
    </row>
    <row r="93" spans="1:16">
      <c r="A93" s="64">
        <v>79</v>
      </c>
      <c r="B93" s="28">
        <f>IF($C$4="Attiecināmās izmaksas",IF('3a+c+n'!$Q93="A",'3a+c+n'!B93,0),0)</f>
        <v>0</v>
      </c>
      <c r="C93" s="28">
        <f>IF($C$4="Attiecināmās izmaksas",IF('3a+c+n'!$Q93="A",'3a+c+n'!C93,0),0)</f>
        <v>0</v>
      </c>
      <c r="D93" s="28">
        <f>IF($C$4="Attiecināmās izmaksas",IF('3a+c+n'!$Q93="A",'3a+c+n'!D93,0),0)</f>
        <v>0</v>
      </c>
      <c r="E93" s="59"/>
      <c r="F93" s="81"/>
      <c r="G93" s="28"/>
      <c r="H93" s="28">
        <f>IF($C$4="Attiecināmās izmaksas",IF('3a+c+n'!$Q93="A",'3a+c+n'!H93,0),0)</f>
        <v>0</v>
      </c>
      <c r="I93" s="28"/>
      <c r="J93" s="28"/>
      <c r="K93" s="59">
        <f>IF($C$4="Attiecināmās izmaksas",IF('3a+c+n'!$Q93="A",'3a+c+n'!K93,0),0)</f>
        <v>0</v>
      </c>
      <c r="L93" s="81">
        <f>IF($C$4="Attiecināmās izmaksas",IF('3a+c+n'!$Q93="A",'3a+c+n'!L93,0),0)</f>
        <v>0</v>
      </c>
      <c r="M93" s="28">
        <f>IF($C$4="Attiecināmās izmaksas",IF('3a+c+n'!$Q93="A",'3a+c+n'!M93,0),0)</f>
        <v>0</v>
      </c>
      <c r="N93" s="28">
        <f>IF($C$4="Attiecināmās izmaksas",IF('3a+c+n'!$Q93="A",'3a+c+n'!N93,0),0)</f>
        <v>0</v>
      </c>
      <c r="O93" s="28">
        <f>IF($C$4="Attiecināmās izmaksas",IF('3a+c+n'!$Q93="A",'3a+c+n'!O93,0),0)</f>
        <v>0</v>
      </c>
      <c r="P93" s="59">
        <f>IF($C$4="Attiecināmās izmaksas",IF('3a+c+n'!$Q93="A",'3a+c+n'!P93,0),0)</f>
        <v>0</v>
      </c>
    </row>
    <row r="94" spans="1:16" ht="22.5">
      <c r="A94" s="64">
        <v>80</v>
      </c>
      <c r="B94" s="28" t="str">
        <f>IF($C$4="Attiecināmās izmaksas",IF('3a+c+n'!$Q94="A",'3a+c+n'!B94,0),0)</f>
        <v>13-00000</v>
      </c>
      <c r="C94" s="28" t="str">
        <f>IF($C$4="Attiecināmās izmaksas",IF('3a+c+n'!$Q94="A",'3a+c+n'!C94,0),0)</f>
        <v>Ekstrudēts putupolistirola b=150, h=300 joslas iestrāde pa perimetru ieejas vētverim</v>
      </c>
      <c r="D94" s="28" t="str">
        <f>IF($C$4="Attiecināmās izmaksas",IF('3a+c+n'!$Q94="A",'3a+c+n'!D94,0),0)</f>
        <v>m2</v>
      </c>
      <c r="E94" s="59"/>
      <c r="F94" s="81"/>
      <c r="G94" s="28"/>
      <c r="H94" s="28">
        <f>IF($C$4="Attiecināmās izmaksas",IF('3a+c+n'!$Q94="A",'3a+c+n'!H94,0),0)</f>
        <v>0</v>
      </c>
      <c r="I94" s="28"/>
      <c r="J94" s="28"/>
      <c r="K94" s="59">
        <f>IF($C$4="Attiecināmās izmaksas",IF('3a+c+n'!$Q94="A",'3a+c+n'!K94,0),0)</f>
        <v>0</v>
      </c>
      <c r="L94" s="81">
        <f>IF($C$4="Attiecināmās izmaksas",IF('3a+c+n'!$Q94="A",'3a+c+n'!L94,0),0)</f>
        <v>0</v>
      </c>
      <c r="M94" s="28">
        <f>IF($C$4="Attiecināmās izmaksas",IF('3a+c+n'!$Q94="A",'3a+c+n'!M94,0),0)</f>
        <v>0</v>
      </c>
      <c r="N94" s="28">
        <f>IF($C$4="Attiecināmās izmaksas",IF('3a+c+n'!$Q94="A",'3a+c+n'!N94,0),0)</f>
        <v>0</v>
      </c>
      <c r="O94" s="28">
        <f>IF($C$4="Attiecināmās izmaksas",IF('3a+c+n'!$Q94="A",'3a+c+n'!O94,0),0)</f>
        <v>0</v>
      </c>
      <c r="P94" s="59">
        <f>IF($C$4="Attiecināmās izmaksas",IF('3a+c+n'!$Q94="A",'3a+c+n'!P94,0),0)</f>
        <v>0</v>
      </c>
    </row>
    <row r="95" spans="1:16">
      <c r="A95" s="64">
        <v>81</v>
      </c>
      <c r="B95" s="28">
        <f>IF($C$4="Attiecināmās izmaksas",IF('3a+c+n'!$Q95="A",'3a+c+n'!B95,0),0)</f>
        <v>0</v>
      </c>
      <c r="C95" s="28">
        <f>IF($C$4="Attiecināmās izmaksas",IF('3a+c+n'!$Q95="A",'3a+c+n'!C95,0),0)</f>
        <v>0</v>
      </c>
      <c r="D95" s="28">
        <f>IF($C$4="Attiecināmās izmaksas",IF('3a+c+n'!$Q95="A",'3a+c+n'!D95,0),0)</f>
        <v>0</v>
      </c>
      <c r="E95" s="59"/>
      <c r="F95" s="81"/>
      <c r="G95" s="28"/>
      <c r="H95" s="28">
        <f>IF($C$4="Attiecināmās izmaksas",IF('3a+c+n'!$Q95="A",'3a+c+n'!H95,0),0)</f>
        <v>0</v>
      </c>
      <c r="I95" s="28"/>
      <c r="J95" s="28"/>
      <c r="K95" s="59">
        <f>IF($C$4="Attiecināmās izmaksas",IF('3a+c+n'!$Q95="A",'3a+c+n'!K95,0),0)</f>
        <v>0</v>
      </c>
      <c r="L95" s="81">
        <f>IF($C$4="Attiecināmās izmaksas",IF('3a+c+n'!$Q95="A",'3a+c+n'!L95,0),0)</f>
        <v>0</v>
      </c>
      <c r="M95" s="28">
        <f>IF($C$4="Attiecināmās izmaksas",IF('3a+c+n'!$Q95="A",'3a+c+n'!M95,0),0)</f>
        <v>0</v>
      </c>
      <c r="N95" s="28">
        <f>IF($C$4="Attiecināmās izmaksas",IF('3a+c+n'!$Q95="A",'3a+c+n'!N95,0),0)</f>
        <v>0</v>
      </c>
      <c r="O95" s="28">
        <f>IF($C$4="Attiecināmās izmaksas",IF('3a+c+n'!$Q95="A",'3a+c+n'!O95,0),0)</f>
        <v>0</v>
      </c>
      <c r="P95" s="59">
        <f>IF($C$4="Attiecināmās izmaksas",IF('3a+c+n'!$Q95="A",'3a+c+n'!P95,0),0)</f>
        <v>0</v>
      </c>
    </row>
    <row r="96" spans="1:16" ht="33.75">
      <c r="A96" s="64">
        <v>82</v>
      </c>
      <c r="B96" s="28" t="str">
        <f>IF($C$4="Attiecināmās izmaksas",IF('3a+c+n'!$Q96="A",'3a+c+n'!B96,0),0)</f>
        <v>13-00000</v>
      </c>
      <c r="C96" s="28" t="str">
        <f>IF($C$4="Attiecināmās izmaksas",IF('3a+c+n'!$Q96="A",'3a+c+n'!C96,0),0)</f>
        <v>Siltumizolācijas materiālu stiprināšana ar līmjavu SAKRET BAK  vai ekvivalentu. Pēc nepieciešamības pirms tam virsmas gruntēšana.</v>
      </c>
      <c r="D96" s="28" t="str">
        <f>IF($C$4="Attiecināmās izmaksas",IF('3a+c+n'!$Q96="A",'3a+c+n'!D96,0),0)</f>
        <v>kg</v>
      </c>
      <c r="E96" s="59"/>
      <c r="F96" s="81"/>
      <c r="G96" s="28"/>
      <c r="H96" s="28">
        <f>IF($C$4="Attiecināmās izmaksas",IF('3a+c+n'!$Q96="A",'3a+c+n'!H96,0),0)</f>
        <v>0</v>
      </c>
      <c r="I96" s="28"/>
      <c r="J96" s="28"/>
      <c r="K96" s="59">
        <f>IF($C$4="Attiecināmās izmaksas",IF('3a+c+n'!$Q96="A",'3a+c+n'!K96,0),0)</f>
        <v>0</v>
      </c>
      <c r="L96" s="81">
        <f>IF($C$4="Attiecināmās izmaksas",IF('3a+c+n'!$Q96="A",'3a+c+n'!L96,0),0)</f>
        <v>0</v>
      </c>
      <c r="M96" s="28">
        <f>IF($C$4="Attiecināmās izmaksas",IF('3a+c+n'!$Q96="A",'3a+c+n'!M96,0),0)</f>
        <v>0</v>
      </c>
      <c r="N96" s="28">
        <f>IF($C$4="Attiecināmās izmaksas",IF('3a+c+n'!$Q96="A",'3a+c+n'!N96,0),0)</f>
        <v>0</v>
      </c>
      <c r="O96" s="28">
        <f>IF($C$4="Attiecināmās izmaksas",IF('3a+c+n'!$Q96="A",'3a+c+n'!O96,0),0)</f>
        <v>0</v>
      </c>
      <c r="P96" s="59">
        <f>IF($C$4="Attiecināmās izmaksas",IF('3a+c+n'!$Q96="A",'3a+c+n'!P96,0),0)</f>
        <v>0</v>
      </c>
    </row>
    <row r="97" spans="1:16" ht="22.5">
      <c r="A97" s="64">
        <v>83</v>
      </c>
      <c r="B97" s="28" t="str">
        <f>IF($C$4="Attiecināmās izmaksas",IF('3a+c+n'!$Q97="A",'3a+c+n'!B97,0),0)</f>
        <v>13-00000</v>
      </c>
      <c r="C97" s="28" t="str">
        <f>IF($C$4="Attiecināmās izmaksas",IF('3a+c+n'!$Q97="A",'3a+c+n'!C97,0),0)</f>
        <v>Nedegoša akmens vates siltumizolācija plānajām apmetuma sistēmām - λ&lt;=0,036 W/(mK) , b=150 mm</v>
      </c>
      <c r="D97" s="28" t="str">
        <f>IF($C$4="Attiecināmās izmaksas",IF('3a+c+n'!$Q97="A",'3a+c+n'!D97,0),0)</f>
        <v>m2</v>
      </c>
      <c r="E97" s="59"/>
      <c r="F97" s="81"/>
      <c r="G97" s="28"/>
      <c r="H97" s="28">
        <f>IF($C$4="Attiecināmās izmaksas",IF('3a+c+n'!$Q97="A",'3a+c+n'!H97,0),0)</f>
        <v>0</v>
      </c>
      <c r="I97" s="28"/>
      <c r="J97" s="28"/>
      <c r="K97" s="59">
        <f>IF($C$4="Attiecināmās izmaksas",IF('3a+c+n'!$Q97="A",'3a+c+n'!K97,0),0)</f>
        <v>0</v>
      </c>
      <c r="L97" s="81">
        <f>IF($C$4="Attiecināmās izmaksas",IF('3a+c+n'!$Q97="A",'3a+c+n'!L97,0),0)</f>
        <v>0</v>
      </c>
      <c r="M97" s="28">
        <f>IF($C$4="Attiecināmās izmaksas",IF('3a+c+n'!$Q97="A",'3a+c+n'!M97,0),0)</f>
        <v>0</v>
      </c>
      <c r="N97" s="28">
        <f>IF($C$4="Attiecināmās izmaksas",IF('3a+c+n'!$Q97="A",'3a+c+n'!N97,0),0)</f>
        <v>0</v>
      </c>
      <c r="O97" s="28">
        <f>IF($C$4="Attiecināmās izmaksas",IF('3a+c+n'!$Q97="A",'3a+c+n'!O97,0),0)</f>
        <v>0</v>
      </c>
      <c r="P97" s="59">
        <f>IF($C$4="Attiecināmās izmaksas",IF('3a+c+n'!$Q97="A",'3a+c+n'!P97,0),0)</f>
        <v>0</v>
      </c>
    </row>
    <row r="98" spans="1:16" ht="22.5">
      <c r="A98" s="64">
        <v>84</v>
      </c>
      <c r="B98" s="28" t="str">
        <f>IF($C$4="Attiecināmās izmaksas",IF('3a+c+n'!$Q98="A",'3a+c+n'!B98,0),0)</f>
        <v>13-00000</v>
      </c>
      <c r="C98" s="28" t="str">
        <f>IF($C$4="Attiecināmās izmaksas",IF('3a+c+n'!$Q98="A",'3a+c+n'!C98,0),0)</f>
        <v>Armējošā slāņa iestrāde ar javas kārtu SAKRET BAK vai ekvivalentu - 1 kārtā, II mehāniskās izturības zonā</v>
      </c>
      <c r="D98" s="28" t="str">
        <f>IF($C$4="Attiecināmās izmaksas",IF('3a+c+n'!$Q98="A",'3a+c+n'!D98,0),0)</f>
        <v>kg</v>
      </c>
      <c r="E98" s="59"/>
      <c r="F98" s="81"/>
      <c r="G98" s="28"/>
      <c r="H98" s="28">
        <f>IF($C$4="Attiecināmās izmaksas",IF('3a+c+n'!$Q98="A",'3a+c+n'!H98,0),0)</f>
        <v>0</v>
      </c>
      <c r="I98" s="28"/>
      <c r="J98" s="28"/>
      <c r="K98" s="59">
        <f>IF($C$4="Attiecināmās izmaksas",IF('3a+c+n'!$Q98="A",'3a+c+n'!K98,0),0)</f>
        <v>0</v>
      </c>
      <c r="L98" s="81">
        <f>IF($C$4="Attiecināmās izmaksas",IF('3a+c+n'!$Q98="A",'3a+c+n'!L98,0),0)</f>
        <v>0</v>
      </c>
      <c r="M98" s="28">
        <f>IF($C$4="Attiecināmās izmaksas",IF('3a+c+n'!$Q98="A",'3a+c+n'!M98,0),0)</f>
        <v>0</v>
      </c>
      <c r="N98" s="28">
        <f>IF($C$4="Attiecināmās izmaksas",IF('3a+c+n'!$Q98="A",'3a+c+n'!N98,0),0)</f>
        <v>0</v>
      </c>
      <c r="O98" s="28">
        <f>IF($C$4="Attiecināmās izmaksas",IF('3a+c+n'!$Q98="A",'3a+c+n'!O98,0),0)</f>
        <v>0</v>
      </c>
      <c r="P98" s="59">
        <f>IF($C$4="Attiecināmās izmaksas",IF('3a+c+n'!$Q98="A",'3a+c+n'!P98,0),0)</f>
        <v>0</v>
      </c>
    </row>
    <row r="99" spans="1:16" ht="22.5">
      <c r="A99" s="64">
        <v>85</v>
      </c>
      <c r="B99" s="28" t="str">
        <f>IF($C$4="Attiecināmās izmaksas",IF('3a+c+n'!$Q99="A",'3a+c+n'!B99,0),0)</f>
        <v>13-00000</v>
      </c>
      <c r="C99" s="28" t="str">
        <f>IF($C$4="Attiecināmās izmaksas",IF('3a+c+n'!$Q99="A",'3a+c+n'!C99,0),0)</f>
        <v>Stiklušķiedras siets SSA-1363-160 160 g/m² - 1 kārtā, II mehāniskās izturības zonā</v>
      </c>
      <c r="D99" s="28" t="str">
        <f>IF($C$4="Attiecināmās izmaksas",IF('3a+c+n'!$Q99="A",'3a+c+n'!D99,0),0)</f>
        <v>m2</v>
      </c>
      <c r="E99" s="59"/>
      <c r="F99" s="81"/>
      <c r="G99" s="28"/>
      <c r="H99" s="28">
        <f>IF($C$4="Attiecināmās izmaksas",IF('3a+c+n'!$Q99="A",'3a+c+n'!H99,0),0)</f>
        <v>0</v>
      </c>
      <c r="I99" s="28"/>
      <c r="J99" s="28"/>
      <c r="K99" s="59">
        <f>IF($C$4="Attiecināmās izmaksas",IF('3a+c+n'!$Q99="A",'3a+c+n'!K99,0),0)</f>
        <v>0</v>
      </c>
      <c r="L99" s="81">
        <f>IF($C$4="Attiecināmās izmaksas",IF('3a+c+n'!$Q99="A",'3a+c+n'!L99,0),0)</f>
        <v>0</v>
      </c>
      <c r="M99" s="28">
        <f>IF($C$4="Attiecināmās izmaksas",IF('3a+c+n'!$Q99="A",'3a+c+n'!M99,0),0)</f>
        <v>0</v>
      </c>
      <c r="N99" s="28">
        <f>IF($C$4="Attiecināmās izmaksas",IF('3a+c+n'!$Q99="A",'3a+c+n'!N99,0),0)</f>
        <v>0</v>
      </c>
      <c r="O99" s="28">
        <f>IF($C$4="Attiecināmās izmaksas",IF('3a+c+n'!$Q99="A",'3a+c+n'!O99,0),0)</f>
        <v>0</v>
      </c>
      <c r="P99" s="59">
        <f>IF($C$4="Attiecināmās izmaksas",IF('3a+c+n'!$Q99="A",'3a+c+n'!P99,0),0)</f>
        <v>0</v>
      </c>
    </row>
    <row r="100" spans="1:16" ht="33.75">
      <c r="A100" s="64">
        <v>86</v>
      </c>
      <c r="B100" s="28" t="str">
        <f>IF($C$4="Attiecināmās izmaksas",IF('3a+c+n'!$Q100="A",'3a+c+n'!B100,0),0)</f>
        <v>13-00000</v>
      </c>
      <c r="C100" s="28" t="str">
        <f>IF($C$4="Attiecināmās izmaksas",IF('3a+c+n'!$Q100="A",'3a+c+n'!C100,0),0)</f>
        <v>Armējošā slāņa iestrāde ar javas kārtu SAKRET BAK vai ekvivalentu - 2 kārtās, I mehāniskās izturības zonā (apjomā aprēķinātas abas kārtas)</v>
      </c>
      <c r="D100" s="28" t="str">
        <f>IF($C$4="Attiecināmās izmaksas",IF('3a+c+n'!$Q100="A",'3a+c+n'!D100,0),0)</f>
        <v>kg</v>
      </c>
      <c r="E100" s="59"/>
      <c r="F100" s="81"/>
      <c r="G100" s="28"/>
      <c r="H100" s="28">
        <f>IF($C$4="Attiecināmās izmaksas",IF('3a+c+n'!$Q100="A",'3a+c+n'!H100,0),0)</f>
        <v>0</v>
      </c>
      <c r="I100" s="28"/>
      <c r="J100" s="28"/>
      <c r="K100" s="59">
        <f>IF($C$4="Attiecināmās izmaksas",IF('3a+c+n'!$Q100="A",'3a+c+n'!K100,0),0)</f>
        <v>0</v>
      </c>
      <c r="L100" s="81">
        <f>IF($C$4="Attiecināmās izmaksas",IF('3a+c+n'!$Q100="A",'3a+c+n'!L100,0),0)</f>
        <v>0</v>
      </c>
      <c r="M100" s="28">
        <f>IF($C$4="Attiecināmās izmaksas",IF('3a+c+n'!$Q100="A",'3a+c+n'!M100,0),0)</f>
        <v>0</v>
      </c>
      <c r="N100" s="28">
        <f>IF($C$4="Attiecināmās izmaksas",IF('3a+c+n'!$Q100="A",'3a+c+n'!N100,0),0)</f>
        <v>0</v>
      </c>
      <c r="O100" s="28">
        <f>IF($C$4="Attiecināmās izmaksas",IF('3a+c+n'!$Q100="A",'3a+c+n'!O100,0),0)</f>
        <v>0</v>
      </c>
      <c r="P100" s="59">
        <f>IF($C$4="Attiecināmās izmaksas",IF('3a+c+n'!$Q100="A",'3a+c+n'!P100,0),0)</f>
        <v>0</v>
      </c>
    </row>
    <row r="101" spans="1:16" ht="33.75">
      <c r="A101" s="64">
        <v>87</v>
      </c>
      <c r="B101" s="28" t="str">
        <f>IF($C$4="Attiecināmās izmaksas",IF('3a+c+n'!$Q101="A",'3a+c+n'!B101,0),0)</f>
        <v>13-00000</v>
      </c>
      <c r="C101" s="28" t="str">
        <f>IF($C$4="Attiecināmās izmaksas",IF('3a+c+n'!$Q101="A",'3a+c+n'!C101,0),0)</f>
        <v>Stiklušķiedras siets SSA-1363-160 160 g/m² - 2 kārtās, I mehāniskās izturības zonā (apjomā aprēķinātas abas kārtas)</v>
      </c>
      <c r="D101" s="28" t="str">
        <f>IF($C$4="Attiecināmās izmaksas",IF('3a+c+n'!$Q101="A",'3a+c+n'!D101,0),0)</f>
        <v>m2</v>
      </c>
      <c r="E101" s="59"/>
      <c r="F101" s="81"/>
      <c r="G101" s="28"/>
      <c r="H101" s="28">
        <f>IF($C$4="Attiecināmās izmaksas",IF('3a+c+n'!$Q101="A",'3a+c+n'!H101,0),0)</f>
        <v>0</v>
      </c>
      <c r="I101" s="28"/>
      <c r="J101" s="28"/>
      <c r="K101" s="59">
        <f>IF($C$4="Attiecināmās izmaksas",IF('3a+c+n'!$Q101="A",'3a+c+n'!K101,0),0)</f>
        <v>0</v>
      </c>
      <c r="L101" s="81">
        <f>IF($C$4="Attiecināmās izmaksas",IF('3a+c+n'!$Q101="A",'3a+c+n'!L101,0),0)</f>
        <v>0</v>
      </c>
      <c r="M101" s="28">
        <f>IF($C$4="Attiecināmās izmaksas",IF('3a+c+n'!$Q101="A",'3a+c+n'!M101,0),0)</f>
        <v>0</v>
      </c>
      <c r="N101" s="28">
        <f>IF($C$4="Attiecināmās izmaksas",IF('3a+c+n'!$Q101="A",'3a+c+n'!N101,0),0)</f>
        <v>0</v>
      </c>
      <c r="O101" s="28">
        <f>IF($C$4="Attiecināmās izmaksas",IF('3a+c+n'!$Q101="A",'3a+c+n'!O101,0),0)</f>
        <v>0</v>
      </c>
      <c r="P101" s="59">
        <f>IF($C$4="Attiecināmās izmaksas",IF('3a+c+n'!$Q101="A",'3a+c+n'!P101,0),0)</f>
        <v>0</v>
      </c>
    </row>
    <row r="102" spans="1:16" ht="22.5">
      <c r="A102" s="64">
        <v>88</v>
      </c>
      <c r="B102" s="28" t="str">
        <f>IF($C$4="Attiecināmās izmaksas",IF('3a+c+n'!$Q102="A",'3a+c+n'!B102,0),0)</f>
        <v>13-00000</v>
      </c>
      <c r="C102" s="28" t="str">
        <f>IF($C$4="Attiecināmās izmaksas",IF('3a+c+n'!$Q102="A",'3a+c+n'!C102,0),0)</f>
        <v>Armētā slāņa apstrāde ar zemapmetuma grunti SAKRET PG vai ekvivalentu</v>
      </c>
      <c r="D102" s="28" t="str">
        <f>IF($C$4="Attiecināmās izmaksas",IF('3a+c+n'!$Q102="A",'3a+c+n'!D102,0),0)</f>
        <v>kg</v>
      </c>
      <c r="E102" s="59"/>
      <c r="F102" s="81"/>
      <c r="G102" s="28"/>
      <c r="H102" s="28">
        <f>IF($C$4="Attiecināmās izmaksas",IF('3a+c+n'!$Q102="A",'3a+c+n'!H102,0),0)</f>
        <v>0</v>
      </c>
      <c r="I102" s="28"/>
      <c r="J102" s="28"/>
      <c r="K102" s="59">
        <f>IF($C$4="Attiecināmās izmaksas",IF('3a+c+n'!$Q102="A",'3a+c+n'!K102,0),0)</f>
        <v>0</v>
      </c>
      <c r="L102" s="81">
        <f>IF($C$4="Attiecināmās izmaksas",IF('3a+c+n'!$Q102="A",'3a+c+n'!L102,0),0)</f>
        <v>0</v>
      </c>
      <c r="M102" s="28">
        <f>IF($C$4="Attiecināmās izmaksas",IF('3a+c+n'!$Q102="A",'3a+c+n'!M102,0),0)</f>
        <v>0</v>
      </c>
      <c r="N102" s="28">
        <f>IF($C$4="Attiecināmās izmaksas",IF('3a+c+n'!$Q102="A",'3a+c+n'!N102,0),0)</f>
        <v>0</v>
      </c>
      <c r="O102" s="28">
        <f>IF($C$4="Attiecināmās izmaksas",IF('3a+c+n'!$Q102="A",'3a+c+n'!O102,0),0)</f>
        <v>0</v>
      </c>
      <c r="P102" s="59">
        <f>IF($C$4="Attiecināmās izmaksas",IF('3a+c+n'!$Q102="A",'3a+c+n'!P102,0),0)</f>
        <v>0</v>
      </c>
    </row>
    <row r="103" spans="1:16" ht="22.5">
      <c r="A103" s="64">
        <v>89</v>
      </c>
      <c r="B103" s="28" t="str">
        <f>IF($C$4="Attiecināmās izmaksas",IF('3a+c+n'!$Q103="A",'3a+c+n'!B103,0),0)</f>
        <v>13-00000</v>
      </c>
      <c r="C103" s="28" t="str">
        <f>IF($C$4="Attiecināmās izmaksas",IF('3a+c+n'!$Q103="A",'3a+c+n'!C103,0),0)</f>
        <v>Gatavais tonētais silikona apmetums SAKRET SIP vai ekvivalents. Maksimālais grauda izmērs 2 mm.</v>
      </c>
      <c r="D103" s="28" t="str">
        <f>IF($C$4="Attiecināmās izmaksas",IF('3a+c+n'!$Q103="A",'3a+c+n'!D103,0),0)</f>
        <v>kg</v>
      </c>
      <c r="E103" s="59"/>
      <c r="F103" s="81"/>
      <c r="G103" s="28"/>
      <c r="H103" s="28">
        <f>IF($C$4="Attiecināmās izmaksas",IF('3a+c+n'!$Q103="A",'3a+c+n'!H103,0),0)</f>
        <v>0</v>
      </c>
      <c r="I103" s="28"/>
      <c r="J103" s="28"/>
      <c r="K103" s="59">
        <f>IF($C$4="Attiecināmās izmaksas",IF('3a+c+n'!$Q103="A",'3a+c+n'!K103,0),0)</f>
        <v>0</v>
      </c>
      <c r="L103" s="81">
        <f>IF($C$4="Attiecināmās izmaksas",IF('3a+c+n'!$Q103="A",'3a+c+n'!L103,0),0)</f>
        <v>0</v>
      </c>
      <c r="M103" s="28">
        <f>IF($C$4="Attiecināmās izmaksas",IF('3a+c+n'!$Q103="A",'3a+c+n'!M103,0),0)</f>
        <v>0</v>
      </c>
      <c r="N103" s="28">
        <f>IF($C$4="Attiecināmās izmaksas",IF('3a+c+n'!$Q103="A",'3a+c+n'!N103,0),0)</f>
        <v>0</v>
      </c>
      <c r="O103" s="28">
        <f>IF($C$4="Attiecināmās izmaksas",IF('3a+c+n'!$Q103="A",'3a+c+n'!O103,0),0)</f>
        <v>0</v>
      </c>
      <c r="P103" s="59">
        <f>IF($C$4="Attiecināmās izmaksas",IF('3a+c+n'!$Q103="A",'3a+c+n'!P103,0),0)</f>
        <v>0</v>
      </c>
    </row>
    <row r="104" spans="1:16" ht="22.5">
      <c r="A104" s="64">
        <v>90</v>
      </c>
      <c r="B104" s="28" t="str">
        <f>IF($C$4="Attiecināmās izmaksas",IF('3a+c+n'!$Q104="A",'3a+c+n'!B104,0),0)</f>
        <v>13-00000</v>
      </c>
      <c r="C104" s="28" t="str">
        <f>IF($C$4="Attiecināmās izmaksas",IF('3a+c+n'!$Q104="A",'3a+c+n'!C104,0),0)</f>
        <v>Dībeļi RAWLPLUG TFIX 8S vai ekvivalenti, l=215mm</v>
      </c>
      <c r="D104" s="28" t="str">
        <f>IF($C$4="Attiecināmās izmaksas",IF('3a+c+n'!$Q104="A",'3a+c+n'!D104,0),0)</f>
        <v>gab</v>
      </c>
      <c r="E104" s="59"/>
      <c r="F104" s="81"/>
      <c r="G104" s="28"/>
      <c r="H104" s="28">
        <f>IF($C$4="Attiecināmās izmaksas",IF('3a+c+n'!$Q104="A",'3a+c+n'!H104,0),0)</f>
        <v>0</v>
      </c>
      <c r="I104" s="28"/>
      <c r="J104" s="28"/>
      <c r="K104" s="59">
        <f>IF($C$4="Attiecināmās izmaksas",IF('3a+c+n'!$Q104="A",'3a+c+n'!K104,0),0)</f>
        <v>0</v>
      </c>
      <c r="L104" s="81">
        <f>IF($C$4="Attiecināmās izmaksas",IF('3a+c+n'!$Q104="A",'3a+c+n'!L104,0),0)</f>
        <v>0</v>
      </c>
      <c r="M104" s="28">
        <f>IF($C$4="Attiecināmās izmaksas",IF('3a+c+n'!$Q104="A",'3a+c+n'!M104,0),0)</f>
        <v>0</v>
      </c>
      <c r="N104" s="28">
        <f>IF($C$4="Attiecināmās izmaksas",IF('3a+c+n'!$Q104="A",'3a+c+n'!N104,0),0)</f>
        <v>0</v>
      </c>
      <c r="O104" s="28">
        <f>IF($C$4="Attiecināmās izmaksas",IF('3a+c+n'!$Q104="A",'3a+c+n'!O104,0),0)</f>
        <v>0</v>
      </c>
      <c r="P104" s="59">
        <f>IF($C$4="Attiecināmās izmaksas",IF('3a+c+n'!$Q104="A",'3a+c+n'!P104,0),0)</f>
        <v>0</v>
      </c>
    </row>
    <row r="105" spans="1:16" ht="45">
      <c r="A105" s="64">
        <v>91</v>
      </c>
      <c r="B105" s="28" t="str">
        <f>IF($C$4="Attiecināmās izmaksas",IF('3a+c+n'!$Q105="A",'3a+c+n'!B105,0),0)</f>
        <v>13-00000</v>
      </c>
      <c r="C105" s="28" t="str">
        <f>IF($C$4="Attiecināmās izmaksas",IF('3a+c+n'!$Q105="A",'3a+c+n'!C105,0),0)</f>
        <v>Gāzbetona bloku BAUROC (Aeroc) Classic vai ekviv. Mūrēšana, t.sk. java. B=150. Esošo loga aili lodžijas iestiklojumam samazināt par 150mm, nodrošinot vietu siltumizolācijas slānim</v>
      </c>
      <c r="D105" s="28" t="str">
        <f>IF($C$4="Attiecināmās izmaksas",IF('3a+c+n'!$Q105="A",'3a+c+n'!D105,0),0)</f>
        <v>m3</v>
      </c>
      <c r="E105" s="59"/>
      <c r="F105" s="81"/>
      <c r="G105" s="28"/>
      <c r="H105" s="28">
        <f>IF($C$4="Attiecināmās izmaksas",IF('3a+c+n'!$Q105="A",'3a+c+n'!H105,0),0)</f>
        <v>0</v>
      </c>
      <c r="I105" s="28"/>
      <c r="J105" s="28"/>
      <c r="K105" s="59">
        <f>IF($C$4="Attiecināmās izmaksas",IF('3a+c+n'!$Q105="A",'3a+c+n'!K105,0),0)</f>
        <v>0</v>
      </c>
      <c r="L105" s="81">
        <f>IF($C$4="Attiecināmās izmaksas",IF('3a+c+n'!$Q105="A",'3a+c+n'!L105,0),0)</f>
        <v>0</v>
      </c>
      <c r="M105" s="28">
        <f>IF($C$4="Attiecināmās izmaksas",IF('3a+c+n'!$Q105="A",'3a+c+n'!M105,0),0)</f>
        <v>0</v>
      </c>
      <c r="N105" s="28">
        <f>IF($C$4="Attiecināmās izmaksas",IF('3a+c+n'!$Q105="A",'3a+c+n'!N105,0),0)</f>
        <v>0</v>
      </c>
      <c r="O105" s="28">
        <f>IF($C$4="Attiecināmās izmaksas",IF('3a+c+n'!$Q105="A",'3a+c+n'!O105,0),0)</f>
        <v>0</v>
      </c>
      <c r="P105" s="59">
        <f>IF($C$4="Attiecināmās izmaksas",IF('3a+c+n'!$Q105="A",'3a+c+n'!P105,0),0)</f>
        <v>0</v>
      </c>
    </row>
    <row r="106" spans="1:16" ht="45">
      <c r="A106" s="64">
        <v>92</v>
      </c>
      <c r="B106" s="28" t="str">
        <f>IF($C$4="Attiecināmās izmaksas",IF('3a+c+n'!$Q106="A",'3a+c+n'!B106,0),0)</f>
        <v>13-00000</v>
      </c>
      <c r="C106" s="28" t="str">
        <f>IF($C$4="Attiecināmās izmaksas",IF('3a+c+n'!$Q106="A",'3a+c+n'!C106,0),0)</f>
        <v>Jaunas lodžijas margas mūrēšana izmantojot gāzbetona blokus BAUROC (Aeroc) Classic vai ekviv.  B=150., t.sk. java, stiegrojuma siets Murfor Compact – A vai ekvivalents.</v>
      </c>
      <c r="D106" s="28" t="str">
        <f>IF($C$4="Attiecināmās izmaksas",IF('3a+c+n'!$Q106="A",'3a+c+n'!D106,0),0)</f>
        <v>m3</v>
      </c>
      <c r="E106" s="59"/>
      <c r="F106" s="81"/>
      <c r="G106" s="28"/>
      <c r="H106" s="28">
        <f>IF($C$4="Attiecināmās izmaksas",IF('3a+c+n'!$Q106="A",'3a+c+n'!H106,0),0)</f>
        <v>0</v>
      </c>
      <c r="I106" s="28"/>
      <c r="J106" s="28"/>
      <c r="K106" s="59">
        <f>IF($C$4="Attiecināmās izmaksas",IF('3a+c+n'!$Q106="A",'3a+c+n'!K106,0),0)</f>
        <v>0</v>
      </c>
      <c r="L106" s="81">
        <f>IF($C$4="Attiecināmās izmaksas",IF('3a+c+n'!$Q106="A",'3a+c+n'!L106,0),0)</f>
        <v>0</v>
      </c>
      <c r="M106" s="28">
        <f>IF($C$4="Attiecināmās izmaksas",IF('3a+c+n'!$Q106="A",'3a+c+n'!M106,0),0)</f>
        <v>0</v>
      </c>
      <c r="N106" s="28">
        <f>IF($C$4="Attiecināmās izmaksas",IF('3a+c+n'!$Q106="A",'3a+c+n'!N106,0),0)</f>
        <v>0</v>
      </c>
      <c r="O106" s="28">
        <f>IF($C$4="Attiecināmās izmaksas",IF('3a+c+n'!$Q106="A",'3a+c+n'!O106,0),0)</f>
        <v>0</v>
      </c>
      <c r="P106" s="59">
        <f>IF($C$4="Attiecināmās izmaksas",IF('3a+c+n'!$Q106="A",'3a+c+n'!P106,0),0)</f>
        <v>0</v>
      </c>
    </row>
    <row r="107" spans="1:16" ht="22.5">
      <c r="A107" s="64">
        <v>93</v>
      </c>
      <c r="B107" s="28" t="str">
        <f>IF($C$4="Attiecināmās izmaksas",IF('3a+c+n'!$Q107="A",'3a+c+n'!B107,0),0)</f>
        <v>13-00000</v>
      </c>
      <c r="C107" s="28" t="str">
        <f>IF($C$4="Attiecināmās izmaksas",IF('3a+c+n'!$Q107="A",'3a+c+n'!C107,0),0)</f>
        <v>Mūra gruntēšana ar grunti SAKRET UG vai ekvivalentu (grunti šķaidīt ar ūdeni 1:3)</v>
      </c>
      <c r="D107" s="28" t="str">
        <f>IF($C$4="Attiecināmās izmaksas",IF('3a+c+n'!$Q107="A",'3a+c+n'!D107,0),0)</f>
        <v>m2</v>
      </c>
      <c r="E107" s="59"/>
      <c r="F107" s="81"/>
      <c r="G107" s="28"/>
      <c r="H107" s="28">
        <f>IF($C$4="Attiecināmās izmaksas",IF('3a+c+n'!$Q107="A",'3a+c+n'!H107,0),0)</f>
        <v>0</v>
      </c>
      <c r="I107" s="28"/>
      <c r="J107" s="28"/>
      <c r="K107" s="59">
        <f>IF($C$4="Attiecināmās izmaksas",IF('3a+c+n'!$Q107="A",'3a+c+n'!K107,0),0)</f>
        <v>0</v>
      </c>
      <c r="L107" s="81">
        <f>IF($C$4="Attiecināmās izmaksas",IF('3a+c+n'!$Q107="A",'3a+c+n'!L107,0),0)</f>
        <v>0</v>
      </c>
      <c r="M107" s="28">
        <f>IF($C$4="Attiecināmās izmaksas",IF('3a+c+n'!$Q107="A",'3a+c+n'!M107,0),0)</f>
        <v>0</v>
      </c>
      <c r="N107" s="28">
        <f>IF($C$4="Attiecināmās izmaksas",IF('3a+c+n'!$Q107="A",'3a+c+n'!N107,0),0)</f>
        <v>0</v>
      </c>
      <c r="O107" s="28">
        <f>IF($C$4="Attiecināmās izmaksas",IF('3a+c+n'!$Q107="A",'3a+c+n'!O107,0),0)</f>
        <v>0</v>
      </c>
      <c r="P107" s="59">
        <f>IF($C$4="Attiecināmās izmaksas",IF('3a+c+n'!$Q107="A",'3a+c+n'!P107,0),0)</f>
        <v>0</v>
      </c>
    </row>
    <row r="108" spans="1:16" ht="22.5">
      <c r="A108" s="64">
        <v>94</v>
      </c>
      <c r="B108" s="28" t="str">
        <f>IF($C$4="Attiecināmās izmaksas",IF('3a+c+n'!$Q108="A",'3a+c+n'!B108,0),0)</f>
        <v>13-00000</v>
      </c>
      <c r="C108" s="28" t="str">
        <f>IF($C$4="Attiecināmās izmaksas",IF('3a+c+n'!$Q108="A",'3a+c+n'!C108,0),0)</f>
        <v>Mūra apstrāde iekšpusē ar kaļķa cementa vieglo apmetumu SAKRET MAP-MFF vai ekvivalentu</v>
      </c>
      <c r="D108" s="28" t="str">
        <f>IF($C$4="Attiecināmās izmaksas",IF('3a+c+n'!$Q108="A",'3a+c+n'!D108,0),0)</f>
        <v>kg</v>
      </c>
      <c r="E108" s="59"/>
      <c r="F108" s="81"/>
      <c r="G108" s="28"/>
      <c r="H108" s="28">
        <f>IF($C$4="Attiecināmās izmaksas",IF('3a+c+n'!$Q108="A",'3a+c+n'!H108,0),0)</f>
        <v>0</v>
      </c>
      <c r="I108" s="28"/>
      <c r="J108" s="28"/>
      <c r="K108" s="59">
        <f>IF($C$4="Attiecināmās izmaksas",IF('3a+c+n'!$Q108="A",'3a+c+n'!K108,0),0)</f>
        <v>0</v>
      </c>
      <c r="L108" s="81">
        <f>IF($C$4="Attiecināmās izmaksas",IF('3a+c+n'!$Q108="A",'3a+c+n'!L108,0),0)</f>
        <v>0</v>
      </c>
      <c r="M108" s="28">
        <f>IF($C$4="Attiecināmās izmaksas",IF('3a+c+n'!$Q108="A",'3a+c+n'!M108,0),0)</f>
        <v>0</v>
      </c>
      <c r="N108" s="28">
        <f>IF($C$4="Attiecināmās izmaksas",IF('3a+c+n'!$Q108="A",'3a+c+n'!N108,0),0)</f>
        <v>0</v>
      </c>
      <c r="O108" s="28">
        <f>IF($C$4="Attiecināmās izmaksas",IF('3a+c+n'!$Q108="A",'3a+c+n'!O108,0),0)</f>
        <v>0</v>
      </c>
      <c r="P108" s="59">
        <f>IF($C$4="Attiecināmās izmaksas",IF('3a+c+n'!$Q108="A",'3a+c+n'!P108,0),0)</f>
        <v>0</v>
      </c>
    </row>
    <row r="109" spans="1:16" ht="22.5">
      <c r="A109" s="64">
        <v>95</v>
      </c>
      <c r="B109" s="28" t="str">
        <f>IF($C$4="Attiecināmās izmaksas",IF('3a+c+n'!$Q109="A",'3a+c+n'!B109,0),0)</f>
        <v>13-00000</v>
      </c>
      <c r="C109" s="28" t="str">
        <f>IF($C$4="Attiecināmās izmaksas",IF('3a+c+n'!$Q109="A",'3a+c+n'!C109,0),0)</f>
        <v>Krāsošana ar iekštelpu krāsu, tonis saskaņojams ar Pasūtītāju</v>
      </c>
      <c r="D109" s="28" t="str">
        <f>IF($C$4="Attiecināmās izmaksas",IF('3a+c+n'!$Q109="A",'3a+c+n'!D109,0),0)</f>
        <v>m2</v>
      </c>
      <c r="E109" s="59"/>
      <c r="F109" s="81"/>
      <c r="G109" s="28"/>
      <c r="H109" s="28">
        <f>IF($C$4="Attiecināmās izmaksas",IF('3a+c+n'!$Q109="A",'3a+c+n'!H109,0),0)</f>
        <v>0</v>
      </c>
      <c r="I109" s="28"/>
      <c r="J109" s="28"/>
      <c r="K109" s="59">
        <f>IF($C$4="Attiecināmās izmaksas",IF('3a+c+n'!$Q109="A",'3a+c+n'!K109,0),0)</f>
        <v>0</v>
      </c>
      <c r="L109" s="81">
        <f>IF($C$4="Attiecināmās izmaksas",IF('3a+c+n'!$Q109="A",'3a+c+n'!L109,0),0)</f>
        <v>0</v>
      </c>
      <c r="M109" s="28">
        <f>IF($C$4="Attiecināmās izmaksas",IF('3a+c+n'!$Q109="A",'3a+c+n'!M109,0),0)</f>
        <v>0</v>
      </c>
      <c r="N109" s="28">
        <f>IF($C$4="Attiecināmās izmaksas",IF('3a+c+n'!$Q109="A",'3a+c+n'!N109,0),0)</f>
        <v>0</v>
      </c>
      <c r="O109" s="28">
        <f>IF($C$4="Attiecināmās izmaksas",IF('3a+c+n'!$Q109="A",'3a+c+n'!O109,0),0)</f>
        <v>0</v>
      </c>
      <c r="P109" s="59">
        <f>IF($C$4="Attiecināmās izmaksas",IF('3a+c+n'!$Q109="A",'3a+c+n'!P109,0),0)</f>
        <v>0</v>
      </c>
    </row>
    <row r="110" spans="1:16">
      <c r="A110" s="64">
        <v>96</v>
      </c>
      <c r="B110" s="28">
        <f>IF($C$4="Attiecināmās izmaksas",IF('3a+c+n'!$Q110="A",'3a+c+n'!B110,0),0)</f>
        <v>0</v>
      </c>
      <c r="C110" s="28">
        <f>IF($C$4="Attiecināmās izmaksas",IF('3a+c+n'!$Q110="A",'3a+c+n'!C110,0),0)</f>
        <v>0</v>
      </c>
      <c r="D110" s="28">
        <f>IF($C$4="Attiecināmās izmaksas",IF('3a+c+n'!$Q110="A",'3a+c+n'!D110,0),0)</f>
        <v>0</v>
      </c>
      <c r="E110" s="59"/>
      <c r="F110" s="81"/>
      <c r="G110" s="28"/>
      <c r="H110" s="28">
        <f>IF($C$4="Attiecināmās izmaksas",IF('3a+c+n'!$Q110="A",'3a+c+n'!H110,0),0)</f>
        <v>0</v>
      </c>
      <c r="I110" s="28"/>
      <c r="J110" s="28"/>
      <c r="K110" s="59">
        <f>IF($C$4="Attiecināmās izmaksas",IF('3a+c+n'!$Q110="A",'3a+c+n'!K110,0),0)</f>
        <v>0</v>
      </c>
      <c r="L110" s="81">
        <f>IF($C$4="Attiecināmās izmaksas",IF('3a+c+n'!$Q110="A",'3a+c+n'!L110,0),0)</f>
        <v>0</v>
      </c>
      <c r="M110" s="28">
        <f>IF($C$4="Attiecināmās izmaksas",IF('3a+c+n'!$Q110="A",'3a+c+n'!M110,0),0)</f>
        <v>0</v>
      </c>
      <c r="N110" s="28">
        <f>IF($C$4="Attiecināmās izmaksas",IF('3a+c+n'!$Q110="A",'3a+c+n'!N110,0),0)</f>
        <v>0</v>
      </c>
      <c r="O110" s="28">
        <f>IF($C$4="Attiecināmās izmaksas",IF('3a+c+n'!$Q110="A",'3a+c+n'!O110,0),0)</f>
        <v>0</v>
      </c>
      <c r="P110" s="59">
        <f>IF($C$4="Attiecināmās izmaksas",IF('3a+c+n'!$Q110="A",'3a+c+n'!P110,0),0)</f>
        <v>0</v>
      </c>
    </row>
    <row r="111" spans="1:16" ht="22.5">
      <c r="A111" s="64">
        <v>97</v>
      </c>
      <c r="B111" s="28" t="str">
        <f>IF($C$4="Attiecināmās izmaksas",IF('3a+c+n'!$Q111="A",'3a+c+n'!B111,0),0)</f>
        <v>13-00000</v>
      </c>
      <c r="C111" s="28" t="str">
        <f>IF($C$4="Attiecināmās izmaksas",IF('3a+c+n'!$Q111="A",'3a+c+n'!C111,0),0)</f>
        <v>Virsmas attīrīšana, izlīdzināšana, sagatavošana</v>
      </c>
      <c r="D111" s="28" t="str">
        <f>IF($C$4="Attiecināmās izmaksas",IF('3a+c+n'!$Q111="A",'3a+c+n'!D111,0),0)</f>
        <v>m2</v>
      </c>
      <c r="E111" s="59"/>
      <c r="F111" s="81"/>
      <c r="G111" s="28"/>
      <c r="H111" s="28">
        <f>IF($C$4="Attiecināmās izmaksas",IF('3a+c+n'!$Q111="A",'3a+c+n'!H111,0),0)</f>
        <v>0</v>
      </c>
      <c r="I111" s="28"/>
      <c r="J111" s="28"/>
      <c r="K111" s="59">
        <f>IF($C$4="Attiecināmās izmaksas",IF('3a+c+n'!$Q111="A",'3a+c+n'!K111,0),0)</f>
        <v>0</v>
      </c>
      <c r="L111" s="81">
        <f>IF($C$4="Attiecināmās izmaksas",IF('3a+c+n'!$Q111="A",'3a+c+n'!L111,0),0)</f>
        <v>0</v>
      </c>
      <c r="M111" s="28">
        <f>IF($C$4="Attiecināmās izmaksas",IF('3a+c+n'!$Q111="A",'3a+c+n'!M111,0),0)</f>
        <v>0</v>
      </c>
      <c r="N111" s="28">
        <f>IF($C$4="Attiecināmās izmaksas",IF('3a+c+n'!$Q111="A",'3a+c+n'!N111,0),0)</f>
        <v>0</v>
      </c>
      <c r="O111" s="28">
        <f>IF($C$4="Attiecināmās izmaksas",IF('3a+c+n'!$Q111="A",'3a+c+n'!O111,0),0)</f>
        <v>0</v>
      </c>
      <c r="P111" s="59">
        <f>IF($C$4="Attiecināmās izmaksas",IF('3a+c+n'!$Q111="A",'3a+c+n'!P111,0),0)</f>
        <v>0</v>
      </c>
    </row>
    <row r="112" spans="1:16" ht="33.75">
      <c r="A112" s="64">
        <v>98</v>
      </c>
      <c r="B112" s="28" t="str">
        <f>IF($C$4="Attiecināmās izmaksas",IF('3a+c+n'!$Q112="A",'3a+c+n'!B112,0),0)</f>
        <v>13-00000</v>
      </c>
      <c r="C112" s="28" t="str">
        <f>IF($C$4="Attiecināmās izmaksas",IF('3a+c+n'!$Q112="A",'3a+c+n'!C112,0),0)</f>
        <v>Siltumizolācijas materiālu stiprināšana ar līmjavu SAKRET BAK vai ekvivalentu. Pēc nepieciešamības pirms tam virsmas gruntēšana.</v>
      </c>
      <c r="D112" s="28" t="str">
        <f>IF($C$4="Attiecināmās izmaksas",IF('3a+c+n'!$Q112="A",'3a+c+n'!D112,0),0)</f>
        <v>kg</v>
      </c>
      <c r="E112" s="59"/>
      <c r="F112" s="81"/>
      <c r="G112" s="28"/>
      <c r="H112" s="28">
        <f>IF($C$4="Attiecināmās izmaksas",IF('3a+c+n'!$Q112="A",'3a+c+n'!H112,0),0)</f>
        <v>0</v>
      </c>
      <c r="I112" s="28"/>
      <c r="J112" s="28"/>
      <c r="K112" s="59">
        <f>IF($C$4="Attiecināmās izmaksas",IF('3a+c+n'!$Q112="A",'3a+c+n'!K112,0),0)</f>
        <v>0</v>
      </c>
      <c r="L112" s="81">
        <f>IF($C$4="Attiecināmās izmaksas",IF('3a+c+n'!$Q112="A",'3a+c+n'!L112,0),0)</f>
        <v>0</v>
      </c>
      <c r="M112" s="28">
        <f>IF($C$4="Attiecināmās izmaksas",IF('3a+c+n'!$Q112="A",'3a+c+n'!M112,0),0)</f>
        <v>0</v>
      </c>
      <c r="N112" s="28">
        <f>IF($C$4="Attiecināmās izmaksas",IF('3a+c+n'!$Q112="A",'3a+c+n'!N112,0),0)</f>
        <v>0</v>
      </c>
      <c r="O112" s="28">
        <f>IF($C$4="Attiecināmās izmaksas",IF('3a+c+n'!$Q112="A",'3a+c+n'!O112,0),0)</f>
        <v>0</v>
      </c>
      <c r="P112" s="59">
        <f>IF($C$4="Attiecināmās izmaksas",IF('3a+c+n'!$Q112="A",'3a+c+n'!P112,0),0)</f>
        <v>0</v>
      </c>
    </row>
    <row r="113" spans="1:16" ht="33.75">
      <c r="A113" s="64">
        <v>99</v>
      </c>
      <c r="B113" s="28" t="str">
        <f>IF($C$4="Attiecināmās izmaksas",IF('3a+c+n'!$Q113="A",'3a+c+n'!B113,0),0)</f>
        <v>13-00000</v>
      </c>
      <c r="C113" s="28" t="str">
        <f>IF($C$4="Attiecināmās izmaksas",IF('3a+c+n'!$Q113="A",'3a+c+n'!C113,0),0)</f>
        <v>Putupolistirola plākšņu TENAPORS EPS100 (Tenax) vai ekvivalentu (λ&lt;=0,036 W/(mK)) montāža, b=100mm</v>
      </c>
      <c r="D113" s="28" t="str">
        <f>IF($C$4="Attiecināmās izmaksas",IF('3a+c+n'!$Q113="A",'3a+c+n'!D113,0),0)</f>
        <v>m2</v>
      </c>
      <c r="E113" s="59"/>
      <c r="F113" s="81"/>
      <c r="G113" s="28"/>
      <c r="H113" s="28">
        <f>IF($C$4="Attiecināmās izmaksas",IF('3a+c+n'!$Q113="A",'3a+c+n'!H113,0),0)</f>
        <v>0</v>
      </c>
      <c r="I113" s="28"/>
      <c r="J113" s="28"/>
      <c r="K113" s="59">
        <f>IF($C$4="Attiecināmās izmaksas",IF('3a+c+n'!$Q113="A",'3a+c+n'!K113,0),0)</f>
        <v>0</v>
      </c>
      <c r="L113" s="81">
        <f>IF($C$4="Attiecināmās izmaksas",IF('3a+c+n'!$Q113="A",'3a+c+n'!L113,0),0)</f>
        <v>0</v>
      </c>
      <c r="M113" s="28">
        <f>IF($C$4="Attiecināmās izmaksas",IF('3a+c+n'!$Q113="A",'3a+c+n'!M113,0),0)</f>
        <v>0</v>
      </c>
      <c r="N113" s="28">
        <f>IF($C$4="Attiecināmās izmaksas",IF('3a+c+n'!$Q113="A",'3a+c+n'!N113,0),0)</f>
        <v>0</v>
      </c>
      <c r="O113" s="28">
        <f>IF($C$4="Attiecināmās izmaksas",IF('3a+c+n'!$Q113="A",'3a+c+n'!O113,0),0)</f>
        <v>0</v>
      </c>
      <c r="P113" s="59">
        <f>IF($C$4="Attiecināmās izmaksas",IF('3a+c+n'!$Q113="A",'3a+c+n'!P113,0),0)</f>
        <v>0</v>
      </c>
    </row>
    <row r="114" spans="1:16" ht="22.5">
      <c r="A114" s="64">
        <v>100</v>
      </c>
      <c r="B114" s="28" t="str">
        <f>IF($C$4="Attiecināmās izmaksas",IF('3a+c+n'!$Q114="A",'3a+c+n'!B114,0),0)</f>
        <v>13-00000</v>
      </c>
      <c r="C114" s="28" t="str">
        <f>IF($C$4="Attiecināmās izmaksas",IF('3a+c+n'!$Q114="A",'3a+c+n'!C114,0),0)</f>
        <v>Armējošā slāņa iestrāde ar javas kārtu SAKRET BAK vai ekvivalentu - 1 kārtā, II mehāniskās izturības zonā</v>
      </c>
      <c r="D114" s="28" t="str">
        <f>IF($C$4="Attiecināmās izmaksas",IF('3a+c+n'!$Q114="A",'3a+c+n'!D114,0),0)</f>
        <v>kg</v>
      </c>
      <c r="E114" s="59"/>
      <c r="F114" s="81"/>
      <c r="G114" s="28"/>
      <c r="H114" s="28">
        <f>IF($C$4="Attiecināmās izmaksas",IF('3a+c+n'!$Q114="A",'3a+c+n'!H114,0),0)</f>
        <v>0</v>
      </c>
      <c r="I114" s="28"/>
      <c r="J114" s="28"/>
      <c r="K114" s="59">
        <f>IF($C$4="Attiecināmās izmaksas",IF('3a+c+n'!$Q114="A",'3a+c+n'!K114,0),0)</f>
        <v>0</v>
      </c>
      <c r="L114" s="81">
        <f>IF($C$4="Attiecināmās izmaksas",IF('3a+c+n'!$Q114="A",'3a+c+n'!L114,0),0)</f>
        <v>0</v>
      </c>
      <c r="M114" s="28">
        <f>IF($C$4="Attiecināmās izmaksas",IF('3a+c+n'!$Q114="A",'3a+c+n'!M114,0),0)</f>
        <v>0</v>
      </c>
      <c r="N114" s="28">
        <f>IF($C$4="Attiecināmās izmaksas",IF('3a+c+n'!$Q114="A",'3a+c+n'!N114,0),0)</f>
        <v>0</v>
      </c>
      <c r="O114" s="28">
        <f>IF($C$4="Attiecināmās izmaksas",IF('3a+c+n'!$Q114="A",'3a+c+n'!O114,0),0)</f>
        <v>0</v>
      </c>
      <c r="P114" s="59">
        <f>IF($C$4="Attiecināmās izmaksas",IF('3a+c+n'!$Q114="A",'3a+c+n'!P114,0),0)</f>
        <v>0</v>
      </c>
    </row>
    <row r="115" spans="1:16" ht="22.5">
      <c r="A115" s="64">
        <v>101</v>
      </c>
      <c r="B115" s="28" t="str">
        <f>IF($C$4="Attiecināmās izmaksas",IF('3a+c+n'!$Q115="A",'3a+c+n'!B115,0),0)</f>
        <v>13-00000</v>
      </c>
      <c r="C115" s="28" t="str">
        <f>IF($C$4="Attiecināmās izmaksas",IF('3a+c+n'!$Q115="A",'3a+c+n'!C115,0),0)</f>
        <v>Stiklušķiedras siets SSA-1363-160 160 g/m²  - 2 kārtās, I mehāniskās izturības zonā</v>
      </c>
      <c r="D115" s="28" t="str">
        <f>IF($C$4="Attiecināmās izmaksas",IF('3a+c+n'!$Q115="A",'3a+c+n'!D115,0),0)</f>
        <v>m2</v>
      </c>
      <c r="E115" s="59"/>
      <c r="F115" s="81"/>
      <c r="G115" s="28"/>
      <c r="H115" s="28">
        <f>IF($C$4="Attiecināmās izmaksas",IF('3a+c+n'!$Q115="A",'3a+c+n'!H115,0),0)</f>
        <v>0</v>
      </c>
      <c r="I115" s="28"/>
      <c r="J115" s="28"/>
      <c r="K115" s="59">
        <f>IF($C$4="Attiecināmās izmaksas",IF('3a+c+n'!$Q115="A",'3a+c+n'!K115,0),0)</f>
        <v>0</v>
      </c>
      <c r="L115" s="81">
        <f>IF($C$4="Attiecināmās izmaksas",IF('3a+c+n'!$Q115="A",'3a+c+n'!L115,0),0)</f>
        <v>0</v>
      </c>
      <c r="M115" s="28">
        <f>IF($C$4="Attiecināmās izmaksas",IF('3a+c+n'!$Q115="A",'3a+c+n'!M115,0),0)</f>
        <v>0</v>
      </c>
      <c r="N115" s="28">
        <f>IF($C$4="Attiecināmās izmaksas",IF('3a+c+n'!$Q115="A",'3a+c+n'!N115,0),0)</f>
        <v>0</v>
      </c>
      <c r="O115" s="28">
        <f>IF($C$4="Attiecināmās izmaksas",IF('3a+c+n'!$Q115="A",'3a+c+n'!O115,0),0)</f>
        <v>0</v>
      </c>
      <c r="P115" s="59">
        <f>IF($C$4="Attiecināmās izmaksas",IF('3a+c+n'!$Q115="A",'3a+c+n'!P115,0),0)</f>
        <v>0</v>
      </c>
    </row>
    <row r="116" spans="1:16" ht="22.5">
      <c r="A116" s="64">
        <v>102</v>
      </c>
      <c r="B116" s="28" t="str">
        <f>IF($C$4="Attiecināmās izmaksas",IF('3a+c+n'!$Q116="A",'3a+c+n'!B116,0),0)</f>
        <v>13-00000</v>
      </c>
      <c r="C116" s="28" t="str">
        <f>IF($C$4="Attiecināmās izmaksas",IF('3a+c+n'!$Q116="A",'3a+c+n'!C116,0),0)</f>
        <v>Armētā slāņa apstrāde ar zemapmetuma grunti SAKRET PG vai ekvivalentu</v>
      </c>
      <c r="D116" s="28" t="str">
        <f>IF($C$4="Attiecināmās izmaksas",IF('3a+c+n'!$Q116="A",'3a+c+n'!D116,0),0)</f>
        <v>kg</v>
      </c>
      <c r="E116" s="59"/>
      <c r="F116" s="81"/>
      <c r="G116" s="28"/>
      <c r="H116" s="28">
        <f>IF($C$4="Attiecināmās izmaksas",IF('3a+c+n'!$Q116="A",'3a+c+n'!H116,0),0)</f>
        <v>0</v>
      </c>
      <c r="I116" s="28"/>
      <c r="J116" s="28"/>
      <c r="K116" s="59">
        <f>IF($C$4="Attiecināmās izmaksas",IF('3a+c+n'!$Q116="A",'3a+c+n'!K116,0),0)</f>
        <v>0</v>
      </c>
      <c r="L116" s="81">
        <f>IF($C$4="Attiecināmās izmaksas",IF('3a+c+n'!$Q116="A",'3a+c+n'!L116,0),0)</f>
        <v>0</v>
      </c>
      <c r="M116" s="28">
        <f>IF($C$4="Attiecināmās izmaksas",IF('3a+c+n'!$Q116="A",'3a+c+n'!M116,0),0)</f>
        <v>0</v>
      </c>
      <c r="N116" s="28">
        <f>IF($C$4="Attiecināmās izmaksas",IF('3a+c+n'!$Q116="A",'3a+c+n'!N116,0),0)</f>
        <v>0</v>
      </c>
      <c r="O116" s="28">
        <f>IF($C$4="Attiecināmās izmaksas",IF('3a+c+n'!$Q116="A",'3a+c+n'!O116,0),0)</f>
        <v>0</v>
      </c>
      <c r="P116" s="59">
        <f>IF($C$4="Attiecināmās izmaksas",IF('3a+c+n'!$Q116="A",'3a+c+n'!P116,0),0)</f>
        <v>0</v>
      </c>
    </row>
    <row r="117" spans="1:16" ht="33.75">
      <c r="A117" s="64">
        <v>103</v>
      </c>
      <c r="B117" s="28" t="str">
        <f>IF($C$4="Attiecināmās izmaksas",IF('3a+c+n'!$Q117="A",'3a+c+n'!B117,0),0)</f>
        <v>13-00000</v>
      </c>
      <c r="C117" s="28" t="str">
        <f>IF($C$4="Attiecināmās izmaksas",IF('3a+c+n'!$Q117="A",'3a+c+n'!C117,0),0)</f>
        <v>Gatavā tonētā silikona apmetuma SAKRET SIP vai ekvivalenta iestrāde. Maksimālais grauda izmērs 2 mm. Tonis atbilstoši krāsu pasei.</v>
      </c>
      <c r="D117" s="28" t="str">
        <f>IF($C$4="Attiecināmās izmaksas",IF('3a+c+n'!$Q117="A",'3a+c+n'!D117,0),0)</f>
        <v>kg</v>
      </c>
      <c r="E117" s="59"/>
      <c r="F117" s="81"/>
      <c r="G117" s="28"/>
      <c r="H117" s="28">
        <f>IF($C$4="Attiecināmās izmaksas",IF('3a+c+n'!$Q117="A",'3a+c+n'!H117,0),0)</f>
        <v>0</v>
      </c>
      <c r="I117" s="28"/>
      <c r="J117" s="28"/>
      <c r="K117" s="59">
        <f>IF($C$4="Attiecināmās izmaksas",IF('3a+c+n'!$Q117="A",'3a+c+n'!K117,0),0)</f>
        <v>0</v>
      </c>
      <c r="L117" s="81">
        <f>IF($C$4="Attiecināmās izmaksas",IF('3a+c+n'!$Q117="A",'3a+c+n'!L117,0),0)</f>
        <v>0</v>
      </c>
      <c r="M117" s="28">
        <f>IF($C$4="Attiecināmās izmaksas",IF('3a+c+n'!$Q117="A",'3a+c+n'!M117,0),0)</f>
        <v>0</v>
      </c>
      <c r="N117" s="28">
        <f>IF($C$4="Attiecināmās izmaksas",IF('3a+c+n'!$Q117="A",'3a+c+n'!N117,0),0)</f>
        <v>0</v>
      </c>
      <c r="O117" s="28">
        <f>IF($C$4="Attiecināmās izmaksas",IF('3a+c+n'!$Q117="A",'3a+c+n'!O117,0),0)</f>
        <v>0</v>
      </c>
      <c r="P117" s="59">
        <f>IF($C$4="Attiecināmās izmaksas",IF('3a+c+n'!$Q117="A",'3a+c+n'!P117,0),0)</f>
        <v>0</v>
      </c>
    </row>
    <row r="118" spans="1:16">
      <c r="A118" s="64">
        <v>104</v>
      </c>
      <c r="B118" s="28">
        <f>IF($C$4="Attiecināmās izmaksas",IF('3a+c+n'!$Q118="A",'3a+c+n'!B118,0),0)</f>
        <v>0</v>
      </c>
      <c r="C118" s="28">
        <f>IF($C$4="Attiecināmās izmaksas",IF('3a+c+n'!$Q118="A",'3a+c+n'!C118,0),0)</f>
        <v>0</v>
      </c>
      <c r="D118" s="28">
        <f>IF($C$4="Attiecināmās izmaksas",IF('3a+c+n'!$Q118="A",'3a+c+n'!D118,0),0)</f>
        <v>0</v>
      </c>
      <c r="E118" s="59"/>
      <c r="F118" s="81"/>
      <c r="G118" s="28"/>
      <c r="H118" s="28">
        <f>IF($C$4="Attiecināmās izmaksas",IF('3a+c+n'!$Q118="A",'3a+c+n'!H118,0),0)</f>
        <v>0</v>
      </c>
      <c r="I118" s="28"/>
      <c r="J118" s="28"/>
      <c r="K118" s="59">
        <f>IF($C$4="Attiecināmās izmaksas",IF('3a+c+n'!$Q118="A",'3a+c+n'!K118,0),0)</f>
        <v>0</v>
      </c>
      <c r="L118" s="81">
        <f>IF($C$4="Attiecināmās izmaksas",IF('3a+c+n'!$Q118="A",'3a+c+n'!L118,0),0)</f>
        <v>0</v>
      </c>
      <c r="M118" s="28">
        <f>IF($C$4="Attiecināmās izmaksas",IF('3a+c+n'!$Q118="A",'3a+c+n'!M118,0),0)</f>
        <v>0</v>
      </c>
      <c r="N118" s="28">
        <f>IF($C$4="Attiecināmās izmaksas",IF('3a+c+n'!$Q118="A",'3a+c+n'!N118,0),0)</f>
        <v>0</v>
      </c>
      <c r="O118" s="28">
        <f>IF($C$4="Attiecināmās izmaksas",IF('3a+c+n'!$Q118="A",'3a+c+n'!O118,0),0)</f>
        <v>0</v>
      </c>
      <c r="P118" s="59">
        <f>IF($C$4="Attiecināmās izmaksas",IF('3a+c+n'!$Q118="A",'3a+c+n'!P118,0),0)</f>
        <v>0</v>
      </c>
    </row>
    <row r="119" spans="1:16">
      <c r="A119" s="64">
        <v>93</v>
      </c>
      <c r="B119" s="28">
        <f>IF($C$4="Attiecināmās izmaksas",IF('3a+c+n'!$Q118="A",'3a+c+n'!B118,0),0)</f>
        <v>0</v>
      </c>
      <c r="C119" s="28">
        <f>IF($C$4="Attiecināmās izmaksas",IF('3a+c+n'!$Q118="A",'3a+c+n'!C118,0),0)</f>
        <v>0</v>
      </c>
      <c r="D119" s="28">
        <f>IF($C$4="Attiecināmās izmaksas",IF('3a+c+n'!$Q118="A",'3a+c+n'!D118,0),0)</f>
        <v>0</v>
      </c>
      <c r="E119" s="59"/>
      <c r="F119" s="81"/>
      <c r="G119" s="28"/>
      <c r="H119" s="28">
        <f>IF($C$4="Attiecināmās izmaksas",IF('3a+c+n'!$Q118="A",'3a+c+n'!H118,0),0)</f>
        <v>0</v>
      </c>
      <c r="I119" s="28"/>
      <c r="J119" s="28"/>
      <c r="K119" s="59">
        <f>IF($C$4="Attiecināmās izmaksas",IF('3a+c+n'!$Q118="A",'3a+c+n'!K118,0),0)</f>
        <v>0</v>
      </c>
      <c r="L119" s="81">
        <f>IF($C$4="Attiecināmās izmaksas",IF('3a+c+n'!$Q118="A",'3a+c+n'!L118,0),0)</f>
        <v>0</v>
      </c>
      <c r="M119" s="28">
        <f>IF($C$4="Attiecināmās izmaksas",IF('3a+c+n'!$Q118="A",'3a+c+n'!M118,0),0)</f>
        <v>0</v>
      </c>
      <c r="N119" s="28">
        <f>IF($C$4="Attiecināmās izmaksas",IF('3a+c+n'!$Q118="A",'3a+c+n'!N118,0),0)</f>
        <v>0</v>
      </c>
      <c r="O119" s="28">
        <f>IF($C$4="Attiecināmās izmaksas",IF('3a+c+n'!$Q118="A",'3a+c+n'!O118,0),0)</f>
        <v>0</v>
      </c>
      <c r="P119" s="59">
        <f>IF($C$4="Attiecināmās izmaksas",IF('3a+c+n'!$Q118="A",'3a+c+n'!P118,0),0)</f>
        <v>0</v>
      </c>
    </row>
    <row r="120" spans="1:16" ht="12" customHeight="1" thickBot="1">
      <c r="A120" s="333" t="s">
        <v>63</v>
      </c>
      <c r="B120" s="334"/>
      <c r="C120" s="334"/>
      <c r="D120" s="334"/>
      <c r="E120" s="334"/>
      <c r="F120" s="334"/>
      <c r="G120" s="334"/>
      <c r="H120" s="334"/>
      <c r="I120" s="334"/>
      <c r="J120" s="334"/>
      <c r="K120" s="335"/>
      <c r="L120" s="74">
        <f>SUM(L14:L119)</f>
        <v>0</v>
      </c>
      <c r="M120" s="75">
        <f>SUM(M14:M119)</f>
        <v>0</v>
      </c>
      <c r="N120" s="75">
        <f>SUM(N14:N119)</f>
        <v>0</v>
      </c>
      <c r="O120" s="75">
        <f>SUM(O14:O119)</f>
        <v>0</v>
      </c>
      <c r="P120" s="76">
        <f>SUM(P14:P119)</f>
        <v>0</v>
      </c>
    </row>
    <row r="121" spans="1:16">
      <c r="A121" s="20"/>
      <c r="B121" s="20"/>
      <c r="C121" s="20"/>
      <c r="D121" s="20"/>
      <c r="E121" s="20"/>
      <c r="F121" s="20"/>
      <c r="G121" s="20"/>
      <c r="H121" s="20"/>
      <c r="I121" s="20"/>
      <c r="J121" s="20"/>
      <c r="K121" s="20"/>
      <c r="L121" s="20"/>
      <c r="M121" s="20"/>
      <c r="N121" s="20"/>
      <c r="O121" s="20"/>
      <c r="P121" s="20"/>
    </row>
    <row r="122" spans="1:16">
      <c r="A122" s="20"/>
      <c r="B122" s="20"/>
      <c r="C122" s="20"/>
      <c r="D122" s="20"/>
      <c r="E122" s="20"/>
      <c r="F122" s="20"/>
      <c r="G122" s="20"/>
      <c r="H122" s="20"/>
      <c r="I122" s="20"/>
      <c r="J122" s="20"/>
      <c r="K122" s="20"/>
      <c r="L122" s="20"/>
      <c r="M122" s="20"/>
      <c r="N122" s="20"/>
      <c r="O122" s="20"/>
      <c r="P122" s="20"/>
    </row>
    <row r="123" spans="1:16">
      <c r="A123" s="1" t="s">
        <v>14</v>
      </c>
      <c r="B123" s="20"/>
      <c r="C123" s="336">
        <f>'Kops n'!C35:H35</f>
        <v>0</v>
      </c>
      <c r="D123" s="336"/>
      <c r="E123" s="336"/>
      <c r="F123" s="336"/>
      <c r="G123" s="336"/>
      <c r="H123" s="336"/>
      <c r="I123" s="20"/>
      <c r="J123" s="20"/>
      <c r="K123" s="20"/>
      <c r="L123" s="20"/>
      <c r="M123" s="20"/>
      <c r="N123" s="20"/>
      <c r="O123" s="20"/>
      <c r="P123" s="20"/>
    </row>
    <row r="124" spans="1:16">
      <c r="A124" s="20"/>
      <c r="B124" s="20"/>
      <c r="C124" s="258" t="s">
        <v>15</v>
      </c>
      <c r="D124" s="258"/>
      <c r="E124" s="258"/>
      <c r="F124" s="258"/>
      <c r="G124" s="258"/>
      <c r="H124" s="258"/>
      <c r="I124" s="20"/>
      <c r="J124" s="20"/>
      <c r="K124" s="20"/>
      <c r="L124" s="20"/>
      <c r="M124" s="20"/>
      <c r="N124" s="20"/>
      <c r="O124" s="20"/>
      <c r="P124" s="20"/>
    </row>
    <row r="125" spans="1:16">
      <c r="A125" s="20"/>
      <c r="B125" s="20"/>
      <c r="C125" s="20"/>
      <c r="D125" s="20"/>
      <c r="E125" s="20"/>
      <c r="F125" s="20"/>
      <c r="G125" s="20"/>
      <c r="H125" s="20"/>
      <c r="I125" s="20"/>
      <c r="J125" s="20"/>
      <c r="K125" s="20"/>
      <c r="L125" s="20"/>
      <c r="M125" s="20"/>
      <c r="N125" s="20"/>
      <c r="O125" s="20"/>
      <c r="P125" s="20"/>
    </row>
    <row r="126" spans="1:16">
      <c r="A126" s="301" t="str">
        <f>'Kops n'!A38:D38</f>
        <v>Tāme sastādīta 2024. gada __.__________</v>
      </c>
      <c r="B126" s="302"/>
      <c r="C126" s="302"/>
      <c r="D126" s="302"/>
      <c r="E126" s="20"/>
      <c r="F126" s="20"/>
      <c r="G126" s="20"/>
      <c r="H126" s="20"/>
      <c r="I126" s="20"/>
      <c r="J126" s="20"/>
      <c r="K126" s="20"/>
      <c r="L126" s="20"/>
      <c r="M126" s="20"/>
      <c r="N126" s="20"/>
      <c r="O126" s="20"/>
      <c r="P126" s="20"/>
    </row>
    <row r="127" spans="1:16">
      <c r="A127" s="20"/>
      <c r="B127" s="20"/>
      <c r="C127" s="20"/>
      <c r="D127" s="20"/>
      <c r="E127" s="20"/>
      <c r="F127" s="20"/>
      <c r="G127" s="20"/>
      <c r="H127" s="20"/>
      <c r="I127" s="20"/>
      <c r="J127" s="20"/>
      <c r="K127" s="20"/>
      <c r="L127" s="20"/>
      <c r="M127" s="20"/>
      <c r="N127" s="20"/>
      <c r="O127" s="20"/>
      <c r="P127" s="20"/>
    </row>
    <row r="128" spans="1:16">
      <c r="A128" s="1" t="s">
        <v>41</v>
      </c>
      <c r="B128" s="20"/>
      <c r="C128" s="336">
        <f>'Kops n'!C40:H40</f>
        <v>0</v>
      </c>
      <c r="D128" s="336"/>
      <c r="E128" s="336"/>
      <c r="F128" s="336"/>
      <c r="G128" s="336"/>
      <c r="H128" s="336"/>
      <c r="I128" s="20"/>
      <c r="J128" s="20"/>
      <c r="K128" s="20"/>
      <c r="L128" s="20"/>
      <c r="M128" s="20"/>
      <c r="N128" s="20"/>
      <c r="O128" s="20"/>
      <c r="P128" s="20"/>
    </row>
    <row r="129" spans="1:16">
      <c r="A129" s="20"/>
      <c r="B129" s="20"/>
      <c r="C129" s="258" t="s">
        <v>15</v>
      </c>
      <c r="D129" s="258"/>
      <c r="E129" s="258"/>
      <c r="F129" s="258"/>
      <c r="G129" s="258"/>
      <c r="H129" s="258"/>
      <c r="I129" s="20"/>
      <c r="J129" s="20"/>
      <c r="K129" s="20"/>
      <c r="L129" s="20"/>
      <c r="M129" s="20"/>
      <c r="N129" s="20"/>
      <c r="O129" s="20"/>
      <c r="P129" s="20"/>
    </row>
    <row r="130" spans="1:16">
      <c r="A130" s="20"/>
      <c r="B130" s="20"/>
      <c r="C130" s="20"/>
      <c r="D130" s="20"/>
      <c r="E130" s="20"/>
      <c r="F130" s="20"/>
      <c r="G130" s="20"/>
      <c r="H130" s="20"/>
      <c r="I130" s="20"/>
      <c r="J130" s="20"/>
      <c r="K130" s="20"/>
      <c r="L130" s="20"/>
      <c r="M130" s="20"/>
      <c r="N130" s="20"/>
      <c r="O130" s="20"/>
      <c r="P130" s="20"/>
    </row>
    <row r="131" spans="1:16">
      <c r="A131" s="102" t="s">
        <v>16</v>
      </c>
      <c r="B131" s="52"/>
      <c r="C131" s="113">
        <f>'Kops n'!C43</f>
        <v>0</v>
      </c>
      <c r="D131" s="52"/>
      <c r="E131" s="20"/>
      <c r="F131" s="20"/>
      <c r="G131" s="20"/>
      <c r="H131" s="20"/>
      <c r="I131" s="20"/>
      <c r="J131" s="20"/>
      <c r="K131" s="20"/>
      <c r="L131" s="20"/>
      <c r="M131" s="20"/>
      <c r="N131" s="20"/>
      <c r="O131" s="20"/>
      <c r="P131" s="20"/>
    </row>
    <row r="132" spans="1:16">
      <c r="A132" s="20"/>
      <c r="B132" s="20"/>
      <c r="C132" s="20"/>
      <c r="D132" s="20"/>
      <c r="E132" s="20"/>
      <c r="F132" s="20"/>
      <c r="G132" s="20"/>
      <c r="H132" s="20"/>
      <c r="I132" s="20"/>
      <c r="J132" s="20"/>
      <c r="K132" s="20"/>
      <c r="L132" s="20"/>
      <c r="M132" s="20"/>
      <c r="N132" s="20"/>
      <c r="O132" s="20"/>
      <c r="P132" s="20"/>
    </row>
  </sheetData>
  <mergeCells count="23">
    <mergeCell ref="C129:H129"/>
    <mergeCell ref="L12:P12"/>
    <mergeCell ref="A120:K120"/>
    <mergeCell ref="C123:H123"/>
    <mergeCell ref="C124:H124"/>
    <mergeCell ref="A126:D126"/>
    <mergeCell ref="C128:H12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20:K120">
    <cfRule type="containsText" dxfId="232" priority="3" operator="containsText" text="Tiešās izmaksas kopā, t. sk. darba devēja sociālais nodoklis __.__% ">
      <formula>NOT(ISERROR(SEARCH("Tiešās izmaksas kopā, t. sk. darba devēja sociālais nodoklis __.__% ",A120)))</formula>
    </cfRule>
  </conditionalFormatting>
  <conditionalFormatting sqref="C2:I2 D5:L8 N9:O9 A14:P119 L120:P120 C123:H123 C128:H128 C131">
    <cfRule type="cellIs" dxfId="231"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P68"/>
  <sheetViews>
    <sheetView topLeftCell="A47" workbookViewId="0">
      <selection activeCell="A16" sqref="A16:P5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'3a+c+n'!D1</f>
        <v>3</v>
      </c>
      <c r="E1" s="26"/>
      <c r="F1" s="26"/>
      <c r="G1" s="26"/>
      <c r="H1" s="26"/>
      <c r="I1" s="26"/>
      <c r="J1" s="26"/>
      <c r="N1" s="30"/>
      <c r="O1" s="31"/>
      <c r="P1" s="32"/>
    </row>
    <row r="2" spans="1:16">
      <c r="A2" s="33"/>
      <c r="B2" s="33"/>
      <c r="C2" s="324" t="str">
        <f>'3a+c+n'!C2:I2</f>
        <v>Fasādes</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P56</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71" t="s">
        <v>61</v>
      </c>
    </row>
    <row r="14" spans="1:16" ht="33.75">
      <c r="A14" s="63">
        <f>IF(P14=0,0,IF(COUNTBLANK(P14)=1,0,COUNTA($P$14:P14)))</f>
        <v>0</v>
      </c>
      <c r="B14" s="27" t="str">
        <f>IF($C$4="citu pasākumu izmaksas",IF('3a+c+n'!$Q70="C",'3a+c+n'!B70,0))</f>
        <v>13-00000</v>
      </c>
      <c r="C14" s="27" t="str">
        <f>IF($C$4="citu pasākumu izmaksas",IF('3a+c+n'!$Q70="C",'3a+c+n'!C70,0))</f>
        <v>Esošo, numurzīmju u.c. nepieciešamo elementu atjaunošana fasādē pēc siltināšanas, t.sk. nepieciešamie stiprinājumi</v>
      </c>
      <c r="D14" s="27" t="str">
        <f>IF($C$4="citu pasākumu izmaksas",IF('3a+c+n'!$Q70="C",'3a+c+n'!D70,0))</f>
        <v>kompl</v>
      </c>
      <c r="E14" s="57"/>
      <c r="F14" s="79"/>
      <c r="G14" s="27"/>
      <c r="H14" s="27">
        <f>IF($C$4="citu pasākumu izmaksas",IF('3a+c+n'!$Q70="C",'3a+c+n'!H70,0))</f>
        <v>0</v>
      </c>
      <c r="I14" s="27"/>
      <c r="J14" s="27"/>
      <c r="K14" s="164">
        <f>IF($C$4="citu pasākumu izmaksas",IF('3a+c+n'!$Q70="C",'3a+c+n'!K70,0))</f>
        <v>0</v>
      </c>
      <c r="L14" s="79">
        <f>IF($C$4="citu pasākumu izmaksas",IF('3a+c+n'!$Q70="C",'3a+c+n'!L70,0))</f>
        <v>0</v>
      </c>
      <c r="M14" s="27">
        <f>IF($C$4="citu pasākumu izmaksas",IF('3a+c+n'!$Q70="C",'3a+c+n'!M70,0))</f>
        <v>0</v>
      </c>
      <c r="N14" s="27">
        <f>IF($C$4="citu pasākumu izmaksas",IF('3a+c+n'!$Q70="C",'3a+c+n'!N70,0))</f>
        <v>0</v>
      </c>
      <c r="O14" s="27">
        <f>IF($C$4="citu pasākumu izmaksas",IF('3a+c+n'!$Q70="C",'3a+c+n'!O70,0))</f>
        <v>0</v>
      </c>
      <c r="P14" s="57">
        <f>IF($C$4="citu pasākumu izmaksas",IF('3a+c+n'!$Q70="C",'3a+c+n'!P70,0))</f>
        <v>0</v>
      </c>
    </row>
    <row r="15" spans="1:16">
      <c r="A15" s="64">
        <f>IF(P15=0,0,IF(COUNTBLANK(P15)=1,0,COUNTA($P$14:P15)))</f>
        <v>0</v>
      </c>
      <c r="B15" s="28">
        <f>IF($C$4="citu pasākumu izmaksas",IF('3a+c+n'!$Q71="C",'3a+c+n'!B71,0))</f>
        <v>0</v>
      </c>
      <c r="C15" s="28">
        <f>IF($C$4="citu pasākumu izmaksas",IF('3a+c+n'!$Q71="C",'3a+c+n'!C71,0))</f>
        <v>0</v>
      </c>
      <c r="D15" s="28">
        <f>IF($C$4="citu pasākumu izmaksas",IF('3a+c+n'!$Q71="C",'3a+c+n'!D71,0))</f>
        <v>0</v>
      </c>
      <c r="E15" s="59"/>
      <c r="F15" s="81"/>
      <c r="G15" s="28"/>
      <c r="H15" s="28">
        <f>IF($C$4="citu pasākumu izmaksas",IF('3a+c+n'!$Q71="C",'3a+c+n'!H71,0))</f>
        <v>0</v>
      </c>
      <c r="I15" s="28"/>
      <c r="J15" s="28"/>
      <c r="K15" s="146">
        <f>IF($C$4="citu pasākumu izmaksas",IF('3a+c+n'!$Q71="C",'3a+c+n'!K71,0))</f>
        <v>0</v>
      </c>
      <c r="L15" s="81">
        <f>IF($C$4="citu pasākumu izmaksas",IF('3a+c+n'!$Q71="C",'3a+c+n'!L71,0))</f>
        <v>0</v>
      </c>
      <c r="M15" s="28">
        <f>IF($C$4="citu pasākumu izmaksas",IF('3a+c+n'!$Q71="C",'3a+c+n'!M71,0))</f>
        <v>0</v>
      </c>
      <c r="N15" s="28">
        <f>IF($C$4="citu pasākumu izmaksas",IF('3a+c+n'!$Q71="C",'3a+c+n'!N71,0))</f>
        <v>0</v>
      </c>
      <c r="O15" s="28">
        <f>IF($C$4="citu pasākumu izmaksas",IF('3a+c+n'!$Q71="C",'3a+c+n'!O71,0))</f>
        <v>0</v>
      </c>
      <c r="P15" s="59">
        <f>IF($C$4="citu pasākumu izmaksas",IF('3a+c+n'!$Q71="C",'3a+c+n'!P71,0))</f>
        <v>0</v>
      </c>
    </row>
    <row r="16" spans="1:16" ht="33.75">
      <c r="A16" s="64">
        <f>IF(P16=0,0,IF(COUNTBLANK(P16)=1,0,COUNTA($P$14:P16)))</f>
        <v>0</v>
      </c>
      <c r="B16" s="28" t="str">
        <f>IF($C$4="citu pasākumu izmaksas",IF('3a+c+n'!$Q72="C",'3a+c+n'!B72,0))</f>
        <v>13-00000</v>
      </c>
      <c r="C16" s="28" t="str">
        <f>IF($C$4="citu pasākumu izmaksas",IF('3a+c+n'!$Q72="C",'3a+c+n'!C72,0))</f>
        <v>Esošo kabeļu (fasadē) atvienošana un montēšašana atpakaļ pēc siltināšanas, t.sk. ievietošana gofrās vai penāļos, ja nepieciešams</v>
      </c>
      <c r="D16" s="28" t="str">
        <f>IF($C$4="citu pasākumu izmaksas",IF('3a+c+n'!$Q72="C",'3a+c+n'!D72,0))</f>
        <v>kompl</v>
      </c>
      <c r="E16" s="59"/>
      <c r="F16" s="81"/>
      <c r="G16" s="28"/>
      <c r="H16" s="28">
        <f>IF($C$4="citu pasākumu izmaksas",IF('3a+c+n'!$Q72="C",'3a+c+n'!H72,0))</f>
        <v>0</v>
      </c>
      <c r="I16" s="28"/>
      <c r="J16" s="28"/>
      <c r="K16" s="146">
        <f>IF($C$4="citu pasākumu izmaksas",IF('3a+c+n'!$Q72="C",'3a+c+n'!K72,0))</f>
        <v>0</v>
      </c>
      <c r="L16" s="81">
        <f>IF($C$4="citu pasākumu izmaksas",IF('3a+c+n'!$Q72="C",'3a+c+n'!L72,0))</f>
        <v>0</v>
      </c>
      <c r="M16" s="28">
        <f>IF($C$4="citu pasākumu izmaksas",IF('3a+c+n'!$Q72="C",'3a+c+n'!M72,0))</f>
        <v>0</v>
      </c>
      <c r="N16" s="28">
        <f>IF($C$4="citu pasākumu izmaksas",IF('3a+c+n'!$Q72="C",'3a+c+n'!N72,0))</f>
        <v>0</v>
      </c>
      <c r="O16" s="28">
        <f>IF($C$4="citu pasākumu izmaksas",IF('3a+c+n'!$Q72="C",'3a+c+n'!O72,0))</f>
        <v>0</v>
      </c>
      <c r="P16" s="59">
        <f>IF($C$4="citu pasākumu izmaksas",IF('3a+c+n'!$Q72="C",'3a+c+n'!P72,0))</f>
        <v>0</v>
      </c>
    </row>
    <row r="17" spans="1:16">
      <c r="A17" s="64">
        <f>IF(P17=0,0,IF(COUNTBLANK(P17)=1,0,COUNTA($P$14:P17)))</f>
        <v>0</v>
      </c>
      <c r="B17" s="28">
        <f>IF($C$4="citu pasākumu izmaksas",IF('3a+c+n'!$Q73="C",'3a+c+n'!B73,0))</f>
        <v>0</v>
      </c>
      <c r="C17" s="28">
        <f>IF($C$4="citu pasākumu izmaksas",IF('3a+c+n'!$Q73="C",'3a+c+n'!C73,0))</f>
        <v>0</v>
      </c>
      <c r="D17" s="28">
        <f>IF($C$4="citu pasākumu izmaksas",IF('3a+c+n'!$Q73="C",'3a+c+n'!D73,0))</f>
        <v>0</v>
      </c>
      <c r="E17" s="59"/>
      <c r="F17" s="81"/>
      <c r="G17" s="28"/>
      <c r="H17" s="28">
        <f>IF($C$4="citu pasākumu izmaksas",IF('3a+c+n'!$Q73="C",'3a+c+n'!H73,0))</f>
        <v>0</v>
      </c>
      <c r="I17" s="28"/>
      <c r="J17" s="28"/>
      <c r="K17" s="146">
        <f>IF($C$4="citu pasākumu izmaksas",IF('3a+c+n'!$Q73="C",'3a+c+n'!K73,0))</f>
        <v>0</v>
      </c>
      <c r="L17" s="81">
        <f>IF($C$4="citu pasākumu izmaksas",IF('3a+c+n'!$Q73="C",'3a+c+n'!L73,0))</f>
        <v>0</v>
      </c>
      <c r="M17" s="28">
        <f>IF($C$4="citu pasākumu izmaksas",IF('3a+c+n'!$Q73="C",'3a+c+n'!M73,0))</f>
        <v>0</v>
      </c>
      <c r="N17" s="28">
        <f>IF($C$4="citu pasākumu izmaksas",IF('3a+c+n'!$Q73="C",'3a+c+n'!N73,0))</f>
        <v>0</v>
      </c>
      <c r="O17" s="28">
        <f>IF($C$4="citu pasākumu izmaksas",IF('3a+c+n'!$Q73="C",'3a+c+n'!O73,0))</f>
        <v>0</v>
      </c>
      <c r="P17" s="59">
        <f>IF($C$4="citu pasākumu izmaksas",IF('3a+c+n'!$Q73="C",'3a+c+n'!P73,0))</f>
        <v>0</v>
      </c>
    </row>
    <row r="18" spans="1:16">
      <c r="A18" s="64">
        <f>IF(P18=0,0,IF(COUNTBLANK(P18)=1,0,COUNTA($P$14:P18)))</f>
        <v>0</v>
      </c>
      <c r="B18" s="28">
        <f>IF($C$4="citu pasākumu izmaksas",IF('3a+c+n'!$Q74="C",'3a+c+n'!B74,0))</f>
        <v>0</v>
      </c>
      <c r="C18" s="28">
        <f>IF($C$4="citu pasākumu izmaksas",IF('3a+c+n'!$Q74="C",'3a+c+n'!C74,0))</f>
        <v>0</v>
      </c>
      <c r="D18" s="28">
        <f>IF($C$4="citu pasākumu izmaksas",IF('3a+c+n'!$Q74="C",'3a+c+n'!D74,0))</f>
        <v>0</v>
      </c>
      <c r="E18" s="59"/>
      <c r="F18" s="81"/>
      <c r="G18" s="28"/>
      <c r="H18" s="28">
        <f>IF($C$4="citu pasākumu izmaksas",IF('3a+c+n'!$Q74="C",'3a+c+n'!H74,0))</f>
        <v>0</v>
      </c>
      <c r="I18" s="28"/>
      <c r="J18" s="28"/>
      <c r="K18" s="146">
        <f>IF($C$4="citu pasākumu izmaksas",IF('3a+c+n'!$Q74="C",'3a+c+n'!K74,0))</f>
        <v>0</v>
      </c>
      <c r="L18" s="81">
        <f>IF($C$4="citu pasākumu izmaksas",IF('3a+c+n'!$Q74="C",'3a+c+n'!L74,0))</f>
        <v>0</v>
      </c>
      <c r="M18" s="28">
        <f>IF($C$4="citu pasākumu izmaksas",IF('3a+c+n'!$Q74="C",'3a+c+n'!M74,0))</f>
        <v>0</v>
      </c>
      <c r="N18" s="28">
        <f>IF($C$4="citu pasākumu izmaksas",IF('3a+c+n'!$Q74="C",'3a+c+n'!N74,0))</f>
        <v>0</v>
      </c>
      <c r="O18" s="28">
        <f>IF($C$4="citu pasākumu izmaksas",IF('3a+c+n'!$Q74="C",'3a+c+n'!O74,0))</f>
        <v>0</v>
      </c>
      <c r="P18" s="59">
        <f>IF($C$4="citu pasākumu izmaksas",IF('3a+c+n'!$Q74="C",'3a+c+n'!P74,0))</f>
        <v>0</v>
      </c>
    </row>
    <row r="19" spans="1:16">
      <c r="A19" s="64">
        <f>IF(P19=0,0,IF(COUNTBLANK(P19)=1,0,COUNTA($P$14:P19)))</f>
        <v>0</v>
      </c>
      <c r="B19" s="28">
        <f>IF($C$4="citu pasākumu izmaksas",IF('3a+c+n'!$Q75="C",'3a+c+n'!B75,0))</f>
        <v>0</v>
      </c>
      <c r="C19" s="28">
        <f>IF($C$4="citu pasākumu izmaksas",IF('3a+c+n'!$Q75="C",'3a+c+n'!C75,0))</f>
        <v>0</v>
      </c>
      <c r="D19" s="28">
        <f>IF($C$4="citu pasākumu izmaksas",IF('3a+c+n'!$Q75="C",'3a+c+n'!D75,0))</f>
        <v>0</v>
      </c>
      <c r="E19" s="59"/>
      <c r="F19" s="81"/>
      <c r="G19" s="28"/>
      <c r="H19" s="28">
        <f>IF($C$4="citu pasākumu izmaksas",IF('3a+c+n'!$Q75="C",'3a+c+n'!H75,0))</f>
        <v>0</v>
      </c>
      <c r="I19" s="28"/>
      <c r="J19" s="28"/>
      <c r="K19" s="146">
        <f>IF($C$4="citu pasākumu izmaksas",IF('3a+c+n'!$Q75="C",'3a+c+n'!K75,0))</f>
        <v>0</v>
      </c>
      <c r="L19" s="81">
        <f>IF($C$4="citu pasākumu izmaksas",IF('3a+c+n'!$Q75="C",'3a+c+n'!L75,0))</f>
        <v>0</v>
      </c>
      <c r="M19" s="28">
        <f>IF($C$4="citu pasākumu izmaksas",IF('3a+c+n'!$Q75="C",'3a+c+n'!M75,0))</f>
        <v>0</v>
      </c>
      <c r="N19" s="28">
        <f>IF($C$4="citu pasākumu izmaksas",IF('3a+c+n'!$Q75="C",'3a+c+n'!N75,0))</f>
        <v>0</v>
      </c>
      <c r="O19" s="28">
        <f>IF($C$4="citu pasākumu izmaksas",IF('3a+c+n'!$Q75="C",'3a+c+n'!O75,0))</f>
        <v>0</v>
      </c>
      <c r="P19" s="59">
        <f>IF($C$4="citu pasākumu izmaksas",IF('3a+c+n'!$Q75="C",'3a+c+n'!P75,0))</f>
        <v>0</v>
      </c>
    </row>
    <row r="20" spans="1:16">
      <c r="A20" s="64">
        <f>IF(P20=0,0,IF(COUNTBLANK(P20)=1,0,COUNTA($P$14:P20)))</f>
        <v>0</v>
      </c>
      <c r="B20" s="28">
        <f>IF($C$4="citu pasākumu izmaksas",IF('3a+c+n'!$Q76="C",'3a+c+n'!B76,0))</f>
        <v>0</v>
      </c>
      <c r="C20" s="28">
        <f>IF($C$4="citu pasākumu izmaksas",IF('3a+c+n'!$Q76="C",'3a+c+n'!C76,0))</f>
        <v>0</v>
      </c>
      <c r="D20" s="28">
        <f>IF($C$4="citu pasākumu izmaksas",IF('3a+c+n'!$Q76="C",'3a+c+n'!D76,0))</f>
        <v>0</v>
      </c>
      <c r="E20" s="59"/>
      <c r="F20" s="81"/>
      <c r="G20" s="28"/>
      <c r="H20" s="28">
        <f>IF($C$4="citu pasākumu izmaksas",IF('3a+c+n'!$Q76="C",'3a+c+n'!H76,0))</f>
        <v>0</v>
      </c>
      <c r="I20" s="28"/>
      <c r="J20" s="28"/>
      <c r="K20" s="146">
        <f>IF($C$4="citu pasākumu izmaksas",IF('3a+c+n'!$Q76="C",'3a+c+n'!K76,0))</f>
        <v>0</v>
      </c>
      <c r="L20" s="81">
        <f>IF($C$4="citu pasākumu izmaksas",IF('3a+c+n'!$Q76="C",'3a+c+n'!L76,0))</f>
        <v>0</v>
      </c>
      <c r="M20" s="28">
        <f>IF($C$4="citu pasākumu izmaksas",IF('3a+c+n'!$Q76="C",'3a+c+n'!M76,0))</f>
        <v>0</v>
      </c>
      <c r="N20" s="28">
        <f>IF($C$4="citu pasākumu izmaksas",IF('3a+c+n'!$Q76="C",'3a+c+n'!N76,0))</f>
        <v>0</v>
      </c>
      <c r="O20" s="28">
        <f>IF($C$4="citu pasākumu izmaksas",IF('3a+c+n'!$Q76="C",'3a+c+n'!O76,0))</f>
        <v>0</v>
      </c>
      <c r="P20" s="59">
        <f>IF($C$4="citu pasākumu izmaksas",IF('3a+c+n'!$Q76="C",'3a+c+n'!P76,0))</f>
        <v>0</v>
      </c>
    </row>
    <row r="21" spans="1:16">
      <c r="A21" s="64">
        <f>IF(P21=0,0,IF(COUNTBLANK(P21)=1,0,COUNTA($P$14:P21)))</f>
        <v>0</v>
      </c>
      <c r="B21" s="28">
        <f>IF($C$4="citu pasākumu izmaksas",IF('3a+c+n'!$Q77="C",'3a+c+n'!B77,0))</f>
        <v>0</v>
      </c>
      <c r="C21" s="28">
        <f>IF($C$4="citu pasākumu izmaksas",IF('3a+c+n'!$Q77="C",'3a+c+n'!C77,0))</f>
        <v>0</v>
      </c>
      <c r="D21" s="28">
        <f>IF($C$4="citu pasākumu izmaksas",IF('3a+c+n'!$Q77="C",'3a+c+n'!D77,0))</f>
        <v>0</v>
      </c>
      <c r="E21" s="59"/>
      <c r="F21" s="81"/>
      <c r="G21" s="28"/>
      <c r="H21" s="28">
        <f>IF($C$4="citu pasākumu izmaksas",IF('3a+c+n'!$Q77="C",'3a+c+n'!H77,0))</f>
        <v>0</v>
      </c>
      <c r="I21" s="28"/>
      <c r="J21" s="28"/>
      <c r="K21" s="146">
        <f>IF($C$4="citu pasākumu izmaksas",IF('3a+c+n'!$Q77="C",'3a+c+n'!K77,0))</f>
        <v>0</v>
      </c>
      <c r="L21" s="81">
        <f>IF($C$4="citu pasākumu izmaksas",IF('3a+c+n'!$Q77="C",'3a+c+n'!L77,0))</f>
        <v>0</v>
      </c>
      <c r="M21" s="28">
        <f>IF($C$4="citu pasākumu izmaksas",IF('3a+c+n'!$Q77="C",'3a+c+n'!M77,0))</f>
        <v>0</v>
      </c>
      <c r="N21" s="28">
        <f>IF($C$4="citu pasākumu izmaksas",IF('3a+c+n'!$Q77="C",'3a+c+n'!N77,0))</f>
        <v>0</v>
      </c>
      <c r="O21" s="28">
        <f>IF($C$4="citu pasākumu izmaksas",IF('3a+c+n'!$Q77="C",'3a+c+n'!O77,0))</f>
        <v>0</v>
      </c>
      <c r="P21" s="59">
        <f>IF($C$4="citu pasākumu izmaksas",IF('3a+c+n'!$Q77="C",'3a+c+n'!P77,0))</f>
        <v>0</v>
      </c>
    </row>
    <row r="22" spans="1:16">
      <c r="A22" s="64">
        <f>IF(P22=0,0,IF(COUNTBLANK(P22)=1,0,COUNTA($P$14:P22)))</f>
        <v>0</v>
      </c>
      <c r="B22" s="28">
        <f>IF($C$4="citu pasākumu izmaksas",IF('3a+c+n'!$Q78="C",'3a+c+n'!B78,0))</f>
        <v>0</v>
      </c>
      <c r="C22" s="28">
        <f>IF($C$4="citu pasākumu izmaksas",IF('3a+c+n'!$Q78="C",'3a+c+n'!C78,0))</f>
        <v>0</v>
      </c>
      <c r="D22" s="28">
        <f>IF($C$4="citu pasākumu izmaksas",IF('3a+c+n'!$Q78="C",'3a+c+n'!D78,0))</f>
        <v>0</v>
      </c>
      <c r="E22" s="59"/>
      <c r="F22" s="81"/>
      <c r="G22" s="28"/>
      <c r="H22" s="28">
        <f>IF($C$4="citu pasākumu izmaksas",IF('3a+c+n'!$Q78="C",'3a+c+n'!H78,0))</f>
        <v>0</v>
      </c>
      <c r="I22" s="28"/>
      <c r="J22" s="28"/>
      <c r="K22" s="146">
        <f>IF($C$4="citu pasākumu izmaksas",IF('3a+c+n'!$Q78="C",'3a+c+n'!K78,0))</f>
        <v>0</v>
      </c>
      <c r="L22" s="81">
        <f>IF($C$4="citu pasākumu izmaksas",IF('3a+c+n'!$Q78="C",'3a+c+n'!L78,0))</f>
        <v>0</v>
      </c>
      <c r="M22" s="28">
        <f>IF($C$4="citu pasākumu izmaksas",IF('3a+c+n'!$Q78="C",'3a+c+n'!M78,0))</f>
        <v>0</v>
      </c>
      <c r="N22" s="28">
        <f>IF($C$4="citu pasākumu izmaksas",IF('3a+c+n'!$Q78="C",'3a+c+n'!N78,0))</f>
        <v>0</v>
      </c>
      <c r="O22" s="28">
        <f>IF($C$4="citu pasākumu izmaksas",IF('3a+c+n'!$Q78="C",'3a+c+n'!O78,0))</f>
        <v>0</v>
      </c>
      <c r="P22" s="59">
        <f>IF($C$4="citu pasākumu izmaksas",IF('3a+c+n'!$Q78="C",'3a+c+n'!P78,0))</f>
        <v>0</v>
      </c>
    </row>
    <row r="23" spans="1:16">
      <c r="A23" s="64">
        <f>IF(P23=0,0,IF(COUNTBLANK(P23)=1,0,COUNTA($P$14:P23)))</f>
        <v>0</v>
      </c>
      <c r="B23" s="28">
        <f>IF($C$4="citu pasākumu izmaksas",IF('3a+c+n'!$Q79="C",'3a+c+n'!B79,0))</f>
        <v>0</v>
      </c>
      <c r="C23" s="28">
        <f>IF($C$4="citu pasākumu izmaksas",IF('3a+c+n'!$Q79="C",'3a+c+n'!C79,0))</f>
        <v>0</v>
      </c>
      <c r="D23" s="28">
        <f>IF($C$4="citu pasākumu izmaksas",IF('3a+c+n'!$Q79="C",'3a+c+n'!D79,0))</f>
        <v>0</v>
      </c>
      <c r="E23" s="59"/>
      <c r="F23" s="81"/>
      <c r="G23" s="28"/>
      <c r="H23" s="28">
        <f>IF($C$4="citu pasākumu izmaksas",IF('3a+c+n'!$Q79="C",'3a+c+n'!H79,0))</f>
        <v>0</v>
      </c>
      <c r="I23" s="28"/>
      <c r="J23" s="28"/>
      <c r="K23" s="146">
        <f>IF($C$4="citu pasākumu izmaksas",IF('3a+c+n'!$Q79="C",'3a+c+n'!K79,0))</f>
        <v>0</v>
      </c>
      <c r="L23" s="81">
        <f>IF($C$4="citu pasākumu izmaksas",IF('3a+c+n'!$Q79="C",'3a+c+n'!L79,0))</f>
        <v>0</v>
      </c>
      <c r="M23" s="28">
        <f>IF($C$4="citu pasākumu izmaksas",IF('3a+c+n'!$Q79="C",'3a+c+n'!M79,0))</f>
        <v>0</v>
      </c>
      <c r="N23" s="28">
        <f>IF($C$4="citu pasākumu izmaksas",IF('3a+c+n'!$Q79="C",'3a+c+n'!N79,0))</f>
        <v>0</v>
      </c>
      <c r="O23" s="28">
        <f>IF($C$4="citu pasākumu izmaksas",IF('3a+c+n'!$Q79="C",'3a+c+n'!O79,0))</f>
        <v>0</v>
      </c>
      <c r="P23" s="59">
        <f>IF($C$4="citu pasākumu izmaksas",IF('3a+c+n'!$Q79="C",'3a+c+n'!P79,0))</f>
        <v>0</v>
      </c>
    </row>
    <row r="24" spans="1:16">
      <c r="A24" s="64">
        <f>IF(P24=0,0,IF(COUNTBLANK(P24)=1,0,COUNTA($P$14:P24)))</f>
        <v>0</v>
      </c>
      <c r="B24" s="28">
        <f>IF($C$4="citu pasākumu izmaksas",IF('3a+c+n'!$Q80="C",'3a+c+n'!B80,0))</f>
        <v>0</v>
      </c>
      <c r="C24" s="28">
        <f>IF($C$4="citu pasākumu izmaksas",IF('3a+c+n'!$Q80="C",'3a+c+n'!C80,0))</f>
        <v>0</v>
      </c>
      <c r="D24" s="28">
        <f>IF($C$4="citu pasākumu izmaksas",IF('3a+c+n'!$Q80="C",'3a+c+n'!D80,0))</f>
        <v>0</v>
      </c>
      <c r="E24" s="59"/>
      <c r="F24" s="81"/>
      <c r="G24" s="28"/>
      <c r="H24" s="28">
        <f>IF($C$4="citu pasākumu izmaksas",IF('3a+c+n'!$Q80="C",'3a+c+n'!H80,0))</f>
        <v>0</v>
      </c>
      <c r="I24" s="28"/>
      <c r="J24" s="28"/>
      <c r="K24" s="146">
        <f>IF($C$4="citu pasākumu izmaksas",IF('3a+c+n'!$Q80="C",'3a+c+n'!K80,0))</f>
        <v>0</v>
      </c>
      <c r="L24" s="81">
        <f>IF($C$4="citu pasākumu izmaksas",IF('3a+c+n'!$Q80="C",'3a+c+n'!L80,0))</f>
        <v>0</v>
      </c>
      <c r="M24" s="28">
        <f>IF($C$4="citu pasākumu izmaksas",IF('3a+c+n'!$Q80="C",'3a+c+n'!M80,0))</f>
        <v>0</v>
      </c>
      <c r="N24" s="28">
        <f>IF($C$4="citu pasākumu izmaksas",IF('3a+c+n'!$Q80="C",'3a+c+n'!N80,0))</f>
        <v>0</v>
      </c>
      <c r="O24" s="28">
        <f>IF($C$4="citu pasākumu izmaksas",IF('3a+c+n'!$Q80="C",'3a+c+n'!O80,0))</f>
        <v>0</v>
      </c>
      <c r="P24" s="59">
        <f>IF($C$4="citu pasākumu izmaksas",IF('3a+c+n'!$Q80="C",'3a+c+n'!P80,0))</f>
        <v>0</v>
      </c>
    </row>
    <row r="25" spans="1:16">
      <c r="A25" s="64">
        <f>IF(P25=0,0,IF(COUNTBLANK(P25)=1,0,COUNTA($P$14:P25)))</f>
        <v>0</v>
      </c>
      <c r="B25" s="28">
        <f>IF($C$4="citu pasākumu izmaksas",IF('3a+c+n'!$Q81="C",'3a+c+n'!B81,0))</f>
        <v>0</v>
      </c>
      <c r="C25" s="28">
        <f>IF($C$4="citu pasākumu izmaksas",IF('3a+c+n'!$Q81="C",'3a+c+n'!C81,0))</f>
        <v>0</v>
      </c>
      <c r="D25" s="28">
        <f>IF($C$4="citu pasākumu izmaksas",IF('3a+c+n'!$Q81="C",'3a+c+n'!D81,0))</f>
        <v>0</v>
      </c>
      <c r="E25" s="59"/>
      <c r="F25" s="81"/>
      <c r="G25" s="28"/>
      <c r="H25" s="28">
        <f>IF($C$4="citu pasākumu izmaksas",IF('3a+c+n'!$Q81="C",'3a+c+n'!H81,0))</f>
        <v>0</v>
      </c>
      <c r="I25" s="28"/>
      <c r="J25" s="28"/>
      <c r="K25" s="146">
        <f>IF($C$4="citu pasākumu izmaksas",IF('3a+c+n'!$Q81="C",'3a+c+n'!K81,0))</f>
        <v>0</v>
      </c>
      <c r="L25" s="81">
        <f>IF($C$4="citu pasākumu izmaksas",IF('3a+c+n'!$Q81="C",'3a+c+n'!L81,0))</f>
        <v>0</v>
      </c>
      <c r="M25" s="28">
        <f>IF($C$4="citu pasākumu izmaksas",IF('3a+c+n'!$Q81="C",'3a+c+n'!M81,0))</f>
        <v>0</v>
      </c>
      <c r="N25" s="28">
        <f>IF($C$4="citu pasākumu izmaksas",IF('3a+c+n'!$Q81="C",'3a+c+n'!N81,0))</f>
        <v>0</v>
      </c>
      <c r="O25" s="28">
        <f>IF($C$4="citu pasākumu izmaksas",IF('3a+c+n'!$Q81="C",'3a+c+n'!O81,0))</f>
        <v>0</v>
      </c>
      <c r="P25" s="59">
        <f>IF($C$4="citu pasākumu izmaksas",IF('3a+c+n'!$Q81="C",'3a+c+n'!P81,0))</f>
        <v>0</v>
      </c>
    </row>
    <row r="26" spans="1:16">
      <c r="A26" s="64">
        <f>IF(P26=0,0,IF(COUNTBLANK(P26)=1,0,COUNTA($P$14:P26)))</f>
        <v>0</v>
      </c>
      <c r="B26" s="28">
        <f>IF($C$4="citu pasākumu izmaksas",IF('3a+c+n'!$Q82="C",'3a+c+n'!B82,0))</f>
        <v>0</v>
      </c>
      <c r="C26" s="28">
        <f>IF($C$4="citu pasākumu izmaksas",IF('3a+c+n'!$Q82="C",'3a+c+n'!C82,0))</f>
        <v>0</v>
      </c>
      <c r="D26" s="28">
        <f>IF($C$4="citu pasākumu izmaksas",IF('3a+c+n'!$Q82="C",'3a+c+n'!D82,0))</f>
        <v>0</v>
      </c>
      <c r="E26" s="59"/>
      <c r="F26" s="81"/>
      <c r="G26" s="28"/>
      <c r="H26" s="28">
        <f>IF($C$4="citu pasākumu izmaksas",IF('3a+c+n'!$Q82="C",'3a+c+n'!H82,0))</f>
        <v>0</v>
      </c>
      <c r="I26" s="28"/>
      <c r="J26" s="28"/>
      <c r="K26" s="146">
        <f>IF($C$4="citu pasākumu izmaksas",IF('3a+c+n'!$Q82="C",'3a+c+n'!K82,0))</f>
        <v>0</v>
      </c>
      <c r="L26" s="81">
        <f>IF($C$4="citu pasākumu izmaksas",IF('3a+c+n'!$Q82="C",'3a+c+n'!L82,0))</f>
        <v>0</v>
      </c>
      <c r="M26" s="28">
        <f>IF($C$4="citu pasākumu izmaksas",IF('3a+c+n'!$Q82="C",'3a+c+n'!M82,0))</f>
        <v>0</v>
      </c>
      <c r="N26" s="28">
        <f>IF($C$4="citu pasākumu izmaksas",IF('3a+c+n'!$Q82="C",'3a+c+n'!N82,0))</f>
        <v>0</v>
      </c>
      <c r="O26" s="28">
        <f>IF($C$4="citu pasākumu izmaksas",IF('3a+c+n'!$Q82="C",'3a+c+n'!O82,0))</f>
        <v>0</v>
      </c>
      <c r="P26" s="59">
        <f>IF($C$4="citu pasākumu izmaksas",IF('3a+c+n'!$Q82="C",'3a+c+n'!P82,0))</f>
        <v>0</v>
      </c>
    </row>
    <row r="27" spans="1:16">
      <c r="A27" s="64">
        <f>IF(P27=0,0,IF(COUNTBLANK(P27)=1,0,COUNTA($P$14:P27)))</f>
        <v>0</v>
      </c>
      <c r="B27" s="28">
        <f>IF($C$4="citu pasākumu izmaksas",IF('3a+c+n'!$Q83="C",'3a+c+n'!B83,0))</f>
        <v>0</v>
      </c>
      <c r="C27" s="28">
        <f>IF($C$4="citu pasākumu izmaksas",IF('3a+c+n'!$Q83="C",'3a+c+n'!C83,0))</f>
        <v>0</v>
      </c>
      <c r="D27" s="28">
        <f>IF($C$4="citu pasākumu izmaksas",IF('3a+c+n'!$Q83="C",'3a+c+n'!D83,0))</f>
        <v>0</v>
      </c>
      <c r="E27" s="59"/>
      <c r="F27" s="81"/>
      <c r="G27" s="28"/>
      <c r="H27" s="28">
        <f>IF($C$4="citu pasākumu izmaksas",IF('3a+c+n'!$Q83="C",'3a+c+n'!H83,0))</f>
        <v>0</v>
      </c>
      <c r="I27" s="28"/>
      <c r="J27" s="28"/>
      <c r="K27" s="146">
        <f>IF($C$4="citu pasākumu izmaksas",IF('3a+c+n'!$Q83="C",'3a+c+n'!K83,0))</f>
        <v>0</v>
      </c>
      <c r="L27" s="81">
        <f>IF($C$4="citu pasākumu izmaksas",IF('3a+c+n'!$Q83="C",'3a+c+n'!L83,0))</f>
        <v>0</v>
      </c>
      <c r="M27" s="28">
        <f>IF($C$4="citu pasākumu izmaksas",IF('3a+c+n'!$Q83="C",'3a+c+n'!M83,0))</f>
        <v>0</v>
      </c>
      <c r="N27" s="28">
        <f>IF($C$4="citu pasākumu izmaksas",IF('3a+c+n'!$Q83="C",'3a+c+n'!N83,0))</f>
        <v>0</v>
      </c>
      <c r="O27" s="28">
        <f>IF($C$4="citu pasākumu izmaksas",IF('3a+c+n'!$Q83="C",'3a+c+n'!O83,0))</f>
        <v>0</v>
      </c>
      <c r="P27" s="59">
        <f>IF($C$4="citu pasākumu izmaksas",IF('3a+c+n'!$Q83="C",'3a+c+n'!P83,0))</f>
        <v>0</v>
      </c>
    </row>
    <row r="28" spans="1:16">
      <c r="A28" s="64">
        <f>IF(P28=0,0,IF(COUNTBLANK(P28)=1,0,COUNTA($P$14:P28)))</f>
        <v>0</v>
      </c>
      <c r="B28" s="28">
        <f>IF($C$4="citu pasākumu izmaksas",IF('3a+c+n'!$Q84="C",'3a+c+n'!B84,0))</f>
        <v>0</v>
      </c>
      <c r="C28" s="28">
        <f>IF($C$4="citu pasākumu izmaksas",IF('3a+c+n'!$Q84="C",'3a+c+n'!C84,0))</f>
        <v>0</v>
      </c>
      <c r="D28" s="28">
        <f>IF($C$4="citu pasākumu izmaksas",IF('3a+c+n'!$Q84="C",'3a+c+n'!D84,0))</f>
        <v>0</v>
      </c>
      <c r="E28" s="59"/>
      <c r="F28" s="81"/>
      <c r="G28" s="28"/>
      <c r="H28" s="28">
        <f>IF($C$4="citu pasākumu izmaksas",IF('3a+c+n'!$Q84="C",'3a+c+n'!H84,0))</f>
        <v>0</v>
      </c>
      <c r="I28" s="28"/>
      <c r="J28" s="28"/>
      <c r="K28" s="146">
        <f>IF($C$4="citu pasākumu izmaksas",IF('3a+c+n'!$Q84="C",'3a+c+n'!K84,0))</f>
        <v>0</v>
      </c>
      <c r="L28" s="81">
        <f>IF($C$4="citu pasākumu izmaksas",IF('3a+c+n'!$Q84="C",'3a+c+n'!L84,0))</f>
        <v>0</v>
      </c>
      <c r="M28" s="28">
        <f>IF($C$4="citu pasākumu izmaksas",IF('3a+c+n'!$Q84="C",'3a+c+n'!M84,0))</f>
        <v>0</v>
      </c>
      <c r="N28" s="28">
        <f>IF($C$4="citu pasākumu izmaksas",IF('3a+c+n'!$Q84="C",'3a+c+n'!N84,0))</f>
        <v>0</v>
      </c>
      <c r="O28" s="28">
        <f>IF($C$4="citu pasākumu izmaksas",IF('3a+c+n'!$Q84="C",'3a+c+n'!O84,0))</f>
        <v>0</v>
      </c>
      <c r="P28" s="59">
        <f>IF($C$4="citu pasākumu izmaksas",IF('3a+c+n'!$Q84="C",'3a+c+n'!P84,0))</f>
        <v>0</v>
      </c>
    </row>
    <row r="29" spans="1:16">
      <c r="A29" s="64">
        <f>IF(P29=0,0,IF(COUNTBLANK(P29)=1,0,COUNTA($P$14:P29)))</f>
        <v>0</v>
      </c>
      <c r="B29" s="28">
        <f>IF($C$4="citu pasākumu izmaksas",IF('3a+c+n'!$Q85="C",'3a+c+n'!B85,0))</f>
        <v>0</v>
      </c>
      <c r="C29" s="28">
        <f>IF($C$4="citu pasākumu izmaksas",IF('3a+c+n'!$Q85="C",'3a+c+n'!C85,0))</f>
        <v>0</v>
      </c>
      <c r="D29" s="28">
        <f>IF($C$4="citu pasākumu izmaksas",IF('3a+c+n'!$Q85="C",'3a+c+n'!D85,0))</f>
        <v>0</v>
      </c>
      <c r="E29" s="59"/>
      <c r="F29" s="81"/>
      <c r="G29" s="28"/>
      <c r="H29" s="28">
        <f>IF($C$4="citu pasākumu izmaksas",IF('3a+c+n'!$Q85="C",'3a+c+n'!H85,0))</f>
        <v>0</v>
      </c>
      <c r="I29" s="28"/>
      <c r="J29" s="28"/>
      <c r="K29" s="146">
        <f>IF($C$4="citu pasākumu izmaksas",IF('3a+c+n'!$Q85="C",'3a+c+n'!K85,0))</f>
        <v>0</v>
      </c>
      <c r="L29" s="81">
        <f>IF($C$4="citu pasākumu izmaksas",IF('3a+c+n'!$Q85="C",'3a+c+n'!L85,0))</f>
        <v>0</v>
      </c>
      <c r="M29" s="28">
        <f>IF($C$4="citu pasākumu izmaksas",IF('3a+c+n'!$Q85="C",'3a+c+n'!M85,0))</f>
        <v>0</v>
      </c>
      <c r="N29" s="28">
        <f>IF($C$4="citu pasākumu izmaksas",IF('3a+c+n'!$Q85="C",'3a+c+n'!N85,0))</f>
        <v>0</v>
      </c>
      <c r="O29" s="28">
        <f>IF($C$4="citu pasākumu izmaksas",IF('3a+c+n'!$Q85="C",'3a+c+n'!O85,0))</f>
        <v>0</v>
      </c>
      <c r="P29" s="59">
        <f>IF($C$4="citu pasākumu izmaksas",IF('3a+c+n'!$Q85="C",'3a+c+n'!P85,0))</f>
        <v>0</v>
      </c>
    </row>
    <row r="30" spans="1:16">
      <c r="A30" s="64">
        <f>IF(P30=0,0,IF(COUNTBLANK(P30)=1,0,COUNTA($P$14:P30)))</f>
        <v>0</v>
      </c>
      <c r="B30" s="28">
        <f>IF($C$4="citu pasākumu izmaksas",IF('3a+c+n'!$Q86="C",'3a+c+n'!B86,0))</f>
        <v>0</v>
      </c>
      <c r="C30" s="28">
        <f>IF($C$4="citu pasākumu izmaksas",IF('3a+c+n'!$Q86="C",'3a+c+n'!C86,0))</f>
        <v>0</v>
      </c>
      <c r="D30" s="28">
        <f>IF($C$4="citu pasākumu izmaksas",IF('3a+c+n'!$Q86="C",'3a+c+n'!D86,0))</f>
        <v>0</v>
      </c>
      <c r="E30" s="59"/>
      <c r="F30" s="81"/>
      <c r="G30" s="28"/>
      <c r="H30" s="28">
        <f>IF($C$4="citu pasākumu izmaksas",IF('3a+c+n'!$Q86="C",'3a+c+n'!H86,0))</f>
        <v>0</v>
      </c>
      <c r="I30" s="28"/>
      <c r="J30" s="28"/>
      <c r="K30" s="146">
        <f>IF($C$4="citu pasākumu izmaksas",IF('3a+c+n'!$Q86="C",'3a+c+n'!K86,0))</f>
        <v>0</v>
      </c>
      <c r="L30" s="81">
        <f>IF($C$4="citu pasākumu izmaksas",IF('3a+c+n'!$Q86="C",'3a+c+n'!L86,0))</f>
        <v>0</v>
      </c>
      <c r="M30" s="28">
        <f>IF($C$4="citu pasākumu izmaksas",IF('3a+c+n'!$Q86="C",'3a+c+n'!M86,0))</f>
        <v>0</v>
      </c>
      <c r="N30" s="28">
        <f>IF($C$4="citu pasākumu izmaksas",IF('3a+c+n'!$Q86="C",'3a+c+n'!N86,0))</f>
        <v>0</v>
      </c>
      <c r="O30" s="28">
        <f>IF($C$4="citu pasākumu izmaksas",IF('3a+c+n'!$Q86="C",'3a+c+n'!O86,0))</f>
        <v>0</v>
      </c>
      <c r="P30" s="59">
        <f>IF($C$4="citu pasākumu izmaksas",IF('3a+c+n'!$Q86="C",'3a+c+n'!P86,0))</f>
        <v>0</v>
      </c>
    </row>
    <row r="31" spans="1:16">
      <c r="A31" s="64">
        <f>IF(P31=0,0,IF(COUNTBLANK(P31)=1,0,COUNTA($P$14:P31)))</f>
        <v>0</v>
      </c>
      <c r="B31" s="28">
        <f>IF($C$4="citu pasākumu izmaksas",IF('3a+c+n'!$Q87="C",'3a+c+n'!B87,0))</f>
        <v>0</v>
      </c>
      <c r="C31" s="28">
        <f>IF($C$4="citu pasākumu izmaksas",IF('3a+c+n'!$Q87="C",'3a+c+n'!C87,0))</f>
        <v>0</v>
      </c>
      <c r="D31" s="28">
        <f>IF($C$4="citu pasākumu izmaksas",IF('3a+c+n'!$Q87="C",'3a+c+n'!D87,0))</f>
        <v>0</v>
      </c>
      <c r="E31" s="59"/>
      <c r="F31" s="81"/>
      <c r="G31" s="28"/>
      <c r="H31" s="28">
        <f>IF($C$4="citu pasākumu izmaksas",IF('3a+c+n'!$Q87="C",'3a+c+n'!H87,0))</f>
        <v>0</v>
      </c>
      <c r="I31" s="28"/>
      <c r="J31" s="28"/>
      <c r="K31" s="146">
        <f>IF($C$4="citu pasākumu izmaksas",IF('3a+c+n'!$Q87="C",'3a+c+n'!K87,0))</f>
        <v>0</v>
      </c>
      <c r="L31" s="81">
        <f>IF($C$4="citu pasākumu izmaksas",IF('3a+c+n'!$Q87="C",'3a+c+n'!L87,0))</f>
        <v>0</v>
      </c>
      <c r="M31" s="28">
        <f>IF($C$4="citu pasākumu izmaksas",IF('3a+c+n'!$Q87="C",'3a+c+n'!M87,0))</f>
        <v>0</v>
      </c>
      <c r="N31" s="28">
        <f>IF($C$4="citu pasākumu izmaksas",IF('3a+c+n'!$Q87="C",'3a+c+n'!N87,0))</f>
        <v>0</v>
      </c>
      <c r="O31" s="28">
        <f>IF($C$4="citu pasākumu izmaksas",IF('3a+c+n'!$Q87="C",'3a+c+n'!O87,0))</f>
        <v>0</v>
      </c>
      <c r="P31" s="59">
        <f>IF($C$4="citu pasākumu izmaksas",IF('3a+c+n'!$Q87="C",'3a+c+n'!P87,0))</f>
        <v>0</v>
      </c>
    </row>
    <row r="32" spans="1:16">
      <c r="A32" s="64">
        <f>IF(P32=0,0,IF(COUNTBLANK(P32)=1,0,COUNTA($P$14:P32)))</f>
        <v>0</v>
      </c>
      <c r="B32" s="28">
        <f>IF($C$4="citu pasākumu izmaksas",IF('3a+c+n'!$Q88="C",'3a+c+n'!B88,0))</f>
        <v>0</v>
      </c>
      <c r="C32" s="28">
        <f>IF($C$4="citu pasākumu izmaksas",IF('3a+c+n'!$Q88="C",'3a+c+n'!C88,0))</f>
        <v>0</v>
      </c>
      <c r="D32" s="28">
        <f>IF($C$4="citu pasākumu izmaksas",IF('3a+c+n'!$Q88="C",'3a+c+n'!D88,0))</f>
        <v>0</v>
      </c>
      <c r="E32" s="59"/>
      <c r="F32" s="81"/>
      <c r="G32" s="28"/>
      <c r="H32" s="28">
        <f>IF($C$4="citu pasākumu izmaksas",IF('3a+c+n'!$Q88="C",'3a+c+n'!H88,0))</f>
        <v>0</v>
      </c>
      <c r="I32" s="28"/>
      <c r="J32" s="28"/>
      <c r="K32" s="146">
        <f>IF($C$4="citu pasākumu izmaksas",IF('3a+c+n'!$Q88="C",'3a+c+n'!K88,0))</f>
        <v>0</v>
      </c>
      <c r="L32" s="81">
        <f>IF($C$4="citu pasākumu izmaksas",IF('3a+c+n'!$Q88="C",'3a+c+n'!L88,0))</f>
        <v>0</v>
      </c>
      <c r="M32" s="28">
        <f>IF($C$4="citu pasākumu izmaksas",IF('3a+c+n'!$Q88="C",'3a+c+n'!M88,0))</f>
        <v>0</v>
      </c>
      <c r="N32" s="28">
        <f>IF($C$4="citu pasākumu izmaksas",IF('3a+c+n'!$Q88="C",'3a+c+n'!N88,0))</f>
        <v>0</v>
      </c>
      <c r="O32" s="28">
        <f>IF($C$4="citu pasākumu izmaksas",IF('3a+c+n'!$Q88="C",'3a+c+n'!O88,0))</f>
        <v>0</v>
      </c>
      <c r="P32" s="59">
        <f>IF($C$4="citu pasākumu izmaksas",IF('3a+c+n'!$Q88="C",'3a+c+n'!P88,0))</f>
        <v>0</v>
      </c>
    </row>
    <row r="33" spans="1:16">
      <c r="A33" s="64">
        <f>IF(P33=0,0,IF(COUNTBLANK(P33)=1,0,COUNTA($P$14:P33)))</f>
        <v>0</v>
      </c>
      <c r="B33" s="28">
        <f>IF($C$4="citu pasākumu izmaksas",IF('3a+c+n'!$Q89="C",'3a+c+n'!B89,0))</f>
        <v>0</v>
      </c>
      <c r="C33" s="28">
        <f>IF($C$4="citu pasākumu izmaksas",IF('3a+c+n'!$Q89="C",'3a+c+n'!C89,0))</f>
        <v>0</v>
      </c>
      <c r="D33" s="28">
        <f>IF($C$4="citu pasākumu izmaksas",IF('3a+c+n'!$Q89="C",'3a+c+n'!D89,0))</f>
        <v>0</v>
      </c>
      <c r="E33" s="59"/>
      <c r="F33" s="81"/>
      <c r="G33" s="28"/>
      <c r="H33" s="28">
        <f>IF($C$4="citu pasākumu izmaksas",IF('3a+c+n'!$Q89="C",'3a+c+n'!H89,0))</f>
        <v>0</v>
      </c>
      <c r="I33" s="28"/>
      <c r="J33" s="28"/>
      <c r="K33" s="146">
        <f>IF($C$4="citu pasākumu izmaksas",IF('3a+c+n'!$Q89="C",'3a+c+n'!K89,0))</f>
        <v>0</v>
      </c>
      <c r="L33" s="81">
        <f>IF($C$4="citu pasākumu izmaksas",IF('3a+c+n'!$Q89="C",'3a+c+n'!L89,0))</f>
        <v>0</v>
      </c>
      <c r="M33" s="28">
        <f>IF($C$4="citu pasākumu izmaksas",IF('3a+c+n'!$Q89="C",'3a+c+n'!M89,0))</f>
        <v>0</v>
      </c>
      <c r="N33" s="28">
        <f>IF($C$4="citu pasākumu izmaksas",IF('3a+c+n'!$Q89="C",'3a+c+n'!N89,0))</f>
        <v>0</v>
      </c>
      <c r="O33" s="28">
        <f>IF($C$4="citu pasākumu izmaksas",IF('3a+c+n'!$Q89="C",'3a+c+n'!O89,0))</f>
        <v>0</v>
      </c>
      <c r="P33" s="59">
        <f>IF($C$4="citu pasākumu izmaksas",IF('3a+c+n'!$Q89="C",'3a+c+n'!P89,0))</f>
        <v>0</v>
      </c>
    </row>
    <row r="34" spans="1:16">
      <c r="A34" s="64">
        <f>IF(P34=0,0,IF(COUNTBLANK(P34)=1,0,COUNTA($P$14:P34)))</f>
        <v>0</v>
      </c>
      <c r="B34" s="28">
        <f>IF($C$4="citu pasākumu izmaksas",IF('3a+c+n'!$Q90="C",'3a+c+n'!B90,0))</f>
        <v>0</v>
      </c>
      <c r="C34" s="28">
        <f>IF($C$4="citu pasākumu izmaksas",IF('3a+c+n'!$Q90="C",'3a+c+n'!C90,0))</f>
        <v>0</v>
      </c>
      <c r="D34" s="28">
        <f>IF($C$4="citu pasākumu izmaksas",IF('3a+c+n'!$Q90="C",'3a+c+n'!D90,0))</f>
        <v>0</v>
      </c>
      <c r="E34" s="59"/>
      <c r="F34" s="81"/>
      <c r="G34" s="28"/>
      <c r="H34" s="28">
        <f>IF($C$4="citu pasākumu izmaksas",IF('3a+c+n'!$Q90="C",'3a+c+n'!H90,0))</f>
        <v>0</v>
      </c>
      <c r="I34" s="28"/>
      <c r="J34" s="28"/>
      <c r="K34" s="146">
        <f>IF($C$4="citu pasākumu izmaksas",IF('3a+c+n'!$Q90="C",'3a+c+n'!K90,0))</f>
        <v>0</v>
      </c>
      <c r="L34" s="81">
        <f>IF($C$4="citu pasākumu izmaksas",IF('3a+c+n'!$Q90="C",'3a+c+n'!L90,0))</f>
        <v>0</v>
      </c>
      <c r="M34" s="28">
        <f>IF($C$4="citu pasākumu izmaksas",IF('3a+c+n'!$Q90="C",'3a+c+n'!M90,0))</f>
        <v>0</v>
      </c>
      <c r="N34" s="28">
        <f>IF($C$4="citu pasākumu izmaksas",IF('3a+c+n'!$Q90="C",'3a+c+n'!N90,0))</f>
        <v>0</v>
      </c>
      <c r="O34" s="28">
        <f>IF($C$4="citu pasākumu izmaksas",IF('3a+c+n'!$Q90="C",'3a+c+n'!O90,0))</f>
        <v>0</v>
      </c>
      <c r="P34" s="59">
        <f>IF($C$4="citu pasākumu izmaksas",IF('3a+c+n'!$Q90="C",'3a+c+n'!P90,0))</f>
        <v>0</v>
      </c>
    </row>
    <row r="35" spans="1:16" ht="33.75">
      <c r="A35" s="64">
        <f>IF(P35=0,0,IF(COUNTBLANK(P35)=1,0,COUNTA($P$14:P35)))</f>
        <v>0</v>
      </c>
      <c r="B35" s="28" t="str">
        <f>IF($C$4="citu pasākumu izmaksas",IF('3a+c+n'!$Q91="C",'3a+c+n'!B91,0))</f>
        <v>13-00000</v>
      </c>
      <c r="C35" s="28" t="str">
        <f>IF($C$4="citu pasākumu izmaksas",IF('3a+c+n'!$Q91="C",'3a+c+n'!C91,0))</f>
        <v>Ieejas lieveņa remonts ~ 40% no kopējās platības, t.sk. jauna kājslauķa (cinkota tērauda režģa virsmu un vanniņu 500x1000) uzstādīšana</v>
      </c>
      <c r="D35" s="28" t="str">
        <f>IF($C$4="citu pasākumu izmaksas",IF('3a+c+n'!$Q91="C",'3a+c+n'!D91,0))</f>
        <v>kompl</v>
      </c>
      <c r="E35" s="59"/>
      <c r="F35" s="81"/>
      <c r="G35" s="28"/>
      <c r="H35" s="28">
        <f>IF($C$4="citu pasākumu izmaksas",IF('3a+c+n'!$Q91="C",'3a+c+n'!H91,0))</f>
        <v>0</v>
      </c>
      <c r="I35" s="28"/>
      <c r="J35" s="28"/>
      <c r="K35" s="146">
        <f>IF($C$4="citu pasākumu izmaksas",IF('3a+c+n'!$Q91="C",'3a+c+n'!K91,0))</f>
        <v>0</v>
      </c>
      <c r="L35" s="81">
        <f>IF($C$4="citu pasākumu izmaksas",IF('3a+c+n'!$Q91="C",'3a+c+n'!L91,0))</f>
        <v>0</v>
      </c>
      <c r="M35" s="28">
        <f>IF($C$4="citu pasākumu izmaksas",IF('3a+c+n'!$Q91="C",'3a+c+n'!M91,0))</f>
        <v>0</v>
      </c>
      <c r="N35" s="28">
        <f>IF($C$4="citu pasākumu izmaksas",IF('3a+c+n'!$Q91="C",'3a+c+n'!N91,0))</f>
        <v>0</v>
      </c>
      <c r="O35" s="28">
        <f>IF($C$4="citu pasākumu izmaksas",IF('3a+c+n'!$Q91="C",'3a+c+n'!O91,0))</f>
        <v>0</v>
      </c>
      <c r="P35" s="59">
        <f>IF($C$4="citu pasākumu izmaksas",IF('3a+c+n'!$Q91="C",'3a+c+n'!P91,0))</f>
        <v>0</v>
      </c>
    </row>
    <row r="36" spans="1:16">
      <c r="A36" s="64">
        <f>IF(P36=0,0,IF(COUNTBLANK(P36)=1,0,COUNTA($P$14:P36)))</f>
        <v>0</v>
      </c>
      <c r="B36" s="28">
        <f>IF($C$4="citu pasākumu izmaksas",IF('3a+c+n'!$Q92="C",'3a+c+n'!B92,0))</f>
        <v>0</v>
      </c>
      <c r="C36" s="28">
        <f>IF($C$4="citu pasākumu izmaksas",IF('3a+c+n'!$Q92="C",'3a+c+n'!C92,0))</f>
        <v>0</v>
      </c>
      <c r="D36" s="28">
        <f>IF($C$4="citu pasākumu izmaksas",IF('3a+c+n'!$Q92="C",'3a+c+n'!D92,0))</f>
        <v>0</v>
      </c>
      <c r="E36" s="59"/>
      <c r="F36" s="81"/>
      <c r="G36" s="28"/>
      <c r="H36" s="28">
        <f>IF($C$4="citu pasākumu izmaksas",IF('3a+c+n'!$Q92="C",'3a+c+n'!H92,0))</f>
        <v>0</v>
      </c>
      <c r="I36" s="28"/>
      <c r="J36" s="28"/>
      <c r="K36" s="146">
        <f>IF($C$4="citu pasākumu izmaksas",IF('3a+c+n'!$Q92="C",'3a+c+n'!K92,0))</f>
        <v>0</v>
      </c>
      <c r="L36" s="81">
        <f>IF($C$4="citu pasākumu izmaksas",IF('3a+c+n'!$Q92="C",'3a+c+n'!L92,0))</f>
        <v>0</v>
      </c>
      <c r="M36" s="28">
        <f>IF($C$4="citu pasākumu izmaksas",IF('3a+c+n'!$Q92="C",'3a+c+n'!M92,0))</f>
        <v>0</v>
      </c>
      <c r="N36" s="28">
        <f>IF($C$4="citu pasākumu izmaksas",IF('3a+c+n'!$Q92="C",'3a+c+n'!N92,0))</f>
        <v>0</v>
      </c>
      <c r="O36" s="28">
        <f>IF($C$4="citu pasākumu izmaksas",IF('3a+c+n'!$Q92="C",'3a+c+n'!O92,0))</f>
        <v>0</v>
      </c>
      <c r="P36" s="59">
        <f>IF($C$4="citu pasākumu izmaksas",IF('3a+c+n'!$Q92="C",'3a+c+n'!P92,0))</f>
        <v>0</v>
      </c>
    </row>
    <row r="37" spans="1:16" ht="22.5">
      <c r="A37" s="64">
        <f>IF(P37=0,0,IF(COUNTBLANK(P37)=1,0,COUNTA($P$14:P37)))</f>
        <v>0</v>
      </c>
      <c r="B37" s="28" t="str">
        <f>IF($C$4="citu pasākumu izmaksas",IF('3a+c+n'!$Q93="C",'3a+c+n'!B93,0))</f>
        <v>13-00000</v>
      </c>
      <c r="C37" s="28" t="str">
        <f>IF($C$4="citu pasākumu izmaksas",IF('3a+c+n'!$Q93="C",'3a+c+n'!C93,0))</f>
        <v>Ieejas iekšējo sienu remonts ~40% no kopējās platības</v>
      </c>
      <c r="D37" s="28" t="str">
        <f>IF($C$4="citu pasākumu izmaksas",IF('3a+c+n'!$Q93="C",'3a+c+n'!D93,0))</f>
        <v>kompl</v>
      </c>
      <c r="E37" s="59"/>
      <c r="F37" s="81"/>
      <c r="G37" s="28"/>
      <c r="H37" s="28">
        <f>IF($C$4="citu pasākumu izmaksas",IF('3a+c+n'!$Q93="C",'3a+c+n'!H93,0))</f>
        <v>0</v>
      </c>
      <c r="I37" s="28"/>
      <c r="J37" s="28"/>
      <c r="K37" s="146">
        <f>IF($C$4="citu pasākumu izmaksas",IF('3a+c+n'!$Q93="C",'3a+c+n'!K93,0))</f>
        <v>0</v>
      </c>
      <c r="L37" s="81">
        <f>IF($C$4="citu pasākumu izmaksas",IF('3a+c+n'!$Q93="C",'3a+c+n'!L93,0))</f>
        <v>0</v>
      </c>
      <c r="M37" s="28">
        <f>IF($C$4="citu pasākumu izmaksas",IF('3a+c+n'!$Q93="C",'3a+c+n'!M93,0))</f>
        <v>0</v>
      </c>
      <c r="N37" s="28">
        <f>IF($C$4="citu pasākumu izmaksas",IF('3a+c+n'!$Q93="C",'3a+c+n'!N93,0))</f>
        <v>0</v>
      </c>
      <c r="O37" s="28">
        <f>IF($C$4="citu pasākumu izmaksas",IF('3a+c+n'!$Q93="C",'3a+c+n'!O93,0))</f>
        <v>0</v>
      </c>
      <c r="P37" s="59">
        <f>IF($C$4="citu pasākumu izmaksas",IF('3a+c+n'!$Q93="C",'3a+c+n'!P93,0))</f>
        <v>0</v>
      </c>
    </row>
    <row r="38" spans="1:16">
      <c r="A38" s="64">
        <f>IF(P38=0,0,IF(COUNTBLANK(P38)=1,0,COUNTA($P$14:P38)))</f>
        <v>0</v>
      </c>
      <c r="B38" s="28">
        <f>IF($C$4="citu pasākumu izmaksas",IF('3a+c+n'!$Q94="C",'3a+c+n'!B94,0))</f>
        <v>0</v>
      </c>
      <c r="C38" s="28">
        <f>IF($C$4="citu pasākumu izmaksas",IF('3a+c+n'!$Q94="C",'3a+c+n'!C94,0))</f>
        <v>0</v>
      </c>
      <c r="D38" s="28">
        <f>IF($C$4="citu pasākumu izmaksas",IF('3a+c+n'!$Q94="C",'3a+c+n'!D94,0))</f>
        <v>0</v>
      </c>
      <c r="E38" s="59"/>
      <c r="F38" s="81"/>
      <c r="G38" s="28"/>
      <c r="H38" s="28">
        <f>IF($C$4="citu pasākumu izmaksas",IF('3a+c+n'!$Q94="C",'3a+c+n'!H94,0))</f>
        <v>0</v>
      </c>
      <c r="I38" s="28"/>
      <c r="J38" s="28"/>
      <c r="K38" s="146">
        <f>IF($C$4="citu pasākumu izmaksas",IF('3a+c+n'!$Q94="C",'3a+c+n'!K94,0))</f>
        <v>0</v>
      </c>
      <c r="L38" s="81">
        <f>IF($C$4="citu pasākumu izmaksas",IF('3a+c+n'!$Q94="C",'3a+c+n'!L94,0))</f>
        <v>0</v>
      </c>
      <c r="M38" s="28">
        <f>IF($C$4="citu pasākumu izmaksas",IF('3a+c+n'!$Q94="C",'3a+c+n'!M94,0))</f>
        <v>0</v>
      </c>
      <c r="N38" s="28">
        <f>IF($C$4="citu pasākumu izmaksas",IF('3a+c+n'!$Q94="C",'3a+c+n'!N94,0))</f>
        <v>0</v>
      </c>
      <c r="O38" s="28">
        <f>IF($C$4="citu pasākumu izmaksas",IF('3a+c+n'!$Q94="C",'3a+c+n'!O94,0))</f>
        <v>0</v>
      </c>
      <c r="P38" s="59">
        <f>IF($C$4="citu pasākumu izmaksas",IF('3a+c+n'!$Q94="C",'3a+c+n'!P94,0))</f>
        <v>0</v>
      </c>
    </row>
    <row r="39" spans="1:16">
      <c r="A39" s="64">
        <f>IF(P39=0,0,IF(COUNTBLANK(P39)=1,0,COUNTA($P$14:P39)))</f>
        <v>0</v>
      </c>
      <c r="B39" s="28">
        <f>IF($C$4="citu pasākumu izmaksas",IF('3a+c+n'!$Q95="C",'3a+c+n'!B95,0))</f>
        <v>0</v>
      </c>
      <c r="C39" s="28">
        <f>IF($C$4="citu pasākumu izmaksas",IF('3a+c+n'!$Q95="C",'3a+c+n'!C95,0))</f>
        <v>0</v>
      </c>
      <c r="D39" s="28">
        <f>IF($C$4="citu pasākumu izmaksas",IF('3a+c+n'!$Q95="C",'3a+c+n'!D95,0))</f>
        <v>0</v>
      </c>
      <c r="E39" s="59"/>
      <c r="F39" s="81"/>
      <c r="G39" s="28"/>
      <c r="H39" s="28">
        <f>IF($C$4="citu pasākumu izmaksas",IF('3a+c+n'!$Q95="C",'3a+c+n'!H95,0))</f>
        <v>0</v>
      </c>
      <c r="I39" s="28"/>
      <c r="J39" s="28"/>
      <c r="K39" s="146">
        <f>IF($C$4="citu pasākumu izmaksas",IF('3a+c+n'!$Q95="C",'3a+c+n'!K95,0))</f>
        <v>0</v>
      </c>
      <c r="L39" s="81">
        <f>IF($C$4="citu pasākumu izmaksas",IF('3a+c+n'!$Q95="C",'3a+c+n'!L95,0))</f>
        <v>0</v>
      </c>
      <c r="M39" s="28">
        <f>IF($C$4="citu pasākumu izmaksas",IF('3a+c+n'!$Q95="C",'3a+c+n'!M95,0))</f>
        <v>0</v>
      </c>
      <c r="N39" s="28">
        <f>IF($C$4="citu pasākumu izmaksas",IF('3a+c+n'!$Q95="C",'3a+c+n'!N95,0))</f>
        <v>0</v>
      </c>
      <c r="O39" s="28">
        <f>IF($C$4="citu pasākumu izmaksas",IF('3a+c+n'!$Q95="C",'3a+c+n'!O95,0))</f>
        <v>0</v>
      </c>
      <c r="P39" s="59">
        <f>IF($C$4="citu pasākumu izmaksas",IF('3a+c+n'!$Q95="C",'3a+c+n'!P95,0))</f>
        <v>0</v>
      </c>
    </row>
    <row r="40" spans="1:16">
      <c r="A40" s="64">
        <f>IF(P40=0,0,IF(COUNTBLANK(P40)=1,0,COUNTA($P$14:P40)))</f>
        <v>0</v>
      </c>
      <c r="B40" s="28">
        <f>IF($C$4="citu pasākumu izmaksas",IF('3a+c+n'!$Q96="C",'3a+c+n'!B96,0))</f>
        <v>0</v>
      </c>
      <c r="C40" s="28">
        <f>IF($C$4="citu pasākumu izmaksas",IF('3a+c+n'!$Q96="C",'3a+c+n'!C96,0))</f>
        <v>0</v>
      </c>
      <c r="D40" s="28">
        <f>IF($C$4="citu pasākumu izmaksas",IF('3a+c+n'!$Q96="C",'3a+c+n'!D96,0))</f>
        <v>0</v>
      </c>
      <c r="E40" s="59"/>
      <c r="F40" s="81"/>
      <c r="G40" s="28"/>
      <c r="H40" s="28">
        <f>IF($C$4="citu pasākumu izmaksas",IF('3a+c+n'!$Q96="C",'3a+c+n'!H96,0))</f>
        <v>0</v>
      </c>
      <c r="I40" s="28"/>
      <c r="J40" s="28"/>
      <c r="K40" s="146">
        <f>IF($C$4="citu pasākumu izmaksas",IF('3a+c+n'!$Q96="C",'3a+c+n'!K96,0))</f>
        <v>0</v>
      </c>
      <c r="L40" s="81">
        <f>IF($C$4="citu pasākumu izmaksas",IF('3a+c+n'!$Q96="C",'3a+c+n'!L96,0))</f>
        <v>0</v>
      </c>
      <c r="M40" s="28">
        <f>IF($C$4="citu pasākumu izmaksas",IF('3a+c+n'!$Q96="C",'3a+c+n'!M96,0))</f>
        <v>0</v>
      </c>
      <c r="N40" s="28">
        <f>IF($C$4="citu pasākumu izmaksas",IF('3a+c+n'!$Q96="C",'3a+c+n'!N96,0))</f>
        <v>0</v>
      </c>
      <c r="O40" s="28">
        <f>IF($C$4="citu pasākumu izmaksas",IF('3a+c+n'!$Q96="C",'3a+c+n'!O96,0))</f>
        <v>0</v>
      </c>
      <c r="P40" s="59">
        <f>IF($C$4="citu pasākumu izmaksas",IF('3a+c+n'!$Q96="C",'3a+c+n'!P96,0))</f>
        <v>0</v>
      </c>
    </row>
    <row r="41" spans="1:16">
      <c r="A41" s="64">
        <f>IF(P41=0,0,IF(COUNTBLANK(P41)=1,0,COUNTA($P$14:P41)))</f>
        <v>0</v>
      </c>
      <c r="B41" s="28">
        <f>IF($C$4="citu pasākumu izmaksas",IF('3a+c+n'!$Q97="C",'3a+c+n'!B97,0))</f>
        <v>0</v>
      </c>
      <c r="C41" s="28">
        <f>IF($C$4="citu pasākumu izmaksas",IF('3a+c+n'!$Q97="C",'3a+c+n'!C97,0))</f>
        <v>0</v>
      </c>
      <c r="D41" s="28">
        <f>IF($C$4="citu pasākumu izmaksas",IF('3a+c+n'!$Q97="C",'3a+c+n'!D97,0))</f>
        <v>0</v>
      </c>
      <c r="E41" s="59"/>
      <c r="F41" s="81"/>
      <c r="G41" s="28"/>
      <c r="H41" s="28">
        <f>IF($C$4="citu pasākumu izmaksas",IF('3a+c+n'!$Q97="C",'3a+c+n'!H97,0))</f>
        <v>0</v>
      </c>
      <c r="I41" s="28"/>
      <c r="J41" s="28"/>
      <c r="K41" s="146">
        <f>IF($C$4="citu pasākumu izmaksas",IF('3a+c+n'!$Q97="C",'3a+c+n'!K97,0))</f>
        <v>0</v>
      </c>
      <c r="L41" s="81">
        <f>IF($C$4="citu pasākumu izmaksas",IF('3a+c+n'!$Q97="C",'3a+c+n'!L97,0))</f>
        <v>0</v>
      </c>
      <c r="M41" s="28">
        <f>IF($C$4="citu pasākumu izmaksas",IF('3a+c+n'!$Q97="C",'3a+c+n'!M97,0))</f>
        <v>0</v>
      </c>
      <c r="N41" s="28">
        <f>IF($C$4="citu pasākumu izmaksas",IF('3a+c+n'!$Q97="C",'3a+c+n'!N97,0))</f>
        <v>0</v>
      </c>
      <c r="O41" s="28">
        <f>IF($C$4="citu pasākumu izmaksas",IF('3a+c+n'!$Q97="C",'3a+c+n'!O97,0))</f>
        <v>0</v>
      </c>
      <c r="P41" s="59">
        <f>IF($C$4="citu pasākumu izmaksas",IF('3a+c+n'!$Q97="C",'3a+c+n'!P97,0))</f>
        <v>0</v>
      </c>
    </row>
    <row r="42" spans="1:16">
      <c r="A42" s="64">
        <f>IF(P42=0,0,IF(COUNTBLANK(P42)=1,0,COUNTA($P$14:P42)))</f>
        <v>0</v>
      </c>
      <c r="B42" s="28">
        <f>IF($C$4="citu pasākumu izmaksas",IF('3a+c+n'!$Q98="C",'3a+c+n'!B98,0))</f>
        <v>0</v>
      </c>
      <c r="C42" s="28">
        <f>IF($C$4="citu pasākumu izmaksas",IF('3a+c+n'!$Q98="C",'3a+c+n'!C98,0))</f>
        <v>0</v>
      </c>
      <c r="D42" s="28">
        <f>IF($C$4="citu pasākumu izmaksas",IF('3a+c+n'!$Q98="C",'3a+c+n'!D98,0))</f>
        <v>0</v>
      </c>
      <c r="E42" s="59"/>
      <c r="F42" s="81"/>
      <c r="G42" s="28"/>
      <c r="H42" s="28">
        <f>IF($C$4="citu pasākumu izmaksas",IF('3a+c+n'!$Q98="C",'3a+c+n'!H98,0))</f>
        <v>0</v>
      </c>
      <c r="I42" s="28"/>
      <c r="J42" s="28"/>
      <c r="K42" s="146">
        <f>IF($C$4="citu pasākumu izmaksas",IF('3a+c+n'!$Q98="C",'3a+c+n'!K98,0))</f>
        <v>0</v>
      </c>
      <c r="L42" s="81">
        <f>IF($C$4="citu pasākumu izmaksas",IF('3a+c+n'!$Q98="C",'3a+c+n'!L98,0))</f>
        <v>0</v>
      </c>
      <c r="M42" s="28">
        <f>IF($C$4="citu pasākumu izmaksas",IF('3a+c+n'!$Q98="C",'3a+c+n'!M98,0))</f>
        <v>0</v>
      </c>
      <c r="N42" s="28">
        <f>IF($C$4="citu pasākumu izmaksas",IF('3a+c+n'!$Q98="C",'3a+c+n'!N98,0))</f>
        <v>0</v>
      </c>
      <c r="O42" s="28">
        <f>IF($C$4="citu pasākumu izmaksas",IF('3a+c+n'!$Q98="C",'3a+c+n'!O98,0))</f>
        <v>0</v>
      </c>
      <c r="P42" s="59">
        <f>IF($C$4="citu pasākumu izmaksas",IF('3a+c+n'!$Q98="C",'3a+c+n'!P98,0))</f>
        <v>0</v>
      </c>
    </row>
    <row r="43" spans="1:16">
      <c r="A43" s="64">
        <f>IF(P43=0,0,IF(COUNTBLANK(P43)=1,0,COUNTA($P$14:P43)))</f>
        <v>0</v>
      </c>
      <c r="B43" s="28">
        <f>IF($C$4="citu pasākumu izmaksas",IF('3a+c+n'!$Q99="C",'3a+c+n'!B99,0))</f>
        <v>0</v>
      </c>
      <c r="C43" s="28">
        <f>IF($C$4="citu pasākumu izmaksas",IF('3a+c+n'!$Q99="C",'3a+c+n'!C99,0))</f>
        <v>0</v>
      </c>
      <c r="D43" s="28">
        <f>IF($C$4="citu pasākumu izmaksas",IF('3a+c+n'!$Q99="C",'3a+c+n'!D99,0))</f>
        <v>0</v>
      </c>
      <c r="E43" s="59"/>
      <c r="F43" s="81"/>
      <c r="G43" s="28"/>
      <c r="H43" s="28">
        <f>IF($C$4="citu pasākumu izmaksas",IF('3a+c+n'!$Q99="C",'3a+c+n'!H99,0))</f>
        <v>0</v>
      </c>
      <c r="I43" s="28"/>
      <c r="J43" s="28"/>
      <c r="K43" s="146">
        <f>IF($C$4="citu pasākumu izmaksas",IF('3a+c+n'!$Q99="C",'3a+c+n'!K99,0))</f>
        <v>0</v>
      </c>
      <c r="L43" s="81">
        <f>IF($C$4="citu pasākumu izmaksas",IF('3a+c+n'!$Q99="C",'3a+c+n'!L99,0))</f>
        <v>0</v>
      </c>
      <c r="M43" s="28">
        <f>IF($C$4="citu pasākumu izmaksas",IF('3a+c+n'!$Q99="C",'3a+c+n'!M99,0))</f>
        <v>0</v>
      </c>
      <c r="N43" s="28">
        <f>IF($C$4="citu pasākumu izmaksas",IF('3a+c+n'!$Q99="C",'3a+c+n'!N99,0))</f>
        <v>0</v>
      </c>
      <c r="O43" s="28">
        <f>IF($C$4="citu pasākumu izmaksas",IF('3a+c+n'!$Q99="C",'3a+c+n'!O99,0))</f>
        <v>0</v>
      </c>
      <c r="P43" s="59">
        <f>IF($C$4="citu pasākumu izmaksas",IF('3a+c+n'!$Q99="C",'3a+c+n'!P99,0))</f>
        <v>0</v>
      </c>
    </row>
    <row r="44" spans="1:16">
      <c r="A44" s="64">
        <f>IF(P44=0,0,IF(COUNTBLANK(P44)=1,0,COUNTA($P$14:P44)))</f>
        <v>0</v>
      </c>
      <c r="B44" s="28">
        <f>IF($C$4="citu pasākumu izmaksas",IF('3a+c+n'!$Q100="C",'3a+c+n'!B100,0))</f>
        <v>0</v>
      </c>
      <c r="C44" s="28">
        <f>IF($C$4="citu pasākumu izmaksas",IF('3a+c+n'!$Q100="C",'3a+c+n'!C100,0))</f>
        <v>0</v>
      </c>
      <c r="D44" s="28">
        <f>IF($C$4="citu pasākumu izmaksas",IF('3a+c+n'!$Q100="C",'3a+c+n'!D100,0))</f>
        <v>0</v>
      </c>
      <c r="E44" s="59"/>
      <c r="F44" s="81"/>
      <c r="G44" s="28"/>
      <c r="H44" s="28">
        <f>IF($C$4="citu pasākumu izmaksas",IF('3a+c+n'!$Q100="C",'3a+c+n'!H100,0))</f>
        <v>0</v>
      </c>
      <c r="I44" s="28"/>
      <c r="J44" s="28"/>
      <c r="K44" s="146">
        <f>IF($C$4="citu pasākumu izmaksas",IF('3a+c+n'!$Q100="C",'3a+c+n'!K100,0))</f>
        <v>0</v>
      </c>
      <c r="L44" s="81">
        <f>IF($C$4="citu pasākumu izmaksas",IF('3a+c+n'!$Q100="C",'3a+c+n'!L100,0))</f>
        <v>0</v>
      </c>
      <c r="M44" s="28">
        <f>IF($C$4="citu pasākumu izmaksas",IF('3a+c+n'!$Q100="C",'3a+c+n'!M100,0))</f>
        <v>0</v>
      </c>
      <c r="N44" s="28">
        <f>IF($C$4="citu pasākumu izmaksas",IF('3a+c+n'!$Q100="C",'3a+c+n'!N100,0))</f>
        <v>0</v>
      </c>
      <c r="O44" s="28">
        <f>IF($C$4="citu pasākumu izmaksas",IF('3a+c+n'!$Q100="C",'3a+c+n'!O100,0))</f>
        <v>0</v>
      </c>
      <c r="P44" s="59">
        <f>IF($C$4="citu pasākumu izmaksas",IF('3a+c+n'!$Q100="C",'3a+c+n'!P100,0))</f>
        <v>0</v>
      </c>
    </row>
    <row r="45" spans="1:16">
      <c r="A45" s="64">
        <f>IF(P45=0,0,IF(COUNTBLANK(P45)=1,0,COUNTA($P$14:P45)))</f>
        <v>0</v>
      </c>
      <c r="B45" s="28">
        <f>IF($C$4="citu pasākumu izmaksas",IF('3a+c+n'!$Q101="C",'3a+c+n'!B101,0))</f>
        <v>0</v>
      </c>
      <c r="C45" s="28">
        <f>IF($C$4="citu pasākumu izmaksas",IF('3a+c+n'!$Q101="C",'3a+c+n'!C101,0))</f>
        <v>0</v>
      </c>
      <c r="D45" s="28">
        <f>IF($C$4="citu pasākumu izmaksas",IF('3a+c+n'!$Q101="C",'3a+c+n'!D101,0))</f>
        <v>0</v>
      </c>
      <c r="E45" s="59"/>
      <c r="F45" s="81"/>
      <c r="G45" s="28"/>
      <c r="H45" s="28">
        <f>IF($C$4="citu pasākumu izmaksas",IF('3a+c+n'!$Q101="C",'3a+c+n'!H101,0))</f>
        <v>0</v>
      </c>
      <c r="I45" s="28"/>
      <c r="J45" s="28"/>
      <c r="K45" s="146">
        <f>IF($C$4="citu pasākumu izmaksas",IF('3a+c+n'!$Q101="C",'3a+c+n'!K101,0))</f>
        <v>0</v>
      </c>
      <c r="L45" s="81">
        <f>IF($C$4="citu pasākumu izmaksas",IF('3a+c+n'!$Q101="C",'3a+c+n'!L101,0))</f>
        <v>0</v>
      </c>
      <c r="M45" s="28">
        <f>IF($C$4="citu pasākumu izmaksas",IF('3a+c+n'!$Q101="C",'3a+c+n'!M101,0))</f>
        <v>0</v>
      </c>
      <c r="N45" s="28">
        <f>IF($C$4="citu pasākumu izmaksas",IF('3a+c+n'!$Q101="C",'3a+c+n'!N101,0))</f>
        <v>0</v>
      </c>
      <c r="O45" s="28">
        <f>IF($C$4="citu pasākumu izmaksas",IF('3a+c+n'!$Q101="C",'3a+c+n'!O101,0))</f>
        <v>0</v>
      </c>
      <c r="P45" s="59">
        <f>IF($C$4="citu pasākumu izmaksas",IF('3a+c+n'!$Q101="C",'3a+c+n'!P101,0))</f>
        <v>0</v>
      </c>
    </row>
    <row r="46" spans="1:16">
      <c r="A46" s="64">
        <f>IF(P46=0,0,IF(COUNTBLANK(P46)=1,0,COUNTA($P$14:P46)))</f>
        <v>0</v>
      </c>
      <c r="B46" s="28">
        <f>IF($C$4="citu pasākumu izmaksas",IF('3a+c+n'!$Q102="C",'3a+c+n'!B102,0))</f>
        <v>0</v>
      </c>
      <c r="C46" s="28">
        <f>IF($C$4="citu pasākumu izmaksas",IF('3a+c+n'!$Q102="C",'3a+c+n'!C102,0))</f>
        <v>0</v>
      </c>
      <c r="D46" s="28">
        <f>IF($C$4="citu pasākumu izmaksas",IF('3a+c+n'!$Q102="C",'3a+c+n'!D102,0))</f>
        <v>0</v>
      </c>
      <c r="E46" s="59"/>
      <c r="F46" s="81"/>
      <c r="G46" s="28"/>
      <c r="H46" s="28">
        <f>IF($C$4="citu pasākumu izmaksas",IF('3a+c+n'!$Q102="C",'3a+c+n'!H102,0))</f>
        <v>0</v>
      </c>
      <c r="I46" s="28"/>
      <c r="J46" s="28"/>
      <c r="K46" s="146">
        <f>IF($C$4="citu pasākumu izmaksas",IF('3a+c+n'!$Q102="C",'3a+c+n'!K102,0))</f>
        <v>0</v>
      </c>
      <c r="L46" s="81">
        <f>IF($C$4="citu pasākumu izmaksas",IF('3a+c+n'!$Q102="C",'3a+c+n'!L102,0))</f>
        <v>0</v>
      </c>
      <c r="M46" s="28">
        <f>IF($C$4="citu pasākumu izmaksas",IF('3a+c+n'!$Q102="C",'3a+c+n'!M102,0))</f>
        <v>0</v>
      </c>
      <c r="N46" s="28">
        <f>IF($C$4="citu pasākumu izmaksas",IF('3a+c+n'!$Q102="C",'3a+c+n'!N102,0))</f>
        <v>0</v>
      </c>
      <c r="O46" s="28">
        <f>IF($C$4="citu pasākumu izmaksas",IF('3a+c+n'!$Q102="C",'3a+c+n'!O102,0))</f>
        <v>0</v>
      </c>
      <c r="P46" s="59">
        <f>IF($C$4="citu pasākumu izmaksas",IF('3a+c+n'!$Q102="C",'3a+c+n'!P102,0))</f>
        <v>0</v>
      </c>
    </row>
    <row r="47" spans="1:16">
      <c r="A47" s="64">
        <f>IF(P47=0,0,IF(COUNTBLANK(P47)=1,0,COUNTA($P$14:P47)))</f>
        <v>0</v>
      </c>
      <c r="B47" s="28">
        <f>IF($C$4="citu pasākumu izmaksas",IF('3a+c+n'!$Q103="C",'3a+c+n'!B103,0))</f>
        <v>0</v>
      </c>
      <c r="C47" s="28">
        <f>IF($C$4="citu pasākumu izmaksas",IF('3a+c+n'!$Q103="C",'3a+c+n'!C103,0))</f>
        <v>0</v>
      </c>
      <c r="D47" s="28">
        <f>IF($C$4="citu pasākumu izmaksas",IF('3a+c+n'!$Q103="C",'3a+c+n'!D103,0))</f>
        <v>0</v>
      </c>
      <c r="E47" s="59"/>
      <c r="F47" s="81"/>
      <c r="G47" s="28"/>
      <c r="H47" s="28">
        <f>IF($C$4="citu pasākumu izmaksas",IF('3a+c+n'!$Q103="C",'3a+c+n'!H103,0))</f>
        <v>0</v>
      </c>
      <c r="I47" s="28"/>
      <c r="J47" s="28"/>
      <c r="K47" s="146">
        <f>IF($C$4="citu pasākumu izmaksas",IF('3a+c+n'!$Q103="C",'3a+c+n'!K103,0))</f>
        <v>0</v>
      </c>
      <c r="L47" s="81">
        <f>IF($C$4="citu pasākumu izmaksas",IF('3a+c+n'!$Q103="C",'3a+c+n'!L103,0))</f>
        <v>0</v>
      </c>
      <c r="M47" s="28">
        <f>IF($C$4="citu pasākumu izmaksas",IF('3a+c+n'!$Q103="C",'3a+c+n'!M103,0))</f>
        <v>0</v>
      </c>
      <c r="N47" s="28">
        <f>IF($C$4="citu pasākumu izmaksas",IF('3a+c+n'!$Q103="C",'3a+c+n'!N103,0))</f>
        <v>0</v>
      </c>
      <c r="O47" s="28">
        <f>IF($C$4="citu pasākumu izmaksas",IF('3a+c+n'!$Q103="C",'3a+c+n'!O103,0))</f>
        <v>0</v>
      </c>
      <c r="P47" s="59">
        <f>IF($C$4="citu pasākumu izmaksas",IF('3a+c+n'!$Q103="C",'3a+c+n'!P103,0))</f>
        <v>0</v>
      </c>
    </row>
    <row r="48" spans="1:16">
      <c r="A48" s="64">
        <f>IF(P48=0,0,IF(COUNTBLANK(P48)=1,0,COUNTA($P$14:P48)))</f>
        <v>0</v>
      </c>
      <c r="B48" s="28">
        <f>IF($C$4="citu pasākumu izmaksas",IF('3a+c+n'!$Q104="C",'3a+c+n'!B104,0))</f>
        <v>0</v>
      </c>
      <c r="C48" s="28">
        <f>IF($C$4="citu pasākumu izmaksas",IF('3a+c+n'!$Q104="C",'3a+c+n'!C104,0))</f>
        <v>0</v>
      </c>
      <c r="D48" s="28">
        <f>IF($C$4="citu pasākumu izmaksas",IF('3a+c+n'!$Q104="C",'3a+c+n'!D104,0))</f>
        <v>0</v>
      </c>
      <c r="E48" s="59"/>
      <c r="F48" s="81"/>
      <c r="G48" s="28"/>
      <c r="H48" s="28">
        <f>IF($C$4="citu pasākumu izmaksas",IF('3a+c+n'!$Q104="C",'3a+c+n'!H104,0))</f>
        <v>0</v>
      </c>
      <c r="I48" s="28"/>
      <c r="J48" s="28"/>
      <c r="K48" s="146">
        <f>IF($C$4="citu pasākumu izmaksas",IF('3a+c+n'!$Q104="C",'3a+c+n'!K104,0))</f>
        <v>0</v>
      </c>
      <c r="L48" s="81">
        <f>IF($C$4="citu pasākumu izmaksas",IF('3a+c+n'!$Q104="C",'3a+c+n'!L104,0))</f>
        <v>0</v>
      </c>
      <c r="M48" s="28">
        <f>IF($C$4="citu pasākumu izmaksas",IF('3a+c+n'!$Q104="C",'3a+c+n'!M104,0))</f>
        <v>0</v>
      </c>
      <c r="N48" s="28">
        <f>IF($C$4="citu pasākumu izmaksas",IF('3a+c+n'!$Q104="C",'3a+c+n'!N104,0))</f>
        <v>0</v>
      </c>
      <c r="O48" s="28">
        <f>IF($C$4="citu pasākumu izmaksas",IF('3a+c+n'!$Q104="C",'3a+c+n'!O104,0))</f>
        <v>0</v>
      </c>
      <c r="P48" s="59">
        <f>IF($C$4="citu pasākumu izmaksas",IF('3a+c+n'!$Q104="C",'3a+c+n'!P104,0))</f>
        <v>0</v>
      </c>
    </row>
    <row r="49" spans="1:16">
      <c r="A49" s="64">
        <f>IF(P49=0,0,IF(COUNTBLANK(P49)=1,0,COUNTA($P$14:P49)))</f>
        <v>0</v>
      </c>
      <c r="B49" s="28">
        <f>IF($C$4="citu pasākumu izmaksas",IF('3a+c+n'!$Q105="C",'3a+c+n'!B105,0))</f>
        <v>0</v>
      </c>
      <c r="C49" s="28">
        <f>IF($C$4="citu pasākumu izmaksas",IF('3a+c+n'!$Q105="C",'3a+c+n'!C105,0))</f>
        <v>0</v>
      </c>
      <c r="D49" s="28">
        <f>IF($C$4="citu pasākumu izmaksas",IF('3a+c+n'!$Q105="C",'3a+c+n'!D105,0))</f>
        <v>0</v>
      </c>
      <c r="E49" s="59"/>
      <c r="F49" s="81"/>
      <c r="G49" s="28"/>
      <c r="H49" s="28">
        <f>IF($C$4="citu pasākumu izmaksas",IF('3a+c+n'!$Q105="C",'3a+c+n'!H105,0))</f>
        <v>0</v>
      </c>
      <c r="I49" s="28"/>
      <c r="J49" s="28"/>
      <c r="K49" s="146">
        <f>IF($C$4="citu pasākumu izmaksas",IF('3a+c+n'!$Q105="C",'3a+c+n'!K105,0))</f>
        <v>0</v>
      </c>
      <c r="L49" s="81">
        <f>IF($C$4="citu pasākumu izmaksas",IF('3a+c+n'!$Q105="C",'3a+c+n'!L105,0))</f>
        <v>0</v>
      </c>
      <c r="M49" s="28">
        <f>IF($C$4="citu pasākumu izmaksas",IF('3a+c+n'!$Q105="C",'3a+c+n'!M105,0))</f>
        <v>0</v>
      </c>
      <c r="N49" s="28">
        <f>IF($C$4="citu pasākumu izmaksas",IF('3a+c+n'!$Q105="C",'3a+c+n'!N105,0))</f>
        <v>0</v>
      </c>
      <c r="O49" s="28">
        <f>IF($C$4="citu pasākumu izmaksas",IF('3a+c+n'!$Q105="C",'3a+c+n'!O105,0))</f>
        <v>0</v>
      </c>
      <c r="P49" s="59">
        <f>IF($C$4="citu pasākumu izmaksas",IF('3a+c+n'!$Q105="C",'3a+c+n'!P105,0))</f>
        <v>0</v>
      </c>
    </row>
    <row r="50" spans="1:16">
      <c r="A50" s="64">
        <f>IF(P50=0,0,IF(COUNTBLANK(P50)=1,0,COUNTA($P$14:P50)))</f>
        <v>0</v>
      </c>
      <c r="B50" s="28">
        <f>IF($C$4="citu pasākumu izmaksas",IF('3a+c+n'!$Q106="C",'3a+c+n'!B106,0))</f>
        <v>0</v>
      </c>
      <c r="C50" s="28">
        <f>IF($C$4="citu pasākumu izmaksas",IF('3a+c+n'!$Q106="C",'3a+c+n'!C106,0))</f>
        <v>0</v>
      </c>
      <c r="D50" s="28">
        <f>IF($C$4="citu pasākumu izmaksas",IF('3a+c+n'!$Q106="C",'3a+c+n'!D106,0))</f>
        <v>0</v>
      </c>
      <c r="E50" s="59"/>
      <c r="F50" s="81"/>
      <c r="G50" s="28"/>
      <c r="H50" s="28">
        <f>IF($C$4="citu pasākumu izmaksas",IF('3a+c+n'!$Q106="C",'3a+c+n'!H106,0))</f>
        <v>0</v>
      </c>
      <c r="I50" s="28"/>
      <c r="J50" s="28"/>
      <c r="K50" s="146">
        <f>IF($C$4="citu pasākumu izmaksas",IF('3a+c+n'!$Q106="C",'3a+c+n'!K106,0))</f>
        <v>0</v>
      </c>
      <c r="L50" s="81">
        <f>IF($C$4="citu pasākumu izmaksas",IF('3a+c+n'!$Q106="C",'3a+c+n'!L106,0))</f>
        <v>0</v>
      </c>
      <c r="M50" s="28">
        <f>IF($C$4="citu pasākumu izmaksas",IF('3a+c+n'!$Q106="C",'3a+c+n'!M106,0))</f>
        <v>0</v>
      </c>
      <c r="N50" s="28">
        <f>IF($C$4="citu pasākumu izmaksas",IF('3a+c+n'!$Q106="C",'3a+c+n'!N106,0))</f>
        <v>0</v>
      </c>
      <c r="O50" s="28">
        <f>IF($C$4="citu pasākumu izmaksas",IF('3a+c+n'!$Q106="C",'3a+c+n'!O106,0))</f>
        <v>0</v>
      </c>
      <c r="P50" s="59">
        <f>IF($C$4="citu pasākumu izmaksas",IF('3a+c+n'!$Q106="C",'3a+c+n'!P106,0))</f>
        <v>0</v>
      </c>
    </row>
    <row r="51" spans="1:16">
      <c r="A51" s="64">
        <f>IF(P51=0,0,IF(COUNTBLANK(P51)=1,0,COUNTA($P$14:P51)))</f>
        <v>0</v>
      </c>
      <c r="B51" s="28">
        <f>IF($C$4="citu pasākumu izmaksas",IF('3a+c+n'!$Q107="C",'3a+c+n'!B107,0))</f>
        <v>0</v>
      </c>
      <c r="C51" s="28">
        <f>IF($C$4="citu pasākumu izmaksas",IF('3a+c+n'!$Q107="C",'3a+c+n'!C107,0))</f>
        <v>0</v>
      </c>
      <c r="D51" s="28">
        <f>IF($C$4="citu pasākumu izmaksas",IF('3a+c+n'!$Q107="C",'3a+c+n'!D107,0))</f>
        <v>0</v>
      </c>
      <c r="E51" s="59"/>
      <c r="F51" s="81"/>
      <c r="G51" s="28"/>
      <c r="H51" s="28">
        <f>IF($C$4="citu pasākumu izmaksas",IF('3a+c+n'!$Q107="C",'3a+c+n'!H107,0))</f>
        <v>0</v>
      </c>
      <c r="I51" s="28"/>
      <c r="J51" s="28"/>
      <c r="K51" s="146">
        <f>IF($C$4="citu pasākumu izmaksas",IF('3a+c+n'!$Q107="C",'3a+c+n'!K107,0))</f>
        <v>0</v>
      </c>
      <c r="L51" s="81">
        <f>IF($C$4="citu pasākumu izmaksas",IF('3a+c+n'!$Q107="C",'3a+c+n'!L107,0))</f>
        <v>0</v>
      </c>
      <c r="M51" s="28">
        <f>IF($C$4="citu pasākumu izmaksas",IF('3a+c+n'!$Q107="C",'3a+c+n'!M107,0))</f>
        <v>0</v>
      </c>
      <c r="N51" s="28">
        <f>IF($C$4="citu pasākumu izmaksas",IF('3a+c+n'!$Q107="C",'3a+c+n'!N107,0))</f>
        <v>0</v>
      </c>
      <c r="O51" s="28">
        <f>IF($C$4="citu pasākumu izmaksas",IF('3a+c+n'!$Q107="C",'3a+c+n'!O107,0))</f>
        <v>0</v>
      </c>
      <c r="P51" s="59">
        <f>IF($C$4="citu pasākumu izmaksas",IF('3a+c+n'!$Q107="C",'3a+c+n'!P107,0))</f>
        <v>0</v>
      </c>
    </row>
    <row r="52" spans="1:16">
      <c r="A52" s="64">
        <f>IF(P52=0,0,IF(COUNTBLANK(P52)=1,0,COUNTA($P$14:P52)))</f>
        <v>0</v>
      </c>
      <c r="B52" s="28">
        <f>IF($C$4="citu pasākumu izmaksas",IF('3a+c+n'!$Q108="C",'3a+c+n'!B108,0))</f>
        <v>0</v>
      </c>
      <c r="C52" s="28">
        <f>IF($C$4="citu pasākumu izmaksas",IF('3a+c+n'!$Q108="C",'3a+c+n'!C108,0))</f>
        <v>0</v>
      </c>
      <c r="D52" s="28">
        <f>IF($C$4="citu pasākumu izmaksas",IF('3a+c+n'!$Q108="C",'3a+c+n'!D108,0))</f>
        <v>0</v>
      </c>
      <c r="E52" s="59"/>
      <c r="F52" s="81"/>
      <c r="G52" s="28"/>
      <c r="H52" s="28">
        <f>IF($C$4="citu pasākumu izmaksas",IF('3a+c+n'!$Q108="C",'3a+c+n'!H108,0))</f>
        <v>0</v>
      </c>
      <c r="I52" s="28"/>
      <c r="J52" s="28"/>
      <c r="K52" s="146">
        <f>IF($C$4="citu pasākumu izmaksas",IF('3a+c+n'!$Q108="C",'3a+c+n'!K108,0))</f>
        <v>0</v>
      </c>
      <c r="L52" s="81">
        <f>IF($C$4="citu pasākumu izmaksas",IF('3a+c+n'!$Q108="C",'3a+c+n'!L108,0))</f>
        <v>0</v>
      </c>
      <c r="M52" s="28">
        <f>IF($C$4="citu pasākumu izmaksas",IF('3a+c+n'!$Q108="C",'3a+c+n'!M108,0))</f>
        <v>0</v>
      </c>
      <c r="N52" s="28">
        <f>IF($C$4="citu pasākumu izmaksas",IF('3a+c+n'!$Q108="C",'3a+c+n'!N108,0))</f>
        <v>0</v>
      </c>
      <c r="O52" s="28">
        <f>IF($C$4="citu pasākumu izmaksas",IF('3a+c+n'!$Q108="C",'3a+c+n'!O108,0))</f>
        <v>0</v>
      </c>
      <c r="P52" s="59">
        <f>IF($C$4="citu pasākumu izmaksas",IF('3a+c+n'!$Q108="C",'3a+c+n'!P108,0))</f>
        <v>0</v>
      </c>
    </row>
    <row r="53" spans="1:16">
      <c r="A53" s="64">
        <f>IF(P53=0,0,IF(COUNTBLANK(P53)=1,0,COUNTA($P$14:P53)))</f>
        <v>0</v>
      </c>
      <c r="B53" s="28">
        <f>IF($C$4="citu pasākumu izmaksas",IF('3a+c+n'!$Q109="C",'3a+c+n'!B109,0))</f>
        <v>0</v>
      </c>
      <c r="C53" s="28">
        <f>IF($C$4="citu pasākumu izmaksas",IF('3a+c+n'!$Q109="C",'3a+c+n'!C109,0))</f>
        <v>0</v>
      </c>
      <c r="D53" s="28">
        <f>IF($C$4="citu pasākumu izmaksas",IF('3a+c+n'!$Q109="C",'3a+c+n'!D109,0))</f>
        <v>0</v>
      </c>
      <c r="E53" s="59"/>
      <c r="F53" s="81"/>
      <c r="G53" s="28"/>
      <c r="H53" s="28">
        <f>IF($C$4="citu pasākumu izmaksas",IF('3a+c+n'!$Q109="C",'3a+c+n'!H109,0))</f>
        <v>0</v>
      </c>
      <c r="I53" s="28"/>
      <c r="J53" s="28"/>
      <c r="K53" s="146">
        <f>IF($C$4="citu pasākumu izmaksas",IF('3a+c+n'!$Q109="C",'3a+c+n'!K109,0))</f>
        <v>0</v>
      </c>
      <c r="L53" s="81">
        <f>IF($C$4="citu pasākumu izmaksas",IF('3a+c+n'!$Q109="C",'3a+c+n'!L109,0))</f>
        <v>0</v>
      </c>
      <c r="M53" s="28">
        <f>IF($C$4="citu pasākumu izmaksas",IF('3a+c+n'!$Q109="C",'3a+c+n'!M109,0))</f>
        <v>0</v>
      </c>
      <c r="N53" s="28">
        <f>IF($C$4="citu pasākumu izmaksas",IF('3a+c+n'!$Q109="C",'3a+c+n'!N109,0))</f>
        <v>0</v>
      </c>
      <c r="O53" s="28">
        <f>IF($C$4="citu pasākumu izmaksas",IF('3a+c+n'!$Q109="C",'3a+c+n'!O109,0))</f>
        <v>0</v>
      </c>
      <c r="P53" s="59">
        <f>IF($C$4="citu pasākumu izmaksas",IF('3a+c+n'!$Q109="C",'3a+c+n'!P109,0))</f>
        <v>0</v>
      </c>
    </row>
    <row r="54" spans="1:16">
      <c r="A54" s="64">
        <f>IF(P54=0,0,IF(COUNTBLANK(P54)=1,0,COUNTA($P$14:P54)))</f>
        <v>0</v>
      </c>
      <c r="B54" s="28">
        <f>IF($C$4="citu pasākumu izmaksas",IF('3a+c+n'!$Q110="C",'3a+c+n'!B110,0))</f>
        <v>0</v>
      </c>
      <c r="C54" s="28">
        <f>IF($C$4="citu pasākumu izmaksas",IF('3a+c+n'!$Q110="C",'3a+c+n'!C110,0))</f>
        <v>0</v>
      </c>
      <c r="D54" s="28">
        <f>IF($C$4="citu pasākumu izmaksas",IF('3a+c+n'!$Q110="C",'3a+c+n'!D110,0))</f>
        <v>0</v>
      </c>
      <c r="E54" s="59"/>
      <c r="F54" s="81"/>
      <c r="G54" s="28"/>
      <c r="H54" s="28">
        <f>IF($C$4="citu pasākumu izmaksas",IF('3a+c+n'!$Q110="C",'3a+c+n'!H110,0))</f>
        <v>0</v>
      </c>
      <c r="I54" s="28"/>
      <c r="J54" s="28"/>
      <c r="K54" s="146">
        <f>IF($C$4="citu pasākumu izmaksas",IF('3a+c+n'!$Q110="C",'3a+c+n'!K110,0))</f>
        <v>0</v>
      </c>
      <c r="L54" s="81">
        <f>IF($C$4="citu pasākumu izmaksas",IF('3a+c+n'!$Q110="C",'3a+c+n'!L110,0))</f>
        <v>0</v>
      </c>
      <c r="M54" s="28">
        <f>IF($C$4="citu pasākumu izmaksas",IF('3a+c+n'!$Q110="C",'3a+c+n'!M110,0))</f>
        <v>0</v>
      </c>
      <c r="N54" s="28">
        <f>IF($C$4="citu pasākumu izmaksas",IF('3a+c+n'!$Q110="C",'3a+c+n'!N110,0))</f>
        <v>0</v>
      </c>
      <c r="O54" s="28">
        <f>IF($C$4="citu pasākumu izmaksas",IF('3a+c+n'!$Q110="C",'3a+c+n'!O110,0))</f>
        <v>0</v>
      </c>
      <c r="P54" s="59">
        <f>IF($C$4="citu pasākumu izmaksas",IF('3a+c+n'!$Q110="C",'3a+c+n'!P110,0))</f>
        <v>0</v>
      </c>
    </row>
    <row r="55" spans="1:16" ht="12" thickBot="1">
      <c r="A55" s="65">
        <f>IF(P55=0,0,IF(COUNTBLANK(P55)=1,0,COUNTA($P$14:P55)))</f>
        <v>0</v>
      </c>
      <c r="B55" s="29">
        <f>IF($C$4="citu pasākumu izmaksas",IF('3a+c+n'!$Q73="C",'3a+c+n'!B73,0))</f>
        <v>0</v>
      </c>
      <c r="C55" s="29">
        <f>IF($C$4="citu pasākumu izmaksas",IF('3a+c+n'!$Q73="C",'3a+c+n'!C73,0))</f>
        <v>0</v>
      </c>
      <c r="D55" s="29">
        <f>IF($C$4="citu pasākumu izmaksas",IF('3a+c+n'!$Q73="C",'3a+c+n'!D73,0))</f>
        <v>0</v>
      </c>
      <c r="E55" s="41"/>
      <c r="F55" s="223"/>
      <c r="G55" s="29"/>
      <c r="H55" s="29">
        <f>IF($C$4="citu pasākumu izmaksas",IF('3a+c+n'!$Q73="C",'3a+c+n'!H73,0))</f>
        <v>0</v>
      </c>
      <c r="I55" s="29"/>
      <c r="J55" s="29"/>
      <c r="K55" s="213">
        <f>IF($C$4="citu pasākumu izmaksas",IF('3a+c+n'!$Q73="C",'3a+c+n'!K73,0))</f>
        <v>0</v>
      </c>
      <c r="L55" s="223">
        <f>IF($C$4="citu pasākumu izmaksas",IF('3a+c+n'!$Q73="C",'3a+c+n'!L73,0))</f>
        <v>0</v>
      </c>
      <c r="M55" s="29">
        <f>IF($C$4="citu pasākumu izmaksas",IF('3a+c+n'!$Q73="C",'3a+c+n'!M73,0))</f>
        <v>0</v>
      </c>
      <c r="N55" s="29">
        <f>IF($C$4="citu pasākumu izmaksas",IF('3a+c+n'!$Q73="C",'3a+c+n'!N73,0))</f>
        <v>0</v>
      </c>
      <c r="O55" s="29">
        <f>IF($C$4="citu pasākumu izmaksas",IF('3a+c+n'!$Q73="C",'3a+c+n'!O73,0))</f>
        <v>0</v>
      </c>
      <c r="P55" s="41">
        <f>IF($C$4="citu pasākumu izmaksas",IF('3a+c+n'!$Q73="C",'3a+c+n'!P73,0))</f>
        <v>0</v>
      </c>
    </row>
    <row r="56" spans="1:16" ht="12" customHeight="1" thickBot="1">
      <c r="A56" s="333" t="s">
        <v>63</v>
      </c>
      <c r="B56" s="334"/>
      <c r="C56" s="334"/>
      <c r="D56" s="334"/>
      <c r="E56" s="334"/>
      <c r="F56" s="334"/>
      <c r="G56" s="334"/>
      <c r="H56" s="334"/>
      <c r="I56" s="334"/>
      <c r="J56" s="334"/>
      <c r="K56" s="335"/>
      <c r="L56" s="74">
        <f>SUM(L14:L55)</f>
        <v>0</v>
      </c>
      <c r="M56" s="75">
        <f>SUM(M14:M55)</f>
        <v>0</v>
      </c>
      <c r="N56" s="75">
        <f>SUM(N14:N55)</f>
        <v>0</v>
      </c>
      <c r="O56" s="75">
        <f>SUM(O14:O55)</f>
        <v>0</v>
      </c>
      <c r="P56" s="76">
        <f>SUM(P14:P55)</f>
        <v>0</v>
      </c>
    </row>
    <row r="57" spans="1:16">
      <c r="A57" s="20"/>
      <c r="B57" s="20"/>
      <c r="C57" s="20"/>
      <c r="D57" s="20"/>
      <c r="E57" s="20"/>
      <c r="F57" s="20"/>
      <c r="G57" s="20"/>
      <c r="H57" s="20"/>
      <c r="I57" s="20"/>
      <c r="J57" s="20"/>
      <c r="K57" s="20"/>
      <c r="L57" s="20"/>
      <c r="M57" s="20"/>
      <c r="N57" s="20"/>
      <c r="O57" s="20"/>
      <c r="P57" s="20"/>
    </row>
    <row r="58" spans="1:16">
      <c r="A58" s="20"/>
      <c r="B58" s="20"/>
      <c r="C58" s="20"/>
      <c r="D58" s="20"/>
      <c r="E58" s="20"/>
      <c r="F58" s="20"/>
      <c r="G58" s="20"/>
      <c r="H58" s="20"/>
      <c r="I58" s="20"/>
      <c r="J58" s="20"/>
      <c r="K58" s="20"/>
      <c r="L58" s="20"/>
      <c r="M58" s="20"/>
      <c r="N58" s="20"/>
      <c r="O58" s="20"/>
      <c r="P58" s="20"/>
    </row>
    <row r="59" spans="1:16">
      <c r="A59" s="1" t="s">
        <v>14</v>
      </c>
      <c r="B59" s="20"/>
      <c r="C59" s="336">
        <f>'Kops c'!C35:H35</f>
        <v>0</v>
      </c>
      <c r="D59" s="336"/>
      <c r="E59" s="336"/>
      <c r="F59" s="336"/>
      <c r="G59" s="336"/>
      <c r="H59" s="336"/>
      <c r="I59" s="20"/>
      <c r="J59" s="20"/>
      <c r="K59" s="20"/>
      <c r="L59" s="20"/>
      <c r="M59" s="20"/>
      <c r="N59" s="20"/>
      <c r="O59" s="20"/>
      <c r="P59" s="20"/>
    </row>
    <row r="60" spans="1:16">
      <c r="A60" s="20"/>
      <c r="B60" s="20"/>
      <c r="C60" s="258" t="s">
        <v>15</v>
      </c>
      <c r="D60" s="258"/>
      <c r="E60" s="258"/>
      <c r="F60" s="258"/>
      <c r="G60" s="258"/>
      <c r="H60" s="258"/>
      <c r="I60" s="20"/>
      <c r="J60" s="20"/>
      <c r="K60" s="20"/>
      <c r="L60" s="20"/>
      <c r="M60" s="20"/>
      <c r="N60" s="20"/>
      <c r="O60" s="20"/>
      <c r="P60" s="20"/>
    </row>
    <row r="61" spans="1:16">
      <c r="A61" s="20"/>
      <c r="B61" s="20"/>
      <c r="C61" s="20"/>
      <c r="D61" s="20"/>
      <c r="E61" s="20"/>
      <c r="F61" s="20"/>
      <c r="G61" s="20"/>
      <c r="H61" s="20"/>
      <c r="I61" s="20"/>
      <c r="J61" s="20"/>
      <c r="K61" s="20"/>
      <c r="L61" s="20"/>
      <c r="M61" s="20"/>
      <c r="N61" s="20"/>
      <c r="O61" s="20"/>
      <c r="P61" s="20"/>
    </row>
    <row r="62" spans="1:16">
      <c r="A62" s="301" t="str">
        <f>'Kops n'!A38:D38</f>
        <v>Tāme sastādīta 2024. gada __.__________</v>
      </c>
      <c r="B62" s="302"/>
      <c r="C62" s="302"/>
      <c r="D62" s="302"/>
      <c r="E62" s="20"/>
      <c r="F62" s="20"/>
      <c r="G62" s="20"/>
      <c r="H62" s="20"/>
      <c r="I62" s="20"/>
      <c r="J62" s="20"/>
      <c r="K62" s="20"/>
      <c r="L62" s="20"/>
      <c r="M62" s="20"/>
      <c r="N62" s="20"/>
      <c r="O62" s="20"/>
      <c r="P62" s="20"/>
    </row>
    <row r="63" spans="1:16">
      <c r="A63" s="20"/>
      <c r="B63" s="20"/>
      <c r="C63" s="20"/>
      <c r="D63" s="20"/>
      <c r="E63" s="20"/>
      <c r="F63" s="20"/>
      <c r="G63" s="20"/>
      <c r="H63" s="20"/>
      <c r="I63" s="20"/>
      <c r="J63" s="20"/>
      <c r="K63" s="20"/>
      <c r="L63" s="20"/>
      <c r="M63" s="20"/>
      <c r="N63" s="20"/>
      <c r="O63" s="20"/>
      <c r="P63" s="20"/>
    </row>
    <row r="64" spans="1:16">
      <c r="A64" s="1" t="s">
        <v>41</v>
      </c>
      <c r="B64" s="20"/>
      <c r="C64" s="336">
        <f>'Kops c'!C40:H40</f>
        <v>0</v>
      </c>
      <c r="D64" s="336"/>
      <c r="E64" s="336"/>
      <c r="F64" s="336"/>
      <c r="G64" s="336"/>
      <c r="H64" s="336"/>
      <c r="I64" s="20"/>
      <c r="J64" s="20"/>
      <c r="K64" s="20"/>
      <c r="L64" s="20"/>
      <c r="M64" s="20"/>
      <c r="N64" s="20"/>
      <c r="O64" s="20"/>
      <c r="P64" s="20"/>
    </row>
    <row r="65" spans="1:16">
      <c r="A65" s="20"/>
      <c r="B65" s="20"/>
      <c r="C65" s="258" t="s">
        <v>15</v>
      </c>
      <c r="D65" s="258"/>
      <c r="E65" s="258"/>
      <c r="F65" s="258"/>
      <c r="G65" s="258"/>
      <c r="H65" s="258"/>
      <c r="I65" s="20"/>
      <c r="J65" s="20"/>
      <c r="K65" s="20"/>
      <c r="L65" s="20"/>
      <c r="M65" s="20"/>
      <c r="N65" s="20"/>
      <c r="O65" s="20"/>
      <c r="P65" s="20"/>
    </row>
    <row r="66" spans="1:16">
      <c r="A66" s="20"/>
      <c r="B66" s="20"/>
      <c r="C66" s="20"/>
      <c r="D66" s="20"/>
      <c r="E66" s="20"/>
      <c r="F66" s="20"/>
      <c r="G66" s="20"/>
      <c r="H66" s="20"/>
      <c r="I66" s="20"/>
      <c r="J66" s="20"/>
      <c r="K66" s="20"/>
      <c r="L66" s="20"/>
      <c r="M66" s="20"/>
      <c r="N66" s="20"/>
      <c r="O66" s="20"/>
      <c r="P66" s="20"/>
    </row>
    <row r="67" spans="1:16">
      <c r="A67" s="102" t="s">
        <v>16</v>
      </c>
      <c r="B67" s="52"/>
      <c r="C67" s="113">
        <f>'Kops c'!C43</f>
        <v>0</v>
      </c>
      <c r="D67" s="52"/>
      <c r="E67" s="20"/>
      <c r="F67" s="20"/>
      <c r="G67" s="20"/>
      <c r="H67" s="20"/>
      <c r="I67" s="20"/>
      <c r="J67" s="20"/>
      <c r="K67" s="20"/>
      <c r="L67" s="20"/>
      <c r="M67" s="20"/>
      <c r="N67" s="20"/>
      <c r="O67" s="20"/>
      <c r="P67" s="20"/>
    </row>
    <row r="68" spans="1:16">
      <c r="A68" s="20"/>
      <c r="B68" s="20"/>
      <c r="C68" s="20"/>
      <c r="D68" s="20"/>
      <c r="E68" s="20"/>
      <c r="F68" s="20"/>
      <c r="G68" s="20"/>
      <c r="H68" s="20"/>
      <c r="I68" s="20"/>
      <c r="J68" s="20"/>
      <c r="K68" s="20"/>
      <c r="L68" s="20"/>
      <c r="M68" s="20"/>
      <c r="N68" s="20"/>
      <c r="O68" s="20"/>
      <c r="P68" s="20"/>
    </row>
  </sheetData>
  <mergeCells count="23">
    <mergeCell ref="C65:H65"/>
    <mergeCell ref="L12:P12"/>
    <mergeCell ref="A56:K56"/>
    <mergeCell ref="C59:H59"/>
    <mergeCell ref="C60:H60"/>
    <mergeCell ref="A62:D62"/>
    <mergeCell ref="C64:H64"/>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56:K56">
    <cfRule type="containsText" dxfId="230" priority="3" operator="containsText" text="Tiešās izmaksas kopā, t. sk. darba devēja sociālais nodoklis __.__% ">
      <formula>NOT(ISERROR(SEARCH("Tiešās izmaksas kopā, t. sk. darba devēja sociālais nodoklis __.__% ",A56)))</formula>
    </cfRule>
  </conditionalFormatting>
  <conditionalFormatting sqref="C2:I2 D5:L8 N9:O9 A14:P55 L56:P56 C59:H59 C64:H64 C67">
    <cfRule type="cellIs" dxfId="229"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sheetPr>
  <dimension ref="A2:C36"/>
  <sheetViews>
    <sheetView workbookViewId="0">
      <selection activeCell="B15" sqref="B15:C15"/>
    </sheetView>
  </sheetViews>
  <sheetFormatPr defaultRowHeight="11.25"/>
  <cols>
    <col min="1" max="1" width="16.85546875" style="1" customWidth="1"/>
    <col min="2" max="2" width="43.42578125" style="1" customWidth="1"/>
    <col min="3" max="3" width="22.42578125" style="1" customWidth="1"/>
    <col min="4" max="184" width="9.140625" style="1"/>
    <col min="185" max="185" width="1.42578125" style="1" customWidth="1"/>
    <col min="186" max="186" width="2.140625" style="1" customWidth="1"/>
    <col min="187" max="187" width="16.85546875" style="1" customWidth="1"/>
    <col min="188" max="188" width="43.42578125" style="1" customWidth="1"/>
    <col min="189" max="189" width="22.42578125" style="1" customWidth="1"/>
    <col min="190" max="190" width="9.140625" style="1"/>
    <col min="191" max="191" width="13.85546875" style="1" bestFit="1" customWidth="1"/>
    <col min="192" max="440" width="9.140625" style="1"/>
    <col min="441" max="441" width="1.42578125" style="1" customWidth="1"/>
    <col min="442" max="442" width="2.140625" style="1" customWidth="1"/>
    <col min="443" max="443" width="16.85546875" style="1" customWidth="1"/>
    <col min="444" max="444" width="43.42578125" style="1" customWidth="1"/>
    <col min="445" max="445" width="22.42578125" style="1" customWidth="1"/>
    <col min="446" max="446" width="9.140625" style="1"/>
    <col min="447" max="447" width="13.85546875" style="1" bestFit="1" customWidth="1"/>
    <col min="448" max="696" width="9.140625" style="1"/>
    <col min="697" max="697" width="1.42578125" style="1" customWidth="1"/>
    <col min="698" max="698" width="2.140625" style="1" customWidth="1"/>
    <col min="699" max="699" width="16.85546875" style="1" customWidth="1"/>
    <col min="700" max="700" width="43.42578125" style="1" customWidth="1"/>
    <col min="701" max="701" width="22.42578125" style="1" customWidth="1"/>
    <col min="702" max="702" width="9.140625" style="1"/>
    <col min="703" max="703" width="13.85546875" style="1" bestFit="1" customWidth="1"/>
    <col min="704" max="952" width="9.140625" style="1"/>
    <col min="953" max="953" width="1.42578125" style="1" customWidth="1"/>
    <col min="954" max="954" width="2.140625" style="1" customWidth="1"/>
    <col min="955" max="955" width="16.85546875" style="1" customWidth="1"/>
    <col min="956" max="956" width="43.42578125" style="1" customWidth="1"/>
    <col min="957" max="957" width="22.42578125" style="1" customWidth="1"/>
    <col min="958" max="958" width="9.140625" style="1"/>
    <col min="959" max="959" width="13.85546875" style="1" bestFit="1" customWidth="1"/>
    <col min="960" max="1208" width="9.140625" style="1"/>
    <col min="1209" max="1209" width="1.42578125" style="1" customWidth="1"/>
    <col min="1210" max="1210" width="2.140625" style="1" customWidth="1"/>
    <col min="1211" max="1211" width="16.85546875" style="1" customWidth="1"/>
    <col min="1212" max="1212" width="43.42578125" style="1" customWidth="1"/>
    <col min="1213" max="1213" width="22.42578125" style="1" customWidth="1"/>
    <col min="1214" max="1214" width="9.140625" style="1"/>
    <col min="1215" max="1215" width="13.85546875" style="1" bestFit="1" customWidth="1"/>
    <col min="1216" max="1464" width="9.140625" style="1"/>
    <col min="1465" max="1465" width="1.42578125" style="1" customWidth="1"/>
    <col min="1466" max="1466" width="2.140625" style="1" customWidth="1"/>
    <col min="1467" max="1467" width="16.85546875" style="1" customWidth="1"/>
    <col min="1468" max="1468" width="43.42578125" style="1" customWidth="1"/>
    <col min="1469" max="1469" width="22.42578125" style="1" customWidth="1"/>
    <col min="1470" max="1470" width="9.140625" style="1"/>
    <col min="1471" max="1471" width="13.85546875" style="1" bestFit="1" customWidth="1"/>
    <col min="1472" max="1720" width="9.140625" style="1"/>
    <col min="1721" max="1721" width="1.42578125" style="1" customWidth="1"/>
    <col min="1722" max="1722" width="2.140625" style="1" customWidth="1"/>
    <col min="1723" max="1723" width="16.85546875" style="1" customWidth="1"/>
    <col min="1724" max="1724" width="43.42578125" style="1" customWidth="1"/>
    <col min="1725" max="1725" width="22.42578125" style="1" customWidth="1"/>
    <col min="1726" max="1726" width="9.140625" style="1"/>
    <col min="1727" max="1727" width="13.85546875" style="1" bestFit="1" customWidth="1"/>
    <col min="1728" max="1976" width="9.140625" style="1"/>
    <col min="1977" max="1977" width="1.42578125" style="1" customWidth="1"/>
    <col min="1978" max="1978" width="2.140625" style="1" customWidth="1"/>
    <col min="1979" max="1979" width="16.85546875" style="1" customWidth="1"/>
    <col min="1980" max="1980" width="43.42578125" style="1" customWidth="1"/>
    <col min="1981" max="1981" width="22.42578125" style="1" customWidth="1"/>
    <col min="1982" max="1982" width="9.140625" style="1"/>
    <col min="1983" max="1983" width="13.85546875" style="1" bestFit="1" customWidth="1"/>
    <col min="1984" max="2232" width="9.140625" style="1"/>
    <col min="2233" max="2233" width="1.42578125" style="1" customWidth="1"/>
    <col min="2234" max="2234" width="2.140625" style="1" customWidth="1"/>
    <col min="2235" max="2235" width="16.85546875" style="1" customWidth="1"/>
    <col min="2236" max="2236" width="43.42578125" style="1" customWidth="1"/>
    <col min="2237" max="2237" width="22.42578125" style="1" customWidth="1"/>
    <col min="2238" max="2238" width="9.140625" style="1"/>
    <col min="2239" max="2239" width="13.85546875" style="1" bestFit="1" customWidth="1"/>
    <col min="2240" max="2488" width="9.140625" style="1"/>
    <col min="2489" max="2489" width="1.42578125" style="1" customWidth="1"/>
    <col min="2490" max="2490" width="2.140625" style="1" customWidth="1"/>
    <col min="2491" max="2491" width="16.85546875" style="1" customWidth="1"/>
    <col min="2492" max="2492" width="43.42578125" style="1" customWidth="1"/>
    <col min="2493" max="2493" width="22.42578125" style="1" customWidth="1"/>
    <col min="2494" max="2494" width="9.140625" style="1"/>
    <col min="2495" max="2495" width="13.85546875" style="1" bestFit="1" customWidth="1"/>
    <col min="2496" max="2744" width="9.140625" style="1"/>
    <col min="2745" max="2745" width="1.42578125" style="1" customWidth="1"/>
    <col min="2746" max="2746" width="2.140625" style="1" customWidth="1"/>
    <col min="2747" max="2747" width="16.85546875" style="1" customWidth="1"/>
    <col min="2748" max="2748" width="43.42578125" style="1" customWidth="1"/>
    <col min="2749" max="2749" width="22.42578125" style="1" customWidth="1"/>
    <col min="2750" max="2750" width="9.140625" style="1"/>
    <col min="2751" max="2751" width="13.85546875" style="1" bestFit="1" customWidth="1"/>
    <col min="2752" max="3000" width="9.140625" style="1"/>
    <col min="3001" max="3001" width="1.42578125" style="1" customWidth="1"/>
    <col min="3002" max="3002" width="2.140625" style="1" customWidth="1"/>
    <col min="3003" max="3003" width="16.85546875" style="1" customWidth="1"/>
    <col min="3004" max="3004" width="43.42578125" style="1" customWidth="1"/>
    <col min="3005" max="3005" width="22.42578125" style="1" customWidth="1"/>
    <col min="3006" max="3006" width="9.140625" style="1"/>
    <col min="3007" max="3007" width="13.85546875" style="1" bestFit="1" customWidth="1"/>
    <col min="3008" max="3256" width="9.140625" style="1"/>
    <col min="3257" max="3257" width="1.42578125" style="1" customWidth="1"/>
    <col min="3258" max="3258" width="2.140625" style="1" customWidth="1"/>
    <col min="3259" max="3259" width="16.85546875" style="1" customWidth="1"/>
    <col min="3260" max="3260" width="43.42578125" style="1" customWidth="1"/>
    <col min="3261" max="3261" width="22.42578125" style="1" customWidth="1"/>
    <col min="3262" max="3262" width="9.140625" style="1"/>
    <col min="3263" max="3263" width="13.85546875" style="1" bestFit="1" customWidth="1"/>
    <col min="3264" max="3512" width="9.140625" style="1"/>
    <col min="3513" max="3513" width="1.42578125" style="1" customWidth="1"/>
    <col min="3514" max="3514" width="2.140625" style="1" customWidth="1"/>
    <col min="3515" max="3515" width="16.85546875" style="1" customWidth="1"/>
    <col min="3516" max="3516" width="43.42578125" style="1" customWidth="1"/>
    <col min="3517" max="3517" width="22.42578125" style="1" customWidth="1"/>
    <col min="3518" max="3518" width="9.140625" style="1"/>
    <col min="3519" max="3519" width="13.85546875" style="1" bestFit="1" customWidth="1"/>
    <col min="3520" max="3768" width="9.140625" style="1"/>
    <col min="3769" max="3769" width="1.42578125" style="1" customWidth="1"/>
    <col min="3770" max="3770" width="2.140625" style="1" customWidth="1"/>
    <col min="3771" max="3771" width="16.85546875" style="1" customWidth="1"/>
    <col min="3772" max="3772" width="43.42578125" style="1" customWidth="1"/>
    <col min="3773" max="3773" width="22.42578125" style="1" customWidth="1"/>
    <col min="3774" max="3774" width="9.140625" style="1"/>
    <col min="3775" max="3775" width="13.85546875" style="1" bestFit="1" customWidth="1"/>
    <col min="3776" max="4024" width="9.140625" style="1"/>
    <col min="4025" max="4025" width="1.42578125" style="1" customWidth="1"/>
    <col min="4026" max="4026" width="2.140625" style="1" customWidth="1"/>
    <col min="4027" max="4027" width="16.85546875" style="1" customWidth="1"/>
    <col min="4028" max="4028" width="43.42578125" style="1" customWidth="1"/>
    <col min="4029" max="4029" width="22.42578125" style="1" customWidth="1"/>
    <col min="4030" max="4030" width="9.140625" style="1"/>
    <col min="4031" max="4031" width="13.85546875" style="1" bestFit="1" customWidth="1"/>
    <col min="4032" max="4280" width="9.140625" style="1"/>
    <col min="4281" max="4281" width="1.42578125" style="1" customWidth="1"/>
    <col min="4282" max="4282" width="2.140625" style="1" customWidth="1"/>
    <col min="4283" max="4283" width="16.85546875" style="1" customWidth="1"/>
    <col min="4284" max="4284" width="43.42578125" style="1" customWidth="1"/>
    <col min="4285" max="4285" width="22.42578125" style="1" customWidth="1"/>
    <col min="4286" max="4286" width="9.140625" style="1"/>
    <col min="4287" max="4287" width="13.85546875" style="1" bestFit="1" customWidth="1"/>
    <col min="4288" max="4536" width="9.140625" style="1"/>
    <col min="4537" max="4537" width="1.42578125" style="1" customWidth="1"/>
    <col min="4538" max="4538" width="2.140625" style="1" customWidth="1"/>
    <col min="4539" max="4539" width="16.85546875" style="1" customWidth="1"/>
    <col min="4540" max="4540" width="43.42578125" style="1" customWidth="1"/>
    <col min="4541" max="4541" width="22.42578125" style="1" customWidth="1"/>
    <col min="4542" max="4542" width="9.140625" style="1"/>
    <col min="4543" max="4543" width="13.85546875" style="1" bestFit="1" customWidth="1"/>
    <col min="4544" max="4792" width="9.140625" style="1"/>
    <col min="4793" max="4793" width="1.42578125" style="1" customWidth="1"/>
    <col min="4794" max="4794" width="2.140625" style="1" customWidth="1"/>
    <col min="4795" max="4795" width="16.85546875" style="1" customWidth="1"/>
    <col min="4796" max="4796" width="43.42578125" style="1" customWidth="1"/>
    <col min="4797" max="4797" width="22.42578125" style="1" customWidth="1"/>
    <col min="4798" max="4798" width="9.140625" style="1"/>
    <col min="4799" max="4799" width="13.85546875" style="1" bestFit="1" customWidth="1"/>
    <col min="4800" max="5048" width="9.140625" style="1"/>
    <col min="5049" max="5049" width="1.42578125" style="1" customWidth="1"/>
    <col min="5050" max="5050" width="2.140625" style="1" customWidth="1"/>
    <col min="5051" max="5051" width="16.85546875" style="1" customWidth="1"/>
    <col min="5052" max="5052" width="43.42578125" style="1" customWidth="1"/>
    <col min="5053" max="5053" width="22.42578125" style="1" customWidth="1"/>
    <col min="5054" max="5054" width="9.140625" style="1"/>
    <col min="5055" max="5055" width="13.85546875" style="1" bestFit="1" customWidth="1"/>
    <col min="5056" max="5304" width="9.140625" style="1"/>
    <col min="5305" max="5305" width="1.42578125" style="1" customWidth="1"/>
    <col min="5306" max="5306" width="2.140625" style="1" customWidth="1"/>
    <col min="5307" max="5307" width="16.85546875" style="1" customWidth="1"/>
    <col min="5308" max="5308" width="43.42578125" style="1" customWidth="1"/>
    <col min="5309" max="5309" width="22.42578125" style="1" customWidth="1"/>
    <col min="5310" max="5310" width="9.140625" style="1"/>
    <col min="5311" max="5311" width="13.85546875" style="1" bestFit="1" customWidth="1"/>
    <col min="5312" max="5560" width="9.140625" style="1"/>
    <col min="5561" max="5561" width="1.42578125" style="1" customWidth="1"/>
    <col min="5562" max="5562" width="2.140625" style="1" customWidth="1"/>
    <col min="5563" max="5563" width="16.85546875" style="1" customWidth="1"/>
    <col min="5564" max="5564" width="43.42578125" style="1" customWidth="1"/>
    <col min="5565" max="5565" width="22.42578125" style="1" customWidth="1"/>
    <col min="5566" max="5566" width="9.140625" style="1"/>
    <col min="5567" max="5567" width="13.85546875" style="1" bestFit="1" customWidth="1"/>
    <col min="5568" max="5816" width="9.140625" style="1"/>
    <col min="5817" max="5817" width="1.42578125" style="1" customWidth="1"/>
    <col min="5818" max="5818" width="2.140625" style="1" customWidth="1"/>
    <col min="5819" max="5819" width="16.85546875" style="1" customWidth="1"/>
    <col min="5820" max="5820" width="43.42578125" style="1" customWidth="1"/>
    <col min="5821" max="5821" width="22.42578125" style="1" customWidth="1"/>
    <col min="5822" max="5822" width="9.140625" style="1"/>
    <col min="5823" max="5823" width="13.85546875" style="1" bestFit="1" customWidth="1"/>
    <col min="5824" max="6072" width="9.140625" style="1"/>
    <col min="6073" max="6073" width="1.42578125" style="1" customWidth="1"/>
    <col min="6074" max="6074" width="2.140625" style="1" customWidth="1"/>
    <col min="6075" max="6075" width="16.85546875" style="1" customWidth="1"/>
    <col min="6076" max="6076" width="43.42578125" style="1" customWidth="1"/>
    <col min="6077" max="6077" width="22.42578125" style="1" customWidth="1"/>
    <col min="6078" max="6078" width="9.140625" style="1"/>
    <col min="6079" max="6079" width="13.85546875" style="1" bestFit="1" customWidth="1"/>
    <col min="6080" max="6328" width="9.140625" style="1"/>
    <col min="6329" max="6329" width="1.42578125" style="1" customWidth="1"/>
    <col min="6330" max="6330" width="2.140625" style="1" customWidth="1"/>
    <col min="6331" max="6331" width="16.85546875" style="1" customWidth="1"/>
    <col min="6332" max="6332" width="43.42578125" style="1" customWidth="1"/>
    <col min="6333" max="6333" width="22.42578125" style="1" customWidth="1"/>
    <col min="6334" max="6334" width="9.140625" style="1"/>
    <col min="6335" max="6335" width="13.85546875" style="1" bestFit="1" customWidth="1"/>
    <col min="6336" max="6584" width="9.140625" style="1"/>
    <col min="6585" max="6585" width="1.42578125" style="1" customWidth="1"/>
    <col min="6586" max="6586" width="2.140625" style="1" customWidth="1"/>
    <col min="6587" max="6587" width="16.85546875" style="1" customWidth="1"/>
    <col min="6588" max="6588" width="43.42578125" style="1" customWidth="1"/>
    <col min="6589" max="6589" width="22.42578125" style="1" customWidth="1"/>
    <col min="6590" max="6590" width="9.140625" style="1"/>
    <col min="6591" max="6591" width="13.85546875" style="1" bestFit="1" customWidth="1"/>
    <col min="6592" max="6840" width="9.140625" style="1"/>
    <col min="6841" max="6841" width="1.42578125" style="1" customWidth="1"/>
    <col min="6842" max="6842" width="2.140625" style="1" customWidth="1"/>
    <col min="6843" max="6843" width="16.85546875" style="1" customWidth="1"/>
    <col min="6844" max="6844" width="43.42578125" style="1" customWidth="1"/>
    <col min="6845" max="6845" width="22.42578125" style="1" customWidth="1"/>
    <col min="6846" max="6846" width="9.140625" style="1"/>
    <col min="6847" max="6847" width="13.85546875" style="1" bestFit="1" customWidth="1"/>
    <col min="6848" max="7096" width="9.140625" style="1"/>
    <col min="7097" max="7097" width="1.42578125" style="1" customWidth="1"/>
    <col min="7098" max="7098" width="2.140625" style="1" customWidth="1"/>
    <col min="7099" max="7099" width="16.85546875" style="1" customWidth="1"/>
    <col min="7100" max="7100" width="43.42578125" style="1" customWidth="1"/>
    <col min="7101" max="7101" width="22.42578125" style="1" customWidth="1"/>
    <col min="7102" max="7102" width="9.140625" style="1"/>
    <col min="7103" max="7103" width="13.85546875" style="1" bestFit="1" customWidth="1"/>
    <col min="7104" max="7352" width="9.140625" style="1"/>
    <col min="7353" max="7353" width="1.42578125" style="1" customWidth="1"/>
    <col min="7354" max="7354" width="2.140625" style="1" customWidth="1"/>
    <col min="7355" max="7355" width="16.85546875" style="1" customWidth="1"/>
    <col min="7356" max="7356" width="43.42578125" style="1" customWidth="1"/>
    <col min="7357" max="7357" width="22.42578125" style="1" customWidth="1"/>
    <col min="7358" max="7358" width="9.140625" style="1"/>
    <col min="7359" max="7359" width="13.85546875" style="1" bestFit="1" customWidth="1"/>
    <col min="7360" max="7608" width="9.140625" style="1"/>
    <col min="7609" max="7609" width="1.42578125" style="1" customWidth="1"/>
    <col min="7610" max="7610" width="2.140625" style="1" customWidth="1"/>
    <col min="7611" max="7611" width="16.85546875" style="1" customWidth="1"/>
    <col min="7612" max="7612" width="43.42578125" style="1" customWidth="1"/>
    <col min="7613" max="7613" width="22.42578125" style="1" customWidth="1"/>
    <col min="7614" max="7614" width="9.140625" style="1"/>
    <col min="7615" max="7615" width="13.85546875" style="1" bestFit="1" customWidth="1"/>
    <col min="7616" max="7864" width="9.140625" style="1"/>
    <col min="7865" max="7865" width="1.42578125" style="1" customWidth="1"/>
    <col min="7866" max="7866" width="2.140625" style="1" customWidth="1"/>
    <col min="7867" max="7867" width="16.85546875" style="1" customWidth="1"/>
    <col min="7868" max="7868" width="43.42578125" style="1" customWidth="1"/>
    <col min="7869" max="7869" width="22.42578125" style="1" customWidth="1"/>
    <col min="7870" max="7870" width="9.140625" style="1"/>
    <col min="7871" max="7871" width="13.85546875" style="1" bestFit="1" customWidth="1"/>
    <col min="7872" max="8120" width="9.140625" style="1"/>
    <col min="8121" max="8121" width="1.42578125" style="1" customWidth="1"/>
    <col min="8122" max="8122" width="2.140625" style="1" customWidth="1"/>
    <col min="8123" max="8123" width="16.85546875" style="1" customWidth="1"/>
    <col min="8124" max="8124" width="43.42578125" style="1" customWidth="1"/>
    <col min="8125" max="8125" width="22.42578125" style="1" customWidth="1"/>
    <col min="8126" max="8126" width="9.140625" style="1"/>
    <col min="8127" max="8127" width="13.85546875" style="1" bestFit="1" customWidth="1"/>
    <col min="8128" max="8376" width="9.140625" style="1"/>
    <col min="8377" max="8377" width="1.42578125" style="1" customWidth="1"/>
    <col min="8378" max="8378" width="2.140625" style="1" customWidth="1"/>
    <col min="8379" max="8379" width="16.85546875" style="1" customWidth="1"/>
    <col min="8380" max="8380" width="43.42578125" style="1" customWidth="1"/>
    <col min="8381" max="8381" width="22.42578125" style="1" customWidth="1"/>
    <col min="8382" max="8382" width="9.140625" style="1"/>
    <col min="8383" max="8383" width="13.85546875" style="1" bestFit="1" customWidth="1"/>
    <col min="8384" max="8632" width="9.140625" style="1"/>
    <col min="8633" max="8633" width="1.42578125" style="1" customWidth="1"/>
    <col min="8634" max="8634" width="2.140625" style="1" customWidth="1"/>
    <col min="8635" max="8635" width="16.85546875" style="1" customWidth="1"/>
    <col min="8636" max="8636" width="43.42578125" style="1" customWidth="1"/>
    <col min="8637" max="8637" width="22.42578125" style="1" customWidth="1"/>
    <col min="8638" max="8638" width="9.140625" style="1"/>
    <col min="8639" max="8639" width="13.85546875" style="1" bestFit="1" customWidth="1"/>
    <col min="8640" max="8888" width="9.140625" style="1"/>
    <col min="8889" max="8889" width="1.42578125" style="1" customWidth="1"/>
    <col min="8890" max="8890" width="2.140625" style="1" customWidth="1"/>
    <col min="8891" max="8891" width="16.85546875" style="1" customWidth="1"/>
    <col min="8892" max="8892" width="43.42578125" style="1" customWidth="1"/>
    <col min="8893" max="8893" width="22.42578125" style="1" customWidth="1"/>
    <col min="8894" max="8894" width="9.140625" style="1"/>
    <col min="8895" max="8895" width="13.85546875" style="1" bestFit="1" customWidth="1"/>
    <col min="8896" max="9144" width="9.140625" style="1"/>
    <col min="9145" max="9145" width="1.42578125" style="1" customWidth="1"/>
    <col min="9146" max="9146" width="2.140625" style="1" customWidth="1"/>
    <col min="9147" max="9147" width="16.85546875" style="1" customWidth="1"/>
    <col min="9148" max="9148" width="43.42578125" style="1" customWidth="1"/>
    <col min="9149" max="9149" width="22.42578125" style="1" customWidth="1"/>
    <col min="9150" max="9150" width="9.140625" style="1"/>
    <col min="9151" max="9151" width="13.85546875" style="1" bestFit="1" customWidth="1"/>
    <col min="9152" max="9400" width="9.140625" style="1"/>
    <col min="9401" max="9401" width="1.42578125" style="1" customWidth="1"/>
    <col min="9402" max="9402" width="2.140625" style="1" customWidth="1"/>
    <col min="9403" max="9403" width="16.85546875" style="1" customWidth="1"/>
    <col min="9404" max="9404" width="43.42578125" style="1" customWidth="1"/>
    <col min="9405" max="9405" width="22.42578125" style="1" customWidth="1"/>
    <col min="9406" max="9406" width="9.140625" style="1"/>
    <col min="9407" max="9407" width="13.85546875" style="1" bestFit="1" customWidth="1"/>
    <col min="9408" max="9656" width="9.140625" style="1"/>
    <col min="9657" max="9657" width="1.42578125" style="1" customWidth="1"/>
    <col min="9658" max="9658" width="2.140625" style="1" customWidth="1"/>
    <col min="9659" max="9659" width="16.85546875" style="1" customWidth="1"/>
    <col min="9660" max="9660" width="43.42578125" style="1" customWidth="1"/>
    <col min="9661" max="9661" width="22.42578125" style="1" customWidth="1"/>
    <col min="9662" max="9662" width="9.140625" style="1"/>
    <col min="9663" max="9663" width="13.85546875" style="1" bestFit="1" customWidth="1"/>
    <col min="9664" max="9912" width="9.140625" style="1"/>
    <col min="9913" max="9913" width="1.42578125" style="1" customWidth="1"/>
    <col min="9914" max="9914" width="2.140625" style="1" customWidth="1"/>
    <col min="9915" max="9915" width="16.85546875" style="1" customWidth="1"/>
    <col min="9916" max="9916" width="43.42578125" style="1" customWidth="1"/>
    <col min="9917" max="9917" width="22.42578125" style="1" customWidth="1"/>
    <col min="9918" max="9918" width="9.140625" style="1"/>
    <col min="9919" max="9919" width="13.85546875" style="1" bestFit="1" customWidth="1"/>
    <col min="9920" max="10168" width="9.140625" style="1"/>
    <col min="10169" max="10169" width="1.42578125" style="1" customWidth="1"/>
    <col min="10170" max="10170" width="2.140625" style="1" customWidth="1"/>
    <col min="10171" max="10171" width="16.85546875" style="1" customWidth="1"/>
    <col min="10172" max="10172" width="43.42578125" style="1" customWidth="1"/>
    <col min="10173" max="10173" width="22.42578125" style="1" customWidth="1"/>
    <col min="10174" max="10174" width="9.140625" style="1"/>
    <col min="10175" max="10175" width="13.85546875" style="1" bestFit="1" customWidth="1"/>
    <col min="10176" max="10424" width="9.140625" style="1"/>
    <col min="10425" max="10425" width="1.42578125" style="1" customWidth="1"/>
    <col min="10426" max="10426" width="2.140625" style="1" customWidth="1"/>
    <col min="10427" max="10427" width="16.85546875" style="1" customWidth="1"/>
    <col min="10428" max="10428" width="43.42578125" style="1" customWidth="1"/>
    <col min="10429" max="10429" width="22.42578125" style="1" customWidth="1"/>
    <col min="10430" max="10430" width="9.140625" style="1"/>
    <col min="10431" max="10431" width="13.85546875" style="1" bestFit="1" customWidth="1"/>
    <col min="10432" max="10680" width="9.140625" style="1"/>
    <col min="10681" max="10681" width="1.42578125" style="1" customWidth="1"/>
    <col min="10682" max="10682" width="2.140625" style="1" customWidth="1"/>
    <col min="10683" max="10683" width="16.85546875" style="1" customWidth="1"/>
    <col min="10684" max="10684" width="43.42578125" style="1" customWidth="1"/>
    <col min="10685" max="10685" width="22.42578125" style="1" customWidth="1"/>
    <col min="10686" max="10686" width="9.140625" style="1"/>
    <col min="10687" max="10687" width="13.85546875" style="1" bestFit="1" customWidth="1"/>
    <col min="10688" max="10936" width="9.140625" style="1"/>
    <col min="10937" max="10937" width="1.42578125" style="1" customWidth="1"/>
    <col min="10938" max="10938" width="2.140625" style="1" customWidth="1"/>
    <col min="10939" max="10939" width="16.85546875" style="1" customWidth="1"/>
    <col min="10940" max="10940" width="43.42578125" style="1" customWidth="1"/>
    <col min="10941" max="10941" width="22.42578125" style="1" customWidth="1"/>
    <col min="10942" max="10942" width="9.140625" style="1"/>
    <col min="10943" max="10943" width="13.85546875" style="1" bestFit="1" customWidth="1"/>
    <col min="10944" max="11192" width="9.140625" style="1"/>
    <col min="11193" max="11193" width="1.42578125" style="1" customWidth="1"/>
    <col min="11194" max="11194" width="2.140625" style="1" customWidth="1"/>
    <col min="11195" max="11195" width="16.85546875" style="1" customWidth="1"/>
    <col min="11196" max="11196" width="43.42578125" style="1" customWidth="1"/>
    <col min="11197" max="11197" width="22.42578125" style="1" customWidth="1"/>
    <col min="11198" max="11198" width="9.140625" style="1"/>
    <col min="11199" max="11199" width="13.85546875" style="1" bestFit="1" customWidth="1"/>
    <col min="11200" max="11448" width="9.140625" style="1"/>
    <col min="11449" max="11449" width="1.42578125" style="1" customWidth="1"/>
    <col min="11450" max="11450" width="2.140625" style="1" customWidth="1"/>
    <col min="11451" max="11451" width="16.85546875" style="1" customWidth="1"/>
    <col min="11452" max="11452" width="43.42578125" style="1" customWidth="1"/>
    <col min="11453" max="11453" width="22.42578125" style="1" customWidth="1"/>
    <col min="11454" max="11454" width="9.140625" style="1"/>
    <col min="11455" max="11455" width="13.85546875" style="1" bestFit="1" customWidth="1"/>
    <col min="11456" max="11704" width="9.140625" style="1"/>
    <col min="11705" max="11705" width="1.42578125" style="1" customWidth="1"/>
    <col min="11706" max="11706" width="2.140625" style="1" customWidth="1"/>
    <col min="11707" max="11707" width="16.85546875" style="1" customWidth="1"/>
    <col min="11708" max="11708" width="43.42578125" style="1" customWidth="1"/>
    <col min="11709" max="11709" width="22.42578125" style="1" customWidth="1"/>
    <col min="11710" max="11710" width="9.140625" style="1"/>
    <col min="11711" max="11711" width="13.85546875" style="1" bestFit="1" customWidth="1"/>
    <col min="11712" max="11960" width="9.140625" style="1"/>
    <col min="11961" max="11961" width="1.42578125" style="1" customWidth="1"/>
    <col min="11962" max="11962" width="2.140625" style="1" customWidth="1"/>
    <col min="11963" max="11963" width="16.85546875" style="1" customWidth="1"/>
    <col min="11964" max="11964" width="43.42578125" style="1" customWidth="1"/>
    <col min="11965" max="11965" width="22.42578125" style="1" customWidth="1"/>
    <col min="11966" max="11966" width="9.140625" style="1"/>
    <col min="11967" max="11967" width="13.85546875" style="1" bestFit="1" customWidth="1"/>
    <col min="11968" max="12216" width="9.140625" style="1"/>
    <col min="12217" max="12217" width="1.42578125" style="1" customWidth="1"/>
    <col min="12218" max="12218" width="2.140625" style="1" customWidth="1"/>
    <col min="12219" max="12219" width="16.85546875" style="1" customWidth="1"/>
    <col min="12220" max="12220" width="43.42578125" style="1" customWidth="1"/>
    <col min="12221" max="12221" width="22.42578125" style="1" customWidth="1"/>
    <col min="12222" max="12222" width="9.140625" style="1"/>
    <col min="12223" max="12223" width="13.85546875" style="1" bestFit="1" customWidth="1"/>
    <col min="12224" max="12472" width="9.140625" style="1"/>
    <col min="12473" max="12473" width="1.42578125" style="1" customWidth="1"/>
    <col min="12474" max="12474" width="2.140625" style="1" customWidth="1"/>
    <col min="12475" max="12475" width="16.85546875" style="1" customWidth="1"/>
    <col min="12476" max="12476" width="43.42578125" style="1" customWidth="1"/>
    <col min="12477" max="12477" width="22.42578125" style="1" customWidth="1"/>
    <col min="12478" max="12478" width="9.140625" style="1"/>
    <col min="12479" max="12479" width="13.85546875" style="1" bestFit="1" customWidth="1"/>
    <col min="12480" max="12728" width="9.140625" style="1"/>
    <col min="12729" max="12729" width="1.42578125" style="1" customWidth="1"/>
    <col min="12730" max="12730" width="2.140625" style="1" customWidth="1"/>
    <col min="12731" max="12731" width="16.85546875" style="1" customWidth="1"/>
    <col min="12732" max="12732" width="43.42578125" style="1" customWidth="1"/>
    <col min="12733" max="12733" width="22.42578125" style="1" customWidth="1"/>
    <col min="12734" max="12734" width="9.140625" style="1"/>
    <col min="12735" max="12735" width="13.85546875" style="1" bestFit="1" customWidth="1"/>
    <col min="12736" max="12984" width="9.140625" style="1"/>
    <col min="12985" max="12985" width="1.42578125" style="1" customWidth="1"/>
    <col min="12986" max="12986" width="2.140625" style="1" customWidth="1"/>
    <col min="12987" max="12987" width="16.85546875" style="1" customWidth="1"/>
    <col min="12988" max="12988" width="43.42578125" style="1" customWidth="1"/>
    <col min="12989" max="12989" width="22.42578125" style="1" customWidth="1"/>
    <col min="12990" max="12990" width="9.140625" style="1"/>
    <col min="12991" max="12991" width="13.85546875" style="1" bestFit="1" customWidth="1"/>
    <col min="12992" max="13240" width="9.140625" style="1"/>
    <col min="13241" max="13241" width="1.42578125" style="1" customWidth="1"/>
    <col min="13242" max="13242" width="2.140625" style="1" customWidth="1"/>
    <col min="13243" max="13243" width="16.85546875" style="1" customWidth="1"/>
    <col min="13244" max="13244" width="43.42578125" style="1" customWidth="1"/>
    <col min="13245" max="13245" width="22.42578125" style="1" customWidth="1"/>
    <col min="13246" max="13246" width="9.140625" style="1"/>
    <col min="13247" max="13247" width="13.85546875" style="1" bestFit="1" customWidth="1"/>
    <col min="13248" max="13496" width="9.140625" style="1"/>
    <col min="13497" max="13497" width="1.42578125" style="1" customWidth="1"/>
    <col min="13498" max="13498" width="2.140625" style="1" customWidth="1"/>
    <col min="13499" max="13499" width="16.85546875" style="1" customWidth="1"/>
    <col min="13500" max="13500" width="43.42578125" style="1" customWidth="1"/>
    <col min="13501" max="13501" width="22.42578125" style="1" customWidth="1"/>
    <col min="13502" max="13502" width="9.140625" style="1"/>
    <col min="13503" max="13503" width="13.85546875" style="1" bestFit="1" customWidth="1"/>
    <col min="13504" max="13752" width="9.140625" style="1"/>
    <col min="13753" max="13753" width="1.42578125" style="1" customWidth="1"/>
    <col min="13754" max="13754" width="2.140625" style="1" customWidth="1"/>
    <col min="13755" max="13755" width="16.85546875" style="1" customWidth="1"/>
    <col min="13756" max="13756" width="43.42578125" style="1" customWidth="1"/>
    <col min="13757" max="13757" width="22.42578125" style="1" customWidth="1"/>
    <col min="13758" max="13758" width="9.140625" style="1"/>
    <col min="13759" max="13759" width="13.85546875" style="1" bestFit="1" customWidth="1"/>
    <col min="13760" max="14008" width="9.140625" style="1"/>
    <col min="14009" max="14009" width="1.42578125" style="1" customWidth="1"/>
    <col min="14010" max="14010" width="2.140625" style="1" customWidth="1"/>
    <col min="14011" max="14011" width="16.85546875" style="1" customWidth="1"/>
    <col min="14012" max="14012" width="43.42578125" style="1" customWidth="1"/>
    <col min="14013" max="14013" width="22.42578125" style="1" customWidth="1"/>
    <col min="14014" max="14014" width="9.140625" style="1"/>
    <col min="14015" max="14015" width="13.85546875" style="1" bestFit="1" customWidth="1"/>
    <col min="14016" max="14264" width="9.140625" style="1"/>
    <col min="14265" max="14265" width="1.42578125" style="1" customWidth="1"/>
    <col min="14266" max="14266" width="2.140625" style="1" customWidth="1"/>
    <col min="14267" max="14267" width="16.85546875" style="1" customWidth="1"/>
    <col min="14268" max="14268" width="43.42578125" style="1" customWidth="1"/>
    <col min="14269" max="14269" width="22.42578125" style="1" customWidth="1"/>
    <col min="14270" max="14270" width="9.140625" style="1"/>
    <col min="14271" max="14271" width="13.85546875" style="1" bestFit="1" customWidth="1"/>
    <col min="14272" max="14520" width="9.140625" style="1"/>
    <col min="14521" max="14521" width="1.42578125" style="1" customWidth="1"/>
    <col min="14522" max="14522" width="2.140625" style="1" customWidth="1"/>
    <col min="14523" max="14523" width="16.85546875" style="1" customWidth="1"/>
    <col min="14524" max="14524" width="43.42578125" style="1" customWidth="1"/>
    <col min="14525" max="14525" width="22.42578125" style="1" customWidth="1"/>
    <col min="14526" max="14526" width="9.140625" style="1"/>
    <col min="14527" max="14527" width="13.85546875" style="1" bestFit="1" customWidth="1"/>
    <col min="14528" max="14776" width="9.140625" style="1"/>
    <col min="14777" max="14777" width="1.42578125" style="1" customWidth="1"/>
    <col min="14778" max="14778" width="2.140625" style="1" customWidth="1"/>
    <col min="14779" max="14779" width="16.85546875" style="1" customWidth="1"/>
    <col min="14780" max="14780" width="43.42578125" style="1" customWidth="1"/>
    <col min="14781" max="14781" width="22.42578125" style="1" customWidth="1"/>
    <col min="14782" max="14782" width="9.140625" style="1"/>
    <col min="14783" max="14783" width="13.85546875" style="1" bestFit="1" customWidth="1"/>
    <col min="14784" max="15032" width="9.140625" style="1"/>
    <col min="15033" max="15033" width="1.42578125" style="1" customWidth="1"/>
    <col min="15034" max="15034" width="2.140625" style="1" customWidth="1"/>
    <col min="15035" max="15035" width="16.85546875" style="1" customWidth="1"/>
    <col min="15036" max="15036" width="43.42578125" style="1" customWidth="1"/>
    <col min="15037" max="15037" width="22.42578125" style="1" customWidth="1"/>
    <col min="15038" max="15038" width="9.140625" style="1"/>
    <col min="15039" max="15039" width="13.85546875" style="1" bestFit="1" customWidth="1"/>
    <col min="15040" max="15288" width="9.140625" style="1"/>
    <col min="15289" max="15289" width="1.42578125" style="1" customWidth="1"/>
    <col min="15290" max="15290" width="2.140625" style="1" customWidth="1"/>
    <col min="15291" max="15291" width="16.85546875" style="1" customWidth="1"/>
    <col min="15292" max="15292" width="43.42578125" style="1" customWidth="1"/>
    <col min="15293" max="15293" width="22.42578125" style="1" customWidth="1"/>
    <col min="15294" max="15294" width="9.140625" style="1"/>
    <col min="15295" max="15295" width="13.85546875" style="1" bestFit="1" customWidth="1"/>
    <col min="15296" max="15544" width="9.140625" style="1"/>
    <col min="15545" max="15545" width="1.42578125" style="1" customWidth="1"/>
    <col min="15546" max="15546" width="2.140625" style="1" customWidth="1"/>
    <col min="15547" max="15547" width="16.85546875" style="1" customWidth="1"/>
    <col min="15548" max="15548" width="43.42578125" style="1" customWidth="1"/>
    <col min="15549" max="15549" width="22.42578125" style="1" customWidth="1"/>
    <col min="15550" max="15550" width="9.140625" style="1"/>
    <col min="15551" max="15551" width="13.85546875" style="1" bestFit="1" customWidth="1"/>
    <col min="15552" max="15800" width="9.140625" style="1"/>
    <col min="15801" max="15801" width="1.42578125" style="1" customWidth="1"/>
    <col min="15802" max="15802" width="2.140625" style="1" customWidth="1"/>
    <col min="15803" max="15803" width="16.85546875" style="1" customWidth="1"/>
    <col min="15804" max="15804" width="43.42578125" style="1" customWidth="1"/>
    <col min="15805" max="15805" width="22.42578125" style="1" customWidth="1"/>
    <col min="15806" max="15806" width="9.140625" style="1"/>
    <col min="15807" max="15807" width="13.85546875" style="1" bestFit="1" customWidth="1"/>
    <col min="15808" max="16056" width="9.140625" style="1"/>
    <col min="16057" max="16057" width="1.42578125" style="1" customWidth="1"/>
    <col min="16058" max="16058" width="2.140625" style="1" customWidth="1"/>
    <col min="16059" max="16059" width="16.85546875" style="1" customWidth="1"/>
    <col min="16060" max="16060" width="43.42578125" style="1" customWidth="1"/>
    <col min="16061" max="16061" width="22.42578125" style="1" customWidth="1"/>
    <col min="16062" max="16062" width="9.140625" style="1"/>
    <col min="16063" max="16063" width="13.85546875" style="1" bestFit="1" customWidth="1"/>
    <col min="16064" max="16384" width="9.140625" style="1"/>
  </cols>
  <sheetData>
    <row r="2" spans="1:3">
      <c r="C2" s="2" t="s">
        <v>0</v>
      </c>
    </row>
    <row r="3" spans="1:3">
      <c r="A3" s="2"/>
      <c r="B3" s="3"/>
      <c r="C3" s="3"/>
    </row>
    <row r="4" spans="1:3">
      <c r="B4" s="259" t="s">
        <v>1</v>
      </c>
      <c r="C4" s="259"/>
    </row>
    <row r="5" spans="1:3">
      <c r="A5" s="2"/>
      <c r="B5" s="2"/>
      <c r="C5" s="2"/>
    </row>
    <row r="6" spans="1:3">
      <c r="C6" s="4" t="s">
        <v>2</v>
      </c>
    </row>
    <row r="8" spans="1:3">
      <c r="B8" s="260" t="s">
        <v>3</v>
      </c>
      <c r="C8" s="260"/>
    </row>
    <row r="11" spans="1:3">
      <c r="B11" s="2" t="s">
        <v>4</v>
      </c>
    </row>
    <row r="12" spans="1:3">
      <c r="B12" s="68" t="s">
        <v>17</v>
      </c>
    </row>
    <row r="13" spans="1:3">
      <c r="A13" s="4" t="s">
        <v>5</v>
      </c>
      <c r="B13" s="268" t="str">
        <f>'Kopt a+c+n'!B13</f>
        <v>Daudzdzīvokļu dzīvojamā ēka</v>
      </c>
      <c r="C13" s="268"/>
    </row>
    <row r="14" spans="1:3">
      <c r="A14" s="4" t="s">
        <v>6</v>
      </c>
      <c r="B14" s="269" t="str">
        <f>'Kopt a+c+n'!B14</f>
        <v>Daudzdzīvokļu dzīvojamās ēkas energoefektivitātes paaugstināšana</v>
      </c>
      <c r="C14" s="269"/>
    </row>
    <row r="15" spans="1:3">
      <c r="A15" s="4" t="s">
        <v>7</v>
      </c>
      <c r="B15" s="269" t="str">
        <f>'Kopt a+c+n'!B15</f>
        <v>Zemgales iela 41, Olaine, Olaines novads, LV-2114</v>
      </c>
      <c r="C15" s="269"/>
    </row>
    <row r="16" spans="1:3">
      <c r="A16" s="4" t="s">
        <v>8</v>
      </c>
      <c r="B16" s="269" t="str">
        <f>'Kopt a+c+n'!B16</f>
        <v>Iepirkums Nr. AS OŪS 2024/01_E</v>
      </c>
      <c r="C16" s="269"/>
    </row>
    <row r="17" spans="1:3" ht="12" thickBot="1"/>
    <row r="18" spans="1:3">
      <c r="A18" s="5" t="s">
        <v>9</v>
      </c>
      <c r="B18" s="6" t="s">
        <v>10</v>
      </c>
      <c r="C18" s="7" t="s">
        <v>11</v>
      </c>
    </row>
    <row r="19" spans="1:3">
      <c r="A19" s="64">
        <f>'Kopt a+c+n'!A19</f>
        <v>1</v>
      </c>
      <c r="B19" s="98" t="str">
        <f>'Kopt a+c+n'!B19</f>
        <v>Kopsavilkums</v>
      </c>
      <c r="C19" s="99">
        <f>'Kops a'!E30</f>
        <v>0</v>
      </c>
    </row>
    <row r="20" spans="1:3">
      <c r="A20" s="11"/>
      <c r="B20" s="12"/>
      <c r="C20" s="94"/>
    </row>
    <row r="21" spans="1:3">
      <c r="A21" s="8"/>
      <c r="B21" s="9"/>
      <c r="C21" s="94"/>
    </row>
    <row r="22" spans="1:3">
      <c r="A22" s="8"/>
      <c r="B22" s="9"/>
      <c r="C22" s="94"/>
    </row>
    <row r="23" spans="1:3">
      <c r="A23" s="8"/>
      <c r="B23" s="9"/>
      <c r="C23" s="94"/>
    </row>
    <row r="24" spans="1:3">
      <c r="A24" s="8"/>
      <c r="B24" s="9"/>
      <c r="C24" s="94"/>
    </row>
    <row r="25" spans="1:3" ht="12" thickBot="1">
      <c r="A25" s="53"/>
      <c r="B25" s="54"/>
      <c r="C25" s="95"/>
    </row>
    <row r="26" spans="1:3" ht="12" thickBot="1">
      <c r="A26" s="14"/>
      <c r="B26" s="15" t="s">
        <v>12</v>
      </c>
      <c r="C26" s="100">
        <f>SUM(C19:C25)</f>
        <v>0</v>
      </c>
    </row>
    <row r="27" spans="1:3" ht="12" thickBot="1">
      <c r="B27" s="17"/>
      <c r="C27" s="96"/>
    </row>
    <row r="28" spans="1:3" ht="12" thickBot="1">
      <c r="A28" s="261" t="s">
        <v>13</v>
      </c>
      <c r="B28" s="262"/>
      <c r="C28" s="101">
        <f>ROUND(C26*21%,2)</f>
        <v>0</v>
      </c>
    </row>
    <row r="31" spans="1:3">
      <c r="A31" s="1" t="s">
        <v>14</v>
      </c>
      <c r="B31" s="267">
        <f>'Kopt a+c+n'!B30:C30</f>
        <v>0</v>
      </c>
      <c r="C31" s="267"/>
    </row>
    <row r="32" spans="1:3">
      <c r="B32" s="258" t="s">
        <v>15</v>
      </c>
      <c r="C32" s="258"/>
    </row>
    <row r="34" spans="1:3">
      <c r="A34" s="1" t="s">
        <v>16</v>
      </c>
      <c r="B34" s="93">
        <f>'Kopt a+c+n'!B33</f>
        <v>0</v>
      </c>
      <c r="C34" s="20"/>
    </row>
    <row r="35" spans="1:3">
      <c r="A35" s="20"/>
      <c r="B35" s="97"/>
      <c r="C35" s="20"/>
    </row>
    <row r="36" spans="1:3">
      <c r="A36" s="1" t="str">
        <f>'Kopt a+c+n'!A35</f>
        <v>Tāme sastādīta 2024. gada __.__________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363" priority="4" operator="equal">
      <formula>"Tāme sastādīta 20__. gada __. _________"</formula>
    </cfRule>
  </conditionalFormatting>
  <conditionalFormatting sqref="B34">
    <cfRule type="cellIs" dxfId="362" priority="2" operator="equal">
      <formula>0</formula>
    </cfRule>
  </conditionalFormatting>
  <conditionalFormatting sqref="B13:C16 A19:C19 C26 C28 B31:C31 B34">
    <cfRule type="cellIs" dxfId="361" priority="1" operator="equal">
      <formula>0</formula>
    </cfRule>
  </conditionalFormatting>
  <conditionalFormatting sqref="B31:C31">
    <cfRule type="cellIs" dxfId="360" priority="3" operator="equal">
      <formula>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FFFF00"/>
  </sheetPr>
  <dimension ref="A1:P43"/>
  <sheetViews>
    <sheetView topLeftCell="A2" workbookViewId="0">
      <selection activeCell="A31" sqref="A31:XFD6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'3a+c+n'!D1</f>
        <v>3</v>
      </c>
      <c r="E1" s="26"/>
      <c r="F1" s="26"/>
      <c r="G1" s="26"/>
      <c r="H1" s="26"/>
      <c r="I1" s="26"/>
      <c r="J1" s="26"/>
      <c r="N1" s="30"/>
      <c r="O1" s="31"/>
      <c r="P1" s="32"/>
    </row>
    <row r="2" spans="1:16">
      <c r="A2" s="33"/>
      <c r="B2" s="33"/>
      <c r="C2" s="324" t="str">
        <f>'3a+c+n'!C2:I2</f>
        <v>Fasādes</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P31</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IF($C$4="Neattiecināmās izmaksas",IF('3a+c+n'!$Q14="N",'3a+c+n'!B14,0))</f>
        <v>0</v>
      </c>
      <c r="C14" s="27">
        <f>IF($C$4="Neattiecināmās izmaksas",IF('3a+c+n'!$Q14="N",'3a+c+n'!C14,0))</f>
        <v>0</v>
      </c>
      <c r="D14" s="27">
        <f>IF($C$4="Neattiecināmās izmaksas",IF('3a+c+n'!$Q14="N",'3a+c+n'!D14,0))</f>
        <v>0</v>
      </c>
      <c r="E14" s="57"/>
      <c r="F14" s="79"/>
      <c r="G14" s="27">
        <f>IF($C$4="Neattiecināmās izmaksas",IF('3a+c+n'!$Q14="N",'3a+c+n'!G14,0))</f>
        <v>0</v>
      </c>
      <c r="H14" s="27">
        <f>IF($C$4="Neattiecināmās izmaksas",IF('3a+c+n'!$Q14="N",'3a+c+n'!H14,0))</f>
        <v>0</v>
      </c>
      <c r="I14" s="27"/>
      <c r="J14" s="27"/>
      <c r="K14" s="57">
        <f>IF($C$4="Neattiecināmās izmaksas",IF('3a+c+n'!$Q14="N",'3a+c+n'!K14,0))</f>
        <v>0</v>
      </c>
      <c r="L14" s="107">
        <f>IF($C$4="Neattiecināmās izmaksas",IF('3a+c+n'!$Q14="N",'3a+c+n'!L14,0))</f>
        <v>0</v>
      </c>
      <c r="M14" s="27">
        <f>IF($C$4="Neattiecināmās izmaksas",IF('3a+c+n'!$Q14="N",'3a+c+n'!M14,0))</f>
        <v>0</v>
      </c>
      <c r="N14" s="27">
        <f>IF($C$4="Neattiecināmās izmaksas",IF('3a+c+n'!$Q14="N",'3a+c+n'!N14,0))</f>
        <v>0</v>
      </c>
      <c r="O14" s="27">
        <f>IF($C$4="Neattiecināmās izmaksas",IF('3a+c+n'!$Q14="N",'3a+c+n'!O14,0))</f>
        <v>0</v>
      </c>
      <c r="P14" s="57">
        <f>IF($C$4="Neattiecināmās izmaksas",IF('3a+c+n'!$Q14="N",'3a+c+n'!P14,0))</f>
        <v>0</v>
      </c>
    </row>
    <row r="15" spans="1:16">
      <c r="A15" s="64">
        <f>IF(P15=0,0,IF(COUNTBLANK(P15)=1,0,COUNTA($P$14:P15)))</f>
        <v>0</v>
      </c>
      <c r="B15" s="28">
        <f>IF($C$4="Neattiecināmās izmaksas",IF('3a+c+n'!$Q15="N",'3a+c+n'!B15,0))</f>
        <v>0</v>
      </c>
      <c r="C15" s="28">
        <f>IF($C$4="Neattiecināmās izmaksas",IF('3a+c+n'!$Q15="N",'3a+c+n'!C15,0))</f>
        <v>0</v>
      </c>
      <c r="D15" s="28">
        <f>IF($C$4="Neattiecināmās izmaksas",IF('3a+c+n'!$Q15="N",'3a+c+n'!D15,0))</f>
        <v>0</v>
      </c>
      <c r="E15" s="59"/>
      <c r="F15" s="81"/>
      <c r="G15" s="28"/>
      <c r="H15" s="28">
        <f>IF($C$4="Neattiecināmās izmaksas",IF('3a+c+n'!$Q15="N",'3a+c+n'!H15,0))</f>
        <v>0</v>
      </c>
      <c r="I15" s="28"/>
      <c r="J15" s="28"/>
      <c r="K15" s="59">
        <f>IF($C$4="Neattiecināmās izmaksas",IF('3a+c+n'!$Q15="N",'3a+c+n'!K15,0))</f>
        <v>0</v>
      </c>
      <c r="L15" s="108">
        <f>IF($C$4="Neattiecināmās izmaksas",IF('3a+c+n'!$Q15="N",'3a+c+n'!L15,0))</f>
        <v>0</v>
      </c>
      <c r="M15" s="28">
        <f>IF($C$4="Neattiecināmās izmaksas",IF('3a+c+n'!$Q15="N",'3a+c+n'!M15,0))</f>
        <v>0</v>
      </c>
      <c r="N15" s="28">
        <f>IF($C$4="Neattiecināmās izmaksas",IF('3a+c+n'!$Q15="N",'3a+c+n'!N15,0))</f>
        <v>0</v>
      </c>
      <c r="O15" s="28">
        <f>IF($C$4="Neattiecināmās izmaksas",IF('3a+c+n'!$Q15="N",'3a+c+n'!O15,0))</f>
        <v>0</v>
      </c>
      <c r="P15" s="59">
        <f>IF($C$4="Neattiecināmās izmaksas",IF('3a+c+n'!$Q15="N",'3a+c+n'!P15,0))</f>
        <v>0</v>
      </c>
    </row>
    <row r="16" spans="1:16">
      <c r="A16" s="64">
        <f>IF(P16=0,0,IF(COUNTBLANK(P16)=1,0,COUNTA($P$14:P16)))</f>
        <v>0</v>
      </c>
      <c r="B16" s="28">
        <f>IF($C$4="Neattiecināmās izmaksas",IF('3a+c+n'!$Q16="N",'3a+c+n'!B16,0))</f>
        <v>0</v>
      </c>
      <c r="C16" s="28">
        <f>IF($C$4="Neattiecināmās izmaksas",IF('3a+c+n'!$Q16="N",'3a+c+n'!C16,0))</f>
        <v>0</v>
      </c>
      <c r="D16" s="28">
        <f>IF($C$4="Neattiecināmās izmaksas",IF('3a+c+n'!$Q16="N",'3a+c+n'!D16,0))</f>
        <v>0</v>
      </c>
      <c r="E16" s="59"/>
      <c r="F16" s="81"/>
      <c r="G16" s="28"/>
      <c r="H16" s="28">
        <f>IF($C$4="Neattiecināmās izmaksas",IF('3a+c+n'!$Q16="N",'3a+c+n'!H16,0))</f>
        <v>0</v>
      </c>
      <c r="I16" s="28"/>
      <c r="J16" s="28"/>
      <c r="K16" s="59">
        <f>IF($C$4="Neattiecināmās izmaksas",IF('3a+c+n'!$Q16="N",'3a+c+n'!K16,0))</f>
        <v>0</v>
      </c>
      <c r="L16" s="108">
        <f>IF($C$4="Neattiecināmās izmaksas",IF('3a+c+n'!$Q16="N",'3a+c+n'!L16,0))</f>
        <v>0</v>
      </c>
      <c r="M16" s="28">
        <f>IF($C$4="Neattiecināmās izmaksas",IF('3a+c+n'!$Q16="N",'3a+c+n'!M16,0))</f>
        <v>0</v>
      </c>
      <c r="N16" s="28">
        <f>IF($C$4="Neattiecināmās izmaksas",IF('3a+c+n'!$Q16="N",'3a+c+n'!N16,0))</f>
        <v>0</v>
      </c>
      <c r="O16" s="28">
        <f>IF($C$4="Neattiecināmās izmaksas",IF('3a+c+n'!$Q16="N",'3a+c+n'!O16,0))</f>
        <v>0</v>
      </c>
      <c r="P16" s="59">
        <f>IF($C$4="Neattiecināmās izmaksas",IF('3a+c+n'!$Q16="N",'3a+c+n'!P16,0))</f>
        <v>0</v>
      </c>
    </row>
    <row r="17" spans="1:16">
      <c r="A17" s="64">
        <f>IF(P17=0,0,IF(COUNTBLANK(P17)=1,0,COUNTA($P$14:P17)))</f>
        <v>0</v>
      </c>
      <c r="B17" s="28">
        <f>IF($C$4="Neattiecināmās izmaksas",IF('3a+c+n'!$Q17="N",'3a+c+n'!B17,0))</f>
        <v>0</v>
      </c>
      <c r="C17" s="28">
        <f>IF($C$4="Neattiecināmās izmaksas",IF('3a+c+n'!$Q17="N",'3a+c+n'!C17,0))</f>
        <v>0</v>
      </c>
      <c r="D17" s="28">
        <f>IF($C$4="Neattiecināmās izmaksas",IF('3a+c+n'!$Q17="N",'3a+c+n'!D17,0))</f>
        <v>0</v>
      </c>
      <c r="E17" s="59"/>
      <c r="F17" s="81"/>
      <c r="G17" s="28"/>
      <c r="H17" s="28">
        <f>IF($C$4="Neattiecināmās izmaksas",IF('3a+c+n'!$Q17="N",'3a+c+n'!H17,0))</f>
        <v>0</v>
      </c>
      <c r="I17" s="28"/>
      <c r="J17" s="28"/>
      <c r="K17" s="59">
        <f>IF($C$4="Neattiecināmās izmaksas",IF('3a+c+n'!$Q17="N",'3a+c+n'!K17,0))</f>
        <v>0</v>
      </c>
      <c r="L17" s="108">
        <f>IF($C$4="Neattiecināmās izmaksas",IF('3a+c+n'!$Q17="N",'3a+c+n'!L17,0))</f>
        <v>0</v>
      </c>
      <c r="M17" s="28">
        <f>IF($C$4="Neattiecināmās izmaksas",IF('3a+c+n'!$Q17="N",'3a+c+n'!M17,0))</f>
        <v>0</v>
      </c>
      <c r="N17" s="28">
        <f>IF($C$4="Neattiecināmās izmaksas",IF('3a+c+n'!$Q17="N",'3a+c+n'!N17,0))</f>
        <v>0</v>
      </c>
      <c r="O17" s="28">
        <f>IF($C$4="Neattiecināmās izmaksas",IF('3a+c+n'!$Q17="N",'3a+c+n'!O17,0))</f>
        <v>0</v>
      </c>
      <c r="P17" s="59">
        <f>IF($C$4="Neattiecināmās izmaksas",IF('3a+c+n'!$Q17="N",'3a+c+n'!P17,0))</f>
        <v>0</v>
      </c>
    </row>
    <row r="18" spans="1:16">
      <c r="A18" s="64">
        <f>IF(P18=0,0,IF(COUNTBLANK(P18)=1,0,COUNTA($P$14:P18)))</f>
        <v>0</v>
      </c>
      <c r="B18" s="28">
        <f>IF($C$4="Neattiecināmās izmaksas",IF('3a+c+n'!$Q18="N",'3a+c+n'!B18,0))</f>
        <v>0</v>
      </c>
      <c r="C18" s="28">
        <f>IF($C$4="Neattiecināmās izmaksas",IF('3a+c+n'!$Q18="N",'3a+c+n'!C18,0))</f>
        <v>0</v>
      </c>
      <c r="D18" s="28">
        <f>IF($C$4="Neattiecināmās izmaksas",IF('3a+c+n'!$Q18="N",'3a+c+n'!D18,0))</f>
        <v>0</v>
      </c>
      <c r="E18" s="59"/>
      <c r="F18" s="81"/>
      <c r="G18" s="28"/>
      <c r="H18" s="28">
        <f>IF($C$4="Neattiecināmās izmaksas",IF('3a+c+n'!$Q18="N",'3a+c+n'!H18,0))</f>
        <v>0</v>
      </c>
      <c r="I18" s="28"/>
      <c r="J18" s="28"/>
      <c r="K18" s="59">
        <f>IF($C$4="Neattiecināmās izmaksas",IF('3a+c+n'!$Q18="N",'3a+c+n'!K18,0))</f>
        <v>0</v>
      </c>
      <c r="L18" s="108">
        <f>IF($C$4="Neattiecināmās izmaksas",IF('3a+c+n'!$Q18="N",'3a+c+n'!L18,0))</f>
        <v>0</v>
      </c>
      <c r="M18" s="28">
        <f>IF($C$4="Neattiecināmās izmaksas",IF('3a+c+n'!$Q18="N",'3a+c+n'!M18,0))</f>
        <v>0</v>
      </c>
      <c r="N18" s="28">
        <f>IF($C$4="Neattiecināmās izmaksas",IF('3a+c+n'!$Q18="N",'3a+c+n'!N18,0))</f>
        <v>0</v>
      </c>
      <c r="O18" s="28">
        <f>IF($C$4="Neattiecināmās izmaksas",IF('3a+c+n'!$Q18="N",'3a+c+n'!O18,0))</f>
        <v>0</v>
      </c>
      <c r="P18" s="59">
        <f>IF($C$4="Neattiecināmās izmaksas",IF('3a+c+n'!$Q18="N",'3a+c+n'!P18,0))</f>
        <v>0</v>
      </c>
    </row>
    <row r="19" spans="1:16">
      <c r="A19" s="64">
        <f>IF(P19=0,0,IF(COUNTBLANK(P19)=1,0,COUNTA($P$14:P19)))</f>
        <v>0</v>
      </c>
      <c r="B19" s="28">
        <f>IF($C$4="Neattiecināmās izmaksas",IF('3a+c+n'!$Q19="N",'3a+c+n'!B19,0))</f>
        <v>0</v>
      </c>
      <c r="C19" s="28">
        <f>IF($C$4="Neattiecināmās izmaksas",IF('3a+c+n'!$Q19="N",'3a+c+n'!C19,0))</f>
        <v>0</v>
      </c>
      <c r="D19" s="28">
        <f>IF($C$4="Neattiecināmās izmaksas",IF('3a+c+n'!$Q19="N",'3a+c+n'!D19,0))</f>
        <v>0</v>
      </c>
      <c r="E19" s="59"/>
      <c r="F19" s="81"/>
      <c r="G19" s="28"/>
      <c r="H19" s="28">
        <f>IF($C$4="Neattiecināmās izmaksas",IF('3a+c+n'!$Q19="N",'3a+c+n'!H19,0))</f>
        <v>0</v>
      </c>
      <c r="I19" s="28"/>
      <c r="J19" s="28"/>
      <c r="K19" s="59">
        <f>IF($C$4="Neattiecināmās izmaksas",IF('3a+c+n'!$Q19="N",'3a+c+n'!K19,0))</f>
        <v>0</v>
      </c>
      <c r="L19" s="108">
        <f>IF($C$4="Neattiecināmās izmaksas",IF('3a+c+n'!$Q19="N",'3a+c+n'!L19,0))</f>
        <v>0</v>
      </c>
      <c r="M19" s="28">
        <f>IF($C$4="Neattiecināmās izmaksas",IF('3a+c+n'!$Q19="N",'3a+c+n'!M19,0))</f>
        <v>0</v>
      </c>
      <c r="N19" s="28">
        <f>IF($C$4="Neattiecināmās izmaksas",IF('3a+c+n'!$Q19="N",'3a+c+n'!N19,0))</f>
        <v>0</v>
      </c>
      <c r="O19" s="28">
        <f>IF($C$4="Neattiecināmās izmaksas",IF('3a+c+n'!$Q19="N",'3a+c+n'!O19,0))</f>
        <v>0</v>
      </c>
      <c r="P19" s="59">
        <f>IF($C$4="Neattiecināmās izmaksas",IF('3a+c+n'!$Q19="N",'3a+c+n'!P19,0))</f>
        <v>0</v>
      </c>
    </row>
    <row r="20" spans="1:16">
      <c r="A20" s="64">
        <f>IF(P20=0,0,IF(COUNTBLANK(P20)=1,0,COUNTA($P$14:P20)))</f>
        <v>0</v>
      </c>
      <c r="B20" s="28">
        <f>IF($C$4="Neattiecināmās izmaksas",IF('3a+c+n'!$Q20="N",'3a+c+n'!B20,0))</f>
        <v>0</v>
      </c>
      <c r="C20" s="28">
        <f>IF($C$4="Neattiecināmās izmaksas",IF('3a+c+n'!$Q20="N",'3a+c+n'!C20,0))</f>
        <v>0</v>
      </c>
      <c r="D20" s="28">
        <f>IF($C$4="Neattiecināmās izmaksas",IF('3a+c+n'!$Q20="N",'3a+c+n'!D20,0))</f>
        <v>0</v>
      </c>
      <c r="E20" s="59"/>
      <c r="F20" s="81"/>
      <c r="G20" s="28"/>
      <c r="H20" s="28">
        <f>IF($C$4="Neattiecināmās izmaksas",IF('3a+c+n'!$Q20="N",'3a+c+n'!H20,0))</f>
        <v>0</v>
      </c>
      <c r="I20" s="28"/>
      <c r="J20" s="28"/>
      <c r="K20" s="59">
        <f>IF($C$4="Neattiecināmās izmaksas",IF('3a+c+n'!$Q20="N",'3a+c+n'!K20,0))</f>
        <v>0</v>
      </c>
      <c r="L20" s="108">
        <f>IF($C$4="Neattiecināmās izmaksas",IF('3a+c+n'!$Q20="N",'3a+c+n'!L20,0))</f>
        <v>0</v>
      </c>
      <c r="M20" s="28">
        <f>IF($C$4="Neattiecināmās izmaksas",IF('3a+c+n'!$Q20="N",'3a+c+n'!M20,0))</f>
        <v>0</v>
      </c>
      <c r="N20" s="28">
        <f>IF($C$4="Neattiecināmās izmaksas",IF('3a+c+n'!$Q20="N",'3a+c+n'!N20,0))</f>
        <v>0</v>
      </c>
      <c r="O20" s="28">
        <f>IF($C$4="Neattiecināmās izmaksas",IF('3a+c+n'!$Q20="N",'3a+c+n'!O20,0))</f>
        <v>0</v>
      </c>
      <c r="P20" s="59">
        <f>IF($C$4="Neattiecināmās izmaksas",IF('3a+c+n'!$Q20="N",'3a+c+n'!P20,0))</f>
        <v>0</v>
      </c>
    </row>
    <row r="21" spans="1:16">
      <c r="A21" s="64">
        <f>IF(P21=0,0,IF(COUNTBLANK(P21)=1,0,COUNTA($P$14:P21)))</f>
        <v>0</v>
      </c>
      <c r="B21" s="28">
        <f>IF($C$4="Neattiecināmās izmaksas",IF('3a+c+n'!$Q21="N",'3a+c+n'!B21,0))</f>
        <v>0</v>
      </c>
      <c r="C21" s="28">
        <f>IF($C$4="Neattiecināmās izmaksas",IF('3a+c+n'!$Q21="N",'3a+c+n'!C21,0))</f>
        <v>0</v>
      </c>
      <c r="D21" s="28">
        <f>IF($C$4="Neattiecināmās izmaksas",IF('3a+c+n'!$Q21="N",'3a+c+n'!D21,0))</f>
        <v>0</v>
      </c>
      <c r="E21" s="59"/>
      <c r="F21" s="81"/>
      <c r="G21" s="28"/>
      <c r="H21" s="28">
        <f>IF($C$4="Neattiecināmās izmaksas",IF('3a+c+n'!$Q21="N",'3a+c+n'!H21,0))</f>
        <v>0</v>
      </c>
      <c r="I21" s="28"/>
      <c r="J21" s="28"/>
      <c r="K21" s="59">
        <f>IF($C$4="Neattiecināmās izmaksas",IF('3a+c+n'!$Q21="N",'3a+c+n'!K21,0))</f>
        <v>0</v>
      </c>
      <c r="L21" s="108">
        <f>IF($C$4="Neattiecināmās izmaksas",IF('3a+c+n'!$Q21="N",'3a+c+n'!L21,0))</f>
        <v>0</v>
      </c>
      <c r="M21" s="28">
        <f>IF($C$4="Neattiecināmās izmaksas",IF('3a+c+n'!$Q21="N",'3a+c+n'!M21,0))</f>
        <v>0</v>
      </c>
      <c r="N21" s="28">
        <f>IF($C$4="Neattiecināmās izmaksas",IF('3a+c+n'!$Q21="N",'3a+c+n'!N21,0))</f>
        <v>0</v>
      </c>
      <c r="O21" s="28">
        <f>IF($C$4="Neattiecināmās izmaksas",IF('3a+c+n'!$Q21="N",'3a+c+n'!O21,0))</f>
        <v>0</v>
      </c>
      <c r="P21" s="59">
        <f>IF($C$4="Neattiecināmās izmaksas",IF('3a+c+n'!$Q21="N",'3a+c+n'!P21,0))</f>
        <v>0</v>
      </c>
    </row>
    <row r="22" spans="1:16">
      <c r="A22" s="64">
        <f>IF(P22=0,0,IF(COUNTBLANK(P22)=1,0,COUNTA($P$14:P22)))</f>
        <v>0</v>
      </c>
      <c r="B22" s="28">
        <f>IF($C$4="Neattiecināmās izmaksas",IF('3a+c+n'!$Q22="N",'3a+c+n'!B22,0))</f>
        <v>0</v>
      </c>
      <c r="C22" s="28">
        <f>IF($C$4="Neattiecināmās izmaksas",IF('3a+c+n'!$Q22="N",'3a+c+n'!C22,0))</f>
        <v>0</v>
      </c>
      <c r="D22" s="28">
        <f>IF($C$4="Neattiecināmās izmaksas",IF('3a+c+n'!$Q22="N",'3a+c+n'!D22,0))</f>
        <v>0</v>
      </c>
      <c r="E22" s="59"/>
      <c r="F22" s="81"/>
      <c r="G22" s="28"/>
      <c r="H22" s="28">
        <f>IF($C$4="Neattiecināmās izmaksas",IF('3a+c+n'!$Q22="N",'3a+c+n'!H22,0))</f>
        <v>0</v>
      </c>
      <c r="I22" s="28"/>
      <c r="J22" s="28"/>
      <c r="K22" s="59">
        <f>IF($C$4="Neattiecināmās izmaksas",IF('3a+c+n'!$Q22="N",'3a+c+n'!K22,0))</f>
        <v>0</v>
      </c>
      <c r="L22" s="108">
        <f>IF($C$4="Neattiecināmās izmaksas",IF('3a+c+n'!$Q22="N",'3a+c+n'!L22,0))</f>
        <v>0</v>
      </c>
      <c r="M22" s="28">
        <f>IF($C$4="Neattiecināmās izmaksas",IF('3a+c+n'!$Q22="N",'3a+c+n'!M22,0))</f>
        <v>0</v>
      </c>
      <c r="N22" s="28">
        <f>IF($C$4="Neattiecināmās izmaksas",IF('3a+c+n'!$Q22="N",'3a+c+n'!N22,0))</f>
        <v>0</v>
      </c>
      <c r="O22" s="28">
        <f>IF($C$4="Neattiecināmās izmaksas",IF('3a+c+n'!$Q22="N",'3a+c+n'!O22,0))</f>
        <v>0</v>
      </c>
      <c r="P22" s="59">
        <f>IF($C$4="Neattiecināmās izmaksas",IF('3a+c+n'!$Q22="N",'3a+c+n'!P22,0))</f>
        <v>0</v>
      </c>
    </row>
    <row r="23" spans="1:16">
      <c r="A23" s="64">
        <f>IF(P23=0,0,IF(COUNTBLANK(P23)=1,0,COUNTA($P$14:P23)))</f>
        <v>0</v>
      </c>
      <c r="B23" s="28">
        <f>IF($C$4="Neattiecināmās izmaksas",IF('3a+c+n'!$Q23="N",'3a+c+n'!B23,0))</f>
        <v>0</v>
      </c>
      <c r="C23" s="28">
        <f>IF($C$4="Neattiecināmās izmaksas",IF('3a+c+n'!$Q23="N",'3a+c+n'!C23,0))</f>
        <v>0</v>
      </c>
      <c r="D23" s="28">
        <f>IF($C$4="Neattiecināmās izmaksas",IF('3a+c+n'!$Q23="N",'3a+c+n'!D23,0))</f>
        <v>0</v>
      </c>
      <c r="E23" s="59"/>
      <c r="F23" s="81"/>
      <c r="G23" s="28"/>
      <c r="H23" s="28">
        <f>IF($C$4="Neattiecināmās izmaksas",IF('3a+c+n'!$Q23="N",'3a+c+n'!H23,0))</f>
        <v>0</v>
      </c>
      <c r="I23" s="28"/>
      <c r="J23" s="28"/>
      <c r="K23" s="59">
        <f>IF($C$4="Neattiecināmās izmaksas",IF('3a+c+n'!$Q23="N",'3a+c+n'!K23,0))</f>
        <v>0</v>
      </c>
      <c r="L23" s="108">
        <f>IF($C$4="Neattiecināmās izmaksas",IF('3a+c+n'!$Q23="N",'3a+c+n'!L23,0))</f>
        <v>0</v>
      </c>
      <c r="M23" s="28">
        <f>IF($C$4="Neattiecināmās izmaksas",IF('3a+c+n'!$Q23="N",'3a+c+n'!M23,0))</f>
        <v>0</v>
      </c>
      <c r="N23" s="28">
        <f>IF($C$4="Neattiecināmās izmaksas",IF('3a+c+n'!$Q23="N",'3a+c+n'!N23,0))</f>
        <v>0</v>
      </c>
      <c r="O23" s="28">
        <f>IF($C$4="Neattiecināmās izmaksas",IF('3a+c+n'!$Q23="N",'3a+c+n'!O23,0))</f>
        <v>0</v>
      </c>
      <c r="P23" s="59">
        <f>IF($C$4="Neattiecināmās izmaksas",IF('3a+c+n'!$Q23="N",'3a+c+n'!P23,0))</f>
        <v>0</v>
      </c>
    </row>
    <row r="24" spans="1:16">
      <c r="A24" s="64">
        <f>IF(P24=0,0,IF(COUNTBLANK(P24)=1,0,COUNTA($P$14:P24)))</f>
        <v>0</v>
      </c>
      <c r="B24" s="28">
        <f>IF($C$4="Neattiecināmās izmaksas",IF('3a+c+n'!$Q26="N",'3a+c+n'!B26,0))</f>
        <v>0</v>
      </c>
      <c r="C24" s="28">
        <f>IF($C$4="Neattiecināmās izmaksas",IF('3a+c+n'!$Q26="N",'3a+c+n'!C26,0))</f>
        <v>0</v>
      </c>
      <c r="D24" s="28">
        <f>IF($C$4="Neattiecināmās izmaksas",IF('3a+c+n'!$Q26="N",'3a+c+n'!D26,0))</f>
        <v>0</v>
      </c>
      <c r="E24" s="59"/>
      <c r="F24" s="81"/>
      <c r="G24" s="28"/>
      <c r="H24" s="28">
        <f>IF($C$4="Neattiecināmās izmaksas",IF('3a+c+n'!$Q26="N",'3a+c+n'!H26,0))</f>
        <v>0</v>
      </c>
      <c r="I24" s="28"/>
      <c r="J24" s="28"/>
      <c r="K24" s="59">
        <f>IF($C$4="Neattiecināmās izmaksas",IF('3a+c+n'!$Q26="N",'3a+c+n'!K26,0))</f>
        <v>0</v>
      </c>
      <c r="L24" s="108">
        <f>IF($C$4="Neattiecināmās izmaksas",IF('3a+c+n'!$Q26="N",'3a+c+n'!L26,0))</f>
        <v>0</v>
      </c>
      <c r="M24" s="28">
        <f>IF($C$4="Neattiecināmās izmaksas",IF('3a+c+n'!$Q26="N",'3a+c+n'!M26,0))</f>
        <v>0</v>
      </c>
      <c r="N24" s="28">
        <f>IF($C$4="Neattiecināmās izmaksas",IF('3a+c+n'!$Q26="N",'3a+c+n'!N26,0))</f>
        <v>0</v>
      </c>
      <c r="O24" s="28">
        <f>IF($C$4="Neattiecināmās izmaksas",IF('3a+c+n'!$Q26="N",'3a+c+n'!O26,0))</f>
        <v>0</v>
      </c>
      <c r="P24" s="59">
        <f>IF($C$4="Neattiecināmās izmaksas",IF('3a+c+n'!$Q26="N",'3a+c+n'!P26,0))</f>
        <v>0</v>
      </c>
    </row>
    <row r="25" spans="1:16">
      <c r="A25" s="64">
        <f>IF(P25=0,0,IF(COUNTBLANK(P25)=1,0,COUNTA($P$14:P25)))</f>
        <v>0</v>
      </c>
      <c r="B25" s="28">
        <f>IF($C$4="Neattiecināmās izmaksas",IF('3a+c+n'!$Q27="N",'3a+c+n'!B27,0))</f>
        <v>0</v>
      </c>
      <c r="C25" s="28">
        <f>IF($C$4="Neattiecināmās izmaksas",IF('3a+c+n'!$Q27="N",'3a+c+n'!C27,0))</f>
        <v>0</v>
      </c>
      <c r="D25" s="28">
        <f>IF($C$4="Neattiecināmās izmaksas",IF('3a+c+n'!$Q27="N",'3a+c+n'!D27,0))</f>
        <v>0</v>
      </c>
      <c r="E25" s="59"/>
      <c r="F25" s="81"/>
      <c r="G25" s="28"/>
      <c r="H25" s="28">
        <f>IF($C$4="Neattiecināmās izmaksas",IF('3a+c+n'!$Q27="N",'3a+c+n'!H27,0))</f>
        <v>0</v>
      </c>
      <c r="I25" s="28"/>
      <c r="J25" s="28"/>
      <c r="K25" s="59">
        <f>IF($C$4="Neattiecināmās izmaksas",IF('3a+c+n'!$Q27="N",'3a+c+n'!K27,0))</f>
        <v>0</v>
      </c>
      <c r="L25" s="108">
        <f>IF($C$4="Neattiecināmās izmaksas",IF('3a+c+n'!$Q27="N",'3a+c+n'!L27,0))</f>
        <v>0</v>
      </c>
      <c r="M25" s="28">
        <f>IF($C$4="Neattiecināmās izmaksas",IF('3a+c+n'!$Q27="N",'3a+c+n'!M27,0))</f>
        <v>0</v>
      </c>
      <c r="N25" s="28">
        <f>IF($C$4="Neattiecināmās izmaksas",IF('3a+c+n'!$Q27="N",'3a+c+n'!N27,0))</f>
        <v>0</v>
      </c>
      <c r="O25" s="28">
        <f>IF($C$4="Neattiecināmās izmaksas",IF('3a+c+n'!$Q27="N",'3a+c+n'!O27,0))</f>
        <v>0</v>
      </c>
      <c r="P25" s="59">
        <f>IF($C$4="Neattiecināmās izmaksas",IF('3a+c+n'!$Q27="N",'3a+c+n'!P27,0))</f>
        <v>0</v>
      </c>
    </row>
    <row r="26" spans="1:16">
      <c r="A26" s="64">
        <f>IF(P26=0,0,IF(COUNTBLANK(P26)=1,0,COUNTA($P$14:P26)))</f>
        <v>0</v>
      </c>
      <c r="B26" s="28">
        <f>IF($C$4="Neattiecināmās izmaksas",IF('3a+c+n'!$Q28="N",'3a+c+n'!B28,0))</f>
        <v>0</v>
      </c>
      <c r="C26" s="28">
        <f>IF($C$4="Neattiecināmās izmaksas",IF('3a+c+n'!$Q28="N",'3a+c+n'!C28,0))</f>
        <v>0</v>
      </c>
      <c r="D26" s="28">
        <f>IF($C$4="Neattiecināmās izmaksas",IF('3a+c+n'!$Q28="N",'3a+c+n'!D28,0))</f>
        <v>0</v>
      </c>
      <c r="E26" s="59"/>
      <c r="F26" s="81"/>
      <c r="G26" s="28"/>
      <c r="H26" s="28">
        <f>IF($C$4="Neattiecināmās izmaksas",IF('3a+c+n'!$Q28="N",'3a+c+n'!H28,0))</f>
        <v>0</v>
      </c>
      <c r="I26" s="28"/>
      <c r="J26" s="28"/>
      <c r="K26" s="59">
        <f>IF($C$4="Neattiecināmās izmaksas",IF('3a+c+n'!$Q28="N",'3a+c+n'!K28,0))</f>
        <v>0</v>
      </c>
      <c r="L26" s="108">
        <f>IF($C$4="Neattiecināmās izmaksas",IF('3a+c+n'!$Q28="N",'3a+c+n'!L28,0))</f>
        <v>0</v>
      </c>
      <c r="M26" s="28">
        <f>IF($C$4="Neattiecināmās izmaksas",IF('3a+c+n'!$Q28="N",'3a+c+n'!M28,0))</f>
        <v>0</v>
      </c>
      <c r="N26" s="28">
        <f>IF($C$4="Neattiecināmās izmaksas",IF('3a+c+n'!$Q28="N",'3a+c+n'!N28,0))</f>
        <v>0</v>
      </c>
      <c r="O26" s="28">
        <f>IF($C$4="Neattiecināmās izmaksas",IF('3a+c+n'!$Q28="N",'3a+c+n'!O28,0))</f>
        <v>0</v>
      </c>
      <c r="P26" s="59">
        <f>IF($C$4="Neattiecināmās izmaksas",IF('3a+c+n'!$Q28="N",'3a+c+n'!P28,0))</f>
        <v>0</v>
      </c>
    </row>
    <row r="27" spans="1:16">
      <c r="A27" s="64">
        <f>IF(P27=0,0,IF(COUNTBLANK(P27)=1,0,COUNTA($P$14:P27)))</f>
        <v>0</v>
      </c>
      <c r="B27" s="28">
        <f>IF($C$4="Neattiecināmās izmaksas",IF('3a+c+n'!$Q29="N",'3a+c+n'!B29,0))</f>
        <v>0</v>
      </c>
      <c r="C27" s="28">
        <f>IF($C$4="Neattiecināmās izmaksas",IF('3a+c+n'!$Q29="N",'3a+c+n'!C29,0))</f>
        <v>0</v>
      </c>
      <c r="D27" s="28">
        <f>IF($C$4="Neattiecināmās izmaksas",IF('3a+c+n'!$Q29="N",'3a+c+n'!D29,0))</f>
        <v>0</v>
      </c>
      <c r="E27" s="59"/>
      <c r="F27" s="81"/>
      <c r="G27" s="28"/>
      <c r="H27" s="28">
        <f>IF($C$4="Neattiecināmās izmaksas",IF('3a+c+n'!$Q29="N",'3a+c+n'!H29,0))</f>
        <v>0</v>
      </c>
      <c r="I27" s="28"/>
      <c r="J27" s="28"/>
      <c r="K27" s="59">
        <f>IF($C$4="Neattiecināmās izmaksas",IF('3a+c+n'!$Q29="N",'3a+c+n'!K29,0))</f>
        <v>0</v>
      </c>
      <c r="L27" s="108">
        <f>IF($C$4="Neattiecināmās izmaksas",IF('3a+c+n'!$Q29="N",'3a+c+n'!L29,0))</f>
        <v>0</v>
      </c>
      <c r="M27" s="28">
        <f>IF($C$4="Neattiecināmās izmaksas",IF('3a+c+n'!$Q29="N",'3a+c+n'!M29,0))</f>
        <v>0</v>
      </c>
      <c r="N27" s="28">
        <f>IF($C$4="Neattiecināmās izmaksas",IF('3a+c+n'!$Q29="N",'3a+c+n'!N29,0))</f>
        <v>0</v>
      </c>
      <c r="O27" s="28">
        <f>IF($C$4="Neattiecināmās izmaksas",IF('3a+c+n'!$Q29="N",'3a+c+n'!O29,0))</f>
        <v>0</v>
      </c>
      <c r="P27" s="59">
        <f>IF($C$4="Neattiecināmās izmaksas",IF('3a+c+n'!$Q29="N",'3a+c+n'!P29,0))</f>
        <v>0</v>
      </c>
    </row>
    <row r="28" spans="1:16">
      <c r="A28" s="64">
        <f>IF(P28=0,0,IF(COUNTBLANK(P28)=1,0,COUNTA($P$14:P28)))</f>
        <v>0</v>
      </c>
      <c r="B28" s="28">
        <f>IF($C$4="Neattiecināmās izmaksas",IF('3a+c+n'!$Q30="N",'3a+c+n'!B30,0))</f>
        <v>0</v>
      </c>
      <c r="C28" s="28">
        <f>IF($C$4="Neattiecināmās izmaksas",IF('3a+c+n'!$Q30="N",'3a+c+n'!C30,0))</f>
        <v>0</v>
      </c>
      <c r="D28" s="28">
        <f>IF($C$4="Neattiecināmās izmaksas",IF('3a+c+n'!$Q30="N",'3a+c+n'!D30,0))</f>
        <v>0</v>
      </c>
      <c r="E28" s="59"/>
      <c r="F28" s="81"/>
      <c r="G28" s="28"/>
      <c r="H28" s="28">
        <f>IF($C$4="Neattiecināmās izmaksas",IF('3a+c+n'!$Q30="N",'3a+c+n'!H30,0))</f>
        <v>0</v>
      </c>
      <c r="I28" s="28"/>
      <c r="J28" s="28"/>
      <c r="K28" s="59">
        <f>IF($C$4="Neattiecināmās izmaksas",IF('3a+c+n'!$Q30="N",'3a+c+n'!K30,0))</f>
        <v>0</v>
      </c>
      <c r="L28" s="108">
        <f>IF($C$4="Neattiecināmās izmaksas",IF('3a+c+n'!$Q30="N",'3a+c+n'!L30,0))</f>
        <v>0</v>
      </c>
      <c r="M28" s="28">
        <f>IF($C$4="Neattiecināmās izmaksas",IF('3a+c+n'!$Q30="N",'3a+c+n'!M30,0))</f>
        <v>0</v>
      </c>
      <c r="N28" s="28">
        <f>IF($C$4="Neattiecināmās izmaksas",IF('3a+c+n'!$Q30="N",'3a+c+n'!N30,0))</f>
        <v>0</v>
      </c>
      <c r="O28" s="28">
        <f>IF($C$4="Neattiecināmās izmaksas",IF('3a+c+n'!$Q30="N",'3a+c+n'!O30,0))</f>
        <v>0</v>
      </c>
      <c r="P28" s="59">
        <f>IF($C$4="Neattiecināmās izmaksas",IF('3a+c+n'!$Q30="N",'3a+c+n'!P30,0))</f>
        <v>0</v>
      </c>
    </row>
    <row r="29" spans="1:16">
      <c r="A29" s="64">
        <f>IF(P29=0,0,IF(COUNTBLANK(P29)=1,0,COUNTA($P$14:P29)))</f>
        <v>0</v>
      </c>
      <c r="B29" s="28">
        <f>IF($C$4="Neattiecināmās izmaksas",IF('3a+c+n'!$Q31="N",'3a+c+n'!B31,0))</f>
        <v>0</v>
      </c>
      <c r="C29" s="28">
        <f>IF($C$4="Neattiecināmās izmaksas",IF('3a+c+n'!$Q31="N",'3a+c+n'!C31,0))</f>
        <v>0</v>
      </c>
      <c r="D29" s="28">
        <f>IF($C$4="Neattiecināmās izmaksas",IF('3a+c+n'!$Q31="N",'3a+c+n'!D31,0))</f>
        <v>0</v>
      </c>
      <c r="E29" s="59"/>
      <c r="F29" s="81"/>
      <c r="G29" s="28"/>
      <c r="H29" s="28">
        <f>IF($C$4="Neattiecināmās izmaksas",IF('3a+c+n'!$Q31="N",'3a+c+n'!H31,0))</f>
        <v>0</v>
      </c>
      <c r="I29" s="28"/>
      <c r="J29" s="28"/>
      <c r="K29" s="59">
        <f>IF($C$4="Neattiecināmās izmaksas",IF('3a+c+n'!$Q31="N",'3a+c+n'!K31,0))</f>
        <v>0</v>
      </c>
      <c r="L29" s="108">
        <f>IF($C$4="Neattiecināmās izmaksas",IF('3a+c+n'!$Q31="N",'3a+c+n'!L31,0))</f>
        <v>0</v>
      </c>
      <c r="M29" s="28">
        <f>IF($C$4="Neattiecināmās izmaksas",IF('3a+c+n'!$Q31="N",'3a+c+n'!M31,0))</f>
        <v>0</v>
      </c>
      <c r="N29" s="28">
        <f>IF($C$4="Neattiecināmās izmaksas",IF('3a+c+n'!$Q31="N",'3a+c+n'!N31,0))</f>
        <v>0</v>
      </c>
      <c r="O29" s="28">
        <f>IF($C$4="Neattiecināmās izmaksas",IF('3a+c+n'!$Q31="N",'3a+c+n'!O31,0))</f>
        <v>0</v>
      </c>
      <c r="P29" s="59">
        <f>IF($C$4="Neattiecināmās izmaksas",IF('3a+c+n'!$Q31="N",'3a+c+n'!P31,0))</f>
        <v>0</v>
      </c>
    </row>
    <row r="30" spans="1:16" ht="12" thickBot="1">
      <c r="A30" s="64">
        <f>IF(P30=0,0,IF(COUNTBLANK(P30)=1,0,COUNTA($P$14:P30)))</f>
        <v>0</v>
      </c>
      <c r="B30" s="28">
        <f>IF($C$4="Neattiecināmās izmaksas",IF('3a+c+n'!$Q32="N",'3a+c+n'!B32,0))</f>
        <v>0</v>
      </c>
      <c r="C30" s="28">
        <f>IF($C$4="Neattiecināmās izmaksas",IF('3a+c+n'!$Q32="N",'3a+c+n'!C32,0))</f>
        <v>0</v>
      </c>
      <c r="D30" s="28">
        <f>IF($C$4="Neattiecināmās izmaksas",IF('3a+c+n'!$Q32="N",'3a+c+n'!D32,0))</f>
        <v>0</v>
      </c>
      <c r="E30" s="59"/>
      <c r="F30" s="81"/>
      <c r="G30" s="28"/>
      <c r="H30" s="28">
        <f>IF($C$4="Neattiecināmās izmaksas",IF('3a+c+n'!$Q32="N",'3a+c+n'!H32,0))</f>
        <v>0</v>
      </c>
      <c r="I30" s="28"/>
      <c r="J30" s="28"/>
      <c r="K30" s="59">
        <f>IF($C$4="Neattiecināmās izmaksas",IF('3a+c+n'!$Q32="N",'3a+c+n'!K32,0))</f>
        <v>0</v>
      </c>
      <c r="L30" s="108">
        <f>IF($C$4="Neattiecināmās izmaksas",IF('3a+c+n'!$Q32="N",'3a+c+n'!L32,0))</f>
        <v>0</v>
      </c>
      <c r="M30" s="28">
        <f>IF($C$4="Neattiecināmās izmaksas",IF('3a+c+n'!$Q32="N",'3a+c+n'!M32,0))</f>
        <v>0</v>
      </c>
      <c r="N30" s="28">
        <f>IF($C$4="Neattiecināmās izmaksas",IF('3a+c+n'!$Q32="N",'3a+c+n'!N32,0))</f>
        <v>0</v>
      </c>
      <c r="O30" s="28">
        <f>IF($C$4="Neattiecināmās izmaksas",IF('3a+c+n'!$Q32="N",'3a+c+n'!O32,0))</f>
        <v>0</v>
      </c>
      <c r="P30" s="59">
        <f>IF($C$4="Neattiecināmās izmaksas",IF('3a+c+n'!$Q32="N",'3a+c+n'!P32,0))</f>
        <v>0</v>
      </c>
    </row>
    <row r="31" spans="1:16" ht="12" customHeight="1" thickBot="1">
      <c r="A31" s="333" t="s">
        <v>63</v>
      </c>
      <c r="B31" s="334"/>
      <c r="C31" s="334"/>
      <c r="D31" s="334"/>
      <c r="E31" s="334"/>
      <c r="F31" s="334"/>
      <c r="G31" s="334"/>
      <c r="H31" s="334"/>
      <c r="I31" s="334"/>
      <c r="J31" s="334"/>
      <c r="K31" s="335"/>
      <c r="L31" s="109">
        <f>SUM(L14:L30)</f>
        <v>0</v>
      </c>
      <c r="M31" s="110">
        <f>SUM(M14:M30)</f>
        <v>0</v>
      </c>
      <c r="N31" s="110">
        <f>SUM(N14:N30)</f>
        <v>0</v>
      </c>
      <c r="O31" s="110">
        <f>SUM(O14:O30)</f>
        <v>0</v>
      </c>
      <c r="P31" s="111">
        <f>SUM(P14:P30)</f>
        <v>0</v>
      </c>
    </row>
    <row r="32" spans="1:16">
      <c r="A32" s="20"/>
      <c r="B32" s="20"/>
      <c r="C32" s="20"/>
      <c r="D32" s="20"/>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14</v>
      </c>
      <c r="B34" s="20"/>
      <c r="C34" s="336">
        <f>'Kops n'!C35:H35</f>
        <v>0</v>
      </c>
      <c r="D34" s="336"/>
      <c r="E34" s="336"/>
      <c r="F34" s="336"/>
      <c r="G34" s="336"/>
      <c r="H34" s="336"/>
      <c r="I34" s="20"/>
      <c r="J34" s="20"/>
      <c r="K34" s="20"/>
      <c r="L34" s="20"/>
      <c r="M34" s="20"/>
      <c r="N34" s="20"/>
      <c r="O34" s="20"/>
      <c r="P34" s="20"/>
    </row>
    <row r="35" spans="1:16">
      <c r="A35" s="20"/>
      <c r="B35" s="20"/>
      <c r="C35" s="258" t="s">
        <v>15</v>
      </c>
      <c r="D35" s="258"/>
      <c r="E35" s="258"/>
      <c r="F35" s="258"/>
      <c r="G35" s="258"/>
      <c r="H35" s="258"/>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301" t="str">
        <f>'Kops n'!A38:D38</f>
        <v>Tāme sastādīta 2024. gada __.__________</v>
      </c>
      <c r="B37" s="302"/>
      <c r="C37" s="302"/>
      <c r="D37" s="302"/>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row r="39" spans="1:16">
      <c r="A39" s="1" t="s">
        <v>41</v>
      </c>
      <c r="B39" s="20"/>
      <c r="C39" s="336">
        <f>'Kops n'!C40:H40</f>
        <v>0</v>
      </c>
      <c r="D39" s="336"/>
      <c r="E39" s="336"/>
      <c r="F39" s="336"/>
      <c r="G39" s="336"/>
      <c r="H39" s="336"/>
      <c r="I39" s="20"/>
      <c r="J39" s="20"/>
      <c r="K39" s="20"/>
      <c r="L39" s="20"/>
      <c r="M39" s="20"/>
      <c r="N39" s="20"/>
      <c r="O39" s="20"/>
      <c r="P39" s="20"/>
    </row>
    <row r="40" spans="1:16">
      <c r="A40" s="20"/>
      <c r="B40" s="20"/>
      <c r="C40" s="258" t="s">
        <v>15</v>
      </c>
      <c r="D40" s="258"/>
      <c r="E40" s="258"/>
      <c r="F40" s="258"/>
      <c r="G40" s="258"/>
      <c r="H40" s="258"/>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row r="42" spans="1:16">
      <c r="A42" s="102" t="s">
        <v>16</v>
      </c>
      <c r="B42" s="52"/>
      <c r="C42" s="113">
        <f>'Kops n'!C43</f>
        <v>0</v>
      </c>
      <c r="D42" s="52"/>
      <c r="E42" s="20"/>
      <c r="F42" s="20"/>
      <c r="G42" s="20"/>
      <c r="H42" s="20"/>
      <c r="I42" s="20"/>
      <c r="J42" s="20"/>
      <c r="K42" s="20"/>
      <c r="L42" s="20"/>
      <c r="M42" s="20"/>
      <c r="N42" s="20"/>
      <c r="O42" s="20"/>
      <c r="P42" s="20"/>
    </row>
    <row r="43" spans="1:16">
      <c r="A43" s="20"/>
      <c r="B43" s="20"/>
      <c r="C43" s="20"/>
      <c r="D43" s="20"/>
      <c r="E43" s="20"/>
      <c r="F43" s="20"/>
      <c r="G43" s="20"/>
      <c r="H43" s="20"/>
      <c r="I43" s="20"/>
      <c r="J43" s="20"/>
      <c r="K43" s="20"/>
      <c r="L43" s="20"/>
      <c r="M43" s="20"/>
      <c r="N43" s="20"/>
      <c r="O43" s="20"/>
      <c r="P43" s="20"/>
    </row>
  </sheetData>
  <mergeCells count="23">
    <mergeCell ref="C40:H40"/>
    <mergeCell ref="L12:P12"/>
    <mergeCell ref="A31:K31"/>
    <mergeCell ref="C34:H34"/>
    <mergeCell ref="C35:H35"/>
    <mergeCell ref="A37:D37"/>
    <mergeCell ref="C39:H39"/>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1:K31">
    <cfRule type="containsText" dxfId="228" priority="3" operator="containsText" text="Tiešās izmaksas kopā, t. sk. darba devēja sociālais nodoklis __.__% ">
      <formula>NOT(ISERROR(SEARCH("Tiešās izmaksas kopā, t. sk. darba devēja sociālais nodoklis __.__% ",A31)))</formula>
    </cfRule>
  </conditionalFormatting>
  <conditionalFormatting sqref="C2:I2 D5:L8 N9:O9 A14:P30 L31:P31 C34:H34 C39:H39 C42">
    <cfRule type="cellIs" dxfId="227"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92D050"/>
  </sheetPr>
  <dimension ref="A1:Q52"/>
  <sheetViews>
    <sheetView topLeftCell="A22" zoomScale="85" zoomScaleNormal="85" workbookViewId="0">
      <selection activeCell="M20" sqref="M2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4">
        <v>4</v>
      </c>
      <c r="E1" s="26"/>
      <c r="F1" s="26"/>
      <c r="G1" s="26"/>
      <c r="H1" s="26"/>
      <c r="I1" s="26"/>
      <c r="J1" s="26"/>
      <c r="N1" s="30"/>
      <c r="O1" s="31"/>
      <c r="P1" s="32"/>
    </row>
    <row r="2" spans="1:17">
      <c r="A2" s="33"/>
      <c r="B2" s="33"/>
      <c r="C2" s="324" t="s">
        <v>202</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200</v>
      </c>
      <c r="B9" s="327"/>
      <c r="C9" s="327"/>
      <c r="D9" s="327"/>
      <c r="E9" s="327"/>
      <c r="F9" s="327"/>
      <c r="G9" s="35"/>
      <c r="H9" s="35"/>
      <c r="I9" s="35"/>
      <c r="J9" s="328" t="s">
        <v>46</v>
      </c>
      <c r="K9" s="328"/>
      <c r="L9" s="328"/>
      <c r="M9" s="328"/>
      <c r="N9" s="329">
        <f>P40</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28" t="s">
        <v>112</v>
      </c>
      <c r="D14" s="27"/>
      <c r="E14" s="57"/>
      <c r="F14" s="88"/>
      <c r="G14" s="89"/>
      <c r="H14" s="89">
        <f>F14*G14</f>
        <v>0</v>
      </c>
      <c r="I14" s="89"/>
      <c r="J14" s="89"/>
      <c r="K14" s="90">
        <f>SUM(H14:J14)</f>
        <v>0</v>
      </c>
      <c r="L14" s="88">
        <f>E14*F14</f>
        <v>0</v>
      </c>
      <c r="M14" s="89">
        <f>H14*E14</f>
        <v>0</v>
      </c>
      <c r="N14" s="89">
        <f>I14*E14</f>
        <v>0</v>
      </c>
      <c r="O14" s="89">
        <f>J14*E14</f>
        <v>0</v>
      </c>
      <c r="P14" s="90">
        <f>SUM(M14:O14)</f>
        <v>0</v>
      </c>
      <c r="Q14" s="70"/>
    </row>
    <row r="15" spans="1:17" ht="33.75">
      <c r="A15" s="40">
        <v>1</v>
      </c>
      <c r="B15" s="28" t="s">
        <v>87</v>
      </c>
      <c r="C15" s="237" t="s">
        <v>110</v>
      </c>
      <c r="D15" s="138" t="s">
        <v>76</v>
      </c>
      <c r="E15" s="189">
        <v>1317.4480000000001</v>
      </c>
      <c r="F15" s="238"/>
      <c r="G15" s="139"/>
      <c r="H15" s="49">
        <f>F15*G15</f>
        <v>0</v>
      </c>
      <c r="I15" s="139"/>
      <c r="J15" s="239"/>
      <c r="K15" s="50">
        <f t="shared" ref="K15:K39" si="0">SUM(H15:J15)</f>
        <v>0</v>
      </c>
      <c r="L15" s="51">
        <f t="shared" ref="L15:L39" si="1">E15*F15</f>
        <v>0</v>
      </c>
      <c r="M15" s="49">
        <f t="shared" ref="M15:M39" si="2">H15*E15</f>
        <v>0</v>
      </c>
      <c r="N15" s="49">
        <f t="shared" ref="N15:N39" si="3">I15*E15</f>
        <v>0</v>
      </c>
      <c r="O15" s="49">
        <f t="shared" ref="O15:O39" si="4">J15*E15</f>
        <v>0</v>
      </c>
      <c r="P15" s="50">
        <f t="shared" ref="P15:P39" si="5">SUM(M15:O15)</f>
        <v>0</v>
      </c>
      <c r="Q15" s="77" t="s">
        <v>47</v>
      </c>
    </row>
    <row r="16" spans="1:17" ht="45">
      <c r="A16" s="40">
        <v>2</v>
      </c>
      <c r="B16" s="28" t="s">
        <v>87</v>
      </c>
      <c r="C16" s="237" t="s">
        <v>258</v>
      </c>
      <c r="D16" s="138" t="s">
        <v>111</v>
      </c>
      <c r="E16" s="240">
        <v>16</v>
      </c>
      <c r="F16" s="140"/>
      <c r="G16" s="139"/>
      <c r="H16" s="49">
        <f t="shared" ref="H16:H39" si="6">F16*G16</f>
        <v>0</v>
      </c>
      <c r="I16" s="139"/>
      <c r="J16" s="139"/>
      <c r="K16" s="50">
        <f t="shared" si="0"/>
        <v>0</v>
      </c>
      <c r="L16" s="51">
        <f t="shared" ref="L16:L39" si="7">E16*F16</f>
        <v>0</v>
      </c>
      <c r="M16" s="49">
        <f t="shared" ref="M16:M39" si="8">H16*E16</f>
        <v>0</v>
      </c>
      <c r="N16" s="49">
        <f t="shared" ref="N16:N39" si="9">I16*E16</f>
        <v>0</v>
      </c>
      <c r="O16" s="49">
        <f t="shared" ref="O16:O39" si="10">J16*E16</f>
        <v>0</v>
      </c>
      <c r="P16" s="50">
        <f t="shared" ref="P16:P39" si="11">SUM(M16:O16)</f>
        <v>0</v>
      </c>
      <c r="Q16" s="77" t="s">
        <v>47</v>
      </c>
    </row>
    <row r="17" spans="1:17" ht="45">
      <c r="A17" s="40">
        <v>3</v>
      </c>
      <c r="B17" s="28" t="s">
        <v>87</v>
      </c>
      <c r="C17" s="237" t="s">
        <v>257</v>
      </c>
      <c r="D17" s="138" t="s">
        <v>111</v>
      </c>
      <c r="E17" s="240">
        <v>10</v>
      </c>
      <c r="F17" s="140"/>
      <c r="G17" s="139"/>
      <c r="H17" s="49">
        <f t="shared" si="6"/>
        <v>0</v>
      </c>
      <c r="I17" s="139"/>
      <c r="J17" s="139"/>
      <c r="K17" s="50">
        <f t="shared" si="0"/>
        <v>0</v>
      </c>
      <c r="L17" s="51">
        <f t="shared" si="7"/>
        <v>0</v>
      </c>
      <c r="M17" s="49">
        <f t="shared" si="8"/>
        <v>0</v>
      </c>
      <c r="N17" s="49">
        <f t="shared" si="9"/>
        <v>0</v>
      </c>
      <c r="O17" s="49">
        <f t="shared" si="10"/>
        <v>0</v>
      </c>
      <c r="P17" s="50">
        <f t="shared" si="11"/>
        <v>0</v>
      </c>
      <c r="Q17" s="77" t="s">
        <v>47</v>
      </c>
    </row>
    <row r="18" spans="1:17" ht="56.25">
      <c r="A18" s="40">
        <v>4</v>
      </c>
      <c r="B18" s="28" t="s">
        <v>87</v>
      </c>
      <c r="C18" s="237" t="s">
        <v>259</v>
      </c>
      <c r="D18" s="23" t="s">
        <v>111</v>
      </c>
      <c r="E18" s="240">
        <v>9</v>
      </c>
      <c r="F18" s="140"/>
      <c r="G18" s="139"/>
      <c r="H18" s="49">
        <f t="shared" si="6"/>
        <v>0</v>
      </c>
      <c r="I18" s="139"/>
      <c r="J18" s="139"/>
      <c r="K18" s="50">
        <f t="shared" si="0"/>
        <v>0</v>
      </c>
      <c r="L18" s="51">
        <f t="shared" si="7"/>
        <v>0</v>
      </c>
      <c r="M18" s="49">
        <f t="shared" si="8"/>
        <v>0</v>
      </c>
      <c r="N18" s="49">
        <f t="shared" si="9"/>
        <v>0</v>
      </c>
      <c r="O18" s="49">
        <f t="shared" si="10"/>
        <v>0</v>
      </c>
      <c r="P18" s="50">
        <f t="shared" si="11"/>
        <v>0</v>
      </c>
      <c r="Q18" s="77" t="s">
        <v>47</v>
      </c>
    </row>
    <row r="19" spans="1:17" ht="45">
      <c r="A19" s="40">
        <v>5</v>
      </c>
      <c r="B19" s="28" t="s">
        <v>87</v>
      </c>
      <c r="C19" s="237" t="s">
        <v>267</v>
      </c>
      <c r="D19" s="23" t="s">
        <v>111</v>
      </c>
      <c r="E19" s="240">
        <v>8</v>
      </c>
      <c r="F19" s="140"/>
      <c r="G19" s="139"/>
      <c r="H19" s="49">
        <f t="shared" ref="H19" si="12">F19*G19</f>
        <v>0</v>
      </c>
      <c r="I19" s="139"/>
      <c r="J19" s="139"/>
      <c r="K19" s="50">
        <f t="shared" ref="K19" si="13">SUM(H19:J19)</f>
        <v>0</v>
      </c>
      <c r="L19" s="51">
        <f t="shared" si="7"/>
        <v>0</v>
      </c>
      <c r="M19" s="49">
        <f t="shared" si="8"/>
        <v>0</v>
      </c>
      <c r="N19" s="49">
        <f t="shared" si="9"/>
        <v>0</v>
      </c>
      <c r="O19" s="49">
        <f t="shared" si="10"/>
        <v>0</v>
      </c>
      <c r="P19" s="50">
        <f t="shared" si="11"/>
        <v>0</v>
      </c>
      <c r="Q19" s="77" t="s">
        <v>47</v>
      </c>
    </row>
    <row r="20" spans="1:17" ht="45">
      <c r="A20" s="40">
        <v>6</v>
      </c>
      <c r="B20" s="28" t="s">
        <v>87</v>
      </c>
      <c r="C20" s="237" t="s">
        <v>268</v>
      </c>
      <c r="D20" s="23" t="s">
        <v>111</v>
      </c>
      <c r="E20" s="240">
        <v>18</v>
      </c>
      <c r="F20" s="140"/>
      <c r="G20" s="139"/>
      <c r="H20" s="49">
        <f t="shared" ref="H20" si="14">F20*G20</f>
        <v>0</v>
      </c>
      <c r="I20" s="139"/>
      <c r="J20" s="139"/>
      <c r="K20" s="50">
        <f t="shared" ref="K20" si="15">SUM(H20:J20)</f>
        <v>0</v>
      </c>
      <c r="L20" s="51">
        <f t="shared" si="7"/>
        <v>0</v>
      </c>
      <c r="M20" s="49">
        <f t="shared" si="8"/>
        <v>0</v>
      </c>
      <c r="N20" s="49">
        <f t="shared" si="9"/>
        <v>0</v>
      </c>
      <c r="O20" s="49">
        <f t="shared" si="10"/>
        <v>0</v>
      </c>
      <c r="P20" s="50">
        <f t="shared" si="11"/>
        <v>0</v>
      </c>
      <c r="Q20" s="77" t="s">
        <v>47</v>
      </c>
    </row>
    <row r="21" spans="1:17" ht="45">
      <c r="A21" s="40">
        <v>7</v>
      </c>
      <c r="B21" s="28" t="s">
        <v>87</v>
      </c>
      <c r="C21" s="237" t="s">
        <v>269</v>
      </c>
      <c r="D21" s="138" t="s">
        <v>111</v>
      </c>
      <c r="E21" s="240">
        <v>18</v>
      </c>
      <c r="F21" s="140"/>
      <c r="G21" s="139"/>
      <c r="H21" s="49">
        <f t="shared" ref="H21" si="16">F21*G21</f>
        <v>0</v>
      </c>
      <c r="I21" s="139"/>
      <c r="J21" s="139"/>
      <c r="K21" s="50">
        <f t="shared" ref="K21" si="17">SUM(H21:J21)</f>
        <v>0</v>
      </c>
      <c r="L21" s="51">
        <f t="shared" si="7"/>
        <v>0</v>
      </c>
      <c r="M21" s="49">
        <f t="shared" si="8"/>
        <v>0</v>
      </c>
      <c r="N21" s="49">
        <f t="shared" si="9"/>
        <v>0</v>
      </c>
      <c r="O21" s="49">
        <f t="shared" si="10"/>
        <v>0</v>
      </c>
      <c r="P21" s="50">
        <f t="shared" si="11"/>
        <v>0</v>
      </c>
      <c r="Q21" s="77" t="s">
        <v>47</v>
      </c>
    </row>
    <row r="22" spans="1:17" ht="22.5">
      <c r="A22" s="40">
        <v>8</v>
      </c>
      <c r="B22" s="28" t="s">
        <v>87</v>
      </c>
      <c r="C22" s="237" t="s">
        <v>266</v>
      </c>
      <c r="D22" s="138" t="s">
        <v>111</v>
      </c>
      <c r="E22" s="240">
        <v>17</v>
      </c>
      <c r="F22" s="140"/>
      <c r="G22" s="139"/>
      <c r="H22" s="49">
        <f t="shared" ref="H22" si="18">F22*G22</f>
        <v>0</v>
      </c>
      <c r="I22" s="139"/>
      <c r="J22" s="139"/>
      <c r="K22" s="50">
        <f t="shared" ref="K22" si="19">SUM(H22:J22)</f>
        <v>0</v>
      </c>
      <c r="L22" s="51">
        <f t="shared" si="7"/>
        <v>0</v>
      </c>
      <c r="M22" s="49">
        <f t="shared" si="8"/>
        <v>0</v>
      </c>
      <c r="N22" s="49">
        <f t="shared" si="9"/>
        <v>0</v>
      </c>
      <c r="O22" s="49">
        <f t="shared" si="10"/>
        <v>0</v>
      </c>
      <c r="P22" s="50">
        <f t="shared" si="11"/>
        <v>0</v>
      </c>
      <c r="Q22" s="77" t="s">
        <v>47</v>
      </c>
    </row>
    <row r="23" spans="1:17" ht="22.5">
      <c r="A23" s="40">
        <v>9</v>
      </c>
      <c r="B23" s="28" t="s">
        <v>87</v>
      </c>
      <c r="C23" s="241" t="s">
        <v>222</v>
      </c>
      <c r="D23" s="138" t="s">
        <v>111</v>
      </c>
      <c r="E23" s="240">
        <v>179</v>
      </c>
      <c r="F23" s="140"/>
      <c r="G23" s="139"/>
      <c r="H23" s="49">
        <f t="shared" si="6"/>
        <v>0</v>
      </c>
      <c r="I23" s="139"/>
      <c r="J23" s="139"/>
      <c r="K23" s="50">
        <f t="shared" si="0"/>
        <v>0</v>
      </c>
      <c r="L23" s="51">
        <f t="shared" si="7"/>
        <v>0</v>
      </c>
      <c r="M23" s="49">
        <f t="shared" si="8"/>
        <v>0</v>
      </c>
      <c r="N23" s="49">
        <f t="shared" si="9"/>
        <v>0</v>
      </c>
      <c r="O23" s="49">
        <f t="shared" si="10"/>
        <v>0</v>
      </c>
      <c r="P23" s="50">
        <f t="shared" si="11"/>
        <v>0</v>
      </c>
      <c r="Q23" s="77" t="s">
        <v>47</v>
      </c>
    </row>
    <row r="24" spans="1:17">
      <c r="A24" s="40">
        <v>10</v>
      </c>
      <c r="B24" s="91"/>
      <c r="C24" s="141" t="s">
        <v>113</v>
      </c>
      <c r="D24" s="28"/>
      <c r="E24" s="59"/>
      <c r="F24" s="51"/>
      <c r="G24" s="49"/>
      <c r="H24" s="49">
        <f t="shared" si="6"/>
        <v>0</v>
      </c>
      <c r="I24" s="49"/>
      <c r="J24" s="49"/>
      <c r="K24" s="50">
        <f t="shared" si="0"/>
        <v>0</v>
      </c>
      <c r="L24" s="51">
        <f t="shared" si="7"/>
        <v>0</v>
      </c>
      <c r="M24" s="49">
        <f t="shared" si="8"/>
        <v>0</v>
      </c>
      <c r="N24" s="49">
        <f t="shared" si="9"/>
        <v>0</v>
      </c>
      <c r="O24" s="49">
        <f t="shared" si="10"/>
        <v>0</v>
      </c>
      <c r="P24" s="50">
        <f t="shared" si="11"/>
        <v>0</v>
      </c>
      <c r="Q24" s="77"/>
    </row>
    <row r="25" spans="1:17" ht="56.25">
      <c r="A25" s="40">
        <v>11</v>
      </c>
      <c r="B25" s="28" t="s">
        <v>87</v>
      </c>
      <c r="C25" s="237" t="s">
        <v>260</v>
      </c>
      <c r="D25" s="138" t="s">
        <v>111</v>
      </c>
      <c r="E25" s="242">
        <v>1</v>
      </c>
      <c r="F25" s="140"/>
      <c r="G25" s="139"/>
      <c r="H25" s="49">
        <f t="shared" si="6"/>
        <v>0</v>
      </c>
      <c r="I25" s="139"/>
      <c r="J25" s="139"/>
      <c r="K25" s="50">
        <f t="shared" si="0"/>
        <v>0</v>
      </c>
      <c r="L25" s="51">
        <f t="shared" si="7"/>
        <v>0</v>
      </c>
      <c r="M25" s="49">
        <f t="shared" si="8"/>
        <v>0</v>
      </c>
      <c r="N25" s="49">
        <f t="shared" si="9"/>
        <v>0</v>
      </c>
      <c r="O25" s="49">
        <f t="shared" si="10"/>
        <v>0</v>
      </c>
      <c r="P25" s="50">
        <f t="shared" si="11"/>
        <v>0</v>
      </c>
      <c r="Q25" s="77" t="s">
        <v>47</v>
      </c>
    </row>
    <row r="26" spans="1:17" ht="45">
      <c r="A26" s="40">
        <v>12</v>
      </c>
      <c r="B26" s="28" t="s">
        <v>87</v>
      </c>
      <c r="C26" s="237" t="s">
        <v>335</v>
      </c>
      <c r="D26" s="138" t="s">
        <v>111</v>
      </c>
      <c r="E26" s="242">
        <v>1</v>
      </c>
      <c r="F26" s="140"/>
      <c r="G26" s="139"/>
      <c r="H26" s="49">
        <f t="shared" ref="H26" si="20">F26*G26</f>
        <v>0</v>
      </c>
      <c r="I26" s="139"/>
      <c r="J26" s="139"/>
      <c r="K26" s="50">
        <f t="shared" ref="K26" si="21">SUM(H26:J26)</f>
        <v>0</v>
      </c>
      <c r="L26" s="51">
        <f t="shared" si="7"/>
        <v>0</v>
      </c>
      <c r="M26" s="49">
        <f t="shared" si="8"/>
        <v>0</v>
      </c>
      <c r="N26" s="49">
        <f t="shared" si="9"/>
        <v>0</v>
      </c>
      <c r="O26" s="49">
        <f t="shared" si="10"/>
        <v>0</v>
      </c>
      <c r="P26" s="50">
        <f t="shared" si="11"/>
        <v>0</v>
      </c>
      <c r="Q26" s="77" t="s">
        <v>47</v>
      </c>
    </row>
    <row r="27" spans="1:17" ht="45">
      <c r="A27" s="40">
        <v>13</v>
      </c>
      <c r="B27" s="28" t="s">
        <v>87</v>
      </c>
      <c r="C27" s="237" t="s">
        <v>261</v>
      </c>
      <c r="D27" s="138" t="s">
        <v>111</v>
      </c>
      <c r="E27" s="242">
        <v>1</v>
      </c>
      <c r="F27" s="140"/>
      <c r="G27" s="139"/>
      <c r="H27" s="49">
        <f t="shared" ref="H27" si="22">F27*G27</f>
        <v>0</v>
      </c>
      <c r="I27" s="139"/>
      <c r="J27" s="139"/>
      <c r="K27" s="50">
        <f t="shared" ref="K27" si="23">SUM(H27:J27)</f>
        <v>0</v>
      </c>
      <c r="L27" s="51">
        <f t="shared" si="7"/>
        <v>0</v>
      </c>
      <c r="M27" s="49">
        <f t="shared" si="8"/>
        <v>0</v>
      </c>
      <c r="N27" s="49">
        <f t="shared" si="9"/>
        <v>0</v>
      </c>
      <c r="O27" s="49">
        <f t="shared" si="10"/>
        <v>0</v>
      </c>
      <c r="P27" s="50">
        <f t="shared" si="11"/>
        <v>0</v>
      </c>
      <c r="Q27" s="77" t="s">
        <v>47</v>
      </c>
    </row>
    <row r="28" spans="1:17" ht="45">
      <c r="A28" s="40">
        <v>14</v>
      </c>
      <c r="B28" s="28" t="s">
        <v>87</v>
      </c>
      <c r="C28" s="237" t="s">
        <v>336</v>
      </c>
      <c r="D28" s="138" t="s">
        <v>111</v>
      </c>
      <c r="E28" s="243">
        <v>2</v>
      </c>
      <c r="F28" s="140"/>
      <c r="G28" s="139"/>
      <c r="H28" s="49">
        <f t="shared" si="6"/>
        <v>0</v>
      </c>
      <c r="I28" s="139"/>
      <c r="J28" s="139"/>
      <c r="K28" s="50">
        <f t="shared" si="0"/>
        <v>0</v>
      </c>
      <c r="L28" s="51">
        <f t="shared" si="7"/>
        <v>0</v>
      </c>
      <c r="M28" s="49">
        <f t="shared" si="8"/>
        <v>0</v>
      </c>
      <c r="N28" s="49">
        <f t="shared" si="9"/>
        <v>0</v>
      </c>
      <c r="O28" s="49">
        <f t="shared" si="10"/>
        <v>0</v>
      </c>
      <c r="P28" s="50">
        <f t="shared" si="11"/>
        <v>0</v>
      </c>
      <c r="Q28" s="77" t="s">
        <v>47</v>
      </c>
    </row>
    <row r="29" spans="1:17" ht="22.5">
      <c r="A29" s="40">
        <v>15</v>
      </c>
      <c r="B29" s="28" t="s">
        <v>87</v>
      </c>
      <c r="C29" s="237" t="s">
        <v>305</v>
      </c>
      <c r="D29" s="138" t="s">
        <v>111</v>
      </c>
      <c r="E29" s="243">
        <v>4</v>
      </c>
      <c r="F29" s="140"/>
      <c r="G29" s="139"/>
      <c r="H29" s="49">
        <f t="shared" si="6"/>
        <v>0</v>
      </c>
      <c r="I29" s="139"/>
      <c r="J29" s="139"/>
      <c r="K29" s="50">
        <f t="shared" si="0"/>
        <v>0</v>
      </c>
      <c r="L29" s="51">
        <f t="shared" si="7"/>
        <v>0</v>
      </c>
      <c r="M29" s="49">
        <f t="shared" si="8"/>
        <v>0</v>
      </c>
      <c r="N29" s="49">
        <f t="shared" si="9"/>
        <v>0</v>
      </c>
      <c r="O29" s="49">
        <f t="shared" si="10"/>
        <v>0</v>
      </c>
      <c r="P29" s="50">
        <f t="shared" si="11"/>
        <v>0</v>
      </c>
      <c r="Q29" s="77" t="s">
        <v>48</v>
      </c>
    </row>
    <row r="30" spans="1:17" ht="22.5">
      <c r="A30" s="40">
        <v>16</v>
      </c>
      <c r="B30" s="28" t="s">
        <v>87</v>
      </c>
      <c r="C30" s="237" t="s">
        <v>306</v>
      </c>
      <c r="D30" s="138" t="s">
        <v>111</v>
      </c>
      <c r="E30" s="243">
        <v>4</v>
      </c>
      <c r="F30" s="140"/>
      <c r="G30" s="139"/>
      <c r="H30" s="49">
        <f t="shared" si="6"/>
        <v>0</v>
      </c>
      <c r="I30" s="139"/>
      <c r="J30" s="139"/>
      <c r="K30" s="50">
        <f t="shared" si="0"/>
        <v>0</v>
      </c>
      <c r="L30" s="51">
        <f t="shared" si="7"/>
        <v>0</v>
      </c>
      <c r="M30" s="49">
        <f t="shared" si="8"/>
        <v>0</v>
      </c>
      <c r="N30" s="49">
        <f t="shared" si="9"/>
        <v>0</v>
      </c>
      <c r="O30" s="49">
        <f t="shared" si="10"/>
        <v>0</v>
      </c>
      <c r="P30" s="50">
        <f t="shared" si="11"/>
        <v>0</v>
      </c>
      <c r="Q30" s="77" t="s">
        <v>48</v>
      </c>
    </row>
    <row r="31" spans="1:17" ht="22.5">
      <c r="A31" s="40">
        <v>17</v>
      </c>
      <c r="B31" s="28" t="s">
        <v>87</v>
      </c>
      <c r="C31" s="237" t="s">
        <v>307</v>
      </c>
      <c r="D31" s="138" t="s">
        <v>111</v>
      </c>
      <c r="E31" s="243">
        <v>1</v>
      </c>
      <c r="F31" s="140"/>
      <c r="G31" s="139"/>
      <c r="H31" s="49">
        <f t="shared" si="6"/>
        <v>0</v>
      </c>
      <c r="I31" s="139"/>
      <c r="J31" s="139"/>
      <c r="K31" s="50">
        <f t="shared" si="0"/>
        <v>0</v>
      </c>
      <c r="L31" s="51">
        <f t="shared" si="7"/>
        <v>0</v>
      </c>
      <c r="M31" s="49">
        <f t="shared" si="8"/>
        <v>0</v>
      </c>
      <c r="N31" s="49">
        <f t="shared" si="9"/>
        <v>0</v>
      </c>
      <c r="O31" s="49">
        <f t="shared" si="10"/>
        <v>0</v>
      </c>
      <c r="P31" s="50">
        <f t="shared" si="11"/>
        <v>0</v>
      </c>
      <c r="Q31" s="77" t="s">
        <v>48</v>
      </c>
    </row>
    <row r="32" spans="1:17">
      <c r="A32" s="40">
        <v>18</v>
      </c>
      <c r="B32" s="91"/>
      <c r="C32" s="141" t="s">
        <v>114</v>
      </c>
      <c r="D32" s="28"/>
      <c r="E32" s="59"/>
      <c r="F32" s="51"/>
      <c r="G32" s="49"/>
      <c r="H32" s="49">
        <f t="shared" si="6"/>
        <v>0</v>
      </c>
      <c r="I32" s="49"/>
      <c r="J32" s="49"/>
      <c r="K32" s="50">
        <f t="shared" si="0"/>
        <v>0</v>
      </c>
      <c r="L32" s="51">
        <f t="shared" si="7"/>
        <v>0</v>
      </c>
      <c r="M32" s="49">
        <f t="shared" si="8"/>
        <v>0</v>
      </c>
      <c r="N32" s="49">
        <f t="shared" si="9"/>
        <v>0</v>
      </c>
      <c r="O32" s="49">
        <f t="shared" si="10"/>
        <v>0</v>
      </c>
      <c r="P32" s="50">
        <f t="shared" si="11"/>
        <v>0</v>
      </c>
      <c r="Q32" s="77"/>
    </row>
    <row r="33" spans="1:17" ht="22.5">
      <c r="A33" s="40">
        <v>19</v>
      </c>
      <c r="B33" s="28" t="s">
        <v>87</v>
      </c>
      <c r="C33" s="241" t="s">
        <v>115</v>
      </c>
      <c r="D33" s="227" t="s">
        <v>76</v>
      </c>
      <c r="E33" s="244">
        <v>630</v>
      </c>
      <c r="F33" s="140"/>
      <c r="G33" s="139"/>
      <c r="H33" s="49">
        <f t="shared" si="6"/>
        <v>0</v>
      </c>
      <c r="I33" s="139"/>
      <c r="J33" s="139"/>
      <c r="K33" s="50">
        <f t="shared" si="0"/>
        <v>0</v>
      </c>
      <c r="L33" s="51">
        <f t="shared" si="7"/>
        <v>0</v>
      </c>
      <c r="M33" s="49">
        <f t="shared" si="8"/>
        <v>0</v>
      </c>
      <c r="N33" s="49">
        <f t="shared" si="9"/>
        <v>0</v>
      </c>
      <c r="O33" s="49">
        <f t="shared" si="10"/>
        <v>0</v>
      </c>
      <c r="P33" s="50">
        <f t="shared" si="11"/>
        <v>0</v>
      </c>
      <c r="Q33" s="77" t="s">
        <v>47</v>
      </c>
    </row>
    <row r="34" spans="1:17" ht="45">
      <c r="A34" s="40">
        <v>20</v>
      </c>
      <c r="B34" s="28" t="s">
        <v>87</v>
      </c>
      <c r="C34" s="241" t="s">
        <v>223</v>
      </c>
      <c r="D34" s="227" t="s">
        <v>77</v>
      </c>
      <c r="E34" s="244">
        <v>18</v>
      </c>
      <c r="F34" s="140"/>
      <c r="G34" s="139"/>
      <c r="H34" s="49">
        <f t="shared" si="6"/>
        <v>0</v>
      </c>
      <c r="I34" s="139"/>
      <c r="J34" s="139"/>
      <c r="K34" s="50">
        <f t="shared" si="0"/>
        <v>0</v>
      </c>
      <c r="L34" s="51">
        <f t="shared" si="7"/>
        <v>0</v>
      </c>
      <c r="M34" s="49">
        <f t="shared" si="8"/>
        <v>0</v>
      </c>
      <c r="N34" s="49">
        <f t="shared" si="9"/>
        <v>0</v>
      </c>
      <c r="O34" s="49">
        <f t="shared" si="10"/>
        <v>0</v>
      </c>
      <c r="P34" s="50">
        <f t="shared" si="11"/>
        <v>0</v>
      </c>
      <c r="Q34" s="77" t="s">
        <v>47</v>
      </c>
    </row>
    <row r="35" spans="1:17" ht="45">
      <c r="A35" s="40">
        <v>21</v>
      </c>
      <c r="B35" s="28" t="s">
        <v>87</v>
      </c>
      <c r="C35" s="245" t="s">
        <v>116</v>
      </c>
      <c r="D35" s="227" t="s">
        <v>77</v>
      </c>
      <c r="E35" s="244">
        <v>71</v>
      </c>
      <c r="F35" s="140"/>
      <c r="G35" s="139"/>
      <c r="H35" s="49">
        <f t="shared" si="6"/>
        <v>0</v>
      </c>
      <c r="I35" s="139"/>
      <c r="J35" s="139"/>
      <c r="K35" s="50">
        <f t="shared" si="0"/>
        <v>0</v>
      </c>
      <c r="L35" s="51">
        <f t="shared" si="7"/>
        <v>0</v>
      </c>
      <c r="M35" s="49">
        <f t="shared" si="8"/>
        <v>0</v>
      </c>
      <c r="N35" s="49">
        <f t="shared" si="9"/>
        <v>0</v>
      </c>
      <c r="O35" s="49">
        <f t="shared" si="10"/>
        <v>0</v>
      </c>
      <c r="P35" s="50">
        <f t="shared" si="11"/>
        <v>0</v>
      </c>
      <c r="Q35" s="77" t="s">
        <v>47</v>
      </c>
    </row>
    <row r="36" spans="1:17">
      <c r="A36" s="40">
        <v>22</v>
      </c>
      <c r="B36" s="91"/>
      <c r="C36" s="141" t="s">
        <v>117</v>
      </c>
      <c r="D36" s="28"/>
      <c r="E36" s="59"/>
      <c r="F36" s="51"/>
      <c r="G36" s="49"/>
      <c r="H36" s="49">
        <f t="shared" si="6"/>
        <v>0</v>
      </c>
      <c r="I36" s="49"/>
      <c r="J36" s="49"/>
      <c r="K36" s="50">
        <f t="shared" si="0"/>
        <v>0</v>
      </c>
      <c r="L36" s="51">
        <f t="shared" si="7"/>
        <v>0</v>
      </c>
      <c r="M36" s="49">
        <f t="shared" si="8"/>
        <v>0</v>
      </c>
      <c r="N36" s="49">
        <f t="shared" si="9"/>
        <v>0</v>
      </c>
      <c r="O36" s="49">
        <f t="shared" si="10"/>
        <v>0</v>
      </c>
      <c r="P36" s="50">
        <f t="shared" si="11"/>
        <v>0</v>
      </c>
      <c r="Q36" s="77"/>
    </row>
    <row r="37" spans="1:17" ht="33.75">
      <c r="A37" s="40">
        <v>23</v>
      </c>
      <c r="B37" s="28" t="s">
        <v>87</v>
      </c>
      <c r="C37" s="245" t="s">
        <v>308</v>
      </c>
      <c r="D37" s="227" t="s">
        <v>111</v>
      </c>
      <c r="E37" s="244">
        <v>70</v>
      </c>
      <c r="F37" s="140"/>
      <c r="G37" s="139"/>
      <c r="H37" s="49">
        <f t="shared" si="6"/>
        <v>0</v>
      </c>
      <c r="I37" s="139"/>
      <c r="J37" s="139"/>
      <c r="K37" s="50">
        <f t="shared" si="0"/>
        <v>0</v>
      </c>
      <c r="L37" s="51">
        <f t="shared" si="7"/>
        <v>0</v>
      </c>
      <c r="M37" s="49">
        <f t="shared" si="8"/>
        <v>0</v>
      </c>
      <c r="N37" s="49">
        <f t="shared" si="9"/>
        <v>0</v>
      </c>
      <c r="O37" s="49">
        <f t="shared" si="10"/>
        <v>0</v>
      </c>
      <c r="P37" s="50">
        <f t="shared" si="11"/>
        <v>0</v>
      </c>
      <c r="Q37" s="77" t="s">
        <v>47</v>
      </c>
    </row>
    <row r="38" spans="1:17" ht="33.75">
      <c r="A38" s="40">
        <v>24</v>
      </c>
      <c r="B38" s="28" t="s">
        <v>87</v>
      </c>
      <c r="C38" s="245" t="s">
        <v>262</v>
      </c>
      <c r="D38" s="227" t="s">
        <v>111</v>
      </c>
      <c r="E38" s="244">
        <v>8</v>
      </c>
      <c r="F38" s="140"/>
      <c r="G38" s="139"/>
      <c r="H38" s="49">
        <f t="shared" si="6"/>
        <v>0</v>
      </c>
      <c r="I38" s="139"/>
      <c r="J38" s="139"/>
      <c r="K38" s="50">
        <f t="shared" si="0"/>
        <v>0</v>
      </c>
      <c r="L38" s="51">
        <f t="shared" si="7"/>
        <v>0</v>
      </c>
      <c r="M38" s="49">
        <f t="shared" si="8"/>
        <v>0</v>
      </c>
      <c r="N38" s="49">
        <f t="shared" si="9"/>
        <v>0</v>
      </c>
      <c r="O38" s="49">
        <f t="shared" si="10"/>
        <v>0</v>
      </c>
      <c r="P38" s="50">
        <f t="shared" si="11"/>
        <v>0</v>
      </c>
      <c r="Q38" s="77" t="s">
        <v>47</v>
      </c>
    </row>
    <row r="39" spans="1:17" ht="23.25" thickBot="1">
      <c r="A39" s="196">
        <v>25</v>
      </c>
      <c r="B39" s="29" t="s">
        <v>87</v>
      </c>
      <c r="C39" s="246" t="s">
        <v>309</v>
      </c>
      <c r="D39" s="247" t="s">
        <v>111</v>
      </c>
      <c r="E39" s="248">
        <v>6</v>
      </c>
      <c r="F39" s="200"/>
      <c r="G39" s="201"/>
      <c r="H39" s="177">
        <f t="shared" si="6"/>
        <v>0</v>
      </c>
      <c r="I39" s="201"/>
      <c r="J39" s="201"/>
      <c r="K39" s="178">
        <f t="shared" si="0"/>
        <v>0</v>
      </c>
      <c r="L39" s="51">
        <f t="shared" si="7"/>
        <v>0</v>
      </c>
      <c r="M39" s="49">
        <f t="shared" si="8"/>
        <v>0</v>
      </c>
      <c r="N39" s="49">
        <f t="shared" si="9"/>
        <v>0</v>
      </c>
      <c r="O39" s="49">
        <f t="shared" si="10"/>
        <v>0</v>
      </c>
      <c r="P39" s="50">
        <f t="shared" si="11"/>
        <v>0</v>
      </c>
      <c r="Q39" s="77" t="s">
        <v>47</v>
      </c>
    </row>
    <row r="40" spans="1:17" ht="12" customHeight="1" thickBot="1">
      <c r="A40" s="333" t="s">
        <v>63</v>
      </c>
      <c r="B40" s="334"/>
      <c r="C40" s="334"/>
      <c r="D40" s="334"/>
      <c r="E40" s="334"/>
      <c r="F40" s="334"/>
      <c r="G40" s="334"/>
      <c r="H40" s="334"/>
      <c r="I40" s="334"/>
      <c r="J40" s="334"/>
      <c r="K40" s="335"/>
      <c r="L40" s="74">
        <f>SUM(L14:L39)</f>
        <v>0</v>
      </c>
      <c r="M40" s="75">
        <f>SUM(M14:M39)</f>
        <v>0</v>
      </c>
      <c r="N40" s="75">
        <f>SUM(N14:N39)</f>
        <v>0</v>
      </c>
      <c r="O40" s="75">
        <f>SUM(O14:O39)</f>
        <v>0</v>
      </c>
      <c r="P40" s="76">
        <f>SUM(P14:P39)</f>
        <v>0</v>
      </c>
    </row>
    <row r="41" spans="1:17">
      <c r="A41" s="20"/>
      <c r="B41" s="20"/>
      <c r="C41" s="20"/>
      <c r="D41" s="20"/>
      <c r="E41" s="20"/>
      <c r="F41" s="20"/>
      <c r="G41" s="20"/>
      <c r="H41" s="20"/>
      <c r="I41" s="20"/>
      <c r="J41" s="20"/>
      <c r="K41" s="20"/>
      <c r="L41" s="20"/>
      <c r="M41" s="20"/>
      <c r="N41" s="20"/>
      <c r="O41" s="20"/>
      <c r="P41" s="20"/>
    </row>
    <row r="42" spans="1:17">
      <c r="A42" s="20"/>
      <c r="B42" s="20"/>
      <c r="C42" s="20"/>
      <c r="D42" s="20"/>
      <c r="E42" s="20"/>
      <c r="F42" s="20"/>
      <c r="G42" s="20"/>
      <c r="H42" s="20"/>
      <c r="I42" s="20"/>
      <c r="J42" s="20"/>
      <c r="K42" s="20"/>
      <c r="L42" s="20"/>
      <c r="M42" s="20"/>
      <c r="N42" s="20"/>
      <c r="O42" s="20"/>
      <c r="P42" s="20"/>
    </row>
    <row r="43" spans="1:17">
      <c r="A43" s="1" t="s">
        <v>14</v>
      </c>
      <c r="B43" s="20"/>
      <c r="C43" s="336">
        <f>'Kops n'!C35:H35</f>
        <v>0</v>
      </c>
      <c r="D43" s="336"/>
      <c r="E43" s="336"/>
      <c r="F43" s="336"/>
      <c r="G43" s="336"/>
      <c r="H43" s="336"/>
      <c r="I43" s="20"/>
      <c r="J43" s="20"/>
      <c r="K43" s="20"/>
      <c r="L43" s="20"/>
      <c r="M43" s="20"/>
      <c r="N43" s="20"/>
      <c r="O43" s="20"/>
      <c r="P43" s="20"/>
    </row>
    <row r="44" spans="1:17">
      <c r="A44" s="20"/>
      <c r="B44" s="20"/>
      <c r="C44" s="258" t="s">
        <v>15</v>
      </c>
      <c r="D44" s="258"/>
      <c r="E44" s="258"/>
      <c r="F44" s="258"/>
      <c r="G44" s="258"/>
      <c r="H44" s="258"/>
      <c r="I44" s="20"/>
      <c r="J44" s="20"/>
      <c r="K44" s="20"/>
      <c r="L44" s="20"/>
      <c r="M44" s="20"/>
      <c r="N44" s="20"/>
      <c r="O44" s="20"/>
      <c r="P44" s="20"/>
    </row>
    <row r="45" spans="1:17">
      <c r="A45" s="20"/>
      <c r="B45" s="20"/>
      <c r="C45" s="20"/>
      <c r="D45" s="20"/>
      <c r="E45" s="20"/>
      <c r="F45" s="20"/>
      <c r="G45" s="20"/>
      <c r="H45" s="20"/>
      <c r="I45" s="20"/>
      <c r="J45" s="20"/>
      <c r="K45" s="20"/>
      <c r="L45" s="20"/>
      <c r="M45" s="20"/>
      <c r="N45" s="20"/>
      <c r="O45" s="20"/>
      <c r="P45" s="20"/>
    </row>
    <row r="46" spans="1:17">
      <c r="A46" s="301" t="str">
        <f>'Kops n'!A38:D38</f>
        <v>Tāme sastādīta 2024. gada __.__________</v>
      </c>
      <c r="B46" s="302"/>
      <c r="C46" s="302"/>
      <c r="D46" s="302"/>
      <c r="E46" s="20"/>
      <c r="F46" s="20"/>
      <c r="G46" s="20"/>
      <c r="H46" s="20"/>
      <c r="I46" s="20"/>
      <c r="J46" s="20"/>
      <c r="K46" s="20"/>
      <c r="L46" s="20"/>
      <c r="M46" s="20"/>
      <c r="N46" s="20"/>
      <c r="O46" s="20"/>
      <c r="P46" s="20"/>
    </row>
    <row r="47" spans="1:17">
      <c r="A47" s="20"/>
      <c r="B47" s="20"/>
      <c r="C47" s="20"/>
      <c r="D47" s="20"/>
      <c r="E47" s="20"/>
      <c r="F47" s="20"/>
      <c r="G47" s="20"/>
      <c r="H47" s="20"/>
      <c r="I47" s="20"/>
      <c r="J47" s="20"/>
      <c r="K47" s="20"/>
      <c r="L47" s="20"/>
      <c r="M47" s="20"/>
      <c r="N47" s="20"/>
      <c r="O47" s="20"/>
      <c r="P47" s="20"/>
    </row>
    <row r="48" spans="1:17">
      <c r="A48" s="1" t="s">
        <v>41</v>
      </c>
      <c r="B48" s="20"/>
      <c r="C48" s="336">
        <f>'Kops n'!C40:H40</f>
        <v>0</v>
      </c>
      <c r="D48" s="336"/>
      <c r="E48" s="336"/>
      <c r="F48" s="336"/>
      <c r="G48" s="336"/>
      <c r="H48" s="336"/>
      <c r="I48" s="20"/>
      <c r="J48" s="20"/>
      <c r="K48" s="20"/>
      <c r="L48" s="20"/>
      <c r="M48" s="20"/>
      <c r="N48" s="20"/>
      <c r="O48" s="20"/>
      <c r="P48" s="20"/>
    </row>
    <row r="49" spans="1:16">
      <c r="A49" s="20"/>
      <c r="B49" s="20"/>
      <c r="C49" s="258" t="s">
        <v>15</v>
      </c>
      <c r="D49" s="258"/>
      <c r="E49" s="258"/>
      <c r="F49" s="258"/>
      <c r="G49" s="258"/>
      <c r="H49" s="258"/>
      <c r="I49" s="20"/>
      <c r="J49" s="20"/>
      <c r="K49" s="20"/>
      <c r="L49" s="20"/>
      <c r="M49" s="20"/>
      <c r="N49" s="20"/>
      <c r="O49" s="20"/>
      <c r="P49" s="20"/>
    </row>
    <row r="50" spans="1:16">
      <c r="A50" s="20"/>
      <c r="B50" s="20"/>
      <c r="C50" s="20"/>
      <c r="D50" s="20"/>
      <c r="E50" s="20"/>
      <c r="F50" s="20"/>
      <c r="G50" s="20"/>
      <c r="H50" s="20"/>
      <c r="I50" s="20"/>
      <c r="J50" s="20"/>
      <c r="K50" s="20"/>
      <c r="L50" s="20"/>
      <c r="M50" s="20"/>
      <c r="N50" s="20"/>
      <c r="O50" s="20"/>
      <c r="P50" s="20"/>
    </row>
    <row r="51" spans="1:16">
      <c r="A51" s="102" t="s">
        <v>16</v>
      </c>
      <c r="B51" s="52"/>
      <c r="C51" s="113">
        <f>'Kops n'!C43</f>
        <v>0</v>
      </c>
      <c r="D51" s="52"/>
      <c r="E51" s="20"/>
      <c r="F51" s="20"/>
      <c r="G51" s="20"/>
      <c r="H51" s="20"/>
      <c r="I51" s="20"/>
      <c r="J51" s="20"/>
      <c r="K51" s="20"/>
      <c r="L51" s="20"/>
      <c r="M51" s="20"/>
      <c r="N51" s="20"/>
      <c r="O51" s="20"/>
      <c r="P51" s="20"/>
    </row>
    <row r="52" spans="1:16">
      <c r="A52" s="20"/>
      <c r="B52" s="20"/>
      <c r="C52" s="20"/>
      <c r="D52" s="20"/>
      <c r="E52" s="20"/>
      <c r="F52" s="20"/>
      <c r="G52" s="20"/>
      <c r="H52" s="20"/>
      <c r="I52" s="20"/>
      <c r="J52" s="20"/>
      <c r="K52" s="20"/>
      <c r="L52" s="20"/>
      <c r="M52" s="20"/>
      <c r="N52" s="20"/>
      <c r="O52" s="20"/>
      <c r="P52" s="20"/>
    </row>
  </sheetData>
  <mergeCells count="23">
    <mergeCell ref="C49:H49"/>
    <mergeCell ref="L12:P12"/>
    <mergeCell ref="A40:K40"/>
    <mergeCell ref="C43:H43"/>
    <mergeCell ref="C44:H44"/>
    <mergeCell ref="A46:D46"/>
    <mergeCell ref="C48:H4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9:F9">
    <cfRule type="containsText" dxfId="224" priority="175"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9">
    <cfRule type="cellIs" dxfId="223" priority="1" operator="equal">
      <formula>0</formula>
    </cfRule>
  </conditionalFormatting>
  <conditionalFormatting sqref="A40:K40">
    <cfRule type="containsText" dxfId="222" priority="161" operator="containsText" text="Tiešās izmaksas kopā, t. sk. darba devēja sociālais nodoklis __.__% ">
      <formula>NOT(ISERROR(SEARCH("Tiešās izmaksas kopā, t. sk. darba devēja sociālais nodoklis __.__% ",A40)))</formula>
    </cfRule>
  </conditionalFormatting>
  <conditionalFormatting sqref="C43:H43">
    <cfRule type="cellIs" dxfId="221" priority="168" operator="equal">
      <formula>0</formula>
    </cfRule>
  </conditionalFormatting>
  <conditionalFormatting sqref="C48:H48">
    <cfRule type="cellIs" dxfId="220" priority="169" operator="equal">
      <formula>0</formula>
    </cfRule>
  </conditionalFormatting>
  <conditionalFormatting sqref="C2:I2">
    <cfRule type="cellIs" dxfId="219" priority="174" operator="equal">
      <formula>0</formula>
    </cfRule>
  </conditionalFormatting>
  <conditionalFormatting sqref="C4:I4">
    <cfRule type="cellIs" dxfId="218" priority="166" operator="equal">
      <formula>0</formula>
    </cfRule>
  </conditionalFormatting>
  <conditionalFormatting sqref="D1">
    <cfRule type="cellIs" dxfId="217" priority="163" operator="equal">
      <formula>0</formula>
    </cfRule>
  </conditionalFormatting>
  <conditionalFormatting sqref="D5:L8">
    <cfRule type="cellIs" dxfId="216" priority="164" operator="equal">
      <formula>0</formula>
    </cfRule>
  </conditionalFormatting>
  <conditionalFormatting sqref="H14:H39 K14:P39">
    <cfRule type="cellIs" dxfId="215" priority="3" operator="equal">
      <formula>0</formula>
    </cfRule>
  </conditionalFormatting>
  <conditionalFormatting sqref="I14:J39">
    <cfRule type="cellIs" dxfId="214" priority="2" operator="equal">
      <formula>0</formula>
    </cfRule>
  </conditionalFormatting>
  <conditionalFormatting sqref="L40:P40">
    <cfRule type="cellIs" dxfId="213" priority="167" operator="equal">
      <formula>0</formula>
    </cfRule>
  </conditionalFormatting>
  <conditionalFormatting sqref="N9:O9">
    <cfRule type="cellIs" dxfId="212" priority="176" operator="equal">
      <formula>0</formula>
    </cfRule>
  </conditionalFormatting>
  <conditionalFormatting sqref="Q14:Q39">
    <cfRule type="cellIs" dxfId="211" priority="4" operator="equal">
      <formula>0</formula>
    </cfRule>
  </conditionalFormatting>
  <dataValidations count="1">
    <dataValidation type="list" allowBlank="1" showInputMessage="1" showErrorMessage="1" sqref="Q14:Q39" xr:uid="{00000000-0002-0000-1400-000000000000}">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71" operator="containsText" id="{7AFE1358-F0C6-4B02-90B5-EC3498E5DD2A}">
            <xm:f>NOT(ISERROR(SEARCH("Tāme sastādīta ____. gada ___. ______________",A46)))</xm:f>
            <xm:f>"Tāme sastādīta ____. gada ___. ______________"</xm:f>
            <x14:dxf>
              <font>
                <color auto="1"/>
              </font>
              <fill>
                <patternFill>
                  <bgColor rgb="FFC6EFCE"/>
                </patternFill>
              </fill>
            </x14:dxf>
          </x14:cfRule>
          <xm:sqref>A46</xm:sqref>
        </x14:conditionalFormatting>
        <x14:conditionalFormatting xmlns:xm="http://schemas.microsoft.com/office/excel/2006/main">
          <x14:cfRule type="containsText" priority="170" operator="containsText" id="{35435533-1B4F-4789-B7B2-252E4C407158}">
            <xm:f>NOT(ISERROR(SEARCH("Sertifikāta Nr. _________________________________",A51)))</xm:f>
            <xm:f>"Sertifikāta Nr. _________________________________"</xm:f>
            <x14:dxf>
              <font>
                <color auto="1"/>
              </font>
              <fill>
                <patternFill>
                  <bgColor rgb="FFC6EFCE"/>
                </patternFill>
              </fill>
            </x14:dxf>
          </x14:cfRule>
          <xm:sqref>A51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92D050"/>
  </sheetPr>
  <dimension ref="A1:P52"/>
  <sheetViews>
    <sheetView topLeftCell="A27" workbookViewId="0">
      <selection activeCell="A48" sqref="A40:XFD4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'4a+c+n'!D1</f>
        <v>4</v>
      </c>
      <c r="E1" s="26"/>
      <c r="F1" s="26"/>
      <c r="G1" s="26"/>
      <c r="H1" s="26"/>
      <c r="I1" s="26"/>
      <c r="J1" s="26"/>
      <c r="N1" s="30"/>
      <c r="O1" s="31"/>
      <c r="P1" s="32"/>
    </row>
    <row r="2" spans="1:16">
      <c r="A2" s="33"/>
      <c r="B2" s="33"/>
      <c r="C2" s="324" t="str">
        <f>'4a+c+n'!C2:I2</f>
        <v>Logi un durvis</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P40</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125" t="s">
        <v>61</v>
      </c>
    </row>
    <row r="14" spans="1:16">
      <c r="A14" s="63">
        <f>IF(P14=0,0,IF(COUNTBLANK(P14)=1,0,COUNTA($P$14:P14)))</f>
        <v>0</v>
      </c>
      <c r="B14" s="27">
        <f>IF($C$4="Attiecināmās izmaksas",IF('4a+c+n'!$Q14="A",'4a+c+n'!B14,0),0)</f>
        <v>0</v>
      </c>
      <c r="C14" s="27">
        <f>IF($C$4="Attiecināmās izmaksas",IF('4a+c+n'!$Q14="A",'4a+c+n'!C14,0),0)</f>
        <v>0</v>
      </c>
      <c r="D14" s="27">
        <f>IF($C$4="Attiecināmās izmaksas",IF('4a+c+n'!$Q14="A",'4a+c+n'!D14,0),0)</f>
        <v>0</v>
      </c>
      <c r="E14" s="57"/>
      <c r="F14" s="79"/>
      <c r="G14" s="27">
        <f>IF($C$4="Attiecināmās izmaksas",IF('4a+c+n'!$Q14="A",'4a+c+n'!G14,0),0)</f>
        <v>0</v>
      </c>
      <c r="H14" s="27">
        <f>IF($C$4="Attiecināmās izmaksas",IF('4a+c+n'!$Q14="A",'4a+c+n'!H14,0),0)</f>
        <v>0</v>
      </c>
      <c r="I14" s="27"/>
      <c r="J14" s="27"/>
      <c r="K14" s="57">
        <f>IF($C$4="Attiecināmās izmaksas",IF('4a+c+n'!$Q14="A",'4a+c+n'!K14,0),0)</f>
        <v>0</v>
      </c>
      <c r="L14" s="79">
        <f>IF($C$4="Attiecināmās izmaksas",IF('4a+c+n'!$Q14="A",'4a+c+n'!L14,0),0)</f>
        <v>0</v>
      </c>
      <c r="M14" s="27">
        <f>IF($C$4="Attiecināmās izmaksas",IF('4a+c+n'!$Q14="A",'4a+c+n'!M14,0),0)</f>
        <v>0</v>
      </c>
      <c r="N14" s="27">
        <f>IF($C$4="Attiecināmās izmaksas",IF('4a+c+n'!$Q14="A",'4a+c+n'!N14,0),0)</f>
        <v>0</v>
      </c>
      <c r="O14" s="27">
        <f>IF($C$4="Attiecināmās izmaksas",IF('4a+c+n'!$Q14="A",'4a+c+n'!O14,0),0)</f>
        <v>0</v>
      </c>
      <c r="P14" s="57">
        <f>IF($C$4="Attiecināmās izmaksas",IF('4a+c+n'!$Q14="A",'4a+c+n'!P14,0),0)</f>
        <v>0</v>
      </c>
    </row>
    <row r="15" spans="1:16" ht="33.75">
      <c r="A15" s="64">
        <f>IF(P15=0,0,IF(COUNTBLANK(P15)=1,0,COUNTA($P$14:P15)))</f>
        <v>0</v>
      </c>
      <c r="B15" s="28" t="str">
        <f>IF($C$4="Attiecināmās izmaksas",IF('4a+c+n'!$Q15="A",'4a+c+n'!B15,0),0)</f>
        <v>13-00000</v>
      </c>
      <c r="C15" s="28" t="str">
        <f>IF($C$4="Attiecināmās izmaksas",IF('4a+c+n'!$Q15="A",'4a+c+n'!C15,0),0)</f>
        <v>Hidroizolējošas lentas CONTEGA Exo vai ekvivalentas iestrāde pa loga perimetru (visiem logiem)</v>
      </c>
      <c r="D15" s="28" t="str">
        <f>IF($C$4="Attiecināmās izmaksas",IF('4a+c+n'!$Q15="A",'4a+c+n'!D15,0),0)</f>
        <v>tm</v>
      </c>
      <c r="E15" s="59"/>
      <c r="F15" s="81"/>
      <c r="G15" s="28"/>
      <c r="H15" s="28">
        <f>IF($C$4="Attiecināmās izmaksas",IF('4a+c+n'!$Q15="A",'4a+c+n'!H15,0),0)</f>
        <v>0</v>
      </c>
      <c r="I15" s="28"/>
      <c r="J15" s="28"/>
      <c r="K15" s="59">
        <f>IF($C$4="Attiecināmās izmaksas",IF('4a+c+n'!$Q15="A",'4a+c+n'!K15,0),0)</f>
        <v>0</v>
      </c>
      <c r="L15" s="81">
        <f>IF($C$4="Attiecināmās izmaksas",IF('4a+c+n'!$Q15="A",'4a+c+n'!L15,0),0)</f>
        <v>0</v>
      </c>
      <c r="M15" s="28">
        <f>IF($C$4="Attiecināmās izmaksas",IF('4a+c+n'!$Q15="A",'4a+c+n'!M15,0),0)</f>
        <v>0</v>
      </c>
      <c r="N15" s="28">
        <f>IF($C$4="Attiecināmās izmaksas",IF('4a+c+n'!$Q15="A",'4a+c+n'!N15,0),0)</f>
        <v>0</v>
      </c>
      <c r="O15" s="28">
        <f>IF($C$4="Attiecināmās izmaksas",IF('4a+c+n'!$Q15="A",'4a+c+n'!O15,0),0)</f>
        <v>0</v>
      </c>
      <c r="P15" s="59">
        <f>IF($C$4="Attiecināmās izmaksas",IF('4a+c+n'!$Q15="A",'4a+c+n'!P15,0),0)</f>
        <v>0</v>
      </c>
    </row>
    <row r="16" spans="1:16" ht="45">
      <c r="A16" s="64">
        <f>IF(P16=0,0,IF(COUNTBLANK(P16)=1,0,COUNTA($P$14:P16)))</f>
        <v>0</v>
      </c>
      <c r="B16" s="28" t="str">
        <f>IF($C$4="Attiecināmās izmaksas",IF('4a+c+n'!$Q16="A",'4a+c+n'!B16,0),0)</f>
        <v>13-00000</v>
      </c>
      <c r="C16" s="28" t="str">
        <f>IF($C$4="Attiecināmās izmaksas",IF('4a+c+n'!$Q16="A",'4a+c+n'!C16,0),0)</f>
        <v>Jaunu trīs stikla pakešu PVC logu bloku uzstādīšana ( U≤1,1 (W/m2 K). Rāmja profilā paredzēt Temix tipa distanceri. Krāsa atbilstoši krāsu pasai, iekšpuse balta. L01 logu bloks (1400x1500), t.sk, furnitūra</v>
      </c>
      <c r="D16" s="28" t="str">
        <f>IF($C$4="Attiecināmās izmaksas",IF('4a+c+n'!$Q16="A",'4a+c+n'!D16,0),0)</f>
        <v>gab.</v>
      </c>
      <c r="E16" s="59"/>
      <c r="F16" s="81"/>
      <c r="G16" s="28"/>
      <c r="H16" s="28">
        <f>IF($C$4="Attiecināmās izmaksas",IF('4a+c+n'!$Q16="A",'4a+c+n'!H16,0),0)</f>
        <v>0</v>
      </c>
      <c r="I16" s="28"/>
      <c r="J16" s="28"/>
      <c r="K16" s="59">
        <f>IF($C$4="Attiecināmās izmaksas",IF('4a+c+n'!$Q16="A",'4a+c+n'!K16,0),0)</f>
        <v>0</v>
      </c>
      <c r="L16" s="81">
        <f>IF($C$4="Attiecināmās izmaksas",IF('4a+c+n'!$Q16="A",'4a+c+n'!L16,0),0)</f>
        <v>0</v>
      </c>
      <c r="M16" s="28">
        <f>IF($C$4="Attiecināmās izmaksas",IF('4a+c+n'!$Q16="A",'4a+c+n'!M16,0),0)</f>
        <v>0</v>
      </c>
      <c r="N16" s="28">
        <f>IF($C$4="Attiecināmās izmaksas",IF('4a+c+n'!$Q16="A",'4a+c+n'!N16,0),0)</f>
        <v>0</v>
      </c>
      <c r="O16" s="28">
        <f>IF($C$4="Attiecināmās izmaksas",IF('4a+c+n'!$Q16="A",'4a+c+n'!O16,0),0)</f>
        <v>0</v>
      </c>
      <c r="P16" s="59">
        <f>IF($C$4="Attiecināmās izmaksas",IF('4a+c+n'!$Q16="A",'4a+c+n'!P16,0),0)</f>
        <v>0</v>
      </c>
    </row>
    <row r="17" spans="1:16" ht="45">
      <c r="A17" s="64">
        <f>IF(P17=0,0,IF(COUNTBLANK(P17)=1,0,COUNTA($P$14:P17)))</f>
        <v>0</v>
      </c>
      <c r="B17" s="28" t="str">
        <f>IF($C$4="Attiecināmās izmaksas",IF('4a+c+n'!$Q17="A",'4a+c+n'!B17,0),0)</f>
        <v>13-00000</v>
      </c>
      <c r="C17" s="28" t="str">
        <f>IF($C$4="Attiecināmās izmaksas",IF('4a+c+n'!$Q17="A",'4a+c+n'!C17,0),0)</f>
        <v>Jaunu trīs stikla pakešu PVC logu bloku uzstādīšana ( U≤1,1 (W/m2 K). Rāmja profilā paredzēt Temix tipa distanceri. Krāsa atbilstoši krāsu pasai, iekšpuse balta. L02 logu bloks (200x1500), t.sk, furnitūra</v>
      </c>
      <c r="D17" s="28" t="str">
        <f>IF($C$4="Attiecināmās izmaksas",IF('4a+c+n'!$Q17="A",'4a+c+n'!D17,0),0)</f>
        <v>gab.</v>
      </c>
      <c r="E17" s="59"/>
      <c r="F17" s="81"/>
      <c r="G17" s="28"/>
      <c r="H17" s="28">
        <f>IF($C$4="Attiecināmās izmaksas",IF('4a+c+n'!$Q17="A",'4a+c+n'!H17,0),0)</f>
        <v>0</v>
      </c>
      <c r="I17" s="28"/>
      <c r="J17" s="28"/>
      <c r="K17" s="59">
        <f>IF($C$4="Attiecināmās izmaksas",IF('4a+c+n'!$Q17="A",'4a+c+n'!K17,0),0)</f>
        <v>0</v>
      </c>
      <c r="L17" s="81">
        <f>IF($C$4="Attiecināmās izmaksas",IF('4a+c+n'!$Q17="A",'4a+c+n'!L17,0),0)</f>
        <v>0</v>
      </c>
      <c r="M17" s="28">
        <f>IF($C$4="Attiecināmās izmaksas",IF('4a+c+n'!$Q17="A",'4a+c+n'!M17,0),0)</f>
        <v>0</v>
      </c>
      <c r="N17" s="28">
        <f>IF($C$4="Attiecināmās izmaksas",IF('4a+c+n'!$Q17="A",'4a+c+n'!N17,0),0)</f>
        <v>0</v>
      </c>
      <c r="O17" s="28">
        <f>IF($C$4="Attiecināmās izmaksas",IF('4a+c+n'!$Q17="A",'4a+c+n'!O17,0),0)</f>
        <v>0</v>
      </c>
      <c r="P17" s="59">
        <f>IF($C$4="Attiecināmās izmaksas",IF('4a+c+n'!$Q17="A",'4a+c+n'!P17,0),0)</f>
        <v>0</v>
      </c>
    </row>
    <row r="18" spans="1:16" ht="56.25">
      <c r="A18" s="64">
        <f>IF(P18=0,0,IF(COUNTBLANK(P18)=1,0,COUNTA($P$14:P18)))</f>
        <v>0</v>
      </c>
      <c r="B18" s="28" t="str">
        <f>IF($C$4="Attiecināmās izmaksas",IF('4a+c+n'!$Q18="A",'4a+c+n'!B18,0),0)</f>
        <v>13-00000</v>
      </c>
      <c r="C18" s="28" t="str">
        <f>IF($C$4="Attiecināmās izmaksas",IF('4a+c+n'!$Q18="A",'4a+c+n'!C18,0),0)</f>
        <v>Jaunu divu stikla pakešu PVC logu bloku uzstādīšana ( U≤1,1 (W/m2 K). Rāmja profilā paredzēt Temix tipa distanceri. Krāsa atbilstoši krāsu pasai, iekšpuse balta. L03 logu bloks (1480 x 2100/1500), t.sk, furnitūra</v>
      </c>
      <c r="D18" s="28" t="str">
        <f>IF($C$4="Attiecināmās izmaksas",IF('4a+c+n'!$Q18="A",'4a+c+n'!D18,0),0)</f>
        <v>gab.</v>
      </c>
      <c r="E18" s="59"/>
      <c r="F18" s="81"/>
      <c r="G18" s="28"/>
      <c r="H18" s="28">
        <f>IF($C$4="Attiecināmās izmaksas",IF('4a+c+n'!$Q18="A",'4a+c+n'!H18,0),0)</f>
        <v>0</v>
      </c>
      <c r="I18" s="28"/>
      <c r="J18" s="28"/>
      <c r="K18" s="59">
        <f>IF($C$4="Attiecināmās izmaksas",IF('4a+c+n'!$Q18="A",'4a+c+n'!K18,0),0)</f>
        <v>0</v>
      </c>
      <c r="L18" s="81">
        <f>IF($C$4="Attiecināmās izmaksas",IF('4a+c+n'!$Q18="A",'4a+c+n'!L18,0),0)</f>
        <v>0</v>
      </c>
      <c r="M18" s="28">
        <f>IF($C$4="Attiecināmās izmaksas",IF('4a+c+n'!$Q18="A",'4a+c+n'!M18,0),0)</f>
        <v>0</v>
      </c>
      <c r="N18" s="28">
        <f>IF($C$4="Attiecināmās izmaksas",IF('4a+c+n'!$Q18="A",'4a+c+n'!N18,0),0)</f>
        <v>0</v>
      </c>
      <c r="O18" s="28">
        <f>IF($C$4="Attiecināmās izmaksas",IF('4a+c+n'!$Q18="A",'4a+c+n'!O18,0),0)</f>
        <v>0</v>
      </c>
      <c r="P18" s="59">
        <f>IF($C$4="Attiecināmās izmaksas",IF('4a+c+n'!$Q18="A",'4a+c+n'!P18,0),0)</f>
        <v>0</v>
      </c>
    </row>
    <row r="19" spans="1:16" ht="45">
      <c r="A19" s="64">
        <f>IF(P19=0,0,IF(COUNTBLANK(P19)=1,0,COUNTA($P$14:P19)))</f>
        <v>0</v>
      </c>
      <c r="B19" s="28" t="str">
        <f>IF($C$4="Attiecināmās izmaksas",IF('4a+c+n'!$Q19="A",'4a+c+n'!B19,0),0)</f>
        <v>13-00000</v>
      </c>
      <c r="C19" s="28" t="str">
        <f>IF($C$4="Attiecināmās izmaksas",IF('4a+c+n'!$Q19="A",'4a+c+n'!C19,0),0)</f>
        <v>Jaunu trīs stikla pakešu PVC logu bloku uzstādīšana ( U≤1,1 (W/m2 K). Rāmja profilā paredzēt Temix tipa distanceri. Krāsa atbilstoši krāsu pasai, iekšpuse balta. L04 logu bloks (1700 x 1000), t.sk, furnitūra</v>
      </c>
      <c r="D19" s="28" t="str">
        <f>IF($C$4="Attiecināmās izmaksas",IF('4a+c+n'!$Q19="A",'4a+c+n'!D19,0),0)</f>
        <v>gab.</v>
      </c>
      <c r="E19" s="59"/>
      <c r="F19" s="81"/>
      <c r="G19" s="28"/>
      <c r="H19" s="28">
        <f>IF($C$4="Attiecināmās izmaksas",IF('4a+c+n'!$Q19="A",'4a+c+n'!H19,0),0)</f>
        <v>0</v>
      </c>
      <c r="I19" s="28"/>
      <c r="J19" s="28"/>
      <c r="K19" s="59">
        <f>IF($C$4="Attiecināmās izmaksas",IF('4a+c+n'!$Q19="A",'4a+c+n'!K19,0),0)</f>
        <v>0</v>
      </c>
      <c r="L19" s="81">
        <f>IF($C$4="Attiecināmās izmaksas",IF('4a+c+n'!$Q19="A",'4a+c+n'!L19,0),0)</f>
        <v>0</v>
      </c>
      <c r="M19" s="28">
        <f>IF($C$4="Attiecināmās izmaksas",IF('4a+c+n'!$Q19="A",'4a+c+n'!M19,0),0)</f>
        <v>0</v>
      </c>
      <c r="N19" s="28">
        <f>IF($C$4="Attiecināmās izmaksas",IF('4a+c+n'!$Q19="A",'4a+c+n'!N19,0),0)</f>
        <v>0</v>
      </c>
      <c r="O19" s="28">
        <f>IF($C$4="Attiecināmās izmaksas",IF('4a+c+n'!$Q19="A",'4a+c+n'!O19,0),0)</f>
        <v>0</v>
      </c>
      <c r="P19" s="59">
        <f>IF($C$4="Attiecināmās izmaksas",IF('4a+c+n'!$Q19="A",'4a+c+n'!P19,0),0)</f>
        <v>0</v>
      </c>
    </row>
    <row r="20" spans="1:16" ht="45">
      <c r="A20" s="64">
        <f>IF(P20=0,0,IF(COUNTBLANK(P20)=1,0,COUNTA($P$14:P20)))</f>
        <v>0</v>
      </c>
      <c r="B20" s="28" t="str">
        <f>IF($C$4="Attiecināmās izmaksas",IF('4a+c+n'!$Q20="A",'4a+c+n'!B20,0),0)</f>
        <v>13-00000</v>
      </c>
      <c r="C20" s="28" t="str">
        <f>IF($C$4="Attiecināmās izmaksas",IF('4a+c+n'!$Q20="A",'4a+c+n'!C20,0),0)</f>
        <v>Jaunu trīs stikla pakešu PVC logu bloku uzstādīšana ( U≤1,1 (W/m2 K). Rāmja profilā paredzēt Temix tipa distanceri. Krāsa atbilstoši krāsu pasai, iekšpuse balta. L05 logu bloks (3300 x 1500), t.sk, furnitūra</v>
      </c>
      <c r="D20" s="28" t="str">
        <f>IF($C$4="Attiecināmās izmaksas",IF('4a+c+n'!$Q20="A",'4a+c+n'!D20,0),0)</f>
        <v>gab.</v>
      </c>
      <c r="E20" s="59"/>
      <c r="F20" s="81"/>
      <c r="G20" s="28"/>
      <c r="H20" s="28">
        <f>IF($C$4="Attiecināmās izmaksas",IF('4a+c+n'!$Q20="A",'4a+c+n'!H20,0),0)</f>
        <v>0</v>
      </c>
      <c r="I20" s="28"/>
      <c r="J20" s="28"/>
      <c r="K20" s="59">
        <f>IF($C$4="Attiecināmās izmaksas",IF('4a+c+n'!$Q20="A",'4a+c+n'!K20,0),0)</f>
        <v>0</v>
      </c>
      <c r="L20" s="81">
        <f>IF($C$4="Attiecināmās izmaksas",IF('4a+c+n'!$Q20="A",'4a+c+n'!L20,0),0)</f>
        <v>0</v>
      </c>
      <c r="M20" s="28">
        <f>IF($C$4="Attiecināmās izmaksas",IF('4a+c+n'!$Q20="A",'4a+c+n'!M20,0),0)</f>
        <v>0</v>
      </c>
      <c r="N20" s="28">
        <f>IF($C$4="Attiecināmās izmaksas",IF('4a+c+n'!$Q20="A",'4a+c+n'!N20,0),0)</f>
        <v>0</v>
      </c>
      <c r="O20" s="28">
        <f>IF($C$4="Attiecināmās izmaksas",IF('4a+c+n'!$Q20="A",'4a+c+n'!O20,0),0)</f>
        <v>0</v>
      </c>
      <c r="P20" s="59">
        <f>IF($C$4="Attiecināmās izmaksas",IF('4a+c+n'!$Q20="A",'4a+c+n'!P20,0),0)</f>
        <v>0</v>
      </c>
    </row>
    <row r="21" spans="1:16" ht="45">
      <c r="A21" s="64">
        <f>IF(P21=0,0,IF(COUNTBLANK(P21)=1,0,COUNTA($P$14:P21)))</f>
        <v>0</v>
      </c>
      <c r="B21" s="28" t="str">
        <f>IF($C$4="Attiecināmās izmaksas",IF('4a+c+n'!$Q21="A",'4a+c+n'!B21,0),0)</f>
        <v>13-00000</v>
      </c>
      <c r="C21" s="28" t="str">
        <f>IF($C$4="Attiecināmās izmaksas",IF('4a+c+n'!$Q21="A",'4a+c+n'!C21,0),0)</f>
        <v>Jaunu trīs stikla pakešu PVC logu bloku uzstādīšana ( U≤1,1 (W/m2 K). Rāmja profilā paredzēt Temix tipa distanceri. Krāsa atbilstoši krāsu pasai, iekšpuse balta. L06 logu bloks (2850 x 1500), t.sk, furnitūra</v>
      </c>
      <c r="D21" s="28" t="str">
        <f>IF($C$4="Attiecināmās izmaksas",IF('4a+c+n'!$Q21="A",'4a+c+n'!D21,0),0)</f>
        <v>gab.</v>
      </c>
      <c r="E21" s="59"/>
      <c r="F21" s="81"/>
      <c r="G21" s="28"/>
      <c r="H21" s="28">
        <f>IF($C$4="Attiecināmās izmaksas",IF('4a+c+n'!$Q21="A",'4a+c+n'!H21,0),0)</f>
        <v>0</v>
      </c>
      <c r="I21" s="28"/>
      <c r="J21" s="28"/>
      <c r="K21" s="59">
        <f>IF($C$4="Attiecināmās izmaksas",IF('4a+c+n'!$Q21="A",'4a+c+n'!K21,0),0)</f>
        <v>0</v>
      </c>
      <c r="L21" s="81">
        <f>IF($C$4="Attiecināmās izmaksas",IF('4a+c+n'!$Q21="A",'4a+c+n'!L21,0),0)</f>
        <v>0</v>
      </c>
      <c r="M21" s="28">
        <f>IF($C$4="Attiecināmās izmaksas",IF('4a+c+n'!$Q21="A",'4a+c+n'!M21,0),0)</f>
        <v>0</v>
      </c>
      <c r="N21" s="28">
        <f>IF($C$4="Attiecināmās izmaksas",IF('4a+c+n'!$Q21="A",'4a+c+n'!N21,0),0)</f>
        <v>0</v>
      </c>
      <c r="O21" s="28">
        <f>IF($C$4="Attiecināmās izmaksas",IF('4a+c+n'!$Q21="A",'4a+c+n'!O21,0),0)</f>
        <v>0</v>
      </c>
      <c r="P21" s="59">
        <f>IF($C$4="Attiecināmās izmaksas",IF('4a+c+n'!$Q21="A",'4a+c+n'!P21,0),0)</f>
        <v>0</v>
      </c>
    </row>
    <row r="22" spans="1:16" ht="22.5">
      <c r="A22" s="64">
        <f>IF(P22=0,0,IF(COUNTBLANK(P22)=1,0,COUNTA($P$14:P22)))</f>
        <v>0</v>
      </c>
      <c r="B22" s="28" t="str">
        <f>IF($C$4="Attiecināmās izmaksas",IF('4a+c+n'!$Q22="A",'4a+c+n'!B22,0),0)</f>
        <v>13-00000</v>
      </c>
      <c r="C22" s="28" t="str">
        <f>IF($C$4="Attiecināmās izmaksas",IF('4a+c+n'!$Q22="A",'4a+c+n'!C22,0),0)</f>
        <v>Demontēto lodžiju ustādīšana atpakaļ</v>
      </c>
      <c r="D22" s="28" t="str">
        <f>IF($C$4="Attiecināmās izmaksas",IF('4a+c+n'!$Q22="A",'4a+c+n'!D22,0),0)</f>
        <v>gab.</v>
      </c>
      <c r="E22" s="59"/>
      <c r="F22" s="81"/>
      <c r="G22" s="28"/>
      <c r="H22" s="28">
        <f>IF($C$4="Attiecināmās izmaksas",IF('4a+c+n'!$Q22="A",'4a+c+n'!H22,0),0)</f>
        <v>0</v>
      </c>
      <c r="I22" s="28"/>
      <c r="J22" s="28"/>
      <c r="K22" s="59">
        <f>IF($C$4="Attiecināmās izmaksas",IF('4a+c+n'!$Q22="A",'4a+c+n'!K22,0),0)</f>
        <v>0</v>
      </c>
      <c r="L22" s="81">
        <f>IF($C$4="Attiecināmās izmaksas",IF('4a+c+n'!$Q22="A",'4a+c+n'!L22,0),0)</f>
        <v>0</v>
      </c>
      <c r="M22" s="28">
        <f>IF($C$4="Attiecināmās izmaksas",IF('4a+c+n'!$Q22="A",'4a+c+n'!M22,0),0)</f>
        <v>0</v>
      </c>
      <c r="N22" s="28">
        <f>IF($C$4="Attiecināmās izmaksas",IF('4a+c+n'!$Q22="A",'4a+c+n'!N22,0),0)</f>
        <v>0</v>
      </c>
      <c r="O22" s="28">
        <f>IF($C$4="Attiecināmās izmaksas",IF('4a+c+n'!$Q22="A",'4a+c+n'!O22,0),0)</f>
        <v>0</v>
      </c>
      <c r="P22" s="59">
        <f>IF($C$4="Attiecināmās izmaksas",IF('4a+c+n'!$Q22="A",'4a+c+n'!P22,0),0)</f>
        <v>0</v>
      </c>
    </row>
    <row r="23" spans="1:16" ht="22.5">
      <c r="A23" s="64">
        <f>IF(P23=0,0,IF(COUNTBLANK(P23)=1,0,COUNTA($P$14:P23)))</f>
        <v>0</v>
      </c>
      <c r="B23" s="28" t="str">
        <f>IF($C$4="Attiecināmās izmaksas",IF('4a+c+n'!$Q23="A",'4a+c+n'!B23,0),0)</f>
        <v>13-00000</v>
      </c>
      <c r="C23" s="28" t="str">
        <f>IF($C$4="Attiecināmās izmaksas",IF('4a+c+n'!$Q23="A",'4a+c+n'!C23,0),0)</f>
        <v>Esošo un maināmo logu aprīkošana ar ventilācijas iekārtu Gecco 3 vai ekvivalentu</v>
      </c>
      <c r="D23" s="28" t="str">
        <f>IF($C$4="Attiecināmās izmaksas",IF('4a+c+n'!$Q23="A",'4a+c+n'!D23,0),0)</f>
        <v>gab.</v>
      </c>
      <c r="E23" s="59"/>
      <c r="F23" s="81"/>
      <c r="G23" s="28"/>
      <c r="H23" s="28">
        <f>IF($C$4="Attiecināmās izmaksas",IF('4a+c+n'!$Q23="A",'4a+c+n'!H23,0),0)</f>
        <v>0</v>
      </c>
      <c r="I23" s="28"/>
      <c r="J23" s="28"/>
      <c r="K23" s="59">
        <f>IF($C$4="Attiecināmās izmaksas",IF('4a+c+n'!$Q23="A",'4a+c+n'!K23,0),0)</f>
        <v>0</v>
      </c>
      <c r="L23" s="81">
        <f>IF($C$4="Attiecināmās izmaksas",IF('4a+c+n'!$Q23="A",'4a+c+n'!L23,0),0)</f>
        <v>0</v>
      </c>
      <c r="M23" s="28">
        <f>IF($C$4="Attiecināmās izmaksas",IF('4a+c+n'!$Q23="A",'4a+c+n'!M23,0),0)</f>
        <v>0</v>
      </c>
      <c r="N23" s="28">
        <f>IF($C$4="Attiecināmās izmaksas",IF('4a+c+n'!$Q23="A",'4a+c+n'!N23,0),0)</f>
        <v>0</v>
      </c>
      <c r="O23" s="28">
        <f>IF($C$4="Attiecināmās izmaksas",IF('4a+c+n'!$Q23="A",'4a+c+n'!O23,0),0)</f>
        <v>0</v>
      </c>
      <c r="P23" s="59">
        <f>IF($C$4="Attiecināmās izmaksas",IF('4a+c+n'!$Q23="A",'4a+c+n'!P23,0),0)</f>
        <v>0</v>
      </c>
    </row>
    <row r="24" spans="1:16">
      <c r="A24" s="64">
        <f>IF(P24=0,0,IF(COUNTBLANK(P24)=1,0,COUNTA($P$14:P24)))</f>
        <v>0</v>
      </c>
      <c r="B24" s="28">
        <f>IF($C$4="Attiecināmās izmaksas",IF('4a+c+n'!$Q24="A",'4a+c+n'!B24,0),0)</f>
        <v>0</v>
      </c>
      <c r="C24" s="28">
        <f>IF($C$4="Attiecināmās izmaksas",IF('4a+c+n'!$Q24="A",'4a+c+n'!C24,0),0)</f>
        <v>0</v>
      </c>
      <c r="D24" s="28">
        <f>IF($C$4="Attiecināmās izmaksas",IF('4a+c+n'!$Q24="A",'4a+c+n'!D24,0),0)</f>
        <v>0</v>
      </c>
      <c r="E24" s="59"/>
      <c r="F24" s="81"/>
      <c r="G24" s="28"/>
      <c r="H24" s="28">
        <f>IF($C$4="Attiecināmās izmaksas",IF('4a+c+n'!$Q24="A",'4a+c+n'!H24,0),0)</f>
        <v>0</v>
      </c>
      <c r="I24" s="28"/>
      <c r="J24" s="28"/>
      <c r="K24" s="59">
        <f>IF($C$4="Attiecināmās izmaksas",IF('4a+c+n'!$Q24="A",'4a+c+n'!K24,0),0)</f>
        <v>0</v>
      </c>
      <c r="L24" s="81">
        <f>IF($C$4="Attiecināmās izmaksas",IF('4a+c+n'!$Q24="A",'4a+c+n'!L24,0),0)</f>
        <v>0</v>
      </c>
      <c r="M24" s="28">
        <f>IF($C$4="Attiecināmās izmaksas",IF('4a+c+n'!$Q24="A",'4a+c+n'!M24,0),0)</f>
        <v>0</v>
      </c>
      <c r="N24" s="28">
        <f>IF($C$4="Attiecināmās izmaksas",IF('4a+c+n'!$Q24="A",'4a+c+n'!N24,0),0)</f>
        <v>0</v>
      </c>
      <c r="O24" s="28">
        <f>IF($C$4="Attiecināmās izmaksas",IF('4a+c+n'!$Q24="A",'4a+c+n'!O24,0),0)</f>
        <v>0</v>
      </c>
      <c r="P24" s="59">
        <f>IF($C$4="Attiecināmās izmaksas",IF('4a+c+n'!$Q24="A",'4a+c+n'!P24,0),0)</f>
        <v>0</v>
      </c>
    </row>
    <row r="25" spans="1:16" ht="56.25">
      <c r="A25" s="64">
        <f>IF(P25=0,0,IF(COUNTBLANK(P25)=1,0,COUNTA($P$14:P25)))</f>
        <v>0</v>
      </c>
      <c r="B25" s="28" t="str">
        <f>IF($C$4="Attiecināmās izmaksas",IF('4a+c+n'!$Q25="A",'4a+c+n'!B25,0),0)</f>
        <v>13-00000</v>
      </c>
      <c r="C25" s="28" t="str">
        <f>IF($C$4="Attiecināmās izmaksas",IF('4a+c+n'!$Q25="A",'4a+c+n'!C25,0),0)</f>
        <v>Jaunu metāla durvju bloka uzstādīšana (U≤1,6 (W/m2 K), t.sk. iekšējā apdare, ārējā hidroizolējošā lenta, iekšējā difūzijas lenta. Krāsa atbilstoši krāsu pasei.  D01 metāla durvju bloks  (1000 x 2400), t.sk, furnitūra</v>
      </c>
      <c r="D25" s="28" t="str">
        <f>IF($C$4="Attiecināmās izmaksas",IF('4a+c+n'!$Q25="A",'4a+c+n'!D25,0),0)</f>
        <v>gab.</v>
      </c>
      <c r="E25" s="59"/>
      <c r="F25" s="81"/>
      <c r="G25" s="28"/>
      <c r="H25" s="28">
        <f>IF($C$4="Attiecināmās izmaksas",IF('4a+c+n'!$Q25="A",'4a+c+n'!H25,0),0)</f>
        <v>0</v>
      </c>
      <c r="I25" s="28"/>
      <c r="J25" s="28"/>
      <c r="K25" s="59">
        <f>IF($C$4="Attiecināmās izmaksas",IF('4a+c+n'!$Q25="A",'4a+c+n'!K25,0),0)</f>
        <v>0</v>
      </c>
      <c r="L25" s="81">
        <f>IF($C$4="Attiecināmās izmaksas",IF('4a+c+n'!$Q25="A",'4a+c+n'!L25,0),0)</f>
        <v>0</v>
      </c>
      <c r="M25" s="28">
        <f>IF($C$4="Attiecināmās izmaksas",IF('4a+c+n'!$Q25="A",'4a+c+n'!M25,0),0)</f>
        <v>0</v>
      </c>
      <c r="N25" s="28">
        <f>IF($C$4="Attiecināmās izmaksas",IF('4a+c+n'!$Q25="A",'4a+c+n'!N25,0),0)</f>
        <v>0</v>
      </c>
      <c r="O25" s="28">
        <f>IF($C$4="Attiecināmās izmaksas",IF('4a+c+n'!$Q25="A",'4a+c+n'!O25,0),0)</f>
        <v>0</v>
      </c>
      <c r="P25" s="59">
        <f>IF($C$4="Attiecināmās izmaksas",IF('4a+c+n'!$Q25="A",'4a+c+n'!P25,0),0)</f>
        <v>0</v>
      </c>
    </row>
    <row r="26" spans="1:16" ht="45">
      <c r="A26" s="64">
        <f>IF(P26=0,0,IF(COUNTBLANK(P26)=1,0,COUNTA($P$14:P26)))</f>
        <v>0</v>
      </c>
      <c r="B26" s="28" t="str">
        <f>IF($C$4="Attiecināmās izmaksas",IF('4a+c+n'!$Q26="A",'4a+c+n'!B26,0),0)</f>
        <v>13-00000</v>
      </c>
      <c r="C26" s="28" t="str">
        <f>IF($C$4="Attiecināmās izmaksas",IF('4a+c+n'!$Q26="A",'4a+c+n'!C26,0),0)</f>
        <v>Jaunu PVC durvju bloka uzstādīšana , t.sk. iekšējā apdare, ārējā hidroizolējošā lenta, iekšējā difūzijas lenta. Krāsa atbilstoši krāsu pasei.  D02 PVC durvju bloks  (1200x2100), t.sk, furnitūra</v>
      </c>
      <c r="D26" s="28" t="str">
        <f>IF($C$4="Attiecināmās izmaksas",IF('4a+c+n'!$Q26="A",'4a+c+n'!D26,0),0)</f>
        <v>gab.</v>
      </c>
      <c r="E26" s="59"/>
      <c r="F26" s="81"/>
      <c r="G26" s="28"/>
      <c r="H26" s="28">
        <f>IF($C$4="Attiecināmās izmaksas",IF('4a+c+n'!$Q26="A",'4a+c+n'!H26,0),0)</f>
        <v>0</v>
      </c>
      <c r="I26" s="28"/>
      <c r="J26" s="28"/>
      <c r="K26" s="59">
        <f>IF($C$4="Attiecināmās izmaksas",IF('4a+c+n'!$Q26="A",'4a+c+n'!K26,0),0)</f>
        <v>0</v>
      </c>
      <c r="L26" s="81">
        <f>IF($C$4="Attiecināmās izmaksas",IF('4a+c+n'!$Q26="A",'4a+c+n'!L26,0),0)</f>
        <v>0</v>
      </c>
      <c r="M26" s="28">
        <f>IF($C$4="Attiecināmās izmaksas",IF('4a+c+n'!$Q26="A",'4a+c+n'!M26,0),0)</f>
        <v>0</v>
      </c>
      <c r="N26" s="28">
        <f>IF($C$4="Attiecināmās izmaksas",IF('4a+c+n'!$Q26="A",'4a+c+n'!N26,0),0)</f>
        <v>0</v>
      </c>
      <c r="O26" s="28">
        <f>IF($C$4="Attiecināmās izmaksas",IF('4a+c+n'!$Q26="A",'4a+c+n'!O26,0),0)</f>
        <v>0</v>
      </c>
      <c r="P26" s="59">
        <f>IF($C$4="Attiecināmās izmaksas",IF('4a+c+n'!$Q26="A",'4a+c+n'!P26,0),0)</f>
        <v>0</v>
      </c>
    </row>
    <row r="27" spans="1:16" ht="45">
      <c r="A27" s="64">
        <f>IF(P27=0,0,IF(COUNTBLANK(P27)=1,0,COUNTA($P$14:P27)))</f>
        <v>0</v>
      </c>
      <c r="B27" s="28" t="str">
        <f>IF($C$4="Attiecināmās izmaksas",IF('4a+c+n'!$Q27="A",'4a+c+n'!B27,0),0)</f>
        <v>13-00000</v>
      </c>
      <c r="C27" s="28" t="str">
        <f>IF($C$4="Attiecināmās izmaksas",IF('4a+c+n'!$Q27="A",'4a+c+n'!C27,0),0)</f>
        <v>Jaunu PVC durvju bloka uzstādīšana , t.sk. iekšējā apdare, ārējā hidroizolējošā lenta, iekšējā difūzijas lenta. Krāsa atbilstoši krāsu pasei.  D03 PVC durvju bloks  (1200 x 2100), t.sk, furnitūra</v>
      </c>
      <c r="D27" s="28" t="str">
        <f>IF($C$4="Attiecināmās izmaksas",IF('4a+c+n'!$Q27="A",'4a+c+n'!D27,0),0)</f>
        <v>gab.</v>
      </c>
      <c r="E27" s="59"/>
      <c r="F27" s="81"/>
      <c r="G27" s="28"/>
      <c r="H27" s="28">
        <f>IF($C$4="Attiecināmās izmaksas",IF('4a+c+n'!$Q27="A",'4a+c+n'!H27,0),0)</f>
        <v>0</v>
      </c>
      <c r="I27" s="28"/>
      <c r="J27" s="28"/>
      <c r="K27" s="59">
        <f>IF($C$4="Attiecināmās izmaksas",IF('4a+c+n'!$Q27="A",'4a+c+n'!K27,0),0)</f>
        <v>0</v>
      </c>
      <c r="L27" s="81">
        <f>IF($C$4="Attiecināmās izmaksas",IF('4a+c+n'!$Q27="A",'4a+c+n'!L27,0),0)</f>
        <v>0</v>
      </c>
      <c r="M27" s="28">
        <f>IF($C$4="Attiecināmās izmaksas",IF('4a+c+n'!$Q27="A",'4a+c+n'!M27,0),0)</f>
        <v>0</v>
      </c>
      <c r="N27" s="28">
        <f>IF($C$4="Attiecināmās izmaksas",IF('4a+c+n'!$Q27="A",'4a+c+n'!N27,0),0)</f>
        <v>0</v>
      </c>
      <c r="O27" s="28">
        <f>IF($C$4="Attiecināmās izmaksas",IF('4a+c+n'!$Q27="A",'4a+c+n'!O27,0),0)</f>
        <v>0</v>
      </c>
      <c r="P27" s="59">
        <f>IF($C$4="Attiecināmās izmaksas",IF('4a+c+n'!$Q27="A",'4a+c+n'!P27,0),0)</f>
        <v>0</v>
      </c>
    </row>
    <row r="28" spans="1:16" ht="45">
      <c r="A28" s="64">
        <f>IF(P28=0,0,IF(COUNTBLANK(P28)=1,0,COUNTA($P$14:P28)))</f>
        <v>0</v>
      </c>
      <c r="B28" s="28" t="str">
        <f>IF($C$4="Attiecināmās izmaksas",IF('4a+c+n'!$Q28="A",'4a+c+n'!B28,0),0)</f>
        <v>13-00000</v>
      </c>
      <c r="C28" s="28" t="str">
        <f>IF($C$4="Attiecināmās izmaksas",IF('4a+c+n'!$Q28="A",'4a+c+n'!C28,0),0)</f>
        <v>Jaunu ugunsdrošu EI30 metāla durvju bloka uzstādīšana (U≤1,6 (W/m2 K), t.sk. iekšējā apdare.  D04 metāla durvju bloks  (850 x 850), t.sk, furnitūra Aprīkojamas ar aizvērējmehānismu, slēdzamas.</v>
      </c>
      <c r="D28" s="28" t="str">
        <f>IF($C$4="Attiecināmās izmaksas",IF('4a+c+n'!$Q28="A",'4a+c+n'!D28,0),0)</f>
        <v>gab.</v>
      </c>
      <c r="E28" s="59"/>
      <c r="F28" s="81"/>
      <c r="G28" s="28"/>
      <c r="H28" s="28">
        <f>IF($C$4="Attiecināmās izmaksas",IF('4a+c+n'!$Q28="A",'4a+c+n'!H28,0),0)</f>
        <v>0</v>
      </c>
      <c r="I28" s="28"/>
      <c r="J28" s="28"/>
      <c r="K28" s="59">
        <f>IF($C$4="Attiecināmās izmaksas",IF('4a+c+n'!$Q28="A",'4a+c+n'!K28,0),0)</f>
        <v>0</v>
      </c>
      <c r="L28" s="81">
        <f>IF($C$4="Attiecināmās izmaksas",IF('4a+c+n'!$Q28="A",'4a+c+n'!L28,0),0)</f>
        <v>0</v>
      </c>
      <c r="M28" s="28">
        <f>IF($C$4="Attiecināmās izmaksas",IF('4a+c+n'!$Q28="A",'4a+c+n'!M28,0),0)</f>
        <v>0</v>
      </c>
      <c r="N28" s="28">
        <f>IF($C$4="Attiecināmās izmaksas",IF('4a+c+n'!$Q28="A",'4a+c+n'!N28,0),0)</f>
        <v>0</v>
      </c>
      <c r="O28" s="28">
        <f>IF($C$4="Attiecināmās izmaksas",IF('4a+c+n'!$Q28="A",'4a+c+n'!O28,0),0)</f>
        <v>0</v>
      </c>
      <c r="P28" s="59">
        <f>IF($C$4="Attiecināmās izmaksas",IF('4a+c+n'!$Q28="A",'4a+c+n'!P28,0),0)</f>
        <v>0</v>
      </c>
    </row>
    <row r="29" spans="1:16">
      <c r="A29" s="64">
        <f>IF(P29=0,0,IF(COUNTBLANK(P29)=1,0,COUNTA($P$14:P29)))</f>
        <v>0</v>
      </c>
      <c r="B29" s="28">
        <f>IF($C$4="Attiecināmās izmaksas",IF('4a+c+n'!$Q29="A",'4a+c+n'!B29,0),0)</f>
        <v>0</v>
      </c>
      <c r="C29" s="28">
        <f>IF($C$4="Attiecināmās izmaksas",IF('4a+c+n'!$Q29="A",'4a+c+n'!C29,0),0)</f>
        <v>0</v>
      </c>
      <c r="D29" s="28">
        <f>IF($C$4="Attiecināmās izmaksas",IF('4a+c+n'!$Q29="A",'4a+c+n'!D29,0),0)</f>
        <v>0</v>
      </c>
      <c r="E29" s="59"/>
      <c r="F29" s="81"/>
      <c r="G29" s="28"/>
      <c r="H29" s="28">
        <f>IF($C$4="Attiecināmās izmaksas",IF('4a+c+n'!$Q29="A",'4a+c+n'!H29,0),0)</f>
        <v>0</v>
      </c>
      <c r="I29" s="28"/>
      <c r="J29" s="28"/>
      <c r="K29" s="59">
        <f>IF($C$4="Attiecināmās izmaksas",IF('4a+c+n'!$Q29="A",'4a+c+n'!K29,0),0)</f>
        <v>0</v>
      </c>
      <c r="L29" s="81">
        <f>IF($C$4="Attiecināmās izmaksas",IF('4a+c+n'!$Q29="A",'4a+c+n'!L29,0),0)</f>
        <v>0</v>
      </c>
      <c r="M29" s="28">
        <f>IF($C$4="Attiecināmās izmaksas",IF('4a+c+n'!$Q29="A",'4a+c+n'!M29,0),0)</f>
        <v>0</v>
      </c>
      <c r="N29" s="28">
        <f>IF($C$4="Attiecināmās izmaksas",IF('4a+c+n'!$Q29="A",'4a+c+n'!N29,0),0)</f>
        <v>0</v>
      </c>
      <c r="O29" s="28">
        <f>IF($C$4="Attiecināmās izmaksas",IF('4a+c+n'!$Q29="A",'4a+c+n'!O29,0),0)</f>
        <v>0</v>
      </c>
      <c r="P29" s="59">
        <f>IF($C$4="Attiecināmās izmaksas",IF('4a+c+n'!$Q29="A",'4a+c+n'!P29,0),0)</f>
        <v>0</v>
      </c>
    </row>
    <row r="30" spans="1:16">
      <c r="A30" s="64">
        <f>IF(P30=0,0,IF(COUNTBLANK(P30)=1,0,COUNTA($P$14:P30)))</f>
        <v>0</v>
      </c>
      <c r="B30" s="28">
        <f>IF($C$4="Attiecināmās izmaksas",IF('4a+c+n'!$Q30="A",'4a+c+n'!B30,0),0)</f>
        <v>0</v>
      </c>
      <c r="C30" s="28">
        <f>IF($C$4="Attiecināmās izmaksas",IF('4a+c+n'!$Q30="A",'4a+c+n'!C30,0),0)</f>
        <v>0</v>
      </c>
      <c r="D30" s="28">
        <f>IF($C$4="Attiecināmās izmaksas",IF('4a+c+n'!$Q30="A",'4a+c+n'!D30,0),0)</f>
        <v>0</v>
      </c>
      <c r="E30" s="59"/>
      <c r="F30" s="81"/>
      <c r="G30" s="28"/>
      <c r="H30" s="28">
        <f>IF($C$4="Attiecināmās izmaksas",IF('4a+c+n'!$Q30="A",'4a+c+n'!H30,0),0)</f>
        <v>0</v>
      </c>
      <c r="I30" s="28"/>
      <c r="J30" s="28"/>
      <c r="K30" s="59">
        <f>IF($C$4="Attiecināmās izmaksas",IF('4a+c+n'!$Q30="A",'4a+c+n'!K30,0),0)</f>
        <v>0</v>
      </c>
      <c r="L30" s="81">
        <f>IF($C$4="Attiecināmās izmaksas",IF('4a+c+n'!$Q30="A",'4a+c+n'!L30,0),0)</f>
        <v>0</v>
      </c>
      <c r="M30" s="28">
        <f>IF($C$4="Attiecināmās izmaksas",IF('4a+c+n'!$Q30="A",'4a+c+n'!M30,0),0)</f>
        <v>0</v>
      </c>
      <c r="N30" s="28">
        <f>IF($C$4="Attiecināmās izmaksas",IF('4a+c+n'!$Q30="A",'4a+c+n'!N30,0),0)</f>
        <v>0</v>
      </c>
      <c r="O30" s="28">
        <f>IF($C$4="Attiecināmās izmaksas",IF('4a+c+n'!$Q30="A",'4a+c+n'!O30,0),0)</f>
        <v>0</v>
      </c>
      <c r="P30" s="59">
        <f>IF($C$4="Attiecināmās izmaksas",IF('4a+c+n'!$Q30="A",'4a+c+n'!P30,0),0)</f>
        <v>0</v>
      </c>
    </row>
    <row r="31" spans="1:16">
      <c r="A31" s="64">
        <f>IF(P31=0,0,IF(COUNTBLANK(P31)=1,0,COUNTA($P$14:P31)))</f>
        <v>0</v>
      </c>
      <c r="B31" s="28">
        <f>IF($C$4="Attiecināmās izmaksas",IF('4a+c+n'!$Q31="A",'4a+c+n'!B31,0),0)</f>
        <v>0</v>
      </c>
      <c r="C31" s="28">
        <f>IF($C$4="Attiecināmās izmaksas",IF('4a+c+n'!$Q31="A",'4a+c+n'!C31,0),0)</f>
        <v>0</v>
      </c>
      <c r="D31" s="28">
        <f>IF($C$4="Attiecināmās izmaksas",IF('4a+c+n'!$Q31="A",'4a+c+n'!D31,0),0)</f>
        <v>0</v>
      </c>
      <c r="E31" s="59"/>
      <c r="F31" s="81"/>
      <c r="G31" s="28"/>
      <c r="H31" s="28">
        <f>IF($C$4="Attiecināmās izmaksas",IF('4a+c+n'!$Q31="A",'4a+c+n'!H31,0),0)</f>
        <v>0</v>
      </c>
      <c r="I31" s="28"/>
      <c r="J31" s="28"/>
      <c r="K31" s="59">
        <f>IF($C$4="Attiecināmās izmaksas",IF('4a+c+n'!$Q31="A",'4a+c+n'!K31,0),0)</f>
        <v>0</v>
      </c>
      <c r="L31" s="81">
        <f>IF($C$4="Attiecināmās izmaksas",IF('4a+c+n'!$Q31="A",'4a+c+n'!L31,0),0)</f>
        <v>0</v>
      </c>
      <c r="M31" s="28">
        <f>IF($C$4="Attiecināmās izmaksas",IF('4a+c+n'!$Q31="A",'4a+c+n'!M31,0),0)</f>
        <v>0</v>
      </c>
      <c r="N31" s="28">
        <f>IF($C$4="Attiecināmās izmaksas",IF('4a+c+n'!$Q31="A",'4a+c+n'!N31,0),0)</f>
        <v>0</v>
      </c>
      <c r="O31" s="28">
        <f>IF($C$4="Attiecināmās izmaksas",IF('4a+c+n'!$Q31="A",'4a+c+n'!O31,0),0)</f>
        <v>0</v>
      </c>
      <c r="P31" s="59">
        <f>IF($C$4="Attiecināmās izmaksas",IF('4a+c+n'!$Q31="A",'4a+c+n'!P31,0),0)</f>
        <v>0</v>
      </c>
    </row>
    <row r="32" spans="1:16">
      <c r="A32" s="64">
        <f>IF(P32=0,0,IF(COUNTBLANK(P32)=1,0,COUNTA($P$14:P32)))</f>
        <v>0</v>
      </c>
      <c r="B32" s="28">
        <f>IF($C$4="Attiecināmās izmaksas",IF('4a+c+n'!$Q32="A",'4a+c+n'!B32,0),0)</f>
        <v>0</v>
      </c>
      <c r="C32" s="28">
        <f>IF($C$4="Attiecināmās izmaksas",IF('4a+c+n'!$Q32="A",'4a+c+n'!C32,0),0)</f>
        <v>0</v>
      </c>
      <c r="D32" s="28">
        <f>IF($C$4="Attiecināmās izmaksas",IF('4a+c+n'!$Q32="A",'4a+c+n'!D32,0),0)</f>
        <v>0</v>
      </c>
      <c r="E32" s="59"/>
      <c r="F32" s="81"/>
      <c r="G32" s="28"/>
      <c r="H32" s="28">
        <f>IF($C$4="Attiecināmās izmaksas",IF('4a+c+n'!$Q32="A",'4a+c+n'!H32,0),0)</f>
        <v>0</v>
      </c>
      <c r="I32" s="28"/>
      <c r="J32" s="28"/>
      <c r="K32" s="59">
        <f>IF($C$4="Attiecināmās izmaksas",IF('4a+c+n'!$Q32="A",'4a+c+n'!K32,0),0)</f>
        <v>0</v>
      </c>
      <c r="L32" s="81">
        <f>IF($C$4="Attiecināmās izmaksas",IF('4a+c+n'!$Q32="A",'4a+c+n'!L32,0),0)</f>
        <v>0</v>
      </c>
      <c r="M32" s="28">
        <f>IF($C$4="Attiecināmās izmaksas",IF('4a+c+n'!$Q32="A",'4a+c+n'!M32,0),0)</f>
        <v>0</v>
      </c>
      <c r="N32" s="28">
        <f>IF($C$4="Attiecināmās izmaksas",IF('4a+c+n'!$Q32="A",'4a+c+n'!N32,0),0)</f>
        <v>0</v>
      </c>
      <c r="O32" s="28">
        <f>IF($C$4="Attiecināmās izmaksas",IF('4a+c+n'!$Q32="A",'4a+c+n'!O32,0),0)</f>
        <v>0</v>
      </c>
      <c r="P32" s="59">
        <f>IF($C$4="Attiecināmās izmaksas",IF('4a+c+n'!$Q32="A",'4a+c+n'!P32,0),0)</f>
        <v>0</v>
      </c>
    </row>
    <row r="33" spans="1:16" ht="22.5">
      <c r="A33" s="64">
        <f>IF(P33=0,0,IF(COUNTBLANK(P33)=1,0,COUNTA($P$14:P33)))</f>
        <v>0</v>
      </c>
      <c r="B33" s="28" t="str">
        <f>IF($C$4="Attiecināmās izmaksas",IF('4a+c+n'!$Q33="A",'4a+c+n'!B33,0),0)</f>
        <v>13-00000</v>
      </c>
      <c r="C33" s="28" t="str">
        <f>IF($C$4="Attiecināmās izmaksas",IF('4a+c+n'!$Q33="A",'4a+c+n'!C33,0),0)</f>
        <v>Difūzijas lentas CONTEGA SL vai ekvivalentas iestrāde pa perimetru</v>
      </c>
      <c r="D33" s="28" t="str">
        <f>IF($C$4="Attiecināmās izmaksas",IF('4a+c+n'!$Q33="A",'4a+c+n'!D33,0),0)</f>
        <v>tm</v>
      </c>
      <c r="E33" s="59"/>
      <c r="F33" s="81"/>
      <c r="G33" s="28"/>
      <c r="H33" s="28">
        <f>IF($C$4="Attiecināmās izmaksas",IF('4a+c+n'!$Q33="A",'4a+c+n'!H33,0),0)</f>
        <v>0</v>
      </c>
      <c r="I33" s="28"/>
      <c r="J33" s="28"/>
      <c r="K33" s="59">
        <f>IF($C$4="Attiecināmās izmaksas",IF('4a+c+n'!$Q33="A",'4a+c+n'!K33,0),0)</f>
        <v>0</v>
      </c>
      <c r="L33" s="81">
        <f>IF($C$4="Attiecināmās izmaksas",IF('4a+c+n'!$Q33="A",'4a+c+n'!L33,0),0)</f>
        <v>0</v>
      </c>
      <c r="M33" s="28">
        <f>IF($C$4="Attiecināmās izmaksas",IF('4a+c+n'!$Q33="A",'4a+c+n'!M33,0),0)</f>
        <v>0</v>
      </c>
      <c r="N33" s="28">
        <f>IF($C$4="Attiecināmās izmaksas",IF('4a+c+n'!$Q33="A",'4a+c+n'!N33,0),0)</f>
        <v>0</v>
      </c>
      <c r="O33" s="28">
        <f>IF($C$4="Attiecināmās izmaksas",IF('4a+c+n'!$Q33="A",'4a+c+n'!O33,0),0)</f>
        <v>0</v>
      </c>
      <c r="P33" s="59">
        <f>IF($C$4="Attiecināmās izmaksas",IF('4a+c+n'!$Q33="A",'4a+c+n'!P33,0),0)</f>
        <v>0</v>
      </c>
    </row>
    <row r="34" spans="1:16" ht="45">
      <c r="A34" s="64">
        <f>IF(P34=0,0,IF(COUNTBLANK(P34)=1,0,COUNTA($P$14:P34)))</f>
        <v>0</v>
      </c>
      <c r="B34" s="28" t="str">
        <f>IF($C$4="Attiecināmās izmaksas",IF('4a+c+n'!$Q34="A",'4a+c+n'!B34,0),0)</f>
        <v>13-00000</v>
      </c>
      <c r="C34" s="28" t="str">
        <f>IF($C$4="Attiecināmās izmaksas",IF('4a+c+n'!$Q34="A",'4a+c+n'!C34,0),0)</f>
        <v>Kāpņu telpas logu iekšējās apdare, t.sk. PVC palodze (balta), riģipša plāksnes apšūšanai, špaktele vai ekvivalenta virsmas sagatavošanai, kā arī krāsošana toni saskaņojot ar Pasūtāju.</v>
      </c>
      <c r="D34" s="28" t="str">
        <f>IF($C$4="Attiecināmās izmaksas",IF('4a+c+n'!$Q34="A",'4a+c+n'!D34,0),0)</f>
        <v>kompl</v>
      </c>
      <c r="E34" s="59"/>
      <c r="F34" s="81"/>
      <c r="G34" s="28"/>
      <c r="H34" s="28">
        <f>IF($C$4="Attiecināmās izmaksas",IF('4a+c+n'!$Q34="A",'4a+c+n'!H34,0),0)</f>
        <v>0</v>
      </c>
      <c r="I34" s="28"/>
      <c r="J34" s="28"/>
      <c r="K34" s="59">
        <f>IF($C$4="Attiecināmās izmaksas",IF('4a+c+n'!$Q34="A",'4a+c+n'!K34,0),0)</f>
        <v>0</v>
      </c>
      <c r="L34" s="81">
        <f>IF($C$4="Attiecināmās izmaksas",IF('4a+c+n'!$Q34="A",'4a+c+n'!L34,0),0)</f>
        <v>0</v>
      </c>
      <c r="M34" s="28">
        <f>IF($C$4="Attiecināmās izmaksas",IF('4a+c+n'!$Q34="A",'4a+c+n'!M34,0),0)</f>
        <v>0</v>
      </c>
      <c r="N34" s="28">
        <f>IF($C$4="Attiecināmās izmaksas",IF('4a+c+n'!$Q34="A",'4a+c+n'!N34,0),0)</f>
        <v>0</v>
      </c>
      <c r="O34" s="28">
        <f>IF($C$4="Attiecināmās izmaksas",IF('4a+c+n'!$Q34="A",'4a+c+n'!O34,0),0)</f>
        <v>0</v>
      </c>
      <c r="P34" s="59">
        <f>IF($C$4="Attiecināmās izmaksas",IF('4a+c+n'!$Q34="A",'4a+c+n'!P34,0),0)</f>
        <v>0</v>
      </c>
    </row>
    <row r="35" spans="1:16" ht="45">
      <c r="A35" s="64">
        <f>IF(P35=0,0,IF(COUNTBLANK(P35)=1,0,COUNTA($P$14:P35)))</f>
        <v>0</v>
      </c>
      <c r="B35" s="28" t="str">
        <f>IF($C$4="Attiecināmās izmaksas",IF('4a+c+n'!$Q35="A",'4a+c+n'!B35,0),0)</f>
        <v>13-00000</v>
      </c>
      <c r="C35" s="28" t="str">
        <f>IF($C$4="Attiecināmās izmaksas",IF('4a+c+n'!$Q35="A",'4a+c+n'!C35,0),0)</f>
        <v>Dzīvokļu logu iekšējā apdare, t.sk. PVC palodze (balta), riģipša plāksnes apšūšanai, kā arī špaktele  virsmas sagatavošanai, kā arī krāsošana toni saskaņojot ar Pasūtāju.</v>
      </c>
      <c r="D35" s="28" t="str">
        <f>IF($C$4="Attiecināmās izmaksas",IF('4a+c+n'!$Q35="A",'4a+c+n'!D35,0),0)</f>
        <v>kompl</v>
      </c>
      <c r="E35" s="59"/>
      <c r="F35" s="81"/>
      <c r="G35" s="28"/>
      <c r="H35" s="28">
        <f>IF($C$4="Attiecināmās izmaksas",IF('4a+c+n'!$Q35="A",'4a+c+n'!H35,0),0)</f>
        <v>0</v>
      </c>
      <c r="I35" s="28"/>
      <c r="J35" s="28"/>
      <c r="K35" s="59">
        <f>IF($C$4="Attiecināmās izmaksas",IF('4a+c+n'!$Q35="A",'4a+c+n'!K35,0),0)</f>
        <v>0</v>
      </c>
      <c r="L35" s="81">
        <f>IF($C$4="Attiecināmās izmaksas",IF('4a+c+n'!$Q35="A",'4a+c+n'!L35,0),0)</f>
        <v>0</v>
      </c>
      <c r="M35" s="28">
        <f>IF($C$4="Attiecināmās izmaksas",IF('4a+c+n'!$Q35="A",'4a+c+n'!M35,0),0)</f>
        <v>0</v>
      </c>
      <c r="N35" s="28">
        <f>IF($C$4="Attiecināmās izmaksas",IF('4a+c+n'!$Q35="A",'4a+c+n'!N35,0),0)</f>
        <v>0</v>
      </c>
      <c r="O35" s="28">
        <f>IF($C$4="Attiecināmās izmaksas",IF('4a+c+n'!$Q35="A",'4a+c+n'!O35,0),0)</f>
        <v>0</v>
      </c>
      <c r="P35" s="59">
        <f>IF($C$4="Attiecināmās izmaksas",IF('4a+c+n'!$Q35="A",'4a+c+n'!P35,0),0)</f>
        <v>0</v>
      </c>
    </row>
    <row r="36" spans="1:16">
      <c r="A36" s="64">
        <f>IF(P36=0,0,IF(COUNTBLANK(P36)=1,0,COUNTA($P$14:P36)))</f>
        <v>0</v>
      </c>
      <c r="B36" s="28">
        <f>IF($C$4="Attiecināmās izmaksas",IF('4a+c+n'!$Q36="A",'4a+c+n'!B36,0),0)</f>
        <v>0</v>
      </c>
      <c r="C36" s="28">
        <f>IF($C$4="Attiecināmās izmaksas",IF('4a+c+n'!$Q36="A",'4a+c+n'!C36,0),0)</f>
        <v>0</v>
      </c>
      <c r="D36" s="28">
        <f>IF($C$4="Attiecināmās izmaksas",IF('4a+c+n'!$Q36="A",'4a+c+n'!D36,0),0)</f>
        <v>0</v>
      </c>
      <c r="E36" s="59"/>
      <c r="F36" s="81"/>
      <c r="G36" s="28"/>
      <c r="H36" s="28">
        <f>IF($C$4="Attiecināmās izmaksas",IF('4a+c+n'!$Q36="A",'4a+c+n'!H36,0),0)</f>
        <v>0</v>
      </c>
      <c r="I36" s="28"/>
      <c r="J36" s="28"/>
      <c r="K36" s="59">
        <f>IF($C$4="Attiecināmās izmaksas",IF('4a+c+n'!$Q36="A",'4a+c+n'!K36,0),0)</f>
        <v>0</v>
      </c>
      <c r="L36" s="81">
        <f>IF($C$4="Attiecināmās izmaksas",IF('4a+c+n'!$Q36="A",'4a+c+n'!L36,0),0)</f>
        <v>0</v>
      </c>
      <c r="M36" s="28">
        <f>IF($C$4="Attiecināmās izmaksas",IF('4a+c+n'!$Q36="A",'4a+c+n'!M36,0),0)</f>
        <v>0</v>
      </c>
      <c r="N36" s="28">
        <f>IF($C$4="Attiecināmās izmaksas",IF('4a+c+n'!$Q36="A",'4a+c+n'!N36,0),0)</f>
        <v>0</v>
      </c>
      <c r="O36" s="28">
        <f>IF($C$4="Attiecināmās izmaksas",IF('4a+c+n'!$Q36="A",'4a+c+n'!O36,0),0)</f>
        <v>0</v>
      </c>
      <c r="P36" s="59">
        <f>IF($C$4="Attiecināmās izmaksas",IF('4a+c+n'!$Q36="A",'4a+c+n'!P36,0),0)</f>
        <v>0</v>
      </c>
    </row>
    <row r="37" spans="1:16" ht="33.75">
      <c r="A37" s="64">
        <f>IF(P37=0,0,IF(COUNTBLANK(P37)=1,0,COUNTA($P$14:P37)))</f>
        <v>0</v>
      </c>
      <c r="B37" s="28" t="str">
        <f>IF($C$4="Attiecināmās izmaksas",IF('4a+c+n'!$Q37="A",'4a+c+n'!B37,0),0)</f>
        <v>13-00000</v>
      </c>
      <c r="C37" s="28" t="str">
        <f>IF($C$4="Attiecināmās izmaksas",IF('4a+c+n'!$Q37="A",'4a+c+n'!C37,0),0)</f>
        <v>Plastmasas ventilācijas reste R01 100x100mm montāža, t.sk. t.sk. stiprinājumi, gaisa vads. Krāsa atbilstoši krāsu pasei.</v>
      </c>
      <c r="D37" s="28" t="str">
        <f>IF($C$4="Attiecināmās izmaksas",IF('4a+c+n'!$Q37="A",'4a+c+n'!D37,0),0)</f>
        <v>gab.</v>
      </c>
      <c r="E37" s="59"/>
      <c r="F37" s="81"/>
      <c r="G37" s="28"/>
      <c r="H37" s="28">
        <f>IF($C$4="Attiecināmās izmaksas",IF('4a+c+n'!$Q37="A",'4a+c+n'!H37,0),0)</f>
        <v>0</v>
      </c>
      <c r="I37" s="28"/>
      <c r="J37" s="28"/>
      <c r="K37" s="59">
        <f>IF($C$4="Attiecināmās izmaksas",IF('4a+c+n'!$Q37="A",'4a+c+n'!K37,0),0)</f>
        <v>0</v>
      </c>
      <c r="L37" s="81">
        <f>IF($C$4="Attiecināmās izmaksas",IF('4a+c+n'!$Q37="A",'4a+c+n'!L37,0),0)</f>
        <v>0</v>
      </c>
      <c r="M37" s="28">
        <f>IF($C$4="Attiecināmās izmaksas",IF('4a+c+n'!$Q37="A",'4a+c+n'!M37,0),0)</f>
        <v>0</v>
      </c>
      <c r="N37" s="28">
        <f>IF($C$4="Attiecināmās izmaksas",IF('4a+c+n'!$Q37="A",'4a+c+n'!N37,0),0)</f>
        <v>0</v>
      </c>
      <c r="O37" s="28">
        <f>IF($C$4="Attiecināmās izmaksas",IF('4a+c+n'!$Q37="A",'4a+c+n'!O37,0),0)</f>
        <v>0</v>
      </c>
      <c r="P37" s="59">
        <f>IF($C$4="Attiecināmās izmaksas",IF('4a+c+n'!$Q37="A",'4a+c+n'!P37,0),0)</f>
        <v>0</v>
      </c>
    </row>
    <row r="38" spans="1:16" ht="33.75">
      <c r="A38" s="64">
        <f>IF(P38=0,0,IF(COUNTBLANK(P38)=1,0,COUNTA($P$14:P38)))</f>
        <v>0</v>
      </c>
      <c r="B38" s="28" t="str">
        <f>IF($C$4="Attiecināmās izmaksas",IF('4a+c+n'!$Q38="A",'4a+c+n'!B38,0),0)</f>
        <v>13-00000</v>
      </c>
      <c r="C38" s="28" t="str">
        <f>IF($C$4="Attiecināmās izmaksas",IF('4a+c+n'!$Q38="A",'4a+c+n'!C38,0),0)</f>
        <v>Plastmasas ventilācijas reste R02 250x300mm montāža, t.sk. stiprinājumi. Krāsa atbilstoši krāsu pasei.</v>
      </c>
      <c r="D38" s="28" t="str">
        <f>IF($C$4="Attiecināmās izmaksas",IF('4a+c+n'!$Q38="A",'4a+c+n'!D38,0),0)</f>
        <v>gab.</v>
      </c>
      <c r="E38" s="59"/>
      <c r="F38" s="81"/>
      <c r="G38" s="28"/>
      <c r="H38" s="28">
        <f>IF($C$4="Attiecināmās izmaksas",IF('4a+c+n'!$Q38="A",'4a+c+n'!H38,0),0)</f>
        <v>0</v>
      </c>
      <c r="I38" s="28"/>
      <c r="J38" s="28"/>
      <c r="K38" s="59">
        <f>IF($C$4="Attiecināmās izmaksas",IF('4a+c+n'!$Q38="A",'4a+c+n'!K38,0),0)</f>
        <v>0</v>
      </c>
      <c r="L38" s="81">
        <f>IF($C$4="Attiecināmās izmaksas",IF('4a+c+n'!$Q38="A",'4a+c+n'!L38,0),0)</f>
        <v>0</v>
      </c>
      <c r="M38" s="28">
        <f>IF($C$4="Attiecināmās izmaksas",IF('4a+c+n'!$Q38="A",'4a+c+n'!M38,0),0)</f>
        <v>0</v>
      </c>
      <c r="N38" s="28">
        <f>IF($C$4="Attiecināmās izmaksas",IF('4a+c+n'!$Q38="A",'4a+c+n'!N38,0),0)</f>
        <v>0</v>
      </c>
      <c r="O38" s="28">
        <f>IF($C$4="Attiecināmās izmaksas",IF('4a+c+n'!$Q38="A",'4a+c+n'!O38,0),0)</f>
        <v>0</v>
      </c>
      <c r="P38" s="59">
        <f>IF($C$4="Attiecināmās izmaksas",IF('4a+c+n'!$Q38="A",'4a+c+n'!P38,0),0)</f>
        <v>0</v>
      </c>
    </row>
    <row r="39" spans="1:16" ht="22.5">
      <c r="A39" s="64">
        <f>IF(P39=0,0,IF(COUNTBLANK(P39)=1,0,COUNTA($P$14:P39)))</f>
        <v>0</v>
      </c>
      <c r="B39" s="28" t="str">
        <f>IF($C$4="Attiecināmās izmaksas",IF('4a+c+n'!$Q39="A",'4a+c+n'!B39,0),0)</f>
        <v>13-00000</v>
      </c>
      <c r="C39" s="28" t="str">
        <f>IF($C$4="Attiecināmās izmaksas",IF('4a+c+n'!$Q39="A",'4a+c+n'!C39,0),0)</f>
        <v>Metāla ventilācijas reste R03 400x400mm montāža, t.sk. stiprinājumi. Krāsa atbilstoši krāsu pasei.</v>
      </c>
      <c r="D39" s="28" t="str">
        <f>IF($C$4="Attiecināmās izmaksas",IF('4a+c+n'!$Q39="A",'4a+c+n'!D39,0),0)</f>
        <v>gab.</v>
      </c>
      <c r="E39" s="59"/>
      <c r="F39" s="81"/>
      <c r="G39" s="28"/>
      <c r="H39" s="28">
        <f>IF($C$4="Attiecināmās izmaksas",IF('4a+c+n'!$Q39="A",'4a+c+n'!H39,0),0)</f>
        <v>0</v>
      </c>
      <c r="I39" s="28"/>
      <c r="J39" s="28"/>
      <c r="K39" s="59">
        <f>IF($C$4="Attiecināmās izmaksas",IF('4a+c+n'!$Q39="A",'4a+c+n'!K39,0),0)</f>
        <v>0</v>
      </c>
      <c r="L39" s="81">
        <f>IF($C$4="Attiecināmās izmaksas",IF('4a+c+n'!$Q39="A",'4a+c+n'!L39,0),0)</f>
        <v>0</v>
      </c>
      <c r="M39" s="28">
        <f>IF($C$4="Attiecināmās izmaksas",IF('4a+c+n'!$Q39="A",'4a+c+n'!M39,0),0)</f>
        <v>0</v>
      </c>
      <c r="N39" s="28">
        <f>IF($C$4="Attiecināmās izmaksas",IF('4a+c+n'!$Q39="A",'4a+c+n'!N39,0),0)</f>
        <v>0</v>
      </c>
      <c r="O39" s="28">
        <f>IF($C$4="Attiecināmās izmaksas",IF('4a+c+n'!$Q39="A",'4a+c+n'!O39,0),0)</f>
        <v>0</v>
      </c>
      <c r="P39" s="59">
        <f>IF($C$4="Attiecināmās izmaksas",IF('4a+c+n'!$Q39="A",'4a+c+n'!P39,0),0)</f>
        <v>0</v>
      </c>
    </row>
    <row r="40" spans="1:16" ht="12" customHeight="1" thickBot="1">
      <c r="A40" s="333" t="s">
        <v>63</v>
      </c>
      <c r="B40" s="334"/>
      <c r="C40" s="334"/>
      <c r="D40" s="334"/>
      <c r="E40" s="334"/>
      <c r="F40" s="334"/>
      <c r="G40" s="334"/>
      <c r="H40" s="334"/>
      <c r="I40" s="334"/>
      <c r="J40" s="334"/>
      <c r="K40" s="335"/>
      <c r="L40" s="74">
        <f>SUM(L14:L39)</f>
        <v>0</v>
      </c>
      <c r="M40" s="75">
        <f>SUM(M14:M39)</f>
        <v>0</v>
      </c>
      <c r="N40" s="75">
        <f>SUM(N14:N39)</f>
        <v>0</v>
      </c>
      <c r="O40" s="75">
        <f>SUM(O14:O39)</f>
        <v>0</v>
      </c>
      <c r="P40" s="76">
        <f>SUM(P14:P39)</f>
        <v>0</v>
      </c>
    </row>
    <row r="41" spans="1:16">
      <c r="A41" s="20"/>
      <c r="B41" s="20"/>
      <c r="C41" s="20"/>
      <c r="D41" s="20"/>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row r="43" spans="1:16">
      <c r="A43" s="1" t="s">
        <v>14</v>
      </c>
      <c r="B43" s="20"/>
      <c r="C43" s="336">
        <f>'Kops n'!C35:H35</f>
        <v>0</v>
      </c>
      <c r="D43" s="336"/>
      <c r="E43" s="336"/>
      <c r="F43" s="336"/>
      <c r="G43" s="336"/>
      <c r="H43" s="336"/>
      <c r="I43" s="20"/>
      <c r="J43" s="20"/>
      <c r="K43" s="20"/>
      <c r="L43" s="20"/>
      <c r="M43" s="20"/>
      <c r="N43" s="20"/>
      <c r="O43" s="20"/>
      <c r="P43" s="20"/>
    </row>
    <row r="44" spans="1:16">
      <c r="A44" s="20"/>
      <c r="B44" s="20"/>
      <c r="C44" s="258" t="s">
        <v>15</v>
      </c>
      <c r="D44" s="258"/>
      <c r="E44" s="258"/>
      <c r="F44" s="258"/>
      <c r="G44" s="258"/>
      <c r="H44" s="258"/>
      <c r="I44" s="20"/>
      <c r="J44" s="20"/>
      <c r="K44" s="20"/>
      <c r="L44" s="20"/>
      <c r="M44" s="20"/>
      <c r="N44" s="20"/>
      <c r="O44" s="20"/>
      <c r="P44" s="20"/>
    </row>
    <row r="45" spans="1:16">
      <c r="A45" s="20"/>
      <c r="B45" s="20"/>
      <c r="C45" s="20"/>
      <c r="D45" s="20"/>
      <c r="E45" s="20"/>
      <c r="F45" s="20"/>
      <c r="G45" s="20"/>
      <c r="H45" s="20"/>
      <c r="I45" s="20"/>
      <c r="J45" s="20"/>
      <c r="K45" s="20"/>
      <c r="L45" s="20"/>
      <c r="M45" s="20"/>
      <c r="N45" s="20"/>
      <c r="O45" s="20"/>
      <c r="P45" s="20"/>
    </row>
    <row r="46" spans="1:16">
      <c r="A46" s="301" t="str">
        <f>'Kops n'!A38:D38</f>
        <v>Tāme sastādīta 2024. gada __.__________</v>
      </c>
      <c r="B46" s="302"/>
      <c r="C46" s="302"/>
      <c r="D46" s="302"/>
      <c r="E46" s="20"/>
      <c r="F46" s="20"/>
      <c r="G46" s="20"/>
      <c r="H46" s="20"/>
      <c r="I46" s="20"/>
      <c r="J46" s="20"/>
      <c r="K46" s="20"/>
      <c r="L46" s="20"/>
      <c r="M46" s="20"/>
      <c r="N46" s="20"/>
      <c r="O46" s="20"/>
      <c r="P46" s="20"/>
    </row>
    <row r="47" spans="1:16">
      <c r="A47" s="20"/>
      <c r="B47" s="20"/>
      <c r="C47" s="20"/>
      <c r="D47" s="20"/>
      <c r="E47" s="20"/>
      <c r="F47" s="20"/>
      <c r="G47" s="20"/>
      <c r="H47" s="20"/>
      <c r="I47" s="20"/>
      <c r="J47" s="20"/>
      <c r="K47" s="20"/>
      <c r="L47" s="20"/>
      <c r="M47" s="20"/>
      <c r="N47" s="20"/>
      <c r="O47" s="20"/>
      <c r="P47" s="20"/>
    </row>
    <row r="48" spans="1:16">
      <c r="A48" s="1" t="s">
        <v>41</v>
      </c>
      <c r="B48" s="20"/>
      <c r="C48" s="336">
        <f>'Kops n'!C40:H40</f>
        <v>0</v>
      </c>
      <c r="D48" s="336"/>
      <c r="E48" s="336"/>
      <c r="F48" s="336"/>
      <c r="G48" s="336"/>
      <c r="H48" s="336"/>
      <c r="I48" s="20"/>
      <c r="J48" s="20"/>
      <c r="K48" s="20"/>
      <c r="L48" s="20"/>
      <c r="M48" s="20"/>
      <c r="N48" s="20"/>
      <c r="O48" s="20"/>
      <c r="P48" s="20"/>
    </row>
    <row r="49" spans="1:16">
      <c r="A49" s="20"/>
      <c r="B49" s="20"/>
      <c r="C49" s="258" t="s">
        <v>15</v>
      </c>
      <c r="D49" s="258"/>
      <c r="E49" s="258"/>
      <c r="F49" s="258"/>
      <c r="G49" s="258"/>
      <c r="H49" s="258"/>
      <c r="I49" s="20"/>
      <c r="J49" s="20"/>
      <c r="K49" s="20"/>
      <c r="L49" s="20"/>
      <c r="M49" s="20"/>
      <c r="N49" s="20"/>
      <c r="O49" s="20"/>
      <c r="P49" s="20"/>
    </row>
    <row r="50" spans="1:16">
      <c r="A50" s="20"/>
      <c r="B50" s="20"/>
      <c r="C50" s="20"/>
      <c r="D50" s="20"/>
      <c r="E50" s="20"/>
      <c r="F50" s="20"/>
      <c r="G50" s="20"/>
      <c r="H50" s="20"/>
      <c r="I50" s="20"/>
      <c r="J50" s="20"/>
      <c r="K50" s="20"/>
      <c r="L50" s="20"/>
      <c r="M50" s="20"/>
      <c r="N50" s="20"/>
      <c r="O50" s="20"/>
      <c r="P50" s="20"/>
    </row>
    <row r="51" spans="1:16">
      <c r="A51" s="102" t="s">
        <v>16</v>
      </c>
      <c r="B51" s="52"/>
      <c r="C51" s="113">
        <f>'Kops n'!C43</f>
        <v>0</v>
      </c>
      <c r="D51" s="52"/>
      <c r="E51" s="20"/>
      <c r="F51" s="20"/>
      <c r="G51" s="20"/>
      <c r="H51" s="20"/>
      <c r="I51" s="20"/>
      <c r="J51" s="20"/>
      <c r="K51" s="20"/>
      <c r="L51" s="20"/>
      <c r="M51" s="20"/>
      <c r="N51" s="20"/>
      <c r="O51" s="20"/>
      <c r="P51" s="20"/>
    </row>
    <row r="52" spans="1:16">
      <c r="A52" s="20"/>
      <c r="B52" s="20"/>
      <c r="C52" s="20"/>
      <c r="D52" s="20"/>
      <c r="E52" s="20"/>
      <c r="F52" s="20"/>
      <c r="G52" s="20"/>
      <c r="H52" s="20"/>
      <c r="I52" s="20"/>
      <c r="J52" s="20"/>
      <c r="K52" s="20"/>
      <c r="L52" s="20"/>
      <c r="M52" s="20"/>
      <c r="N52" s="20"/>
      <c r="O52" s="20"/>
      <c r="P52" s="20"/>
    </row>
  </sheetData>
  <mergeCells count="23">
    <mergeCell ref="C49:H49"/>
    <mergeCell ref="C4:I4"/>
    <mergeCell ref="F12:K12"/>
    <mergeCell ref="A9:F9"/>
    <mergeCell ref="J9:M9"/>
    <mergeCell ref="D8:L8"/>
    <mergeCell ref="A40:K40"/>
    <mergeCell ref="C43:H43"/>
    <mergeCell ref="C44:H44"/>
    <mergeCell ref="A46:D46"/>
    <mergeCell ref="C48:H48"/>
    <mergeCell ref="N9:O9"/>
    <mergeCell ref="A12:A13"/>
    <mergeCell ref="B12:B13"/>
    <mergeCell ref="C12:C13"/>
    <mergeCell ref="D12:D13"/>
    <mergeCell ref="E12:E13"/>
    <mergeCell ref="L12:P12"/>
    <mergeCell ref="C2:I2"/>
    <mergeCell ref="C3:I3"/>
    <mergeCell ref="D5:L5"/>
    <mergeCell ref="D6:L6"/>
    <mergeCell ref="D7:L7"/>
  </mergeCells>
  <conditionalFormatting sqref="A40:K40">
    <cfRule type="containsText" dxfId="210" priority="3" operator="containsText" text="Tiešās izmaksas kopā, t. sk. darba devēja sociālais nodoklis __.__% ">
      <formula>NOT(ISERROR(SEARCH("Tiešās izmaksas kopā, t. sk. darba devēja sociālais nodoklis __.__% ",A40)))</formula>
    </cfRule>
  </conditionalFormatting>
  <conditionalFormatting sqref="A14:P39">
    <cfRule type="cellIs" dxfId="209" priority="1" operator="equal">
      <formula>0</formula>
    </cfRule>
  </conditionalFormatting>
  <conditionalFormatting sqref="C2:I2 D5:L8 N9:O9 L40:P40 C43:H43 C48:H48 C51">
    <cfRule type="cellIs" dxfId="208"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P32"/>
  <sheetViews>
    <sheetView topLeftCell="A8" workbookViewId="0">
      <selection activeCell="A16" sqref="A16:XFD2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'4a+c+n'!D1</f>
        <v>4</v>
      </c>
      <c r="E1" s="26"/>
      <c r="F1" s="26"/>
      <c r="G1" s="26"/>
      <c r="H1" s="26"/>
      <c r="I1" s="26"/>
      <c r="J1" s="26"/>
      <c r="N1" s="30"/>
      <c r="O1" s="31"/>
      <c r="P1" s="32"/>
    </row>
    <row r="2" spans="1:16">
      <c r="A2" s="33"/>
      <c r="B2" s="33"/>
      <c r="C2" s="324" t="str">
        <f>'4a+c+n'!C2:I2</f>
        <v>Logi un durvis</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P20</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IF($C$4="citu pasākumu izmaksas",IF('4a+c+n'!$Q14="C",'4a+c+n'!B14,0))</f>
        <v>0</v>
      </c>
      <c r="C14" s="27">
        <f>IF($C$4="citu pasākumu izmaksas",IF('4a+c+n'!$Q14="C",'4a+c+n'!C14,0))</f>
        <v>0</v>
      </c>
      <c r="D14" s="27">
        <f>IF($C$4="citu pasākumu izmaksas",IF('4a+c+n'!$Q14="C",'4a+c+n'!D14,0))</f>
        <v>0</v>
      </c>
      <c r="E14" s="57"/>
      <c r="F14" s="79"/>
      <c r="G14" s="27">
        <f>IF($C$4="citu pasākumu izmaksas",IF('4a+c+n'!$Q14="C",'4a+c+n'!G14,0))</f>
        <v>0</v>
      </c>
      <c r="H14" s="27">
        <f>IF($C$4="citu pasākumu izmaksas",IF('4a+c+n'!$Q14="C",'4a+c+n'!H14,0))</f>
        <v>0</v>
      </c>
      <c r="I14" s="27"/>
      <c r="J14" s="27"/>
      <c r="K14" s="57">
        <f>IF($C$4="citu pasākumu izmaksas",IF('4a+c+n'!$Q14="C",'4a+c+n'!K14,0))</f>
        <v>0</v>
      </c>
      <c r="L14" s="107">
        <f>IF($C$4="citu pasākumu izmaksas",IF('4a+c+n'!$Q14="C",'4a+c+n'!L14,0))</f>
        <v>0</v>
      </c>
      <c r="M14" s="27">
        <f>IF($C$4="citu pasākumu izmaksas",IF('4a+c+n'!$Q14="C",'4a+c+n'!M14,0))</f>
        <v>0</v>
      </c>
      <c r="N14" s="27">
        <f>IF($C$4="citu pasākumu izmaksas",IF('4a+c+n'!$Q14="C",'4a+c+n'!N14,0))</f>
        <v>0</v>
      </c>
      <c r="O14" s="27">
        <f>IF($C$4="citu pasākumu izmaksas",IF('4a+c+n'!$Q14="C",'4a+c+n'!O14,0))</f>
        <v>0</v>
      </c>
      <c r="P14" s="57">
        <f>IF($C$4="citu pasākumu izmaksas",IF('4a+c+n'!$Q14="C",'4a+c+n'!P14,0))</f>
        <v>0</v>
      </c>
    </row>
    <row r="15" spans="1:16">
      <c r="A15" s="64">
        <f>IF(P15=0,0,IF(COUNTBLANK(P15)=1,0,COUNTA($P$14:P15)))</f>
        <v>0</v>
      </c>
      <c r="B15" s="28">
        <f>IF($C$4="citu pasākumu izmaksas",IF('4a+c+n'!$Q15="C",'4a+c+n'!B15,0))</f>
        <v>0</v>
      </c>
      <c r="C15" s="28">
        <f>IF($C$4="citu pasākumu izmaksas",IF('4a+c+n'!$Q15="C",'4a+c+n'!C15,0))</f>
        <v>0</v>
      </c>
      <c r="D15" s="28">
        <f>IF($C$4="citu pasākumu izmaksas",IF('4a+c+n'!$Q15="C",'4a+c+n'!D15,0))</f>
        <v>0</v>
      </c>
      <c r="E15" s="59"/>
      <c r="F15" s="81"/>
      <c r="G15" s="28"/>
      <c r="H15" s="28">
        <f>IF($C$4="citu pasākumu izmaksas",IF('4a+c+n'!$Q15="C",'4a+c+n'!H15,0))</f>
        <v>0</v>
      </c>
      <c r="I15" s="28"/>
      <c r="J15" s="28"/>
      <c r="K15" s="59">
        <f>IF($C$4="citu pasākumu izmaksas",IF('4a+c+n'!$Q15="C",'4a+c+n'!K15,0))</f>
        <v>0</v>
      </c>
      <c r="L15" s="108">
        <f>IF($C$4="citu pasākumu izmaksas",IF('4a+c+n'!$Q15="C",'4a+c+n'!L15,0))</f>
        <v>0</v>
      </c>
      <c r="M15" s="28">
        <f>IF($C$4="citu pasākumu izmaksas",IF('4a+c+n'!$Q15="C",'4a+c+n'!M15,0))</f>
        <v>0</v>
      </c>
      <c r="N15" s="28">
        <f>IF($C$4="citu pasākumu izmaksas",IF('4a+c+n'!$Q15="C",'4a+c+n'!N15,0))</f>
        <v>0</v>
      </c>
      <c r="O15" s="28">
        <f>IF($C$4="citu pasākumu izmaksas",IF('4a+c+n'!$Q15="C",'4a+c+n'!O15,0))</f>
        <v>0</v>
      </c>
      <c r="P15" s="59">
        <f>IF($C$4="citu pasākumu izmaksas",IF('4a+c+n'!$Q15="C",'4a+c+n'!P15,0))</f>
        <v>0</v>
      </c>
    </row>
    <row r="16" spans="1:16" ht="22.5">
      <c r="A16" s="64">
        <f>IF(P16=0,0,IF(COUNTBLANK(P16)=1,0,COUNTA($P$14:P16)))</f>
        <v>0</v>
      </c>
      <c r="B16" s="28" t="str">
        <f>IF($C$4="citu pasākumu izmaksas",IF('4a+c+n'!$Q29="C",'4a+c+n'!B29,0))</f>
        <v>13-00000</v>
      </c>
      <c r="C16" s="28" t="str">
        <f>IF($C$4="citu pasākumu izmaksas",IF('4a+c+n'!$Q29="C",'4a+c+n'!C29,0))</f>
        <v>Aizvērējmehānismi</v>
      </c>
      <c r="D16" s="28" t="str">
        <f>IF($C$4="citu pasākumu izmaksas",IF('4a+c+n'!$Q29="C",'4a+c+n'!D29,0))</f>
        <v>gab.</v>
      </c>
      <c r="E16" s="59"/>
      <c r="F16" s="81"/>
      <c r="G16" s="28"/>
      <c r="H16" s="28">
        <f>IF($C$4="citu pasākumu izmaksas",IF('4a+c+n'!$Q29="C",'4a+c+n'!H29,0))</f>
        <v>0</v>
      </c>
      <c r="I16" s="28"/>
      <c r="J16" s="28"/>
      <c r="K16" s="59">
        <f>IF($C$4="citu pasākumu izmaksas",IF('4a+c+n'!$Q29="C",'4a+c+n'!K29,0))</f>
        <v>0</v>
      </c>
      <c r="L16" s="108">
        <f>IF($C$4="citu pasākumu izmaksas",IF('4a+c+n'!$Q29="C",'4a+c+n'!L29,0))</f>
        <v>0</v>
      </c>
      <c r="M16" s="28">
        <f>IF($C$4="citu pasākumu izmaksas",IF('4a+c+n'!$Q29="C",'4a+c+n'!M29,0))</f>
        <v>0</v>
      </c>
      <c r="N16" s="28">
        <f>IF($C$4="citu pasākumu izmaksas",IF('4a+c+n'!$Q29="C",'4a+c+n'!N29,0))</f>
        <v>0</v>
      </c>
      <c r="O16" s="28">
        <f>IF($C$4="citu pasākumu izmaksas",IF('4a+c+n'!$Q29="C",'4a+c+n'!O29,0))</f>
        <v>0</v>
      </c>
      <c r="P16" s="59">
        <f>IF($C$4="citu pasākumu izmaksas",IF('4a+c+n'!$Q29="C",'4a+c+n'!P29,0))</f>
        <v>0</v>
      </c>
    </row>
    <row r="17" spans="1:16" ht="22.5">
      <c r="A17" s="64">
        <f>IF(P17=0,0,IF(COUNTBLANK(P17)=1,0,COUNTA($P$14:P17)))</f>
        <v>0</v>
      </c>
      <c r="B17" s="28" t="str">
        <f>IF($C$4="citu pasākumu izmaksas",IF('4a+c+n'!$Q30="C",'4a+c+n'!B30,0))</f>
        <v>13-00000</v>
      </c>
      <c r="C17" s="28" t="str">
        <f>IF($C$4="citu pasākumu izmaksas",IF('4a+c+n'!$Q30="C",'4a+c+n'!C30,0))</f>
        <v>Durvju atdure</v>
      </c>
      <c r="D17" s="28" t="str">
        <f>IF($C$4="citu pasākumu izmaksas",IF('4a+c+n'!$Q30="C",'4a+c+n'!D30,0))</f>
        <v>gab.</v>
      </c>
      <c r="E17" s="59"/>
      <c r="F17" s="81"/>
      <c r="G17" s="28"/>
      <c r="H17" s="28">
        <f>IF($C$4="citu pasākumu izmaksas",IF('4a+c+n'!$Q30="C",'4a+c+n'!H30,0))</f>
        <v>0</v>
      </c>
      <c r="I17" s="28"/>
      <c r="J17" s="28"/>
      <c r="K17" s="59">
        <f>IF($C$4="citu pasākumu izmaksas",IF('4a+c+n'!$Q30="C",'4a+c+n'!K30,0))</f>
        <v>0</v>
      </c>
      <c r="L17" s="108">
        <f>IF($C$4="citu pasākumu izmaksas",IF('4a+c+n'!$Q30="C",'4a+c+n'!L30,0))</f>
        <v>0</v>
      </c>
      <c r="M17" s="28">
        <f>IF($C$4="citu pasākumu izmaksas",IF('4a+c+n'!$Q30="C",'4a+c+n'!M30,0))</f>
        <v>0</v>
      </c>
      <c r="N17" s="28">
        <f>IF($C$4="citu pasākumu izmaksas",IF('4a+c+n'!$Q30="C",'4a+c+n'!N30,0))</f>
        <v>0</v>
      </c>
      <c r="O17" s="28">
        <f>IF($C$4="citu pasākumu izmaksas",IF('4a+c+n'!$Q30="C",'4a+c+n'!O30,0))</f>
        <v>0</v>
      </c>
      <c r="P17" s="59">
        <f>IF($C$4="citu pasākumu izmaksas",IF('4a+c+n'!$Q30="C",'4a+c+n'!P30,0))</f>
        <v>0</v>
      </c>
    </row>
    <row r="18" spans="1:16" ht="22.5">
      <c r="A18" s="64">
        <f>IF(P18=0,0,IF(COUNTBLANK(P18)=1,0,COUNTA($P$14:P18)))</f>
        <v>0</v>
      </c>
      <c r="B18" s="28" t="str">
        <f>IF($C$4="citu pasākumu izmaksas",IF('4a+c+n'!$Q31="C",'4a+c+n'!B31,0))</f>
        <v>13-00000</v>
      </c>
      <c r="C18" s="28" t="str">
        <f>IF($C$4="citu pasākumu izmaksas",IF('4a+c+n'!$Q31="C",'4a+c+n'!C31,0))</f>
        <v>Durvju kods ar čipu, t.sk. pieslēgšana un kābeļi</v>
      </c>
      <c r="D18" s="28" t="str">
        <f>IF($C$4="citu pasākumu izmaksas",IF('4a+c+n'!$Q31="C",'4a+c+n'!D31,0))</f>
        <v>gab.</v>
      </c>
      <c r="E18" s="59"/>
      <c r="F18" s="81"/>
      <c r="G18" s="28"/>
      <c r="H18" s="28">
        <f>IF($C$4="citu pasākumu izmaksas",IF('4a+c+n'!$Q31="C",'4a+c+n'!H31,0))</f>
        <v>0</v>
      </c>
      <c r="I18" s="28"/>
      <c r="J18" s="28"/>
      <c r="K18" s="59">
        <f>IF($C$4="citu pasākumu izmaksas",IF('4a+c+n'!$Q31="C",'4a+c+n'!K31,0))</f>
        <v>0</v>
      </c>
      <c r="L18" s="108">
        <f>IF($C$4="citu pasākumu izmaksas",IF('4a+c+n'!$Q31="C",'4a+c+n'!L31,0))</f>
        <v>0</v>
      </c>
      <c r="M18" s="28">
        <f>IF($C$4="citu pasākumu izmaksas",IF('4a+c+n'!$Q31="C",'4a+c+n'!M31,0))</f>
        <v>0</v>
      </c>
      <c r="N18" s="28">
        <f>IF($C$4="citu pasākumu izmaksas",IF('4a+c+n'!$Q31="C",'4a+c+n'!N31,0))</f>
        <v>0</v>
      </c>
      <c r="O18" s="28">
        <f>IF($C$4="citu pasākumu izmaksas",IF('4a+c+n'!$Q31="C",'4a+c+n'!O31,0))</f>
        <v>0</v>
      </c>
      <c r="P18" s="59">
        <f>IF($C$4="citu pasākumu izmaksas",IF('4a+c+n'!$Q31="C",'4a+c+n'!P31,0))</f>
        <v>0</v>
      </c>
    </row>
    <row r="19" spans="1:16" ht="12" thickBot="1">
      <c r="A19" s="64">
        <f>IF(P19=0,0,IF(COUNTBLANK(P19)=1,0,COUNTA($P$14:P19)))</f>
        <v>0</v>
      </c>
      <c r="B19" s="28">
        <f>IF($C$4="citu pasākumu izmaksas",IF('4a+c+n'!$Q32="C",'4a+c+n'!B32,0))</f>
        <v>0</v>
      </c>
      <c r="C19" s="28">
        <f>IF($C$4="citu pasākumu izmaksas",IF('4a+c+n'!$Q32="C",'4a+c+n'!C32,0))</f>
        <v>0</v>
      </c>
      <c r="D19" s="28">
        <f>IF($C$4="citu pasākumu izmaksas",IF('4a+c+n'!$Q32="C",'4a+c+n'!D32,0))</f>
        <v>0</v>
      </c>
      <c r="E19" s="59"/>
      <c r="F19" s="81"/>
      <c r="G19" s="28"/>
      <c r="H19" s="28">
        <f>IF($C$4="citu pasākumu izmaksas",IF('4a+c+n'!$Q32="C",'4a+c+n'!H32,0))</f>
        <v>0</v>
      </c>
      <c r="I19" s="28"/>
      <c r="J19" s="28"/>
      <c r="K19" s="59">
        <f>IF($C$4="citu pasākumu izmaksas",IF('4a+c+n'!$Q32="C",'4a+c+n'!K32,0))</f>
        <v>0</v>
      </c>
      <c r="L19" s="108">
        <f>IF($C$4="citu pasākumu izmaksas",IF('4a+c+n'!$Q32="C",'4a+c+n'!L32,0))</f>
        <v>0</v>
      </c>
      <c r="M19" s="28">
        <f>IF($C$4="citu pasākumu izmaksas",IF('4a+c+n'!$Q32="C",'4a+c+n'!M32,0))</f>
        <v>0</v>
      </c>
      <c r="N19" s="28">
        <f>IF($C$4="citu pasākumu izmaksas",IF('4a+c+n'!$Q32="C",'4a+c+n'!N32,0))</f>
        <v>0</v>
      </c>
      <c r="O19" s="28">
        <f>IF($C$4="citu pasākumu izmaksas",IF('4a+c+n'!$Q32="C",'4a+c+n'!O32,0))</f>
        <v>0</v>
      </c>
      <c r="P19" s="59">
        <f>IF($C$4="citu pasākumu izmaksas",IF('4a+c+n'!$Q32="C",'4a+c+n'!P32,0))</f>
        <v>0</v>
      </c>
    </row>
    <row r="20" spans="1:16" ht="12" customHeight="1" thickBot="1">
      <c r="A20" s="333" t="s">
        <v>63</v>
      </c>
      <c r="B20" s="334"/>
      <c r="C20" s="334"/>
      <c r="D20" s="334"/>
      <c r="E20" s="334"/>
      <c r="F20" s="334"/>
      <c r="G20" s="334"/>
      <c r="H20" s="334"/>
      <c r="I20" s="334"/>
      <c r="J20" s="334"/>
      <c r="K20" s="335"/>
      <c r="L20" s="109">
        <f>SUM(L14:L19)</f>
        <v>0</v>
      </c>
      <c r="M20" s="110">
        <f>SUM(M14:M19)</f>
        <v>0</v>
      </c>
      <c r="N20" s="110">
        <f>SUM(N14:N19)</f>
        <v>0</v>
      </c>
      <c r="O20" s="110">
        <f>SUM(O14:O19)</f>
        <v>0</v>
      </c>
      <c r="P20" s="111">
        <f>SUM(P14:P19)</f>
        <v>0</v>
      </c>
    </row>
    <row r="21" spans="1:16">
      <c r="A21" s="20"/>
      <c r="B21" s="20"/>
      <c r="C21" s="20"/>
      <c r="D21" s="20"/>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14</v>
      </c>
      <c r="B23" s="20"/>
      <c r="C23" s="336">
        <f>'Kops c'!C35:H35</f>
        <v>0</v>
      </c>
      <c r="D23" s="336"/>
      <c r="E23" s="336"/>
      <c r="F23" s="336"/>
      <c r="G23" s="336"/>
      <c r="H23" s="336"/>
      <c r="I23" s="20"/>
      <c r="J23" s="20"/>
      <c r="K23" s="20"/>
      <c r="L23" s="20"/>
      <c r="M23" s="20"/>
      <c r="N23" s="20"/>
      <c r="O23" s="20"/>
      <c r="P23" s="20"/>
    </row>
    <row r="24" spans="1:16">
      <c r="A24" s="20"/>
      <c r="B24" s="20"/>
      <c r="C24" s="258" t="s">
        <v>15</v>
      </c>
      <c r="D24" s="258"/>
      <c r="E24" s="258"/>
      <c r="F24" s="258"/>
      <c r="G24" s="258"/>
      <c r="H24" s="25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301" t="str">
        <f>'Kops n'!A38:D38</f>
        <v>Tāme sastādīta 2024. gada __.__________</v>
      </c>
      <c r="B26" s="302"/>
      <c r="C26" s="302"/>
      <c r="D26" s="302"/>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41</v>
      </c>
      <c r="B28" s="20"/>
      <c r="C28" s="336">
        <f>'Kops c'!C40:H40</f>
        <v>0</v>
      </c>
      <c r="D28" s="336"/>
      <c r="E28" s="336"/>
      <c r="F28" s="336"/>
      <c r="G28" s="336"/>
      <c r="H28" s="336"/>
      <c r="I28" s="20"/>
      <c r="J28" s="20"/>
      <c r="K28" s="20"/>
      <c r="L28" s="20"/>
      <c r="M28" s="20"/>
      <c r="N28" s="20"/>
      <c r="O28" s="20"/>
      <c r="P28" s="20"/>
    </row>
    <row r="29" spans="1:16">
      <c r="A29" s="20"/>
      <c r="B29" s="20"/>
      <c r="C29" s="258" t="s">
        <v>15</v>
      </c>
      <c r="D29" s="258"/>
      <c r="E29" s="258"/>
      <c r="F29" s="258"/>
      <c r="G29" s="258"/>
      <c r="H29" s="25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02" t="s">
        <v>16</v>
      </c>
      <c r="B31" s="52"/>
      <c r="C31" s="113">
        <f>'Kops c'!C43</f>
        <v>0</v>
      </c>
      <c r="D31" s="5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sheetData>
  <mergeCells count="23">
    <mergeCell ref="C29:H29"/>
    <mergeCell ref="L12:P12"/>
    <mergeCell ref="A20:K20"/>
    <mergeCell ref="C23:H23"/>
    <mergeCell ref="C24:H24"/>
    <mergeCell ref="A26:D26"/>
    <mergeCell ref="C28:H28"/>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0:K20">
    <cfRule type="containsText" dxfId="207" priority="3" operator="containsText" text="Tiešās izmaksas kopā, t. sk. darba devēja sociālais nodoklis __.__% ">
      <formula>NOT(ISERROR(SEARCH("Tiešās izmaksas kopā, t. sk. darba devēja sociālais nodoklis __.__% ",A20)))</formula>
    </cfRule>
  </conditionalFormatting>
  <conditionalFormatting sqref="C2:I2 D5:L8 N9:O9 A14:P19 L20:P20 C23:H23 C28:H28 C31">
    <cfRule type="cellIs" dxfId="206"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92D050"/>
  </sheetPr>
  <dimension ref="A1:P42"/>
  <sheetViews>
    <sheetView workbookViewId="0">
      <selection activeCell="A30" sqref="A23:XFD3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'4a+c+n'!D1</f>
        <v>4</v>
      </c>
      <c r="E1" s="26"/>
      <c r="F1" s="26"/>
      <c r="G1" s="26"/>
      <c r="H1" s="26"/>
      <c r="I1" s="26"/>
      <c r="J1" s="26"/>
      <c r="N1" s="30"/>
      <c r="O1" s="31"/>
      <c r="P1" s="32"/>
    </row>
    <row r="2" spans="1:16">
      <c r="A2" s="33"/>
      <c r="B2" s="33"/>
      <c r="C2" s="324" t="str">
        <f>'4a+c+n'!C2:I2</f>
        <v>Logi un durvis</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P30</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IF($C$4="Neattiecināmās izmaksas",IF('4a+c+n'!$Q14="N",'4a+c+n'!B14,0))</f>
        <v>0</v>
      </c>
      <c r="C14" s="27">
        <f>IF($C$4="Neattiecināmās izmaksas",IF('4a+c+n'!$Q14="N",'4a+c+n'!C14,0))</f>
        <v>0</v>
      </c>
      <c r="D14" s="27">
        <f>IF($C$4="Neattiecināmās izmaksas",IF('4a+c+n'!$Q14="N",'4a+c+n'!D14,0))</f>
        <v>0</v>
      </c>
      <c r="E14" s="57"/>
      <c r="F14" s="79"/>
      <c r="G14" s="27">
        <f>IF($C$4="Neattiecināmās izmaksas",IF('4a+c+n'!$Q14="N",'4a+c+n'!G14,0))</f>
        <v>0</v>
      </c>
      <c r="H14" s="27">
        <f>IF($C$4="Neattiecināmās izmaksas",IF('4a+c+n'!$Q14="N",'4a+c+n'!H14,0))</f>
        <v>0</v>
      </c>
      <c r="I14" s="27"/>
      <c r="J14" s="27"/>
      <c r="K14" s="57">
        <f>IF($C$4="Neattiecināmās izmaksas",IF('4a+c+n'!$Q14="N",'4a+c+n'!K14,0))</f>
        <v>0</v>
      </c>
      <c r="L14" s="107">
        <f>IF($C$4="Neattiecināmās izmaksas",IF('4a+c+n'!$Q14="N",'4a+c+n'!L14,0))</f>
        <v>0</v>
      </c>
      <c r="M14" s="27">
        <f>IF($C$4="Neattiecināmās izmaksas",IF('4a+c+n'!$Q14="N",'4a+c+n'!M14,0))</f>
        <v>0</v>
      </c>
      <c r="N14" s="27">
        <f>IF($C$4="Neattiecināmās izmaksas",IF('4a+c+n'!$Q14="N",'4a+c+n'!N14,0))</f>
        <v>0</v>
      </c>
      <c r="O14" s="27">
        <f>IF($C$4="Neattiecināmās izmaksas",IF('4a+c+n'!$Q14="N",'4a+c+n'!O14,0))</f>
        <v>0</v>
      </c>
      <c r="P14" s="57">
        <f>IF($C$4="Neattiecināmās izmaksas",IF('4a+c+n'!$Q14="N",'4a+c+n'!P14,0))</f>
        <v>0</v>
      </c>
    </row>
    <row r="15" spans="1:16">
      <c r="A15" s="64">
        <f>IF(P15=0,0,IF(COUNTBLANK(P15)=1,0,COUNTA($P$14:P15)))</f>
        <v>0</v>
      </c>
      <c r="B15" s="28">
        <f>IF($C$4="Neattiecināmās izmaksas",IF('4a+c+n'!$Q15="N",'4a+c+n'!B15,0))</f>
        <v>0</v>
      </c>
      <c r="C15" s="28">
        <f>IF($C$4="Neattiecināmās izmaksas",IF('4a+c+n'!$Q15="N",'4a+c+n'!C15,0))</f>
        <v>0</v>
      </c>
      <c r="D15" s="28">
        <f>IF($C$4="Neattiecināmās izmaksas",IF('4a+c+n'!$Q15="N",'4a+c+n'!D15,0))</f>
        <v>0</v>
      </c>
      <c r="E15" s="59"/>
      <c r="F15" s="81"/>
      <c r="G15" s="28"/>
      <c r="H15" s="28">
        <f>IF($C$4="Neattiecināmās izmaksas",IF('4a+c+n'!$Q15="N",'4a+c+n'!H15,0))</f>
        <v>0</v>
      </c>
      <c r="I15" s="28"/>
      <c r="J15" s="28"/>
      <c r="K15" s="59">
        <f>IF($C$4="Neattiecināmās izmaksas",IF('4a+c+n'!$Q15="N",'4a+c+n'!K15,0))</f>
        <v>0</v>
      </c>
      <c r="L15" s="108">
        <f>IF($C$4="Neattiecināmās izmaksas",IF('4a+c+n'!$Q15="N",'4a+c+n'!L15,0))</f>
        <v>0</v>
      </c>
      <c r="M15" s="28">
        <f>IF($C$4="Neattiecināmās izmaksas",IF('4a+c+n'!$Q15="N",'4a+c+n'!M15,0))</f>
        <v>0</v>
      </c>
      <c r="N15" s="28">
        <f>IF($C$4="Neattiecināmās izmaksas",IF('4a+c+n'!$Q15="N",'4a+c+n'!N15,0))</f>
        <v>0</v>
      </c>
      <c r="O15" s="28">
        <f>IF($C$4="Neattiecināmās izmaksas",IF('4a+c+n'!$Q15="N",'4a+c+n'!O15,0))</f>
        <v>0</v>
      </c>
      <c r="P15" s="59">
        <f>IF($C$4="Neattiecināmās izmaksas",IF('4a+c+n'!$Q15="N",'4a+c+n'!P15,0))</f>
        <v>0</v>
      </c>
    </row>
    <row r="16" spans="1:16">
      <c r="A16" s="64">
        <f>IF(P16=0,0,IF(COUNTBLANK(P16)=1,0,COUNTA($P$14:P16)))</f>
        <v>0</v>
      </c>
      <c r="B16" s="28">
        <f>IF($C$4="Neattiecināmās izmaksas",IF('4a+c+n'!$Q16="N",'4a+c+n'!B16,0))</f>
        <v>0</v>
      </c>
      <c r="C16" s="28">
        <f>IF($C$4="Neattiecināmās izmaksas",IF('4a+c+n'!$Q16="N",'4a+c+n'!C16,0))</f>
        <v>0</v>
      </c>
      <c r="D16" s="28">
        <f>IF($C$4="Neattiecināmās izmaksas",IF('4a+c+n'!$Q16="N",'4a+c+n'!D16,0))</f>
        <v>0</v>
      </c>
      <c r="E16" s="59"/>
      <c r="F16" s="81"/>
      <c r="G16" s="28"/>
      <c r="H16" s="28">
        <f>IF($C$4="Neattiecināmās izmaksas",IF('4a+c+n'!$Q16="N",'4a+c+n'!H16,0))</f>
        <v>0</v>
      </c>
      <c r="I16" s="28"/>
      <c r="J16" s="28"/>
      <c r="K16" s="59">
        <f>IF($C$4="Neattiecināmās izmaksas",IF('4a+c+n'!$Q16="N",'4a+c+n'!K16,0))</f>
        <v>0</v>
      </c>
      <c r="L16" s="108">
        <f>IF($C$4="Neattiecināmās izmaksas",IF('4a+c+n'!$Q16="N",'4a+c+n'!L16,0))</f>
        <v>0</v>
      </c>
      <c r="M16" s="28">
        <f>IF($C$4="Neattiecināmās izmaksas",IF('4a+c+n'!$Q16="N",'4a+c+n'!M16,0))</f>
        <v>0</v>
      </c>
      <c r="N16" s="28">
        <f>IF($C$4="Neattiecināmās izmaksas",IF('4a+c+n'!$Q16="N",'4a+c+n'!N16,0))</f>
        <v>0</v>
      </c>
      <c r="O16" s="28">
        <f>IF($C$4="Neattiecināmās izmaksas",IF('4a+c+n'!$Q16="N",'4a+c+n'!O16,0))</f>
        <v>0</v>
      </c>
      <c r="P16" s="59">
        <f>IF($C$4="Neattiecināmās izmaksas",IF('4a+c+n'!$Q16="N",'4a+c+n'!P16,0))</f>
        <v>0</v>
      </c>
    </row>
    <row r="17" spans="1:16">
      <c r="A17" s="64">
        <f>IF(P17=0,0,IF(COUNTBLANK(P17)=1,0,COUNTA($P$14:P17)))</f>
        <v>0</v>
      </c>
      <c r="B17" s="28">
        <f>IF($C$4="Neattiecināmās izmaksas",IF('4a+c+n'!$Q17="N",'4a+c+n'!B17,0))</f>
        <v>0</v>
      </c>
      <c r="C17" s="28">
        <f>IF($C$4="Neattiecināmās izmaksas",IF('4a+c+n'!$Q17="N",'4a+c+n'!C17,0))</f>
        <v>0</v>
      </c>
      <c r="D17" s="28">
        <f>IF($C$4="Neattiecināmās izmaksas",IF('4a+c+n'!$Q17="N",'4a+c+n'!D17,0))</f>
        <v>0</v>
      </c>
      <c r="E17" s="59"/>
      <c r="F17" s="81"/>
      <c r="G17" s="28"/>
      <c r="H17" s="28">
        <f>IF($C$4="Neattiecināmās izmaksas",IF('4a+c+n'!$Q17="N",'4a+c+n'!H17,0))</f>
        <v>0</v>
      </c>
      <c r="I17" s="28"/>
      <c r="J17" s="28"/>
      <c r="K17" s="59">
        <f>IF($C$4="Neattiecināmās izmaksas",IF('4a+c+n'!$Q17="N",'4a+c+n'!K17,0))</f>
        <v>0</v>
      </c>
      <c r="L17" s="108">
        <f>IF($C$4="Neattiecināmās izmaksas",IF('4a+c+n'!$Q17="N",'4a+c+n'!L17,0))</f>
        <v>0</v>
      </c>
      <c r="M17" s="28">
        <f>IF($C$4="Neattiecināmās izmaksas",IF('4a+c+n'!$Q17="N",'4a+c+n'!M17,0))</f>
        <v>0</v>
      </c>
      <c r="N17" s="28">
        <f>IF($C$4="Neattiecināmās izmaksas",IF('4a+c+n'!$Q17="N",'4a+c+n'!N17,0))</f>
        <v>0</v>
      </c>
      <c r="O17" s="28">
        <f>IF($C$4="Neattiecināmās izmaksas",IF('4a+c+n'!$Q17="N",'4a+c+n'!O17,0))</f>
        <v>0</v>
      </c>
      <c r="P17" s="59">
        <f>IF($C$4="Neattiecināmās izmaksas",IF('4a+c+n'!$Q17="N",'4a+c+n'!P17,0))</f>
        <v>0</v>
      </c>
    </row>
    <row r="18" spans="1:16">
      <c r="A18" s="64">
        <f>IF(P18=0,0,IF(COUNTBLANK(P18)=1,0,COUNTA($P$14:P18)))</f>
        <v>0</v>
      </c>
      <c r="B18" s="28">
        <f>IF($C$4="Neattiecināmās izmaksas",IF('4a+c+n'!$Q18="N",'4a+c+n'!B18,0))</f>
        <v>0</v>
      </c>
      <c r="C18" s="28">
        <f>IF($C$4="Neattiecināmās izmaksas",IF('4a+c+n'!$Q18="N",'4a+c+n'!C18,0))</f>
        <v>0</v>
      </c>
      <c r="D18" s="28">
        <f>IF($C$4="Neattiecināmās izmaksas",IF('4a+c+n'!$Q18="N",'4a+c+n'!D18,0))</f>
        <v>0</v>
      </c>
      <c r="E18" s="59"/>
      <c r="F18" s="81"/>
      <c r="G18" s="28"/>
      <c r="H18" s="28">
        <f>IF($C$4="Neattiecināmās izmaksas",IF('4a+c+n'!$Q18="N",'4a+c+n'!H18,0))</f>
        <v>0</v>
      </c>
      <c r="I18" s="28"/>
      <c r="J18" s="28"/>
      <c r="K18" s="59">
        <f>IF($C$4="Neattiecināmās izmaksas",IF('4a+c+n'!$Q18="N",'4a+c+n'!K18,0))</f>
        <v>0</v>
      </c>
      <c r="L18" s="108">
        <f>IF($C$4="Neattiecināmās izmaksas",IF('4a+c+n'!$Q18="N",'4a+c+n'!L18,0))</f>
        <v>0</v>
      </c>
      <c r="M18" s="28">
        <f>IF($C$4="Neattiecināmās izmaksas",IF('4a+c+n'!$Q18="N",'4a+c+n'!M18,0))</f>
        <v>0</v>
      </c>
      <c r="N18" s="28">
        <f>IF($C$4="Neattiecināmās izmaksas",IF('4a+c+n'!$Q18="N",'4a+c+n'!N18,0))</f>
        <v>0</v>
      </c>
      <c r="O18" s="28">
        <f>IF($C$4="Neattiecināmās izmaksas",IF('4a+c+n'!$Q18="N",'4a+c+n'!O18,0))</f>
        <v>0</v>
      </c>
      <c r="P18" s="59">
        <f>IF($C$4="Neattiecināmās izmaksas",IF('4a+c+n'!$Q18="N",'4a+c+n'!P18,0))</f>
        <v>0</v>
      </c>
    </row>
    <row r="19" spans="1:16">
      <c r="A19" s="64">
        <f>IF(P19=0,0,IF(COUNTBLANK(P19)=1,0,COUNTA($P$14:P19)))</f>
        <v>0</v>
      </c>
      <c r="B19" s="28">
        <f>IF($C$4="Neattiecināmās izmaksas",IF('4a+c+n'!$Q23="N",'4a+c+n'!B23,0))</f>
        <v>0</v>
      </c>
      <c r="C19" s="28">
        <f>IF($C$4="Neattiecināmās izmaksas",IF('4a+c+n'!$Q23="N",'4a+c+n'!C23,0))</f>
        <v>0</v>
      </c>
      <c r="D19" s="28">
        <f>IF($C$4="Neattiecināmās izmaksas",IF('4a+c+n'!$Q23="N",'4a+c+n'!D23,0))</f>
        <v>0</v>
      </c>
      <c r="E19" s="59"/>
      <c r="F19" s="81"/>
      <c r="G19" s="28"/>
      <c r="H19" s="28">
        <f>IF($C$4="Neattiecināmās izmaksas",IF('4a+c+n'!$Q23="N",'4a+c+n'!H23,0))</f>
        <v>0</v>
      </c>
      <c r="I19" s="28"/>
      <c r="J19" s="28"/>
      <c r="K19" s="59">
        <f>IF($C$4="Neattiecināmās izmaksas",IF('4a+c+n'!$Q23="N",'4a+c+n'!K23,0))</f>
        <v>0</v>
      </c>
      <c r="L19" s="108">
        <f>IF($C$4="Neattiecināmās izmaksas",IF('4a+c+n'!$Q23="N",'4a+c+n'!L23,0))</f>
        <v>0</v>
      </c>
      <c r="M19" s="28">
        <f>IF($C$4="Neattiecināmās izmaksas",IF('4a+c+n'!$Q23="N",'4a+c+n'!M23,0))</f>
        <v>0</v>
      </c>
      <c r="N19" s="28">
        <f>IF($C$4="Neattiecināmās izmaksas",IF('4a+c+n'!$Q23="N",'4a+c+n'!N23,0))</f>
        <v>0</v>
      </c>
      <c r="O19" s="28">
        <f>IF($C$4="Neattiecināmās izmaksas",IF('4a+c+n'!$Q23="N",'4a+c+n'!O23,0))</f>
        <v>0</v>
      </c>
      <c r="P19" s="59">
        <f>IF($C$4="Neattiecināmās izmaksas",IF('4a+c+n'!$Q23="N",'4a+c+n'!P23,0))</f>
        <v>0</v>
      </c>
    </row>
    <row r="20" spans="1:16">
      <c r="A20" s="64">
        <f>IF(P20=0,0,IF(COUNTBLANK(P20)=1,0,COUNTA($P$14:P20)))</f>
        <v>0</v>
      </c>
      <c r="B20" s="28">
        <f>IF($C$4="Neattiecināmās izmaksas",IF('4a+c+n'!$Q24="N",'4a+c+n'!B24,0))</f>
        <v>0</v>
      </c>
      <c r="C20" s="28">
        <f>IF($C$4="Neattiecināmās izmaksas",IF('4a+c+n'!$Q24="N",'4a+c+n'!C24,0))</f>
        <v>0</v>
      </c>
      <c r="D20" s="28">
        <f>IF($C$4="Neattiecināmās izmaksas",IF('4a+c+n'!$Q24="N",'4a+c+n'!D24,0))</f>
        <v>0</v>
      </c>
      <c r="E20" s="59"/>
      <c r="F20" s="81"/>
      <c r="G20" s="28"/>
      <c r="H20" s="28">
        <f>IF($C$4="Neattiecināmās izmaksas",IF('4a+c+n'!$Q24="N",'4a+c+n'!H24,0))</f>
        <v>0</v>
      </c>
      <c r="I20" s="28"/>
      <c r="J20" s="28"/>
      <c r="K20" s="59">
        <f>IF($C$4="Neattiecināmās izmaksas",IF('4a+c+n'!$Q24="N",'4a+c+n'!K24,0))</f>
        <v>0</v>
      </c>
      <c r="L20" s="108">
        <f>IF($C$4="Neattiecināmās izmaksas",IF('4a+c+n'!$Q24="N",'4a+c+n'!L24,0))</f>
        <v>0</v>
      </c>
      <c r="M20" s="28">
        <f>IF($C$4="Neattiecināmās izmaksas",IF('4a+c+n'!$Q24="N",'4a+c+n'!M24,0))</f>
        <v>0</v>
      </c>
      <c r="N20" s="28">
        <f>IF($C$4="Neattiecināmās izmaksas",IF('4a+c+n'!$Q24="N",'4a+c+n'!N24,0))</f>
        <v>0</v>
      </c>
      <c r="O20" s="28">
        <f>IF($C$4="Neattiecināmās izmaksas",IF('4a+c+n'!$Q24="N",'4a+c+n'!O24,0))</f>
        <v>0</v>
      </c>
      <c r="P20" s="59">
        <f>IF($C$4="Neattiecināmās izmaksas",IF('4a+c+n'!$Q24="N",'4a+c+n'!P24,0))</f>
        <v>0</v>
      </c>
    </row>
    <row r="21" spans="1:16">
      <c r="A21" s="64">
        <f>IF(P21=0,0,IF(COUNTBLANK(P21)=1,0,COUNTA($P$14:P21)))</f>
        <v>0</v>
      </c>
      <c r="B21" s="28">
        <f>IF($C$4="Neattiecināmās izmaksas",IF('4a+c+n'!$Q25="N",'4a+c+n'!B25,0))</f>
        <v>0</v>
      </c>
      <c r="C21" s="28">
        <f>IF($C$4="Neattiecināmās izmaksas",IF('4a+c+n'!$Q25="N",'4a+c+n'!C25,0))</f>
        <v>0</v>
      </c>
      <c r="D21" s="28">
        <f>IF($C$4="Neattiecināmās izmaksas",IF('4a+c+n'!$Q25="N",'4a+c+n'!D25,0))</f>
        <v>0</v>
      </c>
      <c r="E21" s="59"/>
      <c r="F21" s="81"/>
      <c r="G21" s="28"/>
      <c r="H21" s="28">
        <f>IF($C$4="Neattiecināmās izmaksas",IF('4a+c+n'!$Q25="N",'4a+c+n'!H25,0))</f>
        <v>0</v>
      </c>
      <c r="I21" s="28"/>
      <c r="J21" s="28"/>
      <c r="K21" s="59">
        <f>IF($C$4="Neattiecināmās izmaksas",IF('4a+c+n'!$Q25="N",'4a+c+n'!K25,0))</f>
        <v>0</v>
      </c>
      <c r="L21" s="108">
        <f>IF($C$4="Neattiecināmās izmaksas",IF('4a+c+n'!$Q25="N",'4a+c+n'!L25,0))</f>
        <v>0</v>
      </c>
      <c r="M21" s="28">
        <f>IF($C$4="Neattiecināmās izmaksas",IF('4a+c+n'!$Q25="N",'4a+c+n'!M25,0))</f>
        <v>0</v>
      </c>
      <c r="N21" s="28">
        <f>IF($C$4="Neattiecināmās izmaksas",IF('4a+c+n'!$Q25="N",'4a+c+n'!N25,0))</f>
        <v>0</v>
      </c>
      <c r="O21" s="28">
        <f>IF($C$4="Neattiecināmās izmaksas",IF('4a+c+n'!$Q25="N",'4a+c+n'!O25,0))</f>
        <v>0</v>
      </c>
      <c r="P21" s="59">
        <f>IF($C$4="Neattiecināmās izmaksas",IF('4a+c+n'!$Q25="N",'4a+c+n'!P25,0))</f>
        <v>0</v>
      </c>
    </row>
    <row r="22" spans="1:16">
      <c r="A22" s="64">
        <f>IF(P22=0,0,IF(COUNTBLANK(P22)=1,0,COUNTA($P$14:P22)))</f>
        <v>0</v>
      </c>
      <c r="B22" s="28">
        <f>IF($C$4="Neattiecināmās izmaksas",IF('4a+c+n'!$Q28="N",'4a+c+n'!B28,0))</f>
        <v>0</v>
      </c>
      <c r="C22" s="28">
        <f>IF($C$4="Neattiecināmās izmaksas",IF('4a+c+n'!$Q28="N",'4a+c+n'!C28,0))</f>
        <v>0</v>
      </c>
      <c r="D22" s="28">
        <f>IF($C$4="Neattiecināmās izmaksas",IF('4a+c+n'!$Q28="N",'4a+c+n'!D28,0))</f>
        <v>0</v>
      </c>
      <c r="E22" s="59"/>
      <c r="F22" s="81"/>
      <c r="G22" s="28"/>
      <c r="H22" s="28">
        <f>IF($C$4="Neattiecināmās izmaksas",IF('4a+c+n'!$Q28="N",'4a+c+n'!H28,0))</f>
        <v>0</v>
      </c>
      <c r="I22" s="28"/>
      <c r="J22" s="28"/>
      <c r="K22" s="59">
        <f>IF($C$4="Neattiecināmās izmaksas",IF('4a+c+n'!$Q28="N",'4a+c+n'!K28,0))</f>
        <v>0</v>
      </c>
      <c r="L22" s="108">
        <f>IF($C$4="Neattiecināmās izmaksas",IF('4a+c+n'!$Q28="N",'4a+c+n'!L28,0))</f>
        <v>0</v>
      </c>
      <c r="M22" s="28">
        <f>IF($C$4="Neattiecināmās izmaksas",IF('4a+c+n'!$Q28="N",'4a+c+n'!M28,0))</f>
        <v>0</v>
      </c>
      <c r="N22" s="28">
        <f>IF($C$4="Neattiecināmās izmaksas",IF('4a+c+n'!$Q28="N",'4a+c+n'!N28,0))</f>
        <v>0</v>
      </c>
      <c r="O22" s="28">
        <f>IF($C$4="Neattiecināmās izmaksas",IF('4a+c+n'!$Q28="N",'4a+c+n'!O28,0))</f>
        <v>0</v>
      </c>
      <c r="P22" s="59">
        <f>IF($C$4="Neattiecināmās izmaksas",IF('4a+c+n'!$Q28="N",'4a+c+n'!P28,0))</f>
        <v>0</v>
      </c>
    </row>
    <row r="23" spans="1:16">
      <c r="A23" s="64">
        <f>IF(P23=0,0,IF(COUNTBLANK(P23)=1,0,COUNTA($P$14:P23)))</f>
        <v>0</v>
      </c>
      <c r="B23" s="28">
        <f>IF($C$4="Neattiecināmās izmaksas",IF('4a+c+n'!$Q32="N",'4a+c+n'!B32,0))</f>
        <v>0</v>
      </c>
      <c r="C23" s="28">
        <f>IF($C$4="Neattiecināmās izmaksas",IF('4a+c+n'!$Q32="N",'4a+c+n'!C32,0))</f>
        <v>0</v>
      </c>
      <c r="D23" s="28">
        <f>IF($C$4="Neattiecināmās izmaksas",IF('4a+c+n'!$Q32="N",'4a+c+n'!D32,0))</f>
        <v>0</v>
      </c>
      <c r="E23" s="59"/>
      <c r="F23" s="81"/>
      <c r="G23" s="28"/>
      <c r="H23" s="28">
        <f>IF($C$4="Neattiecināmās izmaksas",IF('4a+c+n'!$Q32="N",'4a+c+n'!H32,0))</f>
        <v>0</v>
      </c>
      <c r="I23" s="28"/>
      <c r="J23" s="28"/>
      <c r="K23" s="59">
        <f>IF($C$4="Neattiecināmās izmaksas",IF('4a+c+n'!$Q32="N",'4a+c+n'!K32,0))</f>
        <v>0</v>
      </c>
      <c r="L23" s="108">
        <f>IF($C$4="Neattiecināmās izmaksas",IF('4a+c+n'!$Q32="N",'4a+c+n'!L32,0))</f>
        <v>0</v>
      </c>
      <c r="M23" s="28">
        <f>IF($C$4="Neattiecināmās izmaksas",IF('4a+c+n'!$Q32="N",'4a+c+n'!M32,0))</f>
        <v>0</v>
      </c>
      <c r="N23" s="28">
        <f>IF($C$4="Neattiecināmās izmaksas",IF('4a+c+n'!$Q32="N",'4a+c+n'!N32,0))</f>
        <v>0</v>
      </c>
      <c r="O23" s="28">
        <f>IF($C$4="Neattiecināmās izmaksas",IF('4a+c+n'!$Q32="N",'4a+c+n'!O32,0))</f>
        <v>0</v>
      </c>
      <c r="P23" s="59">
        <f>IF($C$4="Neattiecināmās izmaksas",IF('4a+c+n'!$Q32="N",'4a+c+n'!P32,0))</f>
        <v>0</v>
      </c>
    </row>
    <row r="24" spans="1:16">
      <c r="A24" s="64">
        <f>IF(P24=0,0,IF(COUNTBLANK(P24)=1,0,COUNTA($P$14:P24)))</f>
        <v>0</v>
      </c>
      <c r="B24" s="28">
        <f>IF($C$4="Neattiecināmās izmaksas",IF('4a+c+n'!$Q33="N",'4a+c+n'!B33,0))</f>
        <v>0</v>
      </c>
      <c r="C24" s="28">
        <f>IF($C$4="Neattiecināmās izmaksas",IF('4a+c+n'!$Q33="N",'4a+c+n'!C33,0))</f>
        <v>0</v>
      </c>
      <c r="D24" s="28">
        <f>IF($C$4="Neattiecināmās izmaksas",IF('4a+c+n'!$Q33="N",'4a+c+n'!D33,0))</f>
        <v>0</v>
      </c>
      <c r="E24" s="59"/>
      <c r="F24" s="81"/>
      <c r="G24" s="28"/>
      <c r="H24" s="28">
        <f>IF($C$4="Neattiecināmās izmaksas",IF('4a+c+n'!$Q33="N",'4a+c+n'!H33,0))</f>
        <v>0</v>
      </c>
      <c r="I24" s="28"/>
      <c r="J24" s="28"/>
      <c r="K24" s="59">
        <f>IF($C$4="Neattiecināmās izmaksas",IF('4a+c+n'!$Q33="N",'4a+c+n'!K33,0))</f>
        <v>0</v>
      </c>
      <c r="L24" s="108">
        <f>IF($C$4="Neattiecināmās izmaksas",IF('4a+c+n'!$Q33="N",'4a+c+n'!L33,0))</f>
        <v>0</v>
      </c>
      <c r="M24" s="28">
        <f>IF($C$4="Neattiecināmās izmaksas",IF('4a+c+n'!$Q33="N",'4a+c+n'!M33,0))</f>
        <v>0</v>
      </c>
      <c r="N24" s="28">
        <f>IF($C$4="Neattiecināmās izmaksas",IF('4a+c+n'!$Q33="N",'4a+c+n'!N33,0))</f>
        <v>0</v>
      </c>
      <c r="O24" s="28">
        <f>IF($C$4="Neattiecināmās izmaksas",IF('4a+c+n'!$Q33="N",'4a+c+n'!O33,0))</f>
        <v>0</v>
      </c>
      <c r="P24" s="59">
        <f>IF($C$4="Neattiecināmās izmaksas",IF('4a+c+n'!$Q33="N",'4a+c+n'!P33,0))</f>
        <v>0</v>
      </c>
    </row>
    <row r="25" spans="1:16">
      <c r="A25" s="64">
        <f>IF(P25=0,0,IF(COUNTBLANK(P25)=1,0,COUNTA($P$14:P25)))</f>
        <v>0</v>
      </c>
      <c r="B25" s="28">
        <f>IF($C$4="Neattiecināmās izmaksas",IF('4a+c+n'!$Q34="N",'4a+c+n'!B34,0))</f>
        <v>0</v>
      </c>
      <c r="C25" s="28">
        <f>IF($C$4="Neattiecināmās izmaksas",IF('4a+c+n'!$Q34="N",'4a+c+n'!C34,0))</f>
        <v>0</v>
      </c>
      <c r="D25" s="28">
        <f>IF($C$4="Neattiecināmās izmaksas",IF('4a+c+n'!$Q34="N",'4a+c+n'!D34,0))</f>
        <v>0</v>
      </c>
      <c r="E25" s="59"/>
      <c r="F25" s="81"/>
      <c r="G25" s="28"/>
      <c r="H25" s="28">
        <f>IF($C$4="Neattiecināmās izmaksas",IF('4a+c+n'!$Q34="N",'4a+c+n'!H34,0))</f>
        <v>0</v>
      </c>
      <c r="I25" s="28"/>
      <c r="J25" s="28"/>
      <c r="K25" s="59">
        <f>IF($C$4="Neattiecināmās izmaksas",IF('4a+c+n'!$Q34="N",'4a+c+n'!K34,0))</f>
        <v>0</v>
      </c>
      <c r="L25" s="108">
        <f>IF($C$4="Neattiecināmās izmaksas",IF('4a+c+n'!$Q34="N",'4a+c+n'!L34,0))</f>
        <v>0</v>
      </c>
      <c r="M25" s="28">
        <f>IF($C$4="Neattiecināmās izmaksas",IF('4a+c+n'!$Q34="N",'4a+c+n'!M34,0))</f>
        <v>0</v>
      </c>
      <c r="N25" s="28">
        <f>IF($C$4="Neattiecināmās izmaksas",IF('4a+c+n'!$Q34="N",'4a+c+n'!N34,0))</f>
        <v>0</v>
      </c>
      <c r="O25" s="28">
        <f>IF($C$4="Neattiecināmās izmaksas",IF('4a+c+n'!$Q34="N",'4a+c+n'!O34,0))</f>
        <v>0</v>
      </c>
      <c r="P25" s="59">
        <f>IF($C$4="Neattiecināmās izmaksas",IF('4a+c+n'!$Q34="N",'4a+c+n'!P34,0))</f>
        <v>0</v>
      </c>
    </row>
    <row r="26" spans="1:16">
      <c r="A26" s="64">
        <f>IF(P26=0,0,IF(COUNTBLANK(P26)=1,0,COUNTA($P$14:P26)))</f>
        <v>0</v>
      </c>
      <c r="B26" s="28">
        <f>IF($C$4="Neattiecināmās izmaksas",IF('4a+c+n'!$Q36="N",'4a+c+n'!B36,0))</f>
        <v>0</v>
      </c>
      <c r="C26" s="28">
        <f>IF($C$4="Neattiecināmās izmaksas",IF('4a+c+n'!$Q36="N",'4a+c+n'!C36,0))</f>
        <v>0</v>
      </c>
      <c r="D26" s="28">
        <f>IF($C$4="Neattiecināmās izmaksas",IF('4a+c+n'!$Q36="N",'4a+c+n'!D36,0))</f>
        <v>0</v>
      </c>
      <c r="E26" s="59"/>
      <c r="F26" s="81"/>
      <c r="G26" s="28"/>
      <c r="H26" s="28">
        <f>IF($C$4="Neattiecināmās izmaksas",IF('4a+c+n'!$Q36="N",'4a+c+n'!H36,0))</f>
        <v>0</v>
      </c>
      <c r="I26" s="28"/>
      <c r="J26" s="28"/>
      <c r="K26" s="59">
        <f>IF($C$4="Neattiecināmās izmaksas",IF('4a+c+n'!$Q36="N",'4a+c+n'!K36,0))</f>
        <v>0</v>
      </c>
      <c r="L26" s="108">
        <f>IF($C$4="Neattiecināmās izmaksas",IF('4a+c+n'!$Q36="N",'4a+c+n'!L36,0))</f>
        <v>0</v>
      </c>
      <c r="M26" s="28">
        <f>IF($C$4="Neattiecināmās izmaksas",IF('4a+c+n'!$Q36="N",'4a+c+n'!M36,0))</f>
        <v>0</v>
      </c>
      <c r="N26" s="28">
        <f>IF($C$4="Neattiecināmās izmaksas",IF('4a+c+n'!$Q36="N",'4a+c+n'!N36,0))</f>
        <v>0</v>
      </c>
      <c r="O26" s="28">
        <f>IF($C$4="Neattiecināmās izmaksas",IF('4a+c+n'!$Q36="N",'4a+c+n'!O36,0))</f>
        <v>0</v>
      </c>
      <c r="P26" s="59">
        <f>IF($C$4="Neattiecināmās izmaksas",IF('4a+c+n'!$Q36="N",'4a+c+n'!P36,0))</f>
        <v>0</v>
      </c>
    </row>
    <row r="27" spans="1:16">
      <c r="A27" s="64">
        <f>IF(P27=0,0,IF(COUNTBLANK(P27)=1,0,COUNTA($P$14:P27)))</f>
        <v>0</v>
      </c>
      <c r="B27" s="28">
        <f>IF($C$4="Neattiecināmās izmaksas",IF('4a+c+n'!$Q37="N",'4a+c+n'!B37,0))</f>
        <v>0</v>
      </c>
      <c r="C27" s="28">
        <f>IF($C$4="Neattiecināmās izmaksas",IF('4a+c+n'!$Q37="N",'4a+c+n'!C37,0))</f>
        <v>0</v>
      </c>
      <c r="D27" s="28">
        <f>IF($C$4="Neattiecināmās izmaksas",IF('4a+c+n'!$Q37="N",'4a+c+n'!D37,0))</f>
        <v>0</v>
      </c>
      <c r="E27" s="59"/>
      <c r="F27" s="81"/>
      <c r="G27" s="28"/>
      <c r="H27" s="28">
        <f>IF($C$4="Neattiecināmās izmaksas",IF('4a+c+n'!$Q37="N",'4a+c+n'!H37,0))</f>
        <v>0</v>
      </c>
      <c r="I27" s="28"/>
      <c r="J27" s="28"/>
      <c r="K27" s="59">
        <f>IF($C$4="Neattiecināmās izmaksas",IF('4a+c+n'!$Q37="N",'4a+c+n'!K37,0))</f>
        <v>0</v>
      </c>
      <c r="L27" s="108">
        <f>IF($C$4="Neattiecināmās izmaksas",IF('4a+c+n'!$Q37="N",'4a+c+n'!L37,0))</f>
        <v>0</v>
      </c>
      <c r="M27" s="28">
        <f>IF($C$4="Neattiecināmās izmaksas",IF('4a+c+n'!$Q37="N",'4a+c+n'!M37,0))</f>
        <v>0</v>
      </c>
      <c r="N27" s="28">
        <f>IF($C$4="Neattiecināmās izmaksas",IF('4a+c+n'!$Q37="N",'4a+c+n'!N37,0))</f>
        <v>0</v>
      </c>
      <c r="O27" s="28">
        <f>IF($C$4="Neattiecināmās izmaksas",IF('4a+c+n'!$Q37="N",'4a+c+n'!O37,0))</f>
        <v>0</v>
      </c>
      <c r="P27" s="59">
        <f>IF($C$4="Neattiecināmās izmaksas",IF('4a+c+n'!$Q37="N",'4a+c+n'!P37,0))</f>
        <v>0</v>
      </c>
    </row>
    <row r="28" spans="1:16">
      <c r="A28" s="64">
        <f>IF(P28=0,0,IF(COUNTBLANK(P28)=1,0,COUNTA($P$14:P28)))</f>
        <v>0</v>
      </c>
      <c r="B28" s="28">
        <f>IF($C$4="Neattiecināmās izmaksas",IF('4a+c+n'!$Q38="N",'4a+c+n'!B38,0))</f>
        <v>0</v>
      </c>
      <c r="C28" s="28">
        <f>IF($C$4="Neattiecināmās izmaksas",IF('4a+c+n'!$Q38="N",'4a+c+n'!C38,0))</f>
        <v>0</v>
      </c>
      <c r="D28" s="28">
        <f>IF($C$4="Neattiecināmās izmaksas",IF('4a+c+n'!$Q38="N",'4a+c+n'!D38,0))</f>
        <v>0</v>
      </c>
      <c r="E28" s="59"/>
      <c r="F28" s="81"/>
      <c r="G28" s="28"/>
      <c r="H28" s="28">
        <f>IF($C$4="Neattiecināmās izmaksas",IF('4a+c+n'!$Q38="N",'4a+c+n'!H38,0))</f>
        <v>0</v>
      </c>
      <c r="I28" s="28"/>
      <c r="J28" s="28"/>
      <c r="K28" s="59">
        <f>IF($C$4="Neattiecināmās izmaksas",IF('4a+c+n'!$Q38="N",'4a+c+n'!K38,0))</f>
        <v>0</v>
      </c>
      <c r="L28" s="108">
        <f>IF($C$4="Neattiecināmās izmaksas",IF('4a+c+n'!$Q38="N",'4a+c+n'!L38,0))</f>
        <v>0</v>
      </c>
      <c r="M28" s="28">
        <f>IF($C$4="Neattiecināmās izmaksas",IF('4a+c+n'!$Q38="N",'4a+c+n'!M38,0))</f>
        <v>0</v>
      </c>
      <c r="N28" s="28">
        <f>IF($C$4="Neattiecināmās izmaksas",IF('4a+c+n'!$Q38="N",'4a+c+n'!N38,0))</f>
        <v>0</v>
      </c>
      <c r="O28" s="28">
        <f>IF($C$4="Neattiecināmās izmaksas",IF('4a+c+n'!$Q38="N",'4a+c+n'!O38,0))</f>
        <v>0</v>
      </c>
      <c r="P28" s="59">
        <f>IF($C$4="Neattiecināmās izmaksas",IF('4a+c+n'!$Q38="N",'4a+c+n'!P38,0))</f>
        <v>0</v>
      </c>
    </row>
    <row r="29" spans="1:16" ht="12" thickBot="1">
      <c r="A29" s="64">
        <f>IF(P29=0,0,IF(COUNTBLANK(P29)=1,0,COUNTA($P$14:P29)))</f>
        <v>0</v>
      </c>
      <c r="B29" s="28">
        <f>IF($C$4="Neattiecināmās izmaksas",IF('4a+c+n'!$Q39="N",'4a+c+n'!B39,0))</f>
        <v>0</v>
      </c>
      <c r="C29" s="28">
        <f>IF($C$4="Neattiecināmās izmaksas",IF('4a+c+n'!$Q39="N",'4a+c+n'!C39,0))</f>
        <v>0</v>
      </c>
      <c r="D29" s="28">
        <f>IF($C$4="Neattiecināmās izmaksas",IF('4a+c+n'!$Q39="N",'4a+c+n'!D39,0))</f>
        <v>0</v>
      </c>
      <c r="E29" s="59"/>
      <c r="F29" s="81"/>
      <c r="G29" s="28"/>
      <c r="H29" s="28">
        <f>IF($C$4="Neattiecināmās izmaksas",IF('4a+c+n'!$Q39="N",'4a+c+n'!H39,0))</f>
        <v>0</v>
      </c>
      <c r="I29" s="28"/>
      <c r="J29" s="28"/>
      <c r="K29" s="59">
        <f>IF($C$4="Neattiecināmās izmaksas",IF('4a+c+n'!$Q39="N",'4a+c+n'!K39,0))</f>
        <v>0</v>
      </c>
      <c r="L29" s="108">
        <f>IF($C$4="Neattiecināmās izmaksas",IF('4a+c+n'!$Q39="N",'4a+c+n'!L39,0))</f>
        <v>0</v>
      </c>
      <c r="M29" s="28">
        <f>IF($C$4="Neattiecināmās izmaksas",IF('4a+c+n'!$Q39="N",'4a+c+n'!M39,0))</f>
        <v>0</v>
      </c>
      <c r="N29" s="28">
        <f>IF($C$4="Neattiecināmās izmaksas",IF('4a+c+n'!$Q39="N",'4a+c+n'!N39,0))</f>
        <v>0</v>
      </c>
      <c r="O29" s="28">
        <f>IF($C$4="Neattiecināmās izmaksas",IF('4a+c+n'!$Q39="N",'4a+c+n'!O39,0))</f>
        <v>0</v>
      </c>
      <c r="P29" s="59">
        <f>IF($C$4="Neattiecināmās izmaksas",IF('4a+c+n'!$Q39="N",'4a+c+n'!P39,0))</f>
        <v>0</v>
      </c>
    </row>
    <row r="30" spans="1:16" ht="12" customHeight="1" thickBot="1">
      <c r="A30" s="333" t="s">
        <v>63</v>
      </c>
      <c r="B30" s="334"/>
      <c r="C30" s="334"/>
      <c r="D30" s="334"/>
      <c r="E30" s="334"/>
      <c r="F30" s="334"/>
      <c r="G30" s="334"/>
      <c r="H30" s="334"/>
      <c r="I30" s="334"/>
      <c r="J30" s="334"/>
      <c r="K30" s="335"/>
      <c r="L30" s="109">
        <f>SUM(L14:L29)</f>
        <v>0</v>
      </c>
      <c r="M30" s="110">
        <f>SUM(M14:M29)</f>
        <v>0</v>
      </c>
      <c r="N30" s="110">
        <f>SUM(N14:N29)</f>
        <v>0</v>
      </c>
      <c r="O30" s="110">
        <f>SUM(O14:O29)</f>
        <v>0</v>
      </c>
      <c r="P30" s="111">
        <f>SUM(P14:P29)</f>
        <v>0</v>
      </c>
    </row>
    <row r="31" spans="1:16">
      <c r="A31" s="20"/>
      <c r="B31" s="20"/>
      <c r="C31" s="20"/>
      <c r="D31" s="20"/>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14</v>
      </c>
      <c r="B33" s="20"/>
      <c r="C33" s="336">
        <f>'Kops n'!C35:H35</f>
        <v>0</v>
      </c>
      <c r="D33" s="336"/>
      <c r="E33" s="336"/>
      <c r="F33" s="336"/>
      <c r="G33" s="336"/>
      <c r="H33" s="336"/>
      <c r="I33" s="20"/>
      <c r="J33" s="20"/>
      <c r="K33" s="20"/>
      <c r="L33" s="20"/>
      <c r="M33" s="20"/>
      <c r="N33" s="20"/>
      <c r="O33" s="20"/>
      <c r="P33" s="20"/>
    </row>
    <row r="34" spans="1:16">
      <c r="A34" s="20"/>
      <c r="B34" s="20"/>
      <c r="C34" s="258" t="s">
        <v>15</v>
      </c>
      <c r="D34" s="258"/>
      <c r="E34" s="258"/>
      <c r="F34" s="258"/>
      <c r="G34" s="258"/>
      <c r="H34" s="25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301" t="str">
        <f>'Kops n'!A38:D38</f>
        <v>Tāme sastādīta 2024. gada __.__________</v>
      </c>
      <c r="B36" s="302"/>
      <c r="C36" s="302"/>
      <c r="D36" s="30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 t="s">
        <v>41</v>
      </c>
      <c r="B38" s="20"/>
      <c r="C38" s="336">
        <f>'Kops n'!C40:H40</f>
        <v>0</v>
      </c>
      <c r="D38" s="336"/>
      <c r="E38" s="336"/>
      <c r="F38" s="336"/>
      <c r="G38" s="336"/>
      <c r="H38" s="336"/>
      <c r="I38" s="20"/>
      <c r="J38" s="20"/>
      <c r="K38" s="20"/>
      <c r="L38" s="20"/>
      <c r="M38" s="20"/>
      <c r="N38" s="20"/>
      <c r="O38" s="20"/>
      <c r="P38" s="20"/>
    </row>
    <row r="39" spans="1:16">
      <c r="A39" s="20"/>
      <c r="B39" s="20"/>
      <c r="C39" s="258" t="s">
        <v>15</v>
      </c>
      <c r="D39" s="258"/>
      <c r="E39" s="258"/>
      <c r="F39" s="258"/>
      <c r="G39" s="258"/>
      <c r="H39" s="258"/>
      <c r="I39" s="20"/>
      <c r="J39" s="20"/>
      <c r="K39" s="20"/>
      <c r="L39" s="20"/>
      <c r="M39" s="20"/>
      <c r="N39" s="20"/>
      <c r="O39" s="20"/>
      <c r="P39" s="20"/>
    </row>
    <row r="40" spans="1:16">
      <c r="A40" s="20"/>
      <c r="B40" s="20"/>
      <c r="C40" s="20"/>
      <c r="D40" s="20"/>
      <c r="E40" s="20"/>
      <c r="F40" s="20"/>
      <c r="G40" s="20"/>
      <c r="H40" s="20"/>
      <c r="I40" s="20"/>
      <c r="J40" s="20"/>
      <c r="K40" s="20"/>
      <c r="L40" s="20"/>
      <c r="M40" s="20"/>
      <c r="N40" s="20"/>
      <c r="O40" s="20"/>
      <c r="P40" s="20"/>
    </row>
    <row r="41" spans="1:16">
      <c r="A41" s="102" t="s">
        <v>16</v>
      </c>
      <c r="B41" s="52"/>
      <c r="C41" s="113">
        <f>'Kops n'!C43</f>
        <v>0</v>
      </c>
      <c r="D41" s="52"/>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sheetData>
  <mergeCells count="23">
    <mergeCell ref="C39:H39"/>
    <mergeCell ref="L12:P12"/>
    <mergeCell ref="A30:K30"/>
    <mergeCell ref="C33:H33"/>
    <mergeCell ref="C34:H34"/>
    <mergeCell ref="A36:D36"/>
    <mergeCell ref="C38:H3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0:K30">
    <cfRule type="containsText" dxfId="205" priority="3" operator="containsText" text="Tiešās izmaksas kopā, t. sk. darba devēja sociālais nodoklis __.__% ">
      <formula>NOT(ISERROR(SEARCH("Tiešās izmaksas kopā, t. sk. darba devēja sociālais nodoklis __.__% ",A30)))</formula>
    </cfRule>
  </conditionalFormatting>
  <conditionalFormatting sqref="C2:I2 D5:L8 N9:O9 A14:P29 L30:P30 C33:H33 C38:H38 C41">
    <cfRule type="cellIs" dxfId="204" priority="2"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rgb="FF00B050"/>
  </sheetPr>
  <dimension ref="A1:Q42"/>
  <sheetViews>
    <sheetView topLeftCell="A10" zoomScale="85" zoomScaleNormal="85" workbookViewId="0">
      <selection activeCell="H25" sqref="H25"/>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4">
        <v>5</v>
      </c>
      <c r="E1" s="26"/>
      <c r="F1" s="26"/>
      <c r="G1" s="26"/>
      <c r="H1" s="26"/>
      <c r="I1" s="26"/>
      <c r="J1" s="26"/>
      <c r="N1" s="30"/>
      <c r="O1" s="31"/>
      <c r="P1" s="32"/>
    </row>
    <row r="2" spans="1:17">
      <c r="A2" s="33"/>
      <c r="B2" s="33"/>
      <c r="C2" s="324" t="s">
        <v>203</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200</v>
      </c>
      <c r="B9" s="327"/>
      <c r="C9" s="327"/>
      <c r="D9" s="327"/>
      <c r="E9" s="327"/>
      <c r="F9" s="327"/>
      <c r="G9" s="35"/>
      <c r="H9" s="35"/>
      <c r="I9" s="35"/>
      <c r="J9" s="328" t="s">
        <v>46</v>
      </c>
      <c r="K9" s="328"/>
      <c r="L9" s="328"/>
      <c r="M9" s="328"/>
      <c r="N9" s="329">
        <f>P30</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118</v>
      </c>
      <c r="D14" s="27"/>
      <c r="E14" s="57"/>
      <c r="F14" s="88"/>
      <c r="G14" s="89"/>
      <c r="H14" s="89">
        <f>F14*G14</f>
        <v>0</v>
      </c>
      <c r="I14" s="89"/>
      <c r="J14" s="89"/>
      <c r="K14" s="90">
        <f>SUM(H14:J14)</f>
        <v>0</v>
      </c>
      <c r="L14" s="88">
        <f>E14*F14</f>
        <v>0</v>
      </c>
      <c r="M14" s="89">
        <f>H14*E14</f>
        <v>0</v>
      </c>
      <c r="N14" s="89">
        <f>I14*E14</f>
        <v>0</v>
      </c>
      <c r="O14" s="89">
        <f>J14*E14</f>
        <v>0</v>
      </c>
      <c r="P14" s="105">
        <f>SUM(M14:O14)</f>
        <v>0</v>
      </c>
      <c r="Q14" s="70"/>
    </row>
    <row r="15" spans="1:17" ht="33.75">
      <c r="A15" s="40">
        <v>1</v>
      </c>
      <c r="B15" s="28" t="s">
        <v>85</v>
      </c>
      <c r="C15" s="134" t="s">
        <v>119</v>
      </c>
      <c r="D15" s="143" t="s">
        <v>77</v>
      </c>
      <c r="E15" s="144">
        <v>1</v>
      </c>
      <c r="F15" s="137"/>
      <c r="G15" s="139"/>
      <c r="H15" s="49">
        <f>F15*G15</f>
        <v>0</v>
      </c>
      <c r="I15" s="133"/>
      <c r="J15" s="133"/>
      <c r="K15" s="50">
        <f t="shared" ref="K15:K29" si="0">SUM(H15:J15)</f>
        <v>0</v>
      </c>
      <c r="L15" s="51">
        <f t="shared" ref="L15:L29" si="1">E15*F15</f>
        <v>0</v>
      </c>
      <c r="M15" s="49">
        <f t="shared" ref="M15:M29" si="2">H15*E15</f>
        <v>0</v>
      </c>
      <c r="N15" s="49">
        <f t="shared" ref="N15:N29" si="3">I15*E15</f>
        <v>0</v>
      </c>
      <c r="O15" s="49">
        <f t="shared" ref="O15:O29" si="4">J15*E15</f>
        <v>0</v>
      </c>
      <c r="P15" s="106">
        <f t="shared" ref="P15:P29" si="5">SUM(M15:O15)</f>
        <v>0</v>
      </c>
      <c r="Q15" s="77" t="s">
        <v>47</v>
      </c>
    </row>
    <row r="16" spans="1:17">
      <c r="A16" s="40">
        <v>2</v>
      </c>
      <c r="B16" s="91"/>
      <c r="C16" s="141" t="s">
        <v>120</v>
      </c>
      <c r="D16" s="28"/>
      <c r="E16" s="59"/>
      <c r="F16" s="51"/>
      <c r="G16" s="49"/>
      <c r="H16" s="49">
        <f t="shared" ref="H16:H29" si="6">F16*G16</f>
        <v>0</v>
      </c>
      <c r="I16" s="49"/>
      <c r="J16" s="49"/>
      <c r="K16" s="50">
        <f t="shared" si="0"/>
        <v>0</v>
      </c>
      <c r="L16" s="51">
        <f t="shared" ref="L16:L29" si="7">E16*F16</f>
        <v>0</v>
      </c>
      <c r="M16" s="49">
        <f t="shared" ref="M16:M29" si="8">H16*E16</f>
        <v>0</v>
      </c>
      <c r="N16" s="49">
        <f t="shared" ref="N16:N29" si="9">I16*E16</f>
        <v>0</v>
      </c>
      <c r="O16" s="49">
        <f t="shared" ref="O16:O29" si="10">J16*E16</f>
        <v>0</v>
      </c>
      <c r="P16" s="106">
        <f t="shared" ref="P16:P29" si="11">SUM(M16:O16)</f>
        <v>0</v>
      </c>
      <c r="Q16" s="77"/>
    </row>
    <row r="17" spans="1:17" ht="33.75">
      <c r="A17" s="40">
        <v>3</v>
      </c>
      <c r="B17" s="28" t="s">
        <v>87</v>
      </c>
      <c r="C17" s="145" t="s">
        <v>121</v>
      </c>
      <c r="D17" s="143" t="s">
        <v>77</v>
      </c>
      <c r="E17" s="144">
        <v>1</v>
      </c>
      <c r="F17" s="137"/>
      <c r="G17" s="139"/>
      <c r="H17" s="49">
        <f t="shared" si="6"/>
        <v>0</v>
      </c>
      <c r="I17" s="133"/>
      <c r="J17" s="133"/>
      <c r="K17" s="50">
        <f t="shared" si="0"/>
        <v>0</v>
      </c>
      <c r="L17" s="51">
        <f t="shared" si="7"/>
        <v>0</v>
      </c>
      <c r="M17" s="49">
        <f t="shared" si="8"/>
        <v>0</v>
      </c>
      <c r="N17" s="49">
        <f t="shared" si="9"/>
        <v>0</v>
      </c>
      <c r="O17" s="49">
        <f t="shared" si="10"/>
        <v>0</v>
      </c>
      <c r="P17" s="106">
        <f t="shared" si="11"/>
        <v>0</v>
      </c>
      <c r="Q17" s="77" t="s">
        <v>48</v>
      </c>
    </row>
    <row r="18" spans="1:17" ht="22.5">
      <c r="A18" s="40">
        <v>4</v>
      </c>
      <c r="B18" s="91"/>
      <c r="C18" s="141" t="s">
        <v>122</v>
      </c>
      <c r="D18" s="28"/>
      <c r="E18" s="59"/>
      <c r="F18" s="51"/>
      <c r="G18" s="49"/>
      <c r="H18" s="49">
        <f t="shared" si="6"/>
        <v>0</v>
      </c>
      <c r="I18" s="49"/>
      <c r="J18" s="49"/>
      <c r="K18" s="50">
        <f t="shared" si="0"/>
        <v>0</v>
      </c>
      <c r="L18" s="51">
        <f t="shared" si="7"/>
        <v>0</v>
      </c>
      <c r="M18" s="49">
        <f t="shared" si="8"/>
        <v>0</v>
      </c>
      <c r="N18" s="49">
        <f t="shared" si="9"/>
        <v>0</v>
      </c>
      <c r="O18" s="49">
        <f t="shared" si="10"/>
        <v>0</v>
      </c>
      <c r="P18" s="106">
        <f t="shared" si="11"/>
        <v>0</v>
      </c>
      <c r="Q18" s="77"/>
    </row>
    <row r="19" spans="1:17" ht="22.5">
      <c r="A19" s="40">
        <v>5</v>
      </c>
      <c r="B19" s="28" t="s">
        <v>87</v>
      </c>
      <c r="C19" s="134" t="s">
        <v>123</v>
      </c>
      <c r="D19" s="129" t="s">
        <v>90</v>
      </c>
      <c r="E19" s="144">
        <v>20</v>
      </c>
      <c r="F19" s="133"/>
      <c r="G19" s="139"/>
      <c r="H19" s="49">
        <f t="shared" si="6"/>
        <v>0</v>
      </c>
      <c r="I19" s="133"/>
      <c r="J19" s="133"/>
      <c r="K19" s="50">
        <f t="shared" si="0"/>
        <v>0</v>
      </c>
      <c r="L19" s="51">
        <f t="shared" si="7"/>
        <v>0</v>
      </c>
      <c r="M19" s="49">
        <f t="shared" si="8"/>
        <v>0</v>
      </c>
      <c r="N19" s="49">
        <f t="shared" si="9"/>
        <v>0</v>
      </c>
      <c r="O19" s="49">
        <f t="shared" si="10"/>
        <v>0</v>
      </c>
      <c r="P19" s="106">
        <f t="shared" si="11"/>
        <v>0</v>
      </c>
      <c r="Q19" s="77" t="s">
        <v>47</v>
      </c>
    </row>
    <row r="20" spans="1:17" ht="33.75">
      <c r="A20" s="40">
        <v>6</v>
      </c>
      <c r="B20" s="28" t="s">
        <v>87</v>
      </c>
      <c r="C20" s="134" t="s">
        <v>246</v>
      </c>
      <c r="D20" s="129" t="s">
        <v>91</v>
      </c>
      <c r="E20" s="130">
        <v>100</v>
      </c>
      <c r="F20" s="133"/>
      <c r="G20" s="139"/>
      <c r="H20" s="49">
        <f t="shared" si="6"/>
        <v>0</v>
      </c>
      <c r="I20" s="133"/>
      <c r="J20" s="133"/>
      <c r="K20" s="50">
        <f t="shared" si="0"/>
        <v>0</v>
      </c>
      <c r="L20" s="51">
        <f t="shared" si="7"/>
        <v>0</v>
      </c>
      <c r="M20" s="49">
        <f t="shared" si="8"/>
        <v>0</v>
      </c>
      <c r="N20" s="49">
        <f t="shared" si="9"/>
        <v>0</v>
      </c>
      <c r="O20" s="49">
        <f t="shared" si="10"/>
        <v>0</v>
      </c>
      <c r="P20" s="106">
        <f t="shared" si="11"/>
        <v>0</v>
      </c>
      <c r="Q20" s="77" t="s">
        <v>47</v>
      </c>
    </row>
    <row r="21" spans="1:17" ht="22.5">
      <c r="A21" s="40">
        <v>7</v>
      </c>
      <c r="B21" s="28" t="s">
        <v>87</v>
      </c>
      <c r="C21" s="134" t="s">
        <v>373</v>
      </c>
      <c r="D21" s="129" t="s">
        <v>90</v>
      </c>
      <c r="E21" s="130">
        <v>20</v>
      </c>
      <c r="F21" s="133"/>
      <c r="G21" s="139"/>
      <c r="H21" s="49">
        <f t="shared" si="6"/>
        <v>0</v>
      </c>
      <c r="I21" s="133"/>
      <c r="J21" s="133"/>
      <c r="K21" s="50">
        <f t="shared" si="0"/>
        <v>0</v>
      </c>
      <c r="L21" s="51">
        <f t="shared" si="7"/>
        <v>0</v>
      </c>
      <c r="M21" s="49">
        <f t="shared" si="8"/>
        <v>0</v>
      </c>
      <c r="N21" s="49">
        <f t="shared" si="9"/>
        <v>0</v>
      </c>
      <c r="O21" s="49">
        <f t="shared" si="10"/>
        <v>0</v>
      </c>
      <c r="P21" s="106">
        <f t="shared" si="11"/>
        <v>0</v>
      </c>
      <c r="Q21" s="77" t="s">
        <v>47</v>
      </c>
    </row>
    <row r="22" spans="1:17" ht="22.5">
      <c r="A22" s="40">
        <v>8</v>
      </c>
      <c r="B22" s="28" t="s">
        <v>87</v>
      </c>
      <c r="C22" s="134" t="s">
        <v>283</v>
      </c>
      <c r="D22" s="129" t="s">
        <v>91</v>
      </c>
      <c r="E22" s="130">
        <v>100</v>
      </c>
      <c r="F22" s="137"/>
      <c r="G22" s="49"/>
      <c r="H22" s="49">
        <f t="shared" si="6"/>
        <v>0</v>
      </c>
      <c r="I22" s="133"/>
      <c r="J22" s="133"/>
      <c r="K22" s="50">
        <f t="shared" si="0"/>
        <v>0</v>
      </c>
      <c r="L22" s="51">
        <f t="shared" si="7"/>
        <v>0</v>
      </c>
      <c r="M22" s="49">
        <f t="shared" si="8"/>
        <v>0</v>
      </c>
      <c r="N22" s="49">
        <f t="shared" si="9"/>
        <v>0</v>
      </c>
      <c r="O22" s="49">
        <f t="shared" si="10"/>
        <v>0</v>
      </c>
      <c r="P22" s="106">
        <f t="shared" si="11"/>
        <v>0</v>
      </c>
      <c r="Q22" s="77" t="s">
        <v>47</v>
      </c>
    </row>
    <row r="23" spans="1:17" ht="22.5">
      <c r="A23" s="40">
        <v>9</v>
      </c>
      <c r="B23" s="28" t="s">
        <v>87</v>
      </c>
      <c r="C23" s="134" t="s">
        <v>368</v>
      </c>
      <c r="D23" s="129" t="s">
        <v>90</v>
      </c>
      <c r="E23" s="130">
        <v>20</v>
      </c>
      <c r="F23" s="137"/>
      <c r="G23" s="49"/>
      <c r="H23" s="49">
        <f t="shared" si="6"/>
        <v>0</v>
      </c>
      <c r="I23" s="133"/>
      <c r="J23" s="133"/>
      <c r="K23" s="50">
        <f t="shared" si="0"/>
        <v>0</v>
      </c>
      <c r="L23" s="51">
        <f t="shared" si="7"/>
        <v>0</v>
      </c>
      <c r="M23" s="49">
        <f t="shared" si="8"/>
        <v>0</v>
      </c>
      <c r="N23" s="49">
        <f t="shared" si="9"/>
        <v>0</v>
      </c>
      <c r="O23" s="49">
        <f t="shared" si="10"/>
        <v>0</v>
      </c>
      <c r="P23" s="106">
        <f t="shared" si="11"/>
        <v>0</v>
      </c>
      <c r="Q23" s="77" t="s">
        <v>47</v>
      </c>
    </row>
    <row r="24" spans="1:17">
      <c r="A24" s="40">
        <v>10</v>
      </c>
      <c r="B24" s="91"/>
      <c r="C24" s="141" t="s">
        <v>124</v>
      </c>
      <c r="D24" s="28"/>
      <c r="E24" s="59"/>
      <c r="F24" s="51"/>
      <c r="G24" s="49"/>
      <c r="H24" s="49">
        <f t="shared" si="6"/>
        <v>0</v>
      </c>
      <c r="I24" s="49"/>
      <c r="J24" s="49"/>
      <c r="K24" s="50">
        <f t="shared" si="0"/>
        <v>0</v>
      </c>
      <c r="L24" s="51">
        <f t="shared" si="7"/>
        <v>0</v>
      </c>
      <c r="M24" s="49">
        <f t="shared" si="8"/>
        <v>0</v>
      </c>
      <c r="N24" s="49">
        <f t="shared" si="9"/>
        <v>0</v>
      </c>
      <c r="O24" s="49">
        <f t="shared" si="10"/>
        <v>0</v>
      </c>
      <c r="P24" s="106">
        <f t="shared" si="11"/>
        <v>0</v>
      </c>
      <c r="Q24" s="77"/>
    </row>
    <row r="25" spans="1:17" ht="67.5">
      <c r="A25" s="40">
        <v>11</v>
      </c>
      <c r="B25" s="28" t="s">
        <v>87</v>
      </c>
      <c r="C25" s="249" t="s">
        <v>263</v>
      </c>
      <c r="D25" s="250" t="s">
        <v>125</v>
      </c>
      <c r="E25" s="251">
        <v>1</v>
      </c>
      <c r="F25" s="137"/>
      <c r="G25" s="139"/>
      <c r="H25" s="49">
        <f t="shared" si="6"/>
        <v>0</v>
      </c>
      <c r="I25" s="133"/>
      <c r="J25" s="133"/>
      <c r="K25" s="50">
        <f t="shared" si="0"/>
        <v>0</v>
      </c>
      <c r="L25" s="51">
        <f t="shared" si="7"/>
        <v>0</v>
      </c>
      <c r="M25" s="49">
        <f t="shared" si="8"/>
        <v>0</v>
      </c>
      <c r="N25" s="49">
        <f t="shared" si="9"/>
        <v>0</v>
      </c>
      <c r="O25" s="49">
        <f t="shared" si="10"/>
        <v>0</v>
      </c>
      <c r="P25" s="106">
        <f t="shared" si="11"/>
        <v>0</v>
      </c>
      <c r="Q25" s="77" t="s">
        <v>47</v>
      </c>
    </row>
    <row r="26" spans="1:17" ht="22.5">
      <c r="A26" s="40">
        <v>12</v>
      </c>
      <c r="B26" s="28" t="s">
        <v>87</v>
      </c>
      <c r="C26" s="249" t="s">
        <v>264</v>
      </c>
      <c r="D26" s="129" t="s">
        <v>90</v>
      </c>
      <c r="E26" s="251">
        <v>291.5</v>
      </c>
      <c r="F26" s="133"/>
      <c r="G26" s="139"/>
      <c r="H26" s="49">
        <f t="shared" si="6"/>
        <v>0</v>
      </c>
      <c r="I26" s="133"/>
      <c r="J26" s="133"/>
      <c r="K26" s="50">
        <f t="shared" si="0"/>
        <v>0</v>
      </c>
      <c r="L26" s="51">
        <f t="shared" si="7"/>
        <v>0</v>
      </c>
      <c r="M26" s="49">
        <f t="shared" si="8"/>
        <v>0</v>
      </c>
      <c r="N26" s="49">
        <f t="shared" si="9"/>
        <v>0</v>
      </c>
      <c r="O26" s="49">
        <f t="shared" si="10"/>
        <v>0</v>
      </c>
      <c r="P26" s="106">
        <f t="shared" si="11"/>
        <v>0</v>
      </c>
      <c r="Q26" s="77" t="s">
        <v>47</v>
      </c>
    </row>
    <row r="27" spans="1:17" ht="22.5">
      <c r="A27" s="40">
        <v>13</v>
      </c>
      <c r="B27" s="28" t="s">
        <v>87</v>
      </c>
      <c r="C27" s="249" t="s">
        <v>126</v>
      </c>
      <c r="D27" s="129" t="s">
        <v>90</v>
      </c>
      <c r="E27" s="251">
        <v>291.5</v>
      </c>
      <c r="F27" s="133"/>
      <c r="G27" s="139"/>
      <c r="H27" s="49">
        <f t="shared" si="6"/>
        <v>0</v>
      </c>
      <c r="I27" s="133"/>
      <c r="J27" s="133"/>
      <c r="K27" s="50">
        <f t="shared" si="0"/>
        <v>0</v>
      </c>
      <c r="L27" s="51">
        <f t="shared" si="7"/>
        <v>0</v>
      </c>
      <c r="M27" s="49">
        <f t="shared" si="8"/>
        <v>0</v>
      </c>
      <c r="N27" s="49">
        <f t="shared" si="9"/>
        <v>0</v>
      </c>
      <c r="O27" s="49">
        <f t="shared" si="10"/>
        <v>0</v>
      </c>
      <c r="P27" s="106">
        <f t="shared" si="11"/>
        <v>0</v>
      </c>
      <c r="Q27" s="77" t="s">
        <v>47</v>
      </c>
    </row>
    <row r="28" spans="1:17" ht="22.5">
      <c r="A28" s="40">
        <v>14</v>
      </c>
      <c r="B28" s="28" t="s">
        <v>87</v>
      </c>
      <c r="C28" s="134" t="s">
        <v>248</v>
      </c>
      <c r="D28" s="250" t="s">
        <v>91</v>
      </c>
      <c r="E28" s="130">
        <v>2068.4070000000002</v>
      </c>
      <c r="F28" s="133"/>
      <c r="G28" s="139"/>
      <c r="H28" s="49">
        <f t="shared" si="6"/>
        <v>0</v>
      </c>
      <c r="I28" s="133"/>
      <c r="J28" s="133"/>
      <c r="K28" s="50">
        <f t="shared" si="0"/>
        <v>0</v>
      </c>
      <c r="L28" s="51">
        <f t="shared" si="7"/>
        <v>0</v>
      </c>
      <c r="M28" s="49">
        <f t="shared" si="8"/>
        <v>0</v>
      </c>
      <c r="N28" s="49">
        <f t="shared" si="9"/>
        <v>0</v>
      </c>
      <c r="O28" s="49">
        <f t="shared" si="10"/>
        <v>0</v>
      </c>
      <c r="P28" s="106">
        <f t="shared" si="11"/>
        <v>0</v>
      </c>
      <c r="Q28" s="77" t="s">
        <v>47</v>
      </c>
    </row>
    <row r="29" spans="1:17" ht="22.5">
      <c r="A29" s="40">
        <v>15</v>
      </c>
      <c r="B29" s="28" t="s">
        <v>87</v>
      </c>
      <c r="C29" s="134" t="s">
        <v>249</v>
      </c>
      <c r="D29" s="129" t="s">
        <v>90</v>
      </c>
      <c r="E29" s="251">
        <v>459.64600000000007</v>
      </c>
      <c r="F29" s="133"/>
      <c r="G29" s="139"/>
      <c r="H29" s="49">
        <f t="shared" si="6"/>
        <v>0</v>
      </c>
      <c r="I29" s="133"/>
      <c r="J29" s="133"/>
      <c r="K29" s="50">
        <f t="shared" si="0"/>
        <v>0</v>
      </c>
      <c r="L29" s="51">
        <f t="shared" si="7"/>
        <v>0</v>
      </c>
      <c r="M29" s="49">
        <f t="shared" si="8"/>
        <v>0</v>
      </c>
      <c r="N29" s="49">
        <f t="shared" si="9"/>
        <v>0</v>
      </c>
      <c r="O29" s="49">
        <f t="shared" si="10"/>
        <v>0</v>
      </c>
      <c r="P29" s="106">
        <f t="shared" si="11"/>
        <v>0</v>
      </c>
      <c r="Q29" s="77" t="s">
        <v>47</v>
      </c>
    </row>
    <row r="30" spans="1:17" ht="12" customHeight="1" thickBot="1">
      <c r="A30" s="333" t="s">
        <v>63</v>
      </c>
      <c r="B30" s="334"/>
      <c r="C30" s="334"/>
      <c r="D30" s="334"/>
      <c r="E30" s="334"/>
      <c r="F30" s="334"/>
      <c r="G30" s="334"/>
      <c r="H30" s="334"/>
      <c r="I30" s="334"/>
      <c r="J30" s="334"/>
      <c r="K30" s="335"/>
      <c r="L30" s="74">
        <f>SUM(L14:L29)</f>
        <v>0</v>
      </c>
      <c r="M30" s="75">
        <f>SUM(M14:M29)</f>
        <v>0</v>
      </c>
      <c r="N30" s="75">
        <f>SUM(N14:N29)</f>
        <v>0</v>
      </c>
      <c r="O30" s="75">
        <f>SUM(O14:O29)</f>
        <v>0</v>
      </c>
      <c r="P30" s="76">
        <f>SUM(P14:P29)</f>
        <v>0</v>
      </c>
    </row>
    <row r="31" spans="1:17">
      <c r="A31" s="20"/>
      <c r="B31" s="20"/>
      <c r="C31" s="20"/>
      <c r="D31" s="20"/>
      <c r="E31" s="20"/>
      <c r="F31" s="20"/>
      <c r="G31" s="20"/>
      <c r="H31" s="20"/>
      <c r="I31" s="20"/>
      <c r="J31" s="20"/>
      <c r="K31" s="20"/>
      <c r="L31" s="20"/>
      <c r="M31" s="20"/>
      <c r="N31" s="20"/>
      <c r="O31" s="20"/>
      <c r="P31" s="20"/>
    </row>
    <row r="32" spans="1:17">
      <c r="A32" s="20"/>
      <c r="B32" s="20"/>
      <c r="C32" s="20"/>
      <c r="D32" s="20"/>
      <c r="E32" s="20"/>
      <c r="F32" s="20"/>
      <c r="G32" s="20"/>
      <c r="H32" s="20"/>
      <c r="I32" s="20"/>
      <c r="J32" s="20"/>
      <c r="K32" s="20"/>
      <c r="L32" s="20"/>
      <c r="M32" s="20"/>
      <c r="N32" s="20"/>
      <c r="O32" s="20"/>
      <c r="P32" s="20"/>
    </row>
    <row r="33" spans="1:16">
      <c r="A33" s="1" t="s">
        <v>14</v>
      </c>
      <c r="B33" s="20"/>
      <c r="C33" s="336">
        <f>'Kops n'!C35:H35</f>
        <v>0</v>
      </c>
      <c r="D33" s="336"/>
      <c r="E33" s="336"/>
      <c r="F33" s="336"/>
      <c r="G33" s="336"/>
      <c r="H33" s="336"/>
      <c r="I33" s="20"/>
      <c r="J33" s="20"/>
      <c r="K33" s="20"/>
      <c r="L33" s="20"/>
      <c r="M33" s="20"/>
      <c r="N33" s="20"/>
      <c r="O33" s="20"/>
      <c r="P33" s="20"/>
    </row>
    <row r="34" spans="1:16">
      <c r="A34" s="20"/>
      <c r="B34" s="20"/>
      <c r="C34" s="258" t="s">
        <v>15</v>
      </c>
      <c r="D34" s="258"/>
      <c r="E34" s="258"/>
      <c r="F34" s="258"/>
      <c r="G34" s="258"/>
      <c r="H34" s="25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301" t="str">
        <f>'Kops n'!A38:D38</f>
        <v>Tāme sastādīta 2024. gada __.__________</v>
      </c>
      <c r="B36" s="302"/>
      <c r="C36" s="302"/>
      <c r="D36" s="30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 t="s">
        <v>41</v>
      </c>
      <c r="B38" s="20"/>
      <c r="C38" s="336">
        <f>'Kops n'!C40:H40</f>
        <v>0</v>
      </c>
      <c r="D38" s="336"/>
      <c r="E38" s="336"/>
      <c r="F38" s="336"/>
      <c r="G38" s="336"/>
      <c r="H38" s="336"/>
      <c r="I38" s="20"/>
      <c r="J38" s="20"/>
      <c r="K38" s="20"/>
      <c r="L38" s="20"/>
      <c r="M38" s="20"/>
      <c r="N38" s="20"/>
      <c r="O38" s="20"/>
      <c r="P38" s="20"/>
    </row>
    <row r="39" spans="1:16">
      <c r="A39" s="20"/>
      <c r="B39" s="20"/>
      <c r="C39" s="258" t="s">
        <v>15</v>
      </c>
      <c r="D39" s="258"/>
      <c r="E39" s="258"/>
      <c r="F39" s="258"/>
      <c r="G39" s="258"/>
      <c r="H39" s="258"/>
      <c r="I39" s="20"/>
      <c r="J39" s="20"/>
      <c r="K39" s="20"/>
      <c r="L39" s="20"/>
      <c r="M39" s="20"/>
      <c r="N39" s="20"/>
      <c r="O39" s="20"/>
      <c r="P39" s="20"/>
    </row>
    <row r="40" spans="1:16">
      <c r="A40" s="20"/>
      <c r="B40" s="20"/>
      <c r="C40" s="20"/>
      <c r="D40" s="20"/>
      <c r="E40" s="20"/>
      <c r="F40" s="20"/>
      <c r="G40" s="20"/>
      <c r="H40" s="20"/>
      <c r="I40" s="20"/>
      <c r="J40" s="20"/>
      <c r="K40" s="20"/>
      <c r="L40" s="20"/>
      <c r="M40" s="20"/>
      <c r="N40" s="20"/>
      <c r="O40" s="20"/>
      <c r="P40" s="20"/>
    </row>
    <row r="41" spans="1:16">
      <c r="A41" s="102" t="s">
        <v>16</v>
      </c>
      <c r="B41" s="52"/>
      <c r="C41" s="113">
        <f>'Kops n'!C43</f>
        <v>0</v>
      </c>
      <c r="D41" s="52"/>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sheetData>
  <mergeCells count="23">
    <mergeCell ref="C39:H39"/>
    <mergeCell ref="C4:I4"/>
    <mergeCell ref="F12:K12"/>
    <mergeCell ref="A9:F9"/>
    <mergeCell ref="J9:M9"/>
    <mergeCell ref="D8:L8"/>
    <mergeCell ref="A30:K30"/>
    <mergeCell ref="C33:H33"/>
    <mergeCell ref="C34:H34"/>
    <mergeCell ref="A36:D36"/>
    <mergeCell ref="C38:H38"/>
    <mergeCell ref="N9:O9"/>
    <mergeCell ref="A12:A13"/>
    <mergeCell ref="B12:B13"/>
    <mergeCell ref="C12:C13"/>
    <mergeCell ref="D12:D13"/>
    <mergeCell ref="E12:E13"/>
    <mergeCell ref="L12:P12"/>
    <mergeCell ref="C2:I2"/>
    <mergeCell ref="C3:I3"/>
    <mergeCell ref="D5:L5"/>
    <mergeCell ref="D6:L6"/>
    <mergeCell ref="D7:L7"/>
  </mergeCells>
  <conditionalFormatting sqref="A14:B29">
    <cfRule type="cellIs" dxfId="201" priority="5" operator="equal">
      <formula>0</formula>
    </cfRule>
  </conditionalFormatting>
  <conditionalFormatting sqref="A9:F9">
    <cfRule type="containsText" dxfId="200" priority="91" operator="containsText" text="Tāme sastādīta  20__. gada tirgus cenās, pamatojoties uz ___ daļas rasējumiem">
      <formula>NOT(ISERROR(SEARCH("Tāme sastādīta  20__. gada tirgus cenās, pamatojoties uz ___ daļas rasējumiem",A9)))</formula>
    </cfRule>
  </conditionalFormatting>
  <conditionalFormatting sqref="A30:K30">
    <cfRule type="containsText" dxfId="199" priority="76" operator="containsText" text="Tiešās izmaksas kopā, t. sk. darba devēja sociālais nodoklis __.__% ">
      <formula>NOT(ISERROR(SEARCH("Tiešās izmaksas kopā, t. sk. darba devēja sociālais nodoklis __.__% ",A30)))</formula>
    </cfRule>
  </conditionalFormatting>
  <conditionalFormatting sqref="C20">
    <cfRule type="cellIs" dxfId="198" priority="31" operator="equal">
      <formula>0</formula>
    </cfRule>
  </conditionalFormatting>
  <conditionalFormatting sqref="C22:C23">
    <cfRule type="cellIs" dxfId="197" priority="1" operator="equal">
      <formula>0</formula>
    </cfRule>
  </conditionalFormatting>
  <conditionalFormatting sqref="C25:C26">
    <cfRule type="cellIs" dxfId="196" priority="17" operator="equal">
      <formula>0</formula>
    </cfRule>
  </conditionalFormatting>
  <conditionalFormatting sqref="C19:E19">
    <cfRule type="cellIs" dxfId="195" priority="32" operator="equal">
      <formula>0</formula>
    </cfRule>
  </conditionalFormatting>
  <conditionalFormatting sqref="C14:G18">
    <cfRule type="cellIs" dxfId="194" priority="35" operator="equal">
      <formula>0</formula>
    </cfRule>
  </conditionalFormatting>
  <conditionalFormatting sqref="C24:G24">
    <cfRule type="cellIs" dxfId="193" priority="81" operator="equal">
      <formula>0</formula>
    </cfRule>
  </conditionalFormatting>
  <conditionalFormatting sqref="C33:H33">
    <cfRule type="cellIs" dxfId="192" priority="84" operator="equal">
      <formula>0</formula>
    </cfRule>
  </conditionalFormatting>
  <conditionalFormatting sqref="C38:H38">
    <cfRule type="cellIs" dxfId="191" priority="85" operator="equal">
      <formula>0</formula>
    </cfRule>
  </conditionalFormatting>
  <conditionalFormatting sqref="C2:I2">
    <cfRule type="cellIs" dxfId="190" priority="90" operator="equal">
      <formula>0</formula>
    </cfRule>
  </conditionalFormatting>
  <conditionalFormatting sqref="C4:I4">
    <cfRule type="cellIs" dxfId="189" priority="82" operator="equal">
      <formula>0</formula>
    </cfRule>
  </conditionalFormatting>
  <conditionalFormatting sqref="D1">
    <cfRule type="cellIs" dxfId="188" priority="78" operator="equal">
      <formula>0</formula>
    </cfRule>
  </conditionalFormatting>
  <conditionalFormatting sqref="D5:L8">
    <cfRule type="cellIs" dxfId="187" priority="79" operator="equal">
      <formula>0</formula>
    </cfRule>
  </conditionalFormatting>
  <conditionalFormatting sqref="F19:G23">
    <cfRule type="cellIs" dxfId="186" priority="7" operator="equal">
      <formula>0</formula>
    </cfRule>
  </conditionalFormatting>
  <conditionalFormatting sqref="F25:G29">
    <cfRule type="cellIs" dxfId="185" priority="13" operator="equal">
      <formula>0</formula>
    </cfRule>
  </conditionalFormatting>
  <conditionalFormatting sqref="H14:H29 K14:P29">
    <cfRule type="cellIs" dxfId="184" priority="3" operator="equal">
      <formula>0</formula>
    </cfRule>
  </conditionalFormatting>
  <conditionalFormatting sqref="I14:J29">
    <cfRule type="cellIs" dxfId="183" priority="2" operator="equal">
      <formula>0</formula>
    </cfRule>
  </conditionalFormatting>
  <conditionalFormatting sqref="L30:P30">
    <cfRule type="cellIs" dxfId="182" priority="83" operator="equal">
      <formula>0</formula>
    </cfRule>
  </conditionalFormatting>
  <conditionalFormatting sqref="N9:O9">
    <cfRule type="cellIs" dxfId="181" priority="93" operator="equal">
      <formula>0</formula>
    </cfRule>
  </conditionalFormatting>
  <conditionalFormatting sqref="Q14:Q29">
    <cfRule type="cellIs" dxfId="180" priority="4" operator="equal">
      <formula>0</formula>
    </cfRule>
  </conditionalFormatting>
  <dataValidations count="1">
    <dataValidation type="list" allowBlank="1" showInputMessage="1" showErrorMessage="1" sqref="Q14:Q29" xr:uid="{00000000-0002-0000-18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87" operator="containsText" id="{A741B695-5E60-45D8-944C-2D04D39B2193}">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86" operator="containsText" id="{443EB233-F567-4949-B038-4ADE85277BE0}">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rgb="FF00B050"/>
  </sheetPr>
  <dimension ref="A1:P41"/>
  <sheetViews>
    <sheetView topLeftCell="A14" workbookViewId="0">
      <selection activeCell="S26" sqref="S2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'5a+c+n'!D1</f>
        <v>5</v>
      </c>
      <c r="E1" s="26"/>
      <c r="F1" s="26"/>
      <c r="G1" s="26"/>
      <c r="H1" s="26"/>
      <c r="I1" s="26"/>
      <c r="J1" s="26"/>
      <c r="N1" s="30"/>
      <c r="O1" s="31"/>
      <c r="P1" s="32"/>
    </row>
    <row r="2" spans="1:16">
      <c r="A2" s="33"/>
      <c r="B2" s="33"/>
      <c r="C2" s="324" t="str">
        <f>'5a+c+n'!C2:I2</f>
        <v>Pagraba pārseguma siltināšana</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P29</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125" t="s">
        <v>61</v>
      </c>
    </row>
    <row r="14" spans="1:16">
      <c r="A14" s="63">
        <f>IF(P14=0,0,IF(COUNTBLANK(P14)=1,0,COUNTA($P$14:P14)))</f>
        <v>0</v>
      </c>
      <c r="B14" s="27">
        <f>IF($C$4="Attiecināmās izmaksas",IF('5a+c+n'!$Q14="A",'5a+c+n'!B14,0),0)</f>
        <v>0</v>
      </c>
      <c r="C14" s="27">
        <f>IF($C$4="Attiecināmās izmaksas",IF('5a+c+n'!$Q14="A",'5a+c+n'!C14,0),0)</f>
        <v>0</v>
      </c>
      <c r="D14" s="27">
        <f>IF($C$4="Attiecināmās izmaksas",IF('5a+c+n'!$Q14="A",'5a+c+n'!D14,0),0)</f>
        <v>0</v>
      </c>
      <c r="E14" s="57"/>
      <c r="F14" s="79"/>
      <c r="G14" s="27">
        <f>IF($C$4="Attiecināmās izmaksas",IF('5a+c+n'!$Q14="A",'5a+c+n'!G14,0),0)</f>
        <v>0</v>
      </c>
      <c r="H14" s="27">
        <f>IF($C$4="Attiecināmās izmaksas",IF('5a+c+n'!$Q14="A",'5a+c+n'!H14,0),0)</f>
        <v>0</v>
      </c>
      <c r="I14" s="27"/>
      <c r="J14" s="27"/>
      <c r="K14" s="57">
        <f>IF($C$4="Attiecināmās izmaksas",IF('5a+c+n'!$Q14="A",'5a+c+n'!K14,0),0)</f>
        <v>0</v>
      </c>
      <c r="L14" s="79">
        <f>IF($C$4="Attiecināmās izmaksas",IF('5a+c+n'!$Q14="A",'5a+c+n'!L14,0),0)</f>
        <v>0</v>
      </c>
      <c r="M14" s="27">
        <f>IF($C$4="Attiecināmās izmaksas",IF('5a+c+n'!$Q14="A",'5a+c+n'!M14,0),0)</f>
        <v>0</v>
      </c>
      <c r="N14" s="27">
        <f>IF($C$4="Attiecināmās izmaksas",IF('5a+c+n'!$Q14="A",'5a+c+n'!N14,0),0)</f>
        <v>0</v>
      </c>
      <c r="O14" s="27">
        <f>IF($C$4="Attiecināmās izmaksas",IF('5a+c+n'!$Q14="A",'5a+c+n'!O14,0),0)</f>
        <v>0</v>
      </c>
      <c r="P14" s="57">
        <f>IF($C$4="Attiecināmās izmaksas",IF('5a+c+n'!$Q14="A",'5a+c+n'!P14,0),0)</f>
        <v>0</v>
      </c>
    </row>
    <row r="15" spans="1:16" ht="33.75">
      <c r="A15" s="64">
        <f>IF(P15=0,0,IF(COUNTBLANK(P15)=1,0,COUNTA($P$14:P15)))</f>
        <v>0</v>
      </c>
      <c r="B15" s="28" t="str">
        <f>IF($C$4="Attiecināmās izmaksas",IF('5a+c+n'!$Q15="A",'5a+c+n'!B15,0),0)</f>
        <v>02-00000</v>
      </c>
      <c r="C15" s="28" t="str">
        <f>IF($C$4="Attiecināmās izmaksas",IF('5a+c+n'!$Q15="A",'5a+c+n'!C15,0),0)</f>
        <v>Esošo dzīvokļu īpašnieku noliktavu sienu, durvju saīsināšana (atjaunojot stabilitāti) pagraba griestu siltināšanas izbūves nodrošināšanai</v>
      </c>
      <c r="D15" s="28" t="str">
        <f>IF($C$4="Attiecināmās izmaksas",IF('5a+c+n'!$Q15="A",'5a+c+n'!D15,0),0)</f>
        <v>kompl</v>
      </c>
      <c r="E15" s="59"/>
      <c r="F15" s="81"/>
      <c r="G15" s="28"/>
      <c r="H15" s="28">
        <f>IF($C$4="Attiecināmās izmaksas",IF('5a+c+n'!$Q15="A",'5a+c+n'!H15,0),0)</f>
        <v>0</v>
      </c>
      <c r="I15" s="28"/>
      <c r="J15" s="28"/>
      <c r="K15" s="59">
        <f>IF($C$4="Attiecināmās izmaksas",IF('5a+c+n'!$Q15="A",'5a+c+n'!K15,0),0)</f>
        <v>0</v>
      </c>
      <c r="L15" s="81">
        <f>IF($C$4="Attiecināmās izmaksas",IF('5a+c+n'!$Q15="A",'5a+c+n'!L15,0),0)</f>
        <v>0</v>
      </c>
      <c r="M15" s="28">
        <f>IF($C$4="Attiecināmās izmaksas",IF('5a+c+n'!$Q15="A",'5a+c+n'!M15,0),0)</f>
        <v>0</v>
      </c>
      <c r="N15" s="28">
        <f>IF($C$4="Attiecināmās izmaksas",IF('5a+c+n'!$Q15="A",'5a+c+n'!N15,0),0)</f>
        <v>0</v>
      </c>
      <c r="O15" s="28">
        <f>IF($C$4="Attiecināmās izmaksas",IF('5a+c+n'!$Q15="A",'5a+c+n'!O15,0),0)</f>
        <v>0</v>
      </c>
      <c r="P15" s="59">
        <f>IF($C$4="Attiecināmās izmaksas",IF('5a+c+n'!$Q15="A",'5a+c+n'!P15,0),0)</f>
        <v>0</v>
      </c>
    </row>
    <row r="16" spans="1:16">
      <c r="A16" s="64">
        <f>IF(P16=0,0,IF(COUNTBLANK(P16)=1,0,COUNTA($P$14:P16)))</f>
        <v>0</v>
      </c>
      <c r="B16" s="28">
        <f>IF($C$4="Attiecināmās izmaksas",IF('5a+c+n'!$Q18="A",'5a+c+n'!B18,0),0)</f>
        <v>0</v>
      </c>
      <c r="C16" s="28">
        <f>IF($C$4="Attiecināmās izmaksas",IF('5a+c+n'!$Q18="A",'5a+c+n'!C18,0),0)</f>
        <v>0</v>
      </c>
      <c r="D16" s="28">
        <f>IF($C$4="Attiecināmās izmaksas",IF('5a+c+n'!$Q18="A",'5a+c+n'!D18,0),0)</f>
        <v>0</v>
      </c>
      <c r="E16" s="59"/>
      <c r="F16" s="81"/>
      <c r="G16" s="28"/>
      <c r="H16" s="28">
        <f>IF($C$4="Attiecināmās izmaksas",IF('5a+c+n'!$Q18="A",'5a+c+n'!H18,0),0)</f>
        <v>0</v>
      </c>
      <c r="I16" s="28"/>
      <c r="J16" s="28"/>
      <c r="K16" s="59">
        <f>IF($C$4="Attiecināmās izmaksas",IF('5a+c+n'!$Q18="A",'5a+c+n'!K18,0),0)</f>
        <v>0</v>
      </c>
      <c r="L16" s="81">
        <f>IF($C$4="Attiecināmās izmaksas",IF('5a+c+n'!$Q18="A",'5a+c+n'!L18,0),0)</f>
        <v>0</v>
      </c>
      <c r="M16" s="28">
        <f>IF($C$4="Attiecināmās izmaksas",IF('5a+c+n'!$Q18="A",'5a+c+n'!M18,0),0)</f>
        <v>0</v>
      </c>
      <c r="N16" s="28">
        <f>IF($C$4="Attiecināmās izmaksas",IF('5a+c+n'!$Q18="A",'5a+c+n'!N18,0),0)</f>
        <v>0</v>
      </c>
      <c r="O16" s="28">
        <f>IF($C$4="Attiecināmās izmaksas",IF('5a+c+n'!$Q18="A",'5a+c+n'!O18,0),0)</f>
        <v>0</v>
      </c>
      <c r="P16" s="59">
        <f>IF($C$4="Attiecināmās izmaksas",IF('5a+c+n'!$Q18="A",'5a+c+n'!P18,0),0)</f>
        <v>0</v>
      </c>
    </row>
    <row r="17" spans="1:16" ht="22.5">
      <c r="A17" s="64">
        <f>IF(P17=0,0,IF(COUNTBLANK(P17)=1,0,COUNTA($P$14:P17)))</f>
        <v>0</v>
      </c>
      <c r="B17" s="28" t="str">
        <f>IF($C$4="Attiecināmās izmaksas",IF('5a+c+n'!$Q19="A",'5a+c+n'!B19,0),0)</f>
        <v>13-00000</v>
      </c>
      <c r="C17" s="28" t="str">
        <f>IF($C$4="Attiecināmās izmaksas",IF('5a+c+n'!$Q19="A",'5a+c+n'!C19,0),0)</f>
        <v>Virsmas attīrīšana, izlīdzināšana, sagatavošana</v>
      </c>
      <c r="D17" s="28" t="str">
        <f>IF($C$4="Attiecināmās izmaksas",IF('5a+c+n'!$Q19="A",'5a+c+n'!D19,0),0)</f>
        <v>m2</v>
      </c>
      <c r="E17" s="59"/>
      <c r="F17" s="81"/>
      <c r="G17" s="28"/>
      <c r="H17" s="28">
        <f>IF($C$4="Attiecināmās izmaksas",IF('5a+c+n'!$Q19="A",'5a+c+n'!H19,0),0)</f>
        <v>0</v>
      </c>
      <c r="I17" s="28"/>
      <c r="J17" s="28"/>
      <c r="K17" s="59">
        <f>IF($C$4="Attiecināmās izmaksas",IF('5a+c+n'!$Q19="A",'5a+c+n'!K19,0),0)</f>
        <v>0</v>
      </c>
      <c r="L17" s="81">
        <f>IF($C$4="Attiecināmās izmaksas",IF('5a+c+n'!$Q19="A",'5a+c+n'!L19,0),0)</f>
        <v>0</v>
      </c>
      <c r="M17" s="28">
        <f>IF($C$4="Attiecināmās izmaksas",IF('5a+c+n'!$Q19="A",'5a+c+n'!M19,0),0)</f>
        <v>0</v>
      </c>
      <c r="N17" s="28">
        <f>IF($C$4="Attiecināmās izmaksas",IF('5a+c+n'!$Q19="A",'5a+c+n'!N19,0),0)</f>
        <v>0</v>
      </c>
      <c r="O17" s="28">
        <f>IF($C$4="Attiecināmās izmaksas",IF('5a+c+n'!$Q19="A",'5a+c+n'!O19,0),0)</f>
        <v>0</v>
      </c>
      <c r="P17" s="59">
        <f>IF($C$4="Attiecināmās izmaksas",IF('5a+c+n'!$Q19="A",'5a+c+n'!P19,0),0)</f>
        <v>0</v>
      </c>
    </row>
    <row r="18" spans="1:16" ht="33.75">
      <c r="A18" s="64">
        <f>IF(P18=0,0,IF(COUNTBLANK(P18)=1,0,COUNTA($P$14:P18)))</f>
        <v>0</v>
      </c>
      <c r="B18" s="28" t="str">
        <f>IF($C$4="Attiecināmās izmaksas",IF('5a+c+n'!$Q20="A",'5a+c+n'!B20,0),0)</f>
        <v>13-00000</v>
      </c>
      <c r="C18" s="28" t="str">
        <f>IF($C$4="Attiecināmās izmaksas",IF('5a+c+n'!$Q20="A",'5a+c+n'!C20,0),0)</f>
        <v>Siltumizolācijas materiālu stiprināšana ar līmjavu SAKRET BAK vai ekvivalentu. Pēc nepieciešamības pirms tam virsmas gruntēšana.</v>
      </c>
      <c r="D18" s="28" t="str">
        <f>IF($C$4="Attiecināmās izmaksas",IF('5a+c+n'!$Q20="A",'5a+c+n'!D20,0),0)</f>
        <v>kg</v>
      </c>
      <c r="E18" s="59"/>
      <c r="F18" s="81"/>
      <c r="G18" s="28"/>
      <c r="H18" s="28">
        <f>IF($C$4="Attiecināmās izmaksas",IF('5a+c+n'!$Q20="A",'5a+c+n'!H20,0),0)</f>
        <v>0</v>
      </c>
      <c r="I18" s="28"/>
      <c r="J18" s="28"/>
      <c r="K18" s="59">
        <f>IF($C$4="Attiecināmās izmaksas",IF('5a+c+n'!$Q20="A",'5a+c+n'!K20,0),0)</f>
        <v>0</v>
      </c>
      <c r="L18" s="81">
        <f>IF($C$4="Attiecināmās izmaksas",IF('5a+c+n'!$Q20="A",'5a+c+n'!L20,0),0)</f>
        <v>0</v>
      </c>
      <c r="M18" s="28">
        <f>IF($C$4="Attiecināmās izmaksas",IF('5a+c+n'!$Q20="A",'5a+c+n'!M20,0),0)</f>
        <v>0</v>
      </c>
      <c r="N18" s="28">
        <f>IF($C$4="Attiecināmās izmaksas",IF('5a+c+n'!$Q20="A",'5a+c+n'!N20,0),0)</f>
        <v>0</v>
      </c>
      <c r="O18" s="28">
        <f>IF($C$4="Attiecināmās izmaksas",IF('5a+c+n'!$Q20="A",'5a+c+n'!O20,0),0)</f>
        <v>0</v>
      </c>
      <c r="P18" s="59">
        <f>IF($C$4="Attiecināmās izmaksas",IF('5a+c+n'!$Q20="A",'5a+c+n'!P20,0),0)</f>
        <v>0</v>
      </c>
    </row>
    <row r="19" spans="1:16" ht="22.5">
      <c r="A19" s="64">
        <f>IF(P19=0,0,IF(COUNTBLANK(P19)=1,0,COUNTA($P$14:P19)))</f>
        <v>0</v>
      </c>
      <c r="B19" s="28" t="str">
        <f>IF($C$4="Attiecināmās izmaksas",IF('5a+c+n'!$Q21="A",'5a+c+n'!B21,0),0)</f>
        <v>13-00000</v>
      </c>
      <c r="C19" s="28" t="str">
        <f>IF($C$4="Attiecināmās izmaksas",IF('5a+c+n'!$Q21="A",'5a+c+n'!C21,0),0)</f>
        <v>Nedegoša akmens vates siltumizolācija plānajām apmetuma sistēmām - λ&lt;=0,036 W/(mK), b=50 mm</v>
      </c>
      <c r="D19" s="28" t="str">
        <f>IF($C$4="Attiecināmās izmaksas",IF('5a+c+n'!$Q21="A",'5a+c+n'!D21,0),0)</f>
        <v>m2</v>
      </c>
      <c r="E19" s="59"/>
      <c r="F19" s="81"/>
      <c r="G19" s="28"/>
      <c r="H19" s="28">
        <f>IF($C$4="Attiecināmās izmaksas",IF('5a+c+n'!$Q21="A",'5a+c+n'!H21,0),0)</f>
        <v>0</v>
      </c>
      <c r="I19" s="28"/>
      <c r="J19" s="28"/>
      <c r="K19" s="59">
        <f>IF($C$4="Attiecināmās izmaksas",IF('5a+c+n'!$Q21="A",'5a+c+n'!K21,0),0)</f>
        <v>0</v>
      </c>
      <c r="L19" s="81">
        <f>IF($C$4="Attiecināmās izmaksas",IF('5a+c+n'!$Q21="A",'5a+c+n'!L21,0),0)</f>
        <v>0</v>
      </c>
      <c r="M19" s="28">
        <f>IF($C$4="Attiecināmās izmaksas",IF('5a+c+n'!$Q21="A",'5a+c+n'!M21,0),0)</f>
        <v>0</v>
      </c>
      <c r="N19" s="28">
        <f>IF($C$4="Attiecināmās izmaksas",IF('5a+c+n'!$Q21="A",'5a+c+n'!N21,0),0)</f>
        <v>0</v>
      </c>
      <c r="O19" s="28">
        <f>IF($C$4="Attiecināmās izmaksas",IF('5a+c+n'!$Q21="A",'5a+c+n'!O21,0),0)</f>
        <v>0</v>
      </c>
      <c r="P19" s="59">
        <f>IF($C$4="Attiecināmās izmaksas",IF('5a+c+n'!$Q21="A",'5a+c+n'!P21,0),0)</f>
        <v>0</v>
      </c>
    </row>
    <row r="20" spans="1:16" ht="22.5">
      <c r="A20" s="64">
        <f>IF(P20=0,0,IF(COUNTBLANK(P20)=1,0,COUNTA($P$14:P20)))</f>
        <v>0</v>
      </c>
      <c r="B20" s="28" t="str">
        <f>IF($C$4="Attiecināmās izmaksas",IF('5a+c+n'!$Q22="A",'5a+c+n'!B22,0),0)</f>
        <v>13-00000</v>
      </c>
      <c r="C20" s="28" t="str">
        <f>IF($C$4="Attiecināmās izmaksas",IF('5a+c+n'!$Q22="A",'5a+c+n'!C22,0),0)</f>
        <v>Armējošā slāņa iestrāde ar javas kārtu SAKRET BAK vai ekvivalentu - 1 kārtā, II mehāniskās izturības zonā</v>
      </c>
      <c r="D20" s="28" t="str">
        <f>IF($C$4="Attiecināmās izmaksas",IF('5a+c+n'!$Q22="A",'5a+c+n'!D22,0),0)</f>
        <v>kg</v>
      </c>
      <c r="E20" s="59"/>
      <c r="F20" s="81"/>
      <c r="G20" s="28"/>
      <c r="H20" s="28">
        <f>IF($C$4="Attiecināmās izmaksas",IF('5a+c+n'!$Q22="A",'5a+c+n'!H22,0),0)</f>
        <v>0</v>
      </c>
      <c r="I20" s="28"/>
      <c r="J20" s="28"/>
      <c r="K20" s="59">
        <f>IF($C$4="Attiecināmās izmaksas",IF('5a+c+n'!$Q22="A",'5a+c+n'!K22,0),0)</f>
        <v>0</v>
      </c>
      <c r="L20" s="81">
        <f>IF($C$4="Attiecināmās izmaksas",IF('5a+c+n'!$Q22="A",'5a+c+n'!L22,0),0)</f>
        <v>0</v>
      </c>
      <c r="M20" s="28">
        <f>IF($C$4="Attiecināmās izmaksas",IF('5a+c+n'!$Q22="A",'5a+c+n'!M22,0),0)</f>
        <v>0</v>
      </c>
      <c r="N20" s="28">
        <f>IF($C$4="Attiecināmās izmaksas",IF('5a+c+n'!$Q22="A",'5a+c+n'!N22,0),0)</f>
        <v>0</v>
      </c>
      <c r="O20" s="28">
        <f>IF($C$4="Attiecināmās izmaksas",IF('5a+c+n'!$Q22="A",'5a+c+n'!O22,0),0)</f>
        <v>0</v>
      </c>
      <c r="P20" s="59">
        <f>IF($C$4="Attiecināmās izmaksas",IF('5a+c+n'!$Q22="A",'5a+c+n'!P22,0),0)</f>
        <v>0</v>
      </c>
    </row>
    <row r="21" spans="1:16" ht="22.5">
      <c r="A21" s="64">
        <f>IF(P21=0,0,IF(COUNTBLANK(P21)=1,0,COUNTA($P$14:P21)))</f>
        <v>0</v>
      </c>
      <c r="B21" s="28" t="str">
        <f>IF($C$4="Attiecināmās izmaksas",IF('5a+c+n'!$Q23="A",'5a+c+n'!B23,0),0)</f>
        <v>13-00000</v>
      </c>
      <c r="C21" s="28" t="str">
        <f>IF($C$4="Attiecināmās izmaksas",IF('5a+c+n'!$Q23="A",'5a+c+n'!C23,0),0)</f>
        <v>Stiklušķiedras siets SSA-1363-160 160 g/m²  - 2 kārtās, I mehāniskās izturības zonā</v>
      </c>
      <c r="D21" s="28" t="str">
        <f>IF($C$4="Attiecināmās izmaksas",IF('5a+c+n'!$Q23="A",'5a+c+n'!D23,0),0)</f>
        <v>m2</v>
      </c>
      <c r="E21" s="59"/>
      <c r="F21" s="81"/>
      <c r="G21" s="28"/>
      <c r="H21" s="28">
        <f>IF($C$4="Attiecināmās izmaksas",IF('5a+c+n'!$Q23="A",'5a+c+n'!H23,0),0)</f>
        <v>0</v>
      </c>
      <c r="I21" s="28"/>
      <c r="J21" s="28"/>
      <c r="K21" s="59">
        <f>IF($C$4="Attiecināmās izmaksas",IF('5a+c+n'!$Q23="A",'5a+c+n'!K23,0),0)</f>
        <v>0</v>
      </c>
      <c r="L21" s="81">
        <f>IF($C$4="Attiecināmās izmaksas",IF('5a+c+n'!$Q23="A",'5a+c+n'!L23,0),0)</f>
        <v>0</v>
      </c>
      <c r="M21" s="28">
        <f>IF($C$4="Attiecināmās izmaksas",IF('5a+c+n'!$Q23="A",'5a+c+n'!M23,0),0)</f>
        <v>0</v>
      </c>
      <c r="N21" s="28">
        <f>IF($C$4="Attiecināmās izmaksas",IF('5a+c+n'!$Q23="A",'5a+c+n'!N23,0),0)</f>
        <v>0</v>
      </c>
      <c r="O21" s="28">
        <f>IF($C$4="Attiecināmās izmaksas",IF('5a+c+n'!$Q23="A",'5a+c+n'!O23,0),0)</f>
        <v>0</v>
      </c>
      <c r="P21" s="59">
        <f>IF($C$4="Attiecināmās izmaksas",IF('5a+c+n'!$Q23="A",'5a+c+n'!P23,0),0)</f>
        <v>0</v>
      </c>
    </row>
    <row r="22" spans="1:16">
      <c r="A22" s="64">
        <f>IF(P22=0,0,IF(COUNTBLANK(P22)=1,0,COUNTA($P$14:P22)))</f>
        <v>0</v>
      </c>
      <c r="B22" s="28">
        <f>IF($C$4="Attiecināmās izmaksas",IF('5a+c+n'!$Q24="A",'5a+c+n'!B24,0),0)</f>
        <v>0</v>
      </c>
      <c r="C22" s="28">
        <f>IF($C$4="Attiecināmās izmaksas",IF('5a+c+n'!$Q24="A",'5a+c+n'!C24,0),0)</f>
        <v>0</v>
      </c>
      <c r="D22" s="28">
        <f>IF($C$4="Attiecināmās izmaksas",IF('5a+c+n'!$Q24="A",'5a+c+n'!D24,0),0)</f>
        <v>0</v>
      </c>
      <c r="E22" s="59"/>
      <c r="F22" s="81"/>
      <c r="G22" s="28"/>
      <c r="H22" s="28">
        <f>IF($C$4="Attiecināmās izmaksas",IF('5a+c+n'!$Q24="A",'5a+c+n'!H24,0),0)</f>
        <v>0</v>
      </c>
      <c r="I22" s="28"/>
      <c r="J22" s="28"/>
      <c r="K22" s="59">
        <f>IF($C$4="Attiecināmās izmaksas",IF('5a+c+n'!$Q24="A",'5a+c+n'!K24,0),0)</f>
        <v>0</v>
      </c>
      <c r="L22" s="81">
        <f>IF($C$4="Attiecināmās izmaksas",IF('5a+c+n'!$Q24="A",'5a+c+n'!L24,0),0)</f>
        <v>0</v>
      </c>
      <c r="M22" s="28">
        <f>IF($C$4="Attiecināmās izmaksas",IF('5a+c+n'!$Q24="A",'5a+c+n'!M24,0),0)</f>
        <v>0</v>
      </c>
      <c r="N22" s="28">
        <f>IF($C$4="Attiecināmās izmaksas",IF('5a+c+n'!$Q24="A",'5a+c+n'!N24,0),0)</f>
        <v>0</v>
      </c>
      <c r="O22" s="28">
        <f>IF($C$4="Attiecināmās izmaksas",IF('5a+c+n'!$Q24="A",'5a+c+n'!O24,0),0)</f>
        <v>0</v>
      </c>
      <c r="P22" s="59">
        <f>IF($C$4="Attiecināmās izmaksas",IF('5a+c+n'!$Q24="A",'5a+c+n'!P24,0),0)</f>
        <v>0</v>
      </c>
    </row>
    <row r="23" spans="1:16" ht="67.5">
      <c r="A23" s="64">
        <f>IF(P23=0,0,IF(COUNTBLANK(P23)=1,0,COUNTA($P$14:P23)))</f>
        <v>0</v>
      </c>
      <c r="B23" s="28" t="str">
        <f>IF($C$4="Attiecināmās izmaksas",IF('5a+c+n'!$Q25="A",'5a+c+n'!B25,0),0)</f>
        <v>13-00000</v>
      </c>
      <c r="C23" s="28" t="str">
        <f>IF($C$4="Attiecināmās izmaksas",IF('5a+c+n'!$Q25="A",'5a+c+n'!C25,0),0)</f>
        <v>Esošā pagraba pārseguma tīrīšana, virmsas sagatavošana, t.sk. lokāli novērst javas pildījuma drupšanu no pagraba un kāpņu telpas griestiem. Izkalt esošo bojāto šuvi, veikt gruntēšanu ar SAKRET TGW vai ekviv. un šuvi aizpildīt ar poliuretāna hermētiķi.</v>
      </c>
      <c r="D23" s="28" t="str">
        <f>IF($C$4="Attiecināmās izmaksas",IF('5a+c+n'!$Q25="A",'5a+c+n'!D25,0),0)</f>
        <v>kompl.</v>
      </c>
      <c r="E23" s="59"/>
      <c r="F23" s="81"/>
      <c r="G23" s="28"/>
      <c r="H23" s="28">
        <f>IF($C$4="Attiecināmās izmaksas",IF('5a+c+n'!$Q25="A",'5a+c+n'!H25,0),0)</f>
        <v>0</v>
      </c>
      <c r="I23" s="28"/>
      <c r="J23" s="28"/>
      <c r="K23" s="59">
        <f>IF($C$4="Attiecināmās izmaksas",IF('5a+c+n'!$Q25="A",'5a+c+n'!K25,0),0)</f>
        <v>0</v>
      </c>
      <c r="L23" s="81">
        <f>IF($C$4="Attiecināmās izmaksas",IF('5a+c+n'!$Q25="A",'5a+c+n'!L25,0),0)</f>
        <v>0</v>
      </c>
      <c r="M23" s="28">
        <f>IF($C$4="Attiecināmās izmaksas",IF('5a+c+n'!$Q25="A",'5a+c+n'!M25,0),0)</f>
        <v>0</v>
      </c>
      <c r="N23" s="28">
        <f>IF($C$4="Attiecināmās izmaksas",IF('5a+c+n'!$Q25="A",'5a+c+n'!N25,0),0)</f>
        <v>0</v>
      </c>
      <c r="O23" s="28">
        <f>IF($C$4="Attiecināmās izmaksas",IF('5a+c+n'!$Q25="A",'5a+c+n'!O25,0),0)</f>
        <v>0</v>
      </c>
      <c r="P23" s="59">
        <f>IF($C$4="Attiecināmās izmaksas",IF('5a+c+n'!$Q25="A",'5a+c+n'!P25,0),0)</f>
        <v>0</v>
      </c>
    </row>
    <row r="24" spans="1:16" ht="22.5">
      <c r="A24" s="64">
        <f>IF(P24=0,0,IF(COUNTBLANK(P24)=1,0,COUNTA($P$14:P24)))</f>
        <v>0</v>
      </c>
      <c r="B24" s="28" t="str">
        <f>IF($C$4="Attiecināmās izmaksas",IF('5a+c+n'!$Q26="A",'5a+c+n'!B26,0),0)</f>
        <v>13-00000</v>
      </c>
      <c r="C24" s="28" t="str">
        <f>IF($C$4="Attiecināmās izmaksas",IF('5a+c+n'!$Q26="A",'5a+c+n'!C26,0),0)</f>
        <v>Siltumizolācijas plākņšņu līmēšana ar līmjavu SAKRET BAK vai ekvivalentu</v>
      </c>
      <c r="D24" s="28" t="str">
        <f>IF($C$4="Attiecināmās izmaksas",IF('5a+c+n'!$Q26="A",'5a+c+n'!D26,0),0)</f>
        <v>m2</v>
      </c>
      <c r="E24" s="59"/>
      <c r="F24" s="81"/>
      <c r="G24" s="28"/>
      <c r="H24" s="28">
        <f>IF($C$4="Attiecināmās izmaksas",IF('5a+c+n'!$Q26="A",'5a+c+n'!H26,0),0)</f>
        <v>0</v>
      </c>
      <c r="I24" s="28"/>
      <c r="J24" s="28"/>
      <c r="K24" s="59">
        <f>IF($C$4="Attiecināmās izmaksas",IF('5a+c+n'!$Q26="A",'5a+c+n'!K26,0),0)</f>
        <v>0</v>
      </c>
      <c r="L24" s="81">
        <f>IF($C$4="Attiecināmās izmaksas",IF('5a+c+n'!$Q26="A",'5a+c+n'!L26,0),0)</f>
        <v>0</v>
      </c>
      <c r="M24" s="28">
        <f>IF($C$4="Attiecināmās izmaksas",IF('5a+c+n'!$Q26="A",'5a+c+n'!M26,0),0)</f>
        <v>0</v>
      </c>
      <c r="N24" s="28">
        <f>IF($C$4="Attiecināmās izmaksas",IF('5a+c+n'!$Q26="A",'5a+c+n'!N26,0),0)</f>
        <v>0</v>
      </c>
      <c r="O24" s="28">
        <f>IF($C$4="Attiecināmās izmaksas",IF('5a+c+n'!$Q26="A",'5a+c+n'!O26,0),0)</f>
        <v>0</v>
      </c>
      <c r="P24" s="59">
        <f>IF($C$4="Attiecināmās izmaksas",IF('5a+c+n'!$Q26="A",'5a+c+n'!P26,0),0)</f>
        <v>0</v>
      </c>
    </row>
    <row r="25" spans="1:16" ht="22.5">
      <c r="A25" s="64">
        <f>IF(P25=0,0,IF(COUNTBLANK(P25)=1,0,COUNTA($P$14:P25)))</f>
        <v>0</v>
      </c>
      <c r="B25" s="28" t="str">
        <f>IF($C$4="Attiecināmās izmaksas",IF('5a+c+n'!$Q27="A",'5a+c+n'!B27,0),0)</f>
        <v>13-00000</v>
      </c>
      <c r="C25" s="28" t="str">
        <f>IF($C$4="Attiecināmās izmaksas",IF('5a+c+n'!$Q27="A",'5a+c+n'!C27,0),0)</f>
        <v>Putupolistirola plākņu TENAPORS EPS100 vai ekvivalentu montāža (λ&lt;=0,036 W/(mK))  b=100mm</v>
      </c>
      <c r="D25" s="28" t="str">
        <f>IF($C$4="Attiecināmās izmaksas",IF('5a+c+n'!$Q27="A",'5a+c+n'!D27,0),0)</f>
        <v>m2</v>
      </c>
      <c r="E25" s="59"/>
      <c r="F25" s="81"/>
      <c r="G25" s="28"/>
      <c r="H25" s="28">
        <f>IF($C$4="Attiecināmās izmaksas",IF('5a+c+n'!$Q27="A",'5a+c+n'!H27,0),0)</f>
        <v>0</v>
      </c>
      <c r="I25" s="28"/>
      <c r="J25" s="28"/>
      <c r="K25" s="59">
        <f>IF($C$4="Attiecināmās izmaksas",IF('5a+c+n'!$Q27="A",'5a+c+n'!K27,0),0)</f>
        <v>0</v>
      </c>
      <c r="L25" s="81">
        <f>IF($C$4="Attiecināmās izmaksas",IF('5a+c+n'!$Q27="A",'5a+c+n'!L27,0),0)</f>
        <v>0</v>
      </c>
      <c r="M25" s="28">
        <f>IF($C$4="Attiecināmās izmaksas",IF('5a+c+n'!$Q27="A",'5a+c+n'!M27,0),0)</f>
        <v>0</v>
      </c>
      <c r="N25" s="28">
        <f>IF($C$4="Attiecināmās izmaksas",IF('5a+c+n'!$Q27="A",'5a+c+n'!N27,0),0)</f>
        <v>0</v>
      </c>
      <c r="O25" s="28">
        <f>IF($C$4="Attiecināmās izmaksas",IF('5a+c+n'!$Q27="A",'5a+c+n'!O27,0),0)</f>
        <v>0</v>
      </c>
      <c r="P25" s="59">
        <f>IF($C$4="Attiecināmās izmaksas",IF('5a+c+n'!$Q27="A",'5a+c+n'!P27,0),0)</f>
        <v>0</v>
      </c>
    </row>
    <row r="26" spans="1:16" ht="22.5">
      <c r="A26" s="64">
        <f>IF(P26=0,0,IF(COUNTBLANK(P26)=1,0,COUNTA($P$14:P26)))</f>
        <v>0</v>
      </c>
      <c r="B26" s="28" t="str">
        <f>IF($C$4="Attiecināmās izmaksas",IF('5a+c+n'!$Q28="A",'5a+c+n'!B28,0),0)</f>
        <v>13-00000</v>
      </c>
      <c r="C26" s="28" t="str">
        <f>IF($C$4="Attiecināmās izmaksas",IF('5a+c+n'!$Q28="A",'5a+c+n'!C28,0),0)</f>
        <v>Armējošā slāņa iestrāde ar javas kārtu SAKRET BAK vai ekvivalentu - 1 kārtā</v>
      </c>
      <c r="D26" s="28" t="str">
        <f>IF($C$4="Attiecināmās izmaksas",IF('5a+c+n'!$Q28="A",'5a+c+n'!D28,0),0)</f>
        <v>kg</v>
      </c>
      <c r="E26" s="59"/>
      <c r="F26" s="81"/>
      <c r="G26" s="28"/>
      <c r="H26" s="28">
        <f>IF($C$4="Attiecināmās izmaksas",IF('5a+c+n'!$Q28="A",'5a+c+n'!H28,0),0)</f>
        <v>0</v>
      </c>
      <c r="I26" s="28"/>
      <c r="J26" s="28"/>
      <c r="K26" s="59">
        <f>IF($C$4="Attiecināmās izmaksas",IF('5a+c+n'!$Q28="A",'5a+c+n'!K28,0),0)</f>
        <v>0</v>
      </c>
      <c r="L26" s="81">
        <f>IF($C$4="Attiecināmās izmaksas",IF('5a+c+n'!$Q28="A",'5a+c+n'!L28,0),0)</f>
        <v>0</v>
      </c>
      <c r="M26" s="28">
        <f>IF($C$4="Attiecināmās izmaksas",IF('5a+c+n'!$Q28="A",'5a+c+n'!M28,0),0)</f>
        <v>0</v>
      </c>
      <c r="N26" s="28">
        <f>IF($C$4="Attiecināmās izmaksas",IF('5a+c+n'!$Q28="A",'5a+c+n'!N28,0),0)</f>
        <v>0</v>
      </c>
      <c r="O26" s="28">
        <f>IF($C$4="Attiecināmās izmaksas",IF('5a+c+n'!$Q28="A",'5a+c+n'!O28,0),0)</f>
        <v>0</v>
      </c>
      <c r="P26" s="59">
        <f>IF($C$4="Attiecināmās izmaksas",IF('5a+c+n'!$Q28="A",'5a+c+n'!P28,0),0)</f>
        <v>0</v>
      </c>
    </row>
    <row r="27" spans="1:16" ht="22.5">
      <c r="A27" s="64">
        <f>IF(P27=0,0,IF(COUNTBLANK(P27)=1,0,COUNTA($P$14:P27)))</f>
        <v>0</v>
      </c>
      <c r="B27" s="28" t="str">
        <f>IF($C$4="Attiecināmās izmaksas",IF('5a+c+n'!$Q29="A",'5a+c+n'!B29,0),0)</f>
        <v>13-00000</v>
      </c>
      <c r="C27" s="28" t="str">
        <f>IF($C$4="Attiecināmās izmaksas",IF('5a+c+n'!$Q29="A",'5a+c+n'!C29,0),0)</f>
        <v>Armējošā slāņa iestrāde ar SAKRET BAK vai ekviv. ar stiklušķiedras sietu SSA-1363-160 - 1 kārtā</v>
      </c>
      <c r="D27" s="28" t="str">
        <f>IF($C$4="Attiecināmās izmaksas",IF('5a+c+n'!$Q29="A",'5a+c+n'!D29,0),0)</f>
        <v>m2</v>
      </c>
      <c r="E27" s="59"/>
      <c r="F27" s="81"/>
      <c r="G27" s="28"/>
      <c r="H27" s="28">
        <f>IF($C$4="Attiecināmās izmaksas",IF('5a+c+n'!$Q29="A",'5a+c+n'!H29,0),0)</f>
        <v>0</v>
      </c>
      <c r="I27" s="28"/>
      <c r="J27" s="28"/>
      <c r="K27" s="59">
        <f>IF($C$4="Attiecināmās izmaksas",IF('5a+c+n'!$Q29="A",'5a+c+n'!K29,0),0)</f>
        <v>0</v>
      </c>
      <c r="L27" s="81">
        <f>IF($C$4="Attiecināmās izmaksas",IF('5a+c+n'!$Q29="A",'5a+c+n'!L29,0),0)</f>
        <v>0</v>
      </c>
      <c r="M27" s="28">
        <f>IF($C$4="Attiecināmās izmaksas",IF('5a+c+n'!$Q29="A",'5a+c+n'!M29,0),0)</f>
        <v>0</v>
      </c>
      <c r="N27" s="28">
        <f>IF($C$4="Attiecināmās izmaksas",IF('5a+c+n'!$Q29="A",'5a+c+n'!N29,0),0)</f>
        <v>0</v>
      </c>
      <c r="O27" s="28">
        <f>IF($C$4="Attiecināmās izmaksas",IF('5a+c+n'!$Q29="A",'5a+c+n'!O29,0),0)</f>
        <v>0</v>
      </c>
      <c r="P27" s="59">
        <f>IF($C$4="Attiecināmās izmaksas",IF('5a+c+n'!$Q29="A",'5a+c+n'!P29,0),0)</f>
        <v>0</v>
      </c>
    </row>
    <row r="28" spans="1:16">
      <c r="A28" s="64">
        <f>IF(P28=0,0,IF(COUNTBLANK(P28)=1,0,COUNTA($P$14:P28)))</f>
        <v>0</v>
      </c>
      <c r="B28" s="28">
        <f>IF($C$4="Attiecināmās izmaksas",IF('5a+c+n'!$Q30="A",'5a+c+n'!B30,0),0)</f>
        <v>0</v>
      </c>
      <c r="C28" s="28">
        <f>IF($C$4="Attiecināmās izmaksas",IF('5a+c+n'!$Q30="A",'5a+c+n'!C30,0),0)</f>
        <v>0</v>
      </c>
      <c r="D28" s="28">
        <f>IF($C$4="Attiecināmās izmaksas",IF('5a+c+n'!$Q30="A",'5a+c+n'!D30,0),0)</f>
        <v>0</v>
      </c>
      <c r="E28" s="59"/>
      <c r="F28" s="81"/>
      <c r="G28" s="28"/>
      <c r="H28" s="28">
        <f>IF($C$4="Attiecināmās izmaksas",IF('5a+c+n'!$Q30="A",'5a+c+n'!H30,0),0)</f>
        <v>0</v>
      </c>
      <c r="I28" s="28"/>
      <c r="J28" s="28"/>
      <c r="K28" s="59">
        <f>IF($C$4="Attiecināmās izmaksas",IF('5a+c+n'!$Q30="A",'5a+c+n'!K30,0),0)</f>
        <v>0</v>
      </c>
      <c r="L28" s="81">
        <f>IF($C$4="Attiecināmās izmaksas",IF('5a+c+n'!$Q30="A",'5a+c+n'!L30,0),0)</f>
        <v>0</v>
      </c>
      <c r="M28" s="28">
        <f>IF($C$4="Attiecināmās izmaksas",IF('5a+c+n'!$Q30="A",'5a+c+n'!M30,0),0)</f>
        <v>0</v>
      </c>
      <c r="N28" s="28">
        <f>IF($C$4="Attiecināmās izmaksas",IF('5a+c+n'!$Q30="A",'5a+c+n'!N30,0),0)</f>
        <v>0</v>
      </c>
      <c r="O28" s="28">
        <f>IF($C$4="Attiecināmās izmaksas",IF('5a+c+n'!$Q30="A",'5a+c+n'!O30,0),0)</f>
        <v>0</v>
      </c>
      <c r="P28" s="59">
        <f>IF($C$4="Attiecināmās izmaksas",IF('5a+c+n'!$Q30="A",'5a+c+n'!P30,0),0)</f>
        <v>0</v>
      </c>
    </row>
    <row r="29" spans="1:16" ht="12" customHeight="1" thickBot="1">
      <c r="A29" s="333" t="s">
        <v>63</v>
      </c>
      <c r="B29" s="334"/>
      <c r="C29" s="334"/>
      <c r="D29" s="334"/>
      <c r="E29" s="334"/>
      <c r="F29" s="334"/>
      <c r="G29" s="334"/>
      <c r="H29" s="334"/>
      <c r="I29" s="334"/>
      <c r="J29" s="334"/>
      <c r="K29" s="335"/>
      <c r="L29" s="74">
        <f>SUM(L14:L28)</f>
        <v>0</v>
      </c>
      <c r="M29" s="75">
        <f>SUM(M14:M28)</f>
        <v>0</v>
      </c>
      <c r="N29" s="75">
        <f>SUM(N14:N28)</f>
        <v>0</v>
      </c>
      <c r="O29" s="75">
        <f>SUM(O14:O28)</f>
        <v>0</v>
      </c>
      <c r="P29" s="76">
        <f>SUM(P14:P28)</f>
        <v>0</v>
      </c>
    </row>
    <row r="30" spans="1:16">
      <c r="A30" s="20"/>
      <c r="B30" s="20"/>
      <c r="C30" s="20"/>
      <c r="D30" s="20"/>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14</v>
      </c>
      <c r="B32" s="20"/>
      <c r="C32" s="336">
        <f>'Kops n'!C35:H35</f>
        <v>0</v>
      </c>
      <c r="D32" s="336"/>
      <c r="E32" s="336"/>
      <c r="F32" s="336"/>
      <c r="G32" s="336"/>
      <c r="H32" s="336"/>
      <c r="I32" s="20"/>
      <c r="J32" s="20"/>
      <c r="K32" s="20"/>
      <c r="L32" s="20"/>
      <c r="M32" s="20"/>
      <c r="N32" s="20"/>
      <c r="O32" s="20"/>
      <c r="P32" s="20"/>
    </row>
    <row r="33" spans="1:16">
      <c r="A33" s="20"/>
      <c r="B33" s="20"/>
      <c r="C33" s="258" t="s">
        <v>15</v>
      </c>
      <c r="D33" s="258"/>
      <c r="E33" s="258"/>
      <c r="F33" s="258"/>
      <c r="G33" s="258"/>
      <c r="H33" s="258"/>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301" t="str">
        <f>'Kops n'!A38:D38</f>
        <v>Tāme sastādīta 2024. gada __.__________</v>
      </c>
      <c r="B35" s="302"/>
      <c r="C35" s="302"/>
      <c r="D35" s="30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 t="s">
        <v>41</v>
      </c>
      <c r="B37" s="20"/>
      <c r="C37" s="336">
        <f>'Kops n'!C40:H40</f>
        <v>0</v>
      </c>
      <c r="D37" s="336"/>
      <c r="E37" s="336"/>
      <c r="F37" s="336"/>
      <c r="G37" s="336"/>
      <c r="H37" s="336"/>
      <c r="I37" s="20"/>
      <c r="J37" s="20"/>
      <c r="K37" s="20"/>
      <c r="L37" s="20"/>
      <c r="M37" s="20"/>
      <c r="N37" s="20"/>
      <c r="O37" s="20"/>
      <c r="P37" s="20"/>
    </row>
    <row r="38" spans="1:16">
      <c r="A38" s="20"/>
      <c r="B38" s="20"/>
      <c r="C38" s="258" t="s">
        <v>15</v>
      </c>
      <c r="D38" s="258"/>
      <c r="E38" s="258"/>
      <c r="F38" s="258"/>
      <c r="G38" s="258"/>
      <c r="H38" s="258"/>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row r="40" spans="1:16">
      <c r="A40" s="102" t="s">
        <v>16</v>
      </c>
      <c r="B40" s="52"/>
      <c r="C40" s="113">
        <f>'Kops n'!C43</f>
        <v>0</v>
      </c>
      <c r="D40" s="52"/>
      <c r="E40" s="20"/>
      <c r="F40" s="20"/>
      <c r="G40" s="20"/>
      <c r="H40" s="20"/>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sheetData>
  <mergeCells count="23">
    <mergeCell ref="C38:H38"/>
    <mergeCell ref="L12:P12"/>
    <mergeCell ref="A29:K29"/>
    <mergeCell ref="C32:H32"/>
    <mergeCell ref="C33:H33"/>
    <mergeCell ref="A35:D35"/>
    <mergeCell ref="C37:H37"/>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9:K29">
    <cfRule type="containsText" dxfId="179" priority="3" operator="containsText" text="Tiešās izmaksas kopā, t. sk. darba devēja sociālais nodoklis __.__% ">
      <formula>NOT(ISERROR(SEARCH("Tiešās izmaksas kopā, t. sk. darba devēja sociālais nodoklis __.__% ",A29)))</formula>
    </cfRule>
  </conditionalFormatting>
  <conditionalFormatting sqref="A14:P28">
    <cfRule type="cellIs" dxfId="178" priority="1" operator="equal">
      <formula>0</formula>
    </cfRule>
  </conditionalFormatting>
  <conditionalFormatting sqref="C2:I2 D5:L8 N9:O9 L29:P29 C32:H32 C37:H37 C40">
    <cfRule type="cellIs" dxfId="177" priority="2"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P31"/>
  <sheetViews>
    <sheetView workbookViewId="0">
      <selection activeCell="A19" sqref="A19:XFD2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'5a+c+n'!D1</f>
        <v>5</v>
      </c>
      <c r="E1" s="26"/>
      <c r="F1" s="26"/>
      <c r="G1" s="26"/>
      <c r="H1" s="26"/>
      <c r="I1" s="26"/>
      <c r="J1" s="26"/>
      <c r="N1" s="30"/>
      <c r="O1" s="31"/>
      <c r="P1" s="32"/>
    </row>
    <row r="2" spans="1:16">
      <c r="A2" s="33"/>
      <c r="B2" s="33"/>
      <c r="C2" s="324" t="str">
        <f>'5a+c+n'!C2:I2</f>
        <v>Pagraba pārseguma siltināšana</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P19</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IF($C$4="citu pasākumu izmaksas",IF('5a+c+n'!$Q14="C",'5a+c+n'!B14,0))</f>
        <v>0</v>
      </c>
      <c r="C14" s="27">
        <f>IF($C$4="citu pasākumu izmaksas",IF('5a+c+n'!$Q14="C",'5a+c+n'!C14,0))</f>
        <v>0</v>
      </c>
      <c r="D14" s="27">
        <f>IF($C$4="citu pasākumu izmaksas",IF('5a+c+n'!$Q14="C",'5a+c+n'!D14,0))</f>
        <v>0</v>
      </c>
      <c r="E14" s="57"/>
      <c r="F14" s="79"/>
      <c r="G14" s="27">
        <f>IF($C$4="citu pasākumu izmaksas",IF('5a+c+n'!$Q14="C",'5a+c+n'!G14,0))</f>
        <v>0</v>
      </c>
      <c r="H14" s="27">
        <f>IF($C$4="citu pasākumu izmaksas",IF('5a+c+n'!$Q14="C",'5a+c+n'!H14,0))</f>
        <v>0</v>
      </c>
      <c r="I14" s="27"/>
      <c r="J14" s="27"/>
      <c r="K14" s="57">
        <f>IF($C$4="citu pasākumu izmaksas",IF('5a+c+n'!$Q14="C",'5a+c+n'!K14,0))</f>
        <v>0</v>
      </c>
      <c r="L14" s="107">
        <f>IF($C$4="citu pasākumu izmaksas",IF('5a+c+n'!$Q14="C",'5a+c+n'!L14,0))</f>
        <v>0</v>
      </c>
      <c r="M14" s="27">
        <f>IF($C$4="citu pasākumu izmaksas",IF('5a+c+n'!$Q14="C",'5a+c+n'!M14,0))</f>
        <v>0</v>
      </c>
      <c r="N14" s="27">
        <f>IF($C$4="citu pasākumu izmaksas",IF('5a+c+n'!$Q14="C",'5a+c+n'!N14,0))</f>
        <v>0</v>
      </c>
      <c r="O14" s="27">
        <f>IF($C$4="citu pasākumu izmaksas",IF('5a+c+n'!$Q14="C",'5a+c+n'!O14,0))</f>
        <v>0</v>
      </c>
      <c r="P14" s="57">
        <f>IF($C$4="citu pasākumu izmaksas",IF('5a+c+n'!$Q14="C",'5a+c+n'!P14,0))</f>
        <v>0</v>
      </c>
    </row>
    <row r="15" spans="1:16">
      <c r="A15" s="64">
        <f>IF(P15=0,0,IF(COUNTBLANK(P15)=1,0,COUNTA($P$14:P15)))</f>
        <v>0</v>
      </c>
      <c r="B15" s="28">
        <f>IF($C$4="citu pasākumu izmaksas",IF('5a+c+n'!$Q15="C",'5a+c+n'!B15,0))</f>
        <v>0</v>
      </c>
      <c r="C15" s="28">
        <f>IF($C$4="citu pasākumu izmaksas",IF('5a+c+n'!$Q15="C",'5a+c+n'!C15,0))</f>
        <v>0</v>
      </c>
      <c r="D15" s="28">
        <f>IF($C$4="citu pasākumu izmaksas",IF('5a+c+n'!$Q15="C",'5a+c+n'!D15,0))</f>
        <v>0</v>
      </c>
      <c r="E15" s="59"/>
      <c r="F15" s="81"/>
      <c r="G15" s="28"/>
      <c r="H15" s="28">
        <f>IF($C$4="citu pasākumu izmaksas",IF('5a+c+n'!$Q15="C",'5a+c+n'!H15,0))</f>
        <v>0</v>
      </c>
      <c r="I15" s="28"/>
      <c r="J15" s="28"/>
      <c r="K15" s="59">
        <f>IF($C$4="citu pasākumu izmaksas",IF('5a+c+n'!$Q15="C",'5a+c+n'!K15,0))</f>
        <v>0</v>
      </c>
      <c r="L15" s="108">
        <f>IF($C$4="citu pasākumu izmaksas",IF('5a+c+n'!$Q15="C",'5a+c+n'!L15,0))</f>
        <v>0</v>
      </c>
      <c r="M15" s="28">
        <f>IF($C$4="citu pasākumu izmaksas",IF('5a+c+n'!$Q15="C",'5a+c+n'!M15,0))</f>
        <v>0</v>
      </c>
      <c r="N15" s="28">
        <f>IF($C$4="citu pasākumu izmaksas",IF('5a+c+n'!$Q15="C",'5a+c+n'!N15,0))</f>
        <v>0</v>
      </c>
      <c r="O15" s="28">
        <f>IF($C$4="citu pasākumu izmaksas",IF('5a+c+n'!$Q15="C",'5a+c+n'!O15,0))</f>
        <v>0</v>
      </c>
      <c r="P15" s="59">
        <f>IF($C$4="citu pasākumu izmaksas",IF('5a+c+n'!$Q15="C",'5a+c+n'!P15,0))</f>
        <v>0</v>
      </c>
    </row>
    <row r="16" spans="1:16">
      <c r="A16" s="64">
        <f>IF(P16=0,0,IF(COUNTBLANK(P16)=1,0,COUNTA($P$14:P16)))</f>
        <v>0</v>
      </c>
      <c r="B16" s="28">
        <f>IF($C$4="citu pasākumu izmaksas",IF('5a+c+n'!$Q16="C",'5a+c+n'!B16,0))</f>
        <v>0</v>
      </c>
      <c r="C16" s="28">
        <f>IF($C$4="citu pasākumu izmaksas",IF('5a+c+n'!$Q16="C",'5a+c+n'!C16,0))</f>
        <v>0</v>
      </c>
      <c r="D16" s="28">
        <f>IF($C$4="citu pasākumu izmaksas",IF('5a+c+n'!$Q16="C",'5a+c+n'!D16,0))</f>
        <v>0</v>
      </c>
      <c r="E16" s="59"/>
      <c r="F16" s="81"/>
      <c r="G16" s="28"/>
      <c r="H16" s="28">
        <f>IF($C$4="citu pasākumu izmaksas",IF('5a+c+n'!$Q16="C",'5a+c+n'!H16,0))</f>
        <v>0</v>
      </c>
      <c r="I16" s="28"/>
      <c r="J16" s="28"/>
      <c r="K16" s="59">
        <f>IF($C$4="citu pasākumu izmaksas",IF('5a+c+n'!$Q16="C",'5a+c+n'!K16,0))</f>
        <v>0</v>
      </c>
      <c r="L16" s="108">
        <f>IF($C$4="citu pasākumu izmaksas",IF('5a+c+n'!$Q16="C",'5a+c+n'!L16,0))</f>
        <v>0</v>
      </c>
      <c r="M16" s="28">
        <f>IF($C$4="citu pasākumu izmaksas",IF('5a+c+n'!$Q16="C",'5a+c+n'!M16,0))</f>
        <v>0</v>
      </c>
      <c r="N16" s="28">
        <f>IF($C$4="citu pasākumu izmaksas",IF('5a+c+n'!$Q16="C",'5a+c+n'!N16,0))</f>
        <v>0</v>
      </c>
      <c r="O16" s="28">
        <f>IF($C$4="citu pasākumu izmaksas",IF('5a+c+n'!$Q16="C",'5a+c+n'!O16,0))</f>
        <v>0</v>
      </c>
      <c r="P16" s="59">
        <f>IF($C$4="citu pasākumu izmaksas",IF('5a+c+n'!$Q16="C",'5a+c+n'!P16,0))</f>
        <v>0</v>
      </c>
    </row>
    <row r="17" spans="1:16" ht="33.75">
      <c r="A17" s="64">
        <f>IF(P17=0,0,IF(COUNTBLANK(P17)=1,0,COUNTA($P$14:P17)))</f>
        <v>0</v>
      </c>
      <c r="B17" s="28" t="str">
        <f>IF($C$4="citu pasākumu izmaksas",IF('5a+c+n'!$Q17="C",'5a+c+n'!B17,0))</f>
        <v>13-00000</v>
      </c>
      <c r="C17" s="28" t="str">
        <f>IF($C$4="citu pasākumu izmaksas",IF('5a+c+n'!$Q17="C",'5a+c+n'!C17,0))</f>
        <v>Esošo komunikāciju aizsardzības pasākumi t.sk. vadu iznešana virs siltumizolācijas slāņa vai to ievietošana atbilstošās gofrētās caurulēs</v>
      </c>
      <c r="D17" s="28" t="str">
        <f>IF($C$4="citu pasākumu izmaksas",IF('5a+c+n'!$Q17="C",'5a+c+n'!D17,0))</f>
        <v>kompl</v>
      </c>
      <c r="E17" s="59"/>
      <c r="F17" s="81"/>
      <c r="G17" s="28"/>
      <c r="H17" s="28">
        <f>IF($C$4="citu pasākumu izmaksas",IF('5a+c+n'!$Q17="C",'5a+c+n'!H17,0))</f>
        <v>0</v>
      </c>
      <c r="I17" s="28"/>
      <c r="J17" s="28"/>
      <c r="K17" s="59">
        <f>IF($C$4="citu pasākumu izmaksas",IF('5a+c+n'!$Q17="C",'5a+c+n'!K17,0))</f>
        <v>0</v>
      </c>
      <c r="L17" s="108">
        <f>IF($C$4="citu pasākumu izmaksas",IF('5a+c+n'!$Q17="C",'5a+c+n'!L17,0))</f>
        <v>0</v>
      </c>
      <c r="M17" s="28">
        <f>IF($C$4="citu pasākumu izmaksas",IF('5a+c+n'!$Q17="C",'5a+c+n'!M17,0))</f>
        <v>0</v>
      </c>
      <c r="N17" s="28">
        <f>IF($C$4="citu pasākumu izmaksas",IF('5a+c+n'!$Q17="C",'5a+c+n'!N17,0))</f>
        <v>0</v>
      </c>
      <c r="O17" s="28">
        <f>IF($C$4="citu pasākumu izmaksas",IF('5a+c+n'!$Q17="C",'5a+c+n'!O17,0))</f>
        <v>0</v>
      </c>
      <c r="P17" s="59">
        <f>IF($C$4="citu pasākumu izmaksas",IF('5a+c+n'!$Q17="C",'5a+c+n'!P17,0))</f>
        <v>0</v>
      </c>
    </row>
    <row r="18" spans="1:16" ht="12" thickBot="1">
      <c r="A18" s="64">
        <f>IF(P18=0,0,IF(COUNTBLANK(P18)=1,0,COUNTA($P$14:P18)))</f>
        <v>0</v>
      </c>
      <c r="B18" s="28">
        <f>IF($C$4="citu pasākumu izmaksas",IF('5a+c+n'!$Q18="C",'5a+c+n'!B18,0))</f>
        <v>0</v>
      </c>
      <c r="C18" s="28">
        <f>IF($C$4="citu pasākumu izmaksas",IF('5a+c+n'!$Q18="C",'5a+c+n'!C18,0))</f>
        <v>0</v>
      </c>
      <c r="D18" s="28">
        <f>IF($C$4="citu pasākumu izmaksas",IF('5a+c+n'!$Q18="C",'5a+c+n'!D18,0))</f>
        <v>0</v>
      </c>
      <c r="E18" s="59"/>
      <c r="F18" s="81"/>
      <c r="G18" s="28"/>
      <c r="H18" s="28">
        <f>IF($C$4="citu pasākumu izmaksas",IF('5a+c+n'!$Q18="C",'5a+c+n'!H18,0))</f>
        <v>0</v>
      </c>
      <c r="I18" s="28"/>
      <c r="J18" s="28"/>
      <c r="K18" s="59">
        <f>IF($C$4="citu pasākumu izmaksas",IF('5a+c+n'!$Q18="C",'5a+c+n'!K18,0))</f>
        <v>0</v>
      </c>
      <c r="L18" s="108">
        <f>IF($C$4="citu pasākumu izmaksas",IF('5a+c+n'!$Q18="C",'5a+c+n'!L18,0))</f>
        <v>0</v>
      </c>
      <c r="M18" s="28">
        <f>IF($C$4="citu pasākumu izmaksas",IF('5a+c+n'!$Q18="C",'5a+c+n'!M18,0))</f>
        <v>0</v>
      </c>
      <c r="N18" s="28">
        <f>IF($C$4="citu pasākumu izmaksas",IF('5a+c+n'!$Q18="C",'5a+c+n'!N18,0))</f>
        <v>0</v>
      </c>
      <c r="O18" s="28">
        <f>IF($C$4="citu pasākumu izmaksas",IF('5a+c+n'!$Q18="C",'5a+c+n'!O18,0))</f>
        <v>0</v>
      </c>
      <c r="P18" s="59">
        <f>IF($C$4="citu pasākumu izmaksas",IF('5a+c+n'!$Q18="C",'5a+c+n'!P18,0))</f>
        <v>0</v>
      </c>
    </row>
    <row r="19" spans="1:16" ht="12" customHeight="1" thickBot="1">
      <c r="A19" s="333" t="s">
        <v>63</v>
      </c>
      <c r="B19" s="334"/>
      <c r="C19" s="334"/>
      <c r="D19" s="334"/>
      <c r="E19" s="334"/>
      <c r="F19" s="334"/>
      <c r="G19" s="334"/>
      <c r="H19" s="334"/>
      <c r="I19" s="334"/>
      <c r="J19" s="334"/>
      <c r="K19" s="335"/>
      <c r="L19" s="109">
        <f>SUM(L14:L18)</f>
        <v>0</v>
      </c>
      <c r="M19" s="110">
        <f>SUM(M14:M18)</f>
        <v>0</v>
      </c>
      <c r="N19" s="110">
        <f>SUM(N14:N18)</f>
        <v>0</v>
      </c>
      <c r="O19" s="110">
        <f>SUM(O14:O18)</f>
        <v>0</v>
      </c>
      <c r="P19" s="111">
        <f>SUM(P14:P18)</f>
        <v>0</v>
      </c>
    </row>
    <row r="20" spans="1:16">
      <c r="A20" s="20"/>
      <c r="B20" s="20"/>
      <c r="C20" s="20"/>
      <c r="D20" s="20"/>
      <c r="E20" s="20"/>
      <c r="F20" s="20"/>
      <c r="G20" s="20"/>
      <c r="H20" s="20"/>
      <c r="I20" s="20"/>
      <c r="J20" s="20"/>
      <c r="K20" s="20"/>
      <c r="L20" s="20"/>
      <c r="M20" s="20"/>
      <c r="N20" s="20"/>
      <c r="O20" s="20"/>
      <c r="P20" s="20"/>
    </row>
    <row r="21" spans="1:16">
      <c r="A21" s="20"/>
      <c r="B21" s="20"/>
      <c r="C21" s="20"/>
      <c r="D21" s="20"/>
      <c r="E21" s="20"/>
      <c r="F21" s="20"/>
      <c r="G21" s="20"/>
      <c r="H21" s="20"/>
      <c r="I21" s="20"/>
      <c r="J21" s="20"/>
      <c r="K21" s="20"/>
      <c r="L21" s="20"/>
      <c r="M21" s="20"/>
      <c r="N21" s="20"/>
      <c r="O21" s="20"/>
      <c r="P21" s="20"/>
    </row>
    <row r="22" spans="1:16">
      <c r="A22" s="1" t="s">
        <v>14</v>
      </c>
      <c r="B22" s="20"/>
      <c r="C22" s="336">
        <f>'Kops c'!C35:H35</f>
        <v>0</v>
      </c>
      <c r="D22" s="336"/>
      <c r="E22" s="336"/>
      <c r="F22" s="336"/>
      <c r="G22" s="336"/>
      <c r="H22" s="336"/>
      <c r="I22" s="20"/>
      <c r="J22" s="20"/>
      <c r="K22" s="20"/>
      <c r="L22" s="20"/>
      <c r="M22" s="20"/>
      <c r="N22" s="20"/>
      <c r="O22" s="20"/>
      <c r="P22" s="20"/>
    </row>
    <row r="23" spans="1:16">
      <c r="A23" s="20"/>
      <c r="B23" s="20"/>
      <c r="C23" s="258" t="s">
        <v>15</v>
      </c>
      <c r="D23" s="258"/>
      <c r="E23" s="258"/>
      <c r="F23" s="258"/>
      <c r="G23" s="258"/>
      <c r="H23" s="258"/>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301" t="str">
        <f>'Kops n'!A38:D38</f>
        <v>Tāme sastādīta 2024. gada __.__________</v>
      </c>
      <c r="B25" s="302"/>
      <c r="C25" s="302"/>
      <c r="D25" s="302"/>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41</v>
      </c>
      <c r="B27" s="20"/>
      <c r="C27" s="336">
        <f>'Kops c'!C40:H40</f>
        <v>0</v>
      </c>
      <c r="D27" s="336"/>
      <c r="E27" s="336"/>
      <c r="F27" s="336"/>
      <c r="G27" s="336"/>
      <c r="H27" s="336"/>
      <c r="I27" s="20"/>
      <c r="J27" s="20"/>
      <c r="K27" s="20"/>
      <c r="L27" s="20"/>
      <c r="M27" s="20"/>
      <c r="N27" s="20"/>
      <c r="O27" s="20"/>
      <c r="P27" s="20"/>
    </row>
    <row r="28" spans="1:16">
      <c r="A28" s="20"/>
      <c r="B28" s="20"/>
      <c r="C28" s="258" t="s">
        <v>15</v>
      </c>
      <c r="D28" s="258"/>
      <c r="E28" s="258"/>
      <c r="F28" s="258"/>
      <c r="G28" s="258"/>
      <c r="H28" s="258"/>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02" t="s">
        <v>16</v>
      </c>
      <c r="B30" s="52"/>
      <c r="C30" s="113">
        <f>'Kops c'!C43</f>
        <v>0</v>
      </c>
      <c r="D30" s="52"/>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sheetData>
  <mergeCells count="23">
    <mergeCell ref="C28:H28"/>
    <mergeCell ref="L12:P12"/>
    <mergeCell ref="A19:K19"/>
    <mergeCell ref="C22:H22"/>
    <mergeCell ref="C23:H23"/>
    <mergeCell ref="A25:D25"/>
    <mergeCell ref="C27:H27"/>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19:K19">
    <cfRule type="containsText" dxfId="176" priority="3" operator="containsText" text="Tiešās izmaksas kopā, t. sk. darba devēja sociālais nodoklis __.__% ">
      <formula>NOT(ISERROR(SEARCH("Tiešās izmaksas kopā, t. sk. darba devēja sociālais nodoklis __.__% ",A19)))</formula>
    </cfRule>
  </conditionalFormatting>
  <conditionalFormatting sqref="A14:P18">
    <cfRule type="cellIs" dxfId="175" priority="1" operator="equal">
      <formula>0</formula>
    </cfRule>
  </conditionalFormatting>
  <conditionalFormatting sqref="C2:I2 D5:L8 N9:O9 L19:P19 C22:H22 C27:H27 C30">
    <cfRule type="cellIs" dxfId="174" priority="2" operator="equal">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00B050"/>
  </sheetPr>
  <dimension ref="A1:P39"/>
  <sheetViews>
    <sheetView workbookViewId="0">
      <selection activeCell="A22" sqref="A21:XFD2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'5a+c+n'!D1</f>
        <v>5</v>
      </c>
      <c r="E1" s="26"/>
      <c r="F1" s="26"/>
      <c r="G1" s="26"/>
      <c r="H1" s="26"/>
      <c r="I1" s="26"/>
      <c r="J1" s="26"/>
      <c r="N1" s="30"/>
      <c r="O1" s="31"/>
      <c r="P1" s="32"/>
    </row>
    <row r="2" spans="1:16">
      <c r="A2" s="33"/>
      <c r="B2" s="33"/>
      <c r="C2" s="324" t="str">
        <f>'5a+c+n'!C2:I2</f>
        <v>Pagraba pārseguma siltināšana</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P27</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IF($C$4="Neattiecināmās izmaksas",IF('5a+c+n'!$Q14="N",'5a+c+n'!B14,0))</f>
        <v>0</v>
      </c>
      <c r="C14" s="27">
        <f>IF($C$4="Neattiecināmās izmaksas",IF('5a+c+n'!$Q14="N",'5a+c+n'!C14,0))</f>
        <v>0</v>
      </c>
      <c r="D14" s="27">
        <f>IF($C$4="Neattiecināmās izmaksas",IF('5a+c+n'!$Q14="N",'5a+c+n'!D14,0))</f>
        <v>0</v>
      </c>
      <c r="E14" s="57"/>
      <c r="F14" s="79"/>
      <c r="G14" s="27">
        <f>IF($C$4="Neattiecināmās izmaksas",IF('5a+c+n'!$Q14="N",'5a+c+n'!G14,0))</f>
        <v>0</v>
      </c>
      <c r="H14" s="27">
        <f>IF($C$4="Neattiecināmās izmaksas",IF('5a+c+n'!$Q14="N",'5a+c+n'!H14,0))</f>
        <v>0</v>
      </c>
      <c r="I14" s="27"/>
      <c r="J14" s="27"/>
      <c r="K14" s="57">
        <f>IF($C$4="Neattiecināmās izmaksas",IF('5a+c+n'!$Q14="N",'5a+c+n'!K14,0))</f>
        <v>0</v>
      </c>
      <c r="L14" s="107">
        <f>IF($C$4="Neattiecināmās izmaksas",IF('5a+c+n'!$Q14="N",'5a+c+n'!L14,0))</f>
        <v>0</v>
      </c>
      <c r="M14" s="27">
        <f>IF($C$4="Neattiecināmās izmaksas",IF('5a+c+n'!$Q14="N",'5a+c+n'!M14,0))</f>
        <v>0</v>
      </c>
      <c r="N14" s="27">
        <f>IF($C$4="Neattiecināmās izmaksas",IF('5a+c+n'!$Q14="N",'5a+c+n'!N14,0))</f>
        <v>0</v>
      </c>
      <c r="O14" s="27">
        <f>IF($C$4="Neattiecināmās izmaksas",IF('5a+c+n'!$Q14="N",'5a+c+n'!O14,0))</f>
        <v>0</v>
      </c>
      <c r="P14" s="57">
        <f>IF($C$4="Neattiecināmās izmaksas",IF('5a+c+n'!$Q14="N",'5a+c+n'!P14,0))</f>
        <v>0</v>
      </c>
    </row>
    <row r="15" spans="1:16">
      <c r="A15" s="64">
        <f>IF(P15=0,0,IF(COUNTBLANK(P15)=1,0,COUNTA($P$14:P15)))</f>
        <v>0</v>
      </c>
      <c r="B15" s="28">
        <f>IF($C$4="Neattiecināmās izmaksas",IF('5a+c+n'!$Q15="N",'5a+c+n'!B15,0))</f>
        <v>0</v>
      </c>
      <c r="C15" s="28">
        <f>IF($C$4="Neattiecināmās izmaksas",IF('5a+c+n'!$Q15="N",'5a+c+n'!C15,0))</f>
        <v>0</v>
      </c>
      <c r="D15" s="28">
        <f>IF($C$4="Neattiecināmās izmaksas",IF('5a+c+n'!$Q15="N",'5a+c+n'!D15,0))</f>
        <v>0</v>
      </c>
      <c r="E15" s="59"/>
      <c r="F15" s="81"/>
      <c r="G15" s="28"/>
      <c r="H15" s="28">
        <f>IF($C$4="Neattiecināmās izmaksas",IF('5a+c+n'!$Q15="N",'5a+c+n'!H15,0))</f>
        <v>0</v>
      </c>
      <c r="I15" s="28"/>
      <c r="J15" s="28"/>
      <c r="K15" s="59">
        <f>IF($C$4="Neattiecināmās izmaksas",IF('5a+c+n'!$Q15="N",'5a+c+n'!K15,0))</f>
        <v>0</v>
      </c>
      <c r="L15" s="108">
        <f>IF($C$4="Neattiecināmās izmaksas",IF('5a+c+n'!$Q15="N",'5a+c+n'!L15,0))</f>
        <v>0</v>
      </c>
      <c r="M15" s="28">
        <f>IF($C$4="Neattiecināmās izmaksas",IF('5a+c+n'!$Q15="N",'5a+c+n'!M15,0))</f>
        <v>0</v>
      </c>
      <c r="N15" s="28">
        <f>IF($C$4="Neattiecināmās izmaksas",IF('5a+c+n'!$Q15="N",'5a+c+n'!N15,0))</f>
        <v>0</v>
      </c>
      <c r="O15" s="28">
        <f>IF($C$4="Neattiecināmās izmaksas",IF('5a+c+n'!$Q15="N",'5a+c+n'!O15,0))</f>
        <v>0</v>
      </c>
      <c r="P15" s="59">
        <f>IF($C$4="Neattiecināmās izmaksas",IF('5a+c+n'!$Q15="N",'5a+c+n'!P15,0))</f>
        <v>0</v>
      </c>
    </row>
    <row r="16" spans="1:16">
      <c r="A16" s="64">
        <f>IF(P16=0,0,IF(COUNTBLANK(P16)=1,0,COUNTA($P$14:P16)))</f>
        <v>0</v>
      </c>
      <c r="B16" s="28">
        <f>IF($C$4="Neattiecināmās izmaksas",IF('5a+c+n'!$Q16="N",'5a+c+n'!B16,0))</f>
        <v>0</v>
      </c>
      <c r="C16" s="28">
        <f>IF($C$4="Neattiecināmās izmaksas",IF('5a+c+n'!$Q16="N",'5a+c+n'!C16,0))</f>
        <v>0</v>
      </c>
      <c r="D16" s="28">
        <f>IF($C$4="Neattiecināmās izmaksas",IF('5a+c+n'!$Q16="N",'5a+c+n'!D16,0))</f>
        <v>0</v>
      </c>
      <c r="E16" s="59"/>
      <c r="F16" s="81"/>
      <c r="G16" s="28"/>
      <c r="H16" s="28">
        <f>IF($C$4="Neattiecināmās izmaksas",IF('5a+c+n'!$Q16="N",'5a+c+n'!H16,0))</f>
        <v>0</v>
      </c>
      <c r="I16" s="28"/>
      <c r="J16" s="28"/>
      <c r="K16" s="59">
        <f>IF($C$4="Neattiecināmās izmaksas",IF('5a+c+n'!$Q16="N",'5a+c+n'!K16,0))</f>
        <v>0</v>
      </c>
      <c r="L16" s="108">
        <f>IF($C$4="Neattiecināmās izmaksas",IF('5a+c+n'!$Q16="N",'5a+c+n'!L16,0))</f>
        <v>0</v>
      </c>
      <c r="M16" s="28">
        <f>IF($C$4="Neattiecināmās izmaksas",IF('5a+c+n'!$Q16="N",'5a+c+n'!M16,0))</f>
        <v>0</v>
      </c>
      <c r="N16" s="28">
        <f>IF($C$4="Neattiecināmās izmaksas",IF('5a+c+n'!$Q16="N",'5a+c+n'!N16,0))</f>
        <v>0</v>
      </c>
      <c r="O16" s="28">
        <f>IF($C$4="Neattiecināmās izmaksas",IF('5a+c+n'!$Q16="N",'5a+c+n'!O16,0))</f>
        <v>0</v>
      </c>
      <c r="P16" s="59">
        <f>IF($C$4="Neattiecināmās izmaksas",IF('5a+c+n'!$Q16="N",'5a+c+n'!P16,0))</f>
        <v>0</v>
      </c>
    </row>
    <row r="17" spans="1:16">
      <c r="A17" s="64">
        <f>IF(P17=0,0,IF(COUNTBLANK(P17)=1,0,COUNTA($P$14:P17)))</f>
        <v>0</v>
      </c>
      <c r="B17" s="28">
        <f>IF($C$4="Neattiecināmās izmaksas",IF('5a+c+n'!$Q17="N",'5a+c+n'!B17,0))</f>
        <v>0</v>
      </c>
      <c r="C17" s="28">
        <f>IF($C$4="Neattiecināmās izmaksas",IF('5a+c+n'!$Q17="N",'5a+c+n'!C17,0))</f>
        <v>0</v>
      </c>
      <c r="D17" s="28">
        <f>IF($C$4="Neattiecināmās izmaksas",IF('5a+c+n'!$Q17="N",'5a+c+n'!D17,0))</f>
        <v>0</v>
      </c>
      <c r="E17" s="59"/>
      <c r="F17" s="81"/>
      <c r="G17" s="28"/>
      <c r="H17" s="28">
        <f>IF($C$4="Neattiecināmās izmaksas",IF('5a+c+n'!$Q17="N",'5a+c+n'!H17,0))</f>
        <v>0</v>
      </c>
      <c r="I17" s="28"/>
      <c r="J17" s="28"/>
      <c r="K17" s="59">
        <f>IF($C$4="Neattiecināmās izmaksas",IF('5a+c+n'!$Q17="N",'5a+c+n'!K17,0))</f>
        <v>0</v>
      </c>
      <c r="L17" s="108">
        <f>IF($C$4="Neattiecināmās izmaksas",IF('5a+c+n'!$Q17="N",'5a+c+n'!L17,0))</f>
        <v>0</v>
      </c>
      <c r="M17" s="28">
        <f>IF($C$4="Neattiecināmās izmaksas",IF('5a+c+n'!$Q17="N",'5a+c+n'!M17,0))</f>
        <v>0</v>
      </c>
      <c r="N17" s="28">
        <f>IF($C$4="Neattiecināmās izmaksas",IF('5a+c+n'!$Q17="N",'5a+c+n'!N17,0))</f>
        <v>0</v>
      </c>
      <c r="O17" s="28">
        <f>IF($C$4="Neattiecināmās izmaksas",IF('5a+c+n'!$Q17="N",'5a+c+n'!O17,0))</f>
        <v>0</v>
      </c>
      <c r="P17" s="59">
        <f>IF($C$4="Neattiecināmās izmaksas",IF('5a+c+n'!$Q17="N",'5a+c+n'!P17,0))</f>
        <v>0</v>
      </c>
    </row>
    <row r="18" spans="1:16">
      <c r="A18" s="64">
        <f>IF(P18=0,0,IF(COUNTBLANK(P18)=1,0,COUNTA($P$14:P18)))</f>
        <v>0</v>
      </c>
      <c r="B18" s="28">
        <f>IF($C$4="Neattiecināmās izmaksas",IF('5a+c+n'!$Q18="N",'5a+c+n'!B18,0))</f>
        <v>0</v>
      </c>
      <c r="C18" s="28">
        <f>IF($C$4="Neattiecināmās izmaksas",IF('5a+c+n'!$Q18="N",'5a+c+n'!C18,0))</f>
        <v>0</v>
      </c>
      <c r="D18" s="28">
        <f>IF($C$4="Neattiecināmās izmaksas",IF('5a+c+n'!$Q18="N",'5a+c+n'!D18,0))</f>
        <v>0</v>
      </c>
      <c r="E18" s="59"/>
      <c r="F18" s="81"/>
      <c r="G18" s="28"/>
      <c r="H18" s="28">
        <f>IF($C$4="Neattiecināmās izmaksas",IF('5a+c+n'!$Q18="N",'5a+c+n'!H18,0))</f>
        <v>0</v>
      </c>
      <c r="I18" s="28"/>
      <c r="J18" s="28"/>
      <c r="K18" s="59">
        <f>IF($C$4="Neattiecināmās izmaksas",IF('5a+c+n'!$Q18="N",'5a+c+n'!K18,0))</f>
        <v>0</v>
      </c>
      <c r="L18" s="108">
        <f>IF($C$4="Neattiecināmās izmaksas",IF('5a+c+n'!$Q18="N",'5a+c+n'!L18,0))</f>
        <v>0</v>
      </c>
      <c r="M18" s="28">
        <f>IF($C$4="Neattiecināmās izmaksas",IF('5a+c+n'!$Q18="N",'5a+c+n'!M18,0))</f>
        <v>0</v>
      </c>
      <c r="N18" s="28">
        <f>IF($C$4="Neattiecināmās izmaksas",IF('5a+c+n'!$Q18="N",'5a+c+n'!N18,0))</f>
        <v>0</v>
      </c>
      <c r="O18" s="28">
        <f>IF($C$4="Neattiecināmās izmaksas",IF('5a+c+n'!$Q18="N",'5a+c+n'!O18,0))</f>
        <v>0</v>
      </c>
      <c r="P18" s="59">
        <f>IF($C$4="Neattiecināmās izmaksas",IF('5a+c+n'!$Q18="N",'5a+c+n'!P18,0))</f>
        <v>0</v>
      </c>
    </row>
    <row r="19" spans="1:16">
      <c r="A19" s="64">
        <f>IF(P19=0,0,IF(COUNTBLANK(P19)=1,0,COUNTA($P$14:P19)))</f>
        <v>0</v>
      </c>
      <c r="B19" s="28">
        <f>IF($C$4="Neattiecināmās izmaksas",IF('5a+c+n'!$Q19="N",'5a+c+n'!B19,0))</f>
        <v>0</v>
      </c>
      <c r="C19" s="28">
        <f>IF($C$4="Neattiecināmās izmaksas",IF('5a+c+n'!$Q19="N",'5a+c+n'!C19,0))</f>
        <v>0</v>
      </c>
      <c r="D19" s="28">
        <f>IF($C$4="Neattiecināmās izmaksas",IF('5a+c+n'!$Q19="N",'5a+c+n'!D19,0))</f>
        <v>0</v>
      </c>
      <c r="E19" s="59"/>
      <c r="F19" s="81"/>
      <c r="G19" s="28"/>
      <c r="H19" s="28">
        <f>IF($C$4="Neattiecināmās izmaksas",IF('5a+c+n'!$Q19="N",'5a+c+n'!H19,0))</f>
        <v>0</v>
      </c>
      <c r="I19" s="28"/>
      <c r="J19" s="28"/>
      <c r="K19" s="59">
        <f>IF($C$4="Neattiecināmās izmaksas",IF('5a+c+n'!$Q19="N",'5a+c+n'!K19,0))</f>
        <v>0</v>
      </c>
      <c r="L19" s="108">
        <f>IF($C$4="Neattiecināmās izmaksas",IF('5a+c+n'!$Q19="N",'5a+c+n'!L19,0))</f>
        <v>0</v>
      </c>
      <c r="M19" s="28">
        <f>IF($C$4="Neattiecināmās izmaksas",IF('5a+c+n'!$Q19="N",'5a+c+n'!M19,0))</f>
        <v>0</v>
      </c>
      <c r="N19" s="28">
        <f>IF($C$4="Neattiecināmās izmaksas",IF('5a+c+n'!$Q19="N",'5a+c+n'!N19,0))</f>
        <v>0</v>
      </c>
      <c r="O19" s="28">
        <f>IF($C$4="Neattiecināmās izmaksas",IF('5a+c+n'!$Q19="N",'5a+c+n'!O19,0))</f>
        <v>0</v>
      </c>
      <c r="P19" s="59">
        <f>IF($C$4="Neattiecināmās izmaksas",IF('5a+c+n'!$Q19="N",'5a+c+n'!P19,0))</f>
        <v>0</v>
      </c>
    </row>
    <row r="20" spans="1:16">
      <c r="A20" s="64">
        <f>IF(P20=0,0,IF(COUNTBLANK(P20)=1,0,COUNTA($P$14:P20)))</f>
        <v>0</v>
      </c>
      <c r="B20" s="28">
        <f>IF($C$4="Neattiecināmās izmaksas",IF('5a+c+n'!$Q20="N",'5a+c+n'!B20,0))</f>
        <v>0</v>
      </c>
      <c r="C20" s="28">
        <f>IF($C$4="Neattiecināmās izmaksas",IF('5a+c+n'!$Q20="N",'5a+c+n'!C20,0))</f>
        <v>0</v>
      </c>
      <c r="D20" s="28">
        <f>IF($C$4="Neattiecināmās izmaksas",IF('5a+c+n'!$Q20="N",'5a+c+n'!D20,0))</f>
        <v>0</v>
      </c>
      <c r="E20" s="59"/>
      <c r="F20" s="81"/>
      <c r="G20" s="28"/>
      <c r="H20" s="28">
        <f>IF($C$4="Neattiecināmās izmaksas",IF('5a+c+n'!$Q20="N",'5a+c+n'!H20,0))</f>
        <v>0</v>
      </c>
      <c r="I20" s="28"/>
      <c r="J20" s="28"/>
      <c r="K20" s="59">
        <f>IF($C$4="Neattiecināmās izmaksas",IF('5a+c+n'!$Q20="N",'5a+c+n'!K20,0))</f>
        <v>0</v>
      </c>
      <c r="L20" s="108">
        <f>IF($C$4="Neattiecināmās izmaksas",IF('5a+c+n'!$Q20="N",'5a+c+n'!L20,0))</f>
        <v>0</v>
      </c>
      <c r="M20" s="28">
        <f>IF($C$4="Neattiecināmās izmaksas",IF('5a+c+n'!$Q20="N",'5a+c+n'!M20,0))</f>
        <v>0</v>
      </c>
      <c r="N20" s="28">
        <f>IF($C$4="Neattiecināmās izmaksas",IF('5a+c+n'!$Q20="N",'5a+c+n'!N20,0))</f>
        <v>0</v>
      </c>
      <c r="O20" s="28">
        <f>IF($C$4="Neattiecināmās izmaksas",IF('5a+c+n'!$Q20="N",'5a+c+n'!O20,0))</f>
        <v>0</v>
      </c>
      <c r="P20" s="59">
        <f>IF($C$4="Neattiecināmās izmaksas",IF('5a+c+n'!$Q20="N",'5a+c+n'!P20,0))</f>
        <v>0</v>
      </c>
    </row>
    <row r="21" spans="1:16">
      <c r="A21" s="64">
        <f>IF(P21=0,0,IF(COUNTBLANK(P21)=1,0,COUNTA($P$14:P21)))</f>
        <v>0</v>
      </c>
      <c r="B21" s="28">
        <f>IF($C$4="Neattiecināmās izmaksas",IF('5a+c+n'!$Q24="N",'5a+c+n'!B24,0))</f>
        <v>0</v>
      </c>
      <c r="C21" s="28">
        <f>IF($C$4="Neattiecināmās izmaksas",IF('5a+c+n'!$Q24="N",'5a+c+n'!C24,0))</f>
        <v>0</v>
      </c>
      <c r="D21" s="28">
        <f>IF($C$4="Neattiecināmās izmaksas",IF('5a+c+n'!$Q24="N",'5a+c+n'!D24,0))</f>
        <v>0</v>
      </c>
      <c r="E21" s="59"/>
      <c r="F21" s="81"/>
      <c r="G21" s="28"/>
      <c r="H21" s="28">
        <f>IF($C$4="Neattiecināmās izmaksas",IF('5a+c+n'!$Q24="N",'5a+c+n'!H24,0))</f>
        <v>0</v>
      </c>
      <c r="I21" s="28"/>
      <c r="J21" s="28"/>
      <c r="K21" s="59">
        <f>IF($C$4="Neattiecināmās izmaksas",IF('5a+c+n'!$Q24="N",'5a+c+n'!K24,0))</f>
        <v>0</v>
      </c>
      <c r="L21" s="108">
        <f>IF($C$4="Neattiecināmās izmaksas",IF('5a+c+n'!$Q24="N",'5a+c+n'!L24,0))</f>
        <v>0</v>
      </c>
      <c r="M21" s="28">
        <f>IF($C$4="Neattiecināmās izmaksas",IF('5a+c+n'!$Q24="N",'5a+c+n'!M24,0))</f>
        <v>0</v>
      </c>
      <c r="N21" s="28">
        <f>IF($C$4="Neattiecināmās izmaksas",IF('5a+c+n'!$Q24="N",'5a+c+n'!N24,0))</f>
        <v>0</v>
      </c>
      <c r="O21" s="28">
        <f>IF($C$4="Neattiecināmās izmaksas",IF('5a+c+n'!$Q24="N",'5a+c+n'!O24,0))</f>
        <v>0</v>
      </c>
      <c r="P21" s="59">
        <f>IF($C$4="Neattiecināmās izmaksas",IF('5a+c+n'!$Q24="N",'5a+c+n'!P24,0))</f>
        <v>0</v>
      </c>
    </row>
    <row r="22" spans="1:16">
      <c r="A22" s="64">
        <f>IF(P22=0,0,IF(COUNTBLANK(P22)=1,0,COUNTA($P$14:P22)))</f>
        <v>0</v>
      </c>
      <c r="B22" s="28">
        <f>IF($C$4="Neattiecināmās izmaksas",IF('5a+c+n'!$Q25="N",'5a+c+n'!B25,0))</f>
        <v>0</v>
      </c>
      <c r="C22" s="28">
        <f>IF($C$4="Neattiecināmās izmaksas",IF('5a+c+n'!$Q25="N",'5a+c+n'!C25,0))</f>
        <v>0</v>
      </c>
      <c r="D22" s="28">
        <f>IF($C$4="Neattiecināmās izmaksas",IF('5a+c+n'!$Q25="N",'5a+c+n'!D25,0))</f>
        <v>0</v>
      </c>
      <c r="E22" s="59"/>
      <c r="F22" s="81"/>
      <c r="G22" s="28"/>
      <c r="H22" s="28">
        <f>IF($C$4="Neattiecināmās izmaksas",IF('5a+c+n'!$Q25="N",'5a+c+n'!H25,0))</f>
        <v>0</v>
      </c>
      <c r="I22" s="28"/>
      <c r="J22" s="28"/>
      <c r="K22" s="59">
        <f>IF($C$4="Neattiecināmās izmaksas",IF('5a+c+n'!$Q25="N",'5a+c+n'!K25,0))</f>
        <v>0</v>
      </c>
      <c r="L22" s="108">
        <f>IF($C$4="Neattiecināmās izmaksas",IF('5a+c+n'!$Q25="N",'5a+c+n'!L25,0))</f>
        <v>0</v>
      </c>
      <c r="M22" s="28">
        <f>IF($C$4="Neattiecināmās izmaksas",IF('5a+c+n'!$Q25="N",'5a+c+n'!M25,0))</f>
        <v>0</v>
      </c>
      <c r="N22" s="28">
        <f>IF($C$4="Neattiecināmās izmaksas",IF('5a+c+n'!$Q25="N",'5a+c+n'!N25,0))</f>
        <v>0</v>
      </c>
      <c r="O22" s="28">
        <f>IF($C$4="Neattiecināmās izmaksas",IF('5a+c+n'!$Q25="N",'5a+c+n'!O25,0))</f>
        <v>0</v>
      </c>
      <c r="P22" s="59">
        <f>IF($C$4="Neattiecināmās izmaksas",IF('5a+c+n'!$Q25="N",'5a+c+n'!P25,0))</f>
        <v>0</v>
      </c>
    </row>
    <row r="23" spans="1:16">
      <c r="A23" s="64">
        <f>IF(P23=0,0,IF(COUNTBLANK(P23)=1,0,COUNTA($P$14:P23)))</f>
        <v>0</v>
      </c>
      <c r="B23" s="28">
        <f>IF($C$4="Neattiecināmās izmaksas",IF('5a+c+n'!$Q26="N",'5a+c+n'!B26,0))</f>
        <v>0</v>
      </c>
      <c r="C23" s="28">
        <f>IF($C$4="Neattiecināmās izmaksas",IF('5a+c+n'!$Q26="N",'5a+c+n'!C26,0))</f>
        <v>0</v>
      </c>
      <c r="D23" s="28">
        <f>IF($C$4="Neattiecināmās izmaksas",IF('5a+c+n'!$Q26="N",'5a+c+n'!D26,0))</f>
        <v>0</v>
      </c>
      <c r="E23" s="59"/>
      <c r="F23" s="81"/>
      <c r="G23" s="28"/>
      <c r="H23" s="28">
        <f>IF($C$4="Neattiecināmās izmaksas",IF('5a+c+n'!$Q26="N",'5a+c+n'!H26,0))</f>
        <v>0</v>
      </c>
      <c r="I23" s="28"/>
      <c r="J23" s="28"/>
      <c r="K23" s="59">
        <f>IF($C$4="Neattiecināmās izmaksas",IF('5a+c+n'!$Q26="N",'5a+c+n'!K26,0))</f>
        <v>0</v>
      </c>
      <c r="L23" s="108">
        <f>IF($C$4="Neattiecināmās izmaksas",IF('5a+c+n'!$Q26="N",'5a+c+n'!L26,0))</f>
        <v>0</v>
      </c>
      <c r="M23" s="28">
        <f>IF($C$4="Neattiecināmās izmaksas",IF('5a+c+n'!$Q26="N",'5a+c+n'!M26,0))</f>
        <v>0</v>
      </c>
      <c r="N23" s="28">
        <f>IF($C$4="Neattiecināmās izmaksas",IF('5a+c+n'!$Q26="N",'5a+c+n'!N26,0))</f>
        <v>0</v>
      </c>
      <c r="O23" s="28">
        <f>IF($C$4="Neattiecināmās izmaksas",IF('5a+c+n'!$Q26="N",'5a+c+n'!O26,0))</f>
        <v>0</v>
      </c>
      <c r="P23" s="59">
        <f>IF($C$4="Neattiecināmās izmaksas",IF('5a+c+n'!$Q26="N",'5a+c+n'!P26,0))</f>
        <v>0</v>
      </c>
    </row>
    <row r="24" spans="1:16">
      <c r="A24" s="64">
        <f>IF(P24=0,0,IF(COUNTBLANK(P24)=1,0,COUNTA($P$14:P24)))</f>
        <v>0</v>
      </c>
      <c r="B24" s="28">
        <f>IF($C$4="Neattiecināmās izmaksas",IF('5a+c+n'!$Q27="N",'5a+c+n'!B27,0))</f>
        <v>0</v>
      </c>
      <c r="C24" s="28">
        <f>IF($C$4="Neattiecināmās izmaksas",IF('5a+c+n'!$Q27="N",'5a+c+n'!C27,0))</f>
        <v>0</v>
      </c>
      <c r="D24" s="28">
        <f>IF($C$4="Neattiecināmās izmaksas",IF('5a+c+n'!$Q27="N",'5a+c+n'!D27,0))</f>
        <v>0</v>
      </c>
      <c r="E24" s="59"/>
      <c r="F24" s="81"/>
      <c r="G24" s="28"/>
      <c r="H24" s="28">
        <f>IF($C$4="Neattiecināmās izmaksas",IF('5a+c+n'!$Q27="N",'5a+c+n'!H27,0))</f>
        <v>0</v>
      </c>
      <c r="I24" s="28"/>
      <c r="J24" s="28"/>
      <c r="K24" s="59">
        <f>IF($C$4="Neattiecināmās izmaksas",IF('5a+c+n'!$Q27="N",'5a+c+n'!K27,0))</f>
        <v>0</v>
      </c>
      <c r="L24" s="108">
        <f>IF($C$4="Neattiecināmās izmaksas",IF('5a+c+n'!$Q27="N",'5a+c+n'!L27,0))</f>
        <v>0</v>
      </c>
      <c r="M24" s="28">
        <f>IF($C$4="Neattiecināmās izmaksas",IF('5a+c+n'!$Q27="N",'5a+c+n'!M27,0))</f>
        <v>0</v>
      </c>
      <c r="N24" s="28">
        <f>IF($C$4="Neattiecināmās izmaksas",IF('5a+c+n'!$Q27="N",'5a+c+n'!N27,0))</f>
        <v>0</v>
      </c>
      <c r="O24" s="28">
        <f>IF($C$4="Neattiecināmās izmaksas",IF('5a+c+n'!$Q27="N",'5a+c+n'!O27,0))</f>
        <v>0</v>
      </c>
      <c r="P24" s="59">
        <f>IF($C$4="Neattiecināmās izmaksas",IF('5a+c+n'!$Q27="N",'5a+c+n'!P27,0))</f>
        <v>0</v>
      </c>
    </row>
    <row r="25" spans="1:16">
      <c r="A25" s="64">
        <f>IF(P25=0,0,IF(COUNTBLANK(P25)=1,0,COUNTA($P$14:P25)))</f>
        <v>0</v>
      </c>
      <c r="B25" s="28">
        <f>IF($C$4="Neattiecināmās izmaksas",IF('5a+c+n'!$Q28="N",'5a+c+n'!B28,0))</f>
        <v>0</v>
      </c>
      <c r="C25" s="28">
        <f>IF($C$4="Neattiecināmās izmaksas",IF('5a+c+n'!$Q28="N",'5a+c+n'!C28,0))</f>
        <v>0</v>
      </c>
      <c r="D25" s="28">
        <f>IF($C$4="Neattiecināmās izmaksas",IF('5a+c+n'!$Q28="N",'5a+c+n'!D28,0))</f>
        <v>0</v>
      </c>
      <c r="E25" s="59"/>
      <c r="F25" s="81"/>
      <c r="G25" s="28"/>
      <c r="H25" s="28">
        <f>IF($C$4="Neattiecināmās izmaksas",IF('5a+c+n'!$Q28="N",'5a+c+n'!H28,0))</f>
        <v>0</v>
      </c>
      <c r="I25" s="28"/>
      <c r="J25" s="28"/>
      <c r="K25" s="59">
        <f>IF($C$4="Neattiecināmās izmaksas",IF('5a+c+n'!$Q28="N",'5a+c+n'!K28,0))</f>
        <v>0</v>
      </c>
      <c r="L25" s="108">
        <f>IF($C$4="Neattiecināmās izmaksas",IF('5a+c+n'!$Q28="N",'5a+c+n'!L28,0))</f>
        <v>0</v>
      </c>
      <c r="M25" s="28">
        <f>IF($C$4="Neattiecināmās izmaksas",IF('5a+c+n'!$Q28="N",'5a+c+n'!M28,0))</f>
        <v>0</v>
      </c>
      <c r="N25" s="28">
        <f>IF($C$4="Neattiecināmās izmaksas",IF('5a+c+n'!$Q28="N",'5a+c+n'!N28,0))</f>
        <v>0</v>
      </c>
      <c r="O25" s="28">
        <f>IF($C$4="Neattiecināmās izmaksas",IF('5a+c+n'!$Q28="N",'5a+c+n'!O28,0))</f>
        <v>0</v>
      </c>
      <c r="P25" s="59">
        <f>IF($C$4="Neattiecināmās izmaksas",IF('5a+c+n'!$Q28="N",'5a+c+n'!P28,0))</f>
        <v>0</v>
      </c>
    </row>
    <row r="26" spans="1:16" ht="12" thickBot="1">
      <c r="A26" s="64">
        <f>IF(P26=0,0,IF(COUNTBLANK(P26)=1,0,COUNTA($P$14:P26)))</f>
        <v>0</v>
      </c>
      <c r="B26" s="28">
        <f>IF($C$4="Neattiecināmās izmaksas",IF('5a+c+n'!$Q29="N",'5a+c+n'!B29,0))</f>
        <v>0</v>
      </c>
      <c r="C26" s="28">
        <f>IF($C$4="Neattiecināmās izmaksas",IF('5a+c+n'!$Q29="N",'5a+c+n'!C29,0))</f>
        <v>0</v>
      </c>
      <c r="D26" s="28">
        <f>IF($C$4="Neattiecināmās izmaksas",IF('5a+c+n'!$Q29="N",'5a+c+n'!D29,0))</f>
        <v>0</v>
      </c>
      <c r="E26" s="59"/>
      <c r="F26" s="81"/>
      <c r="G26" s="28"/>
      <c r="H26" s="28">
        <f>IF($C$4="Neattiecināmās izmaksas",IF('5a+c+n'!$Q29="N",'5a+c+n'!H29,0))</f>
        <v>0</v>
      </c>
      <c r="I26" s="28"/>
      <c r="J26" s="28"/>
      <c r="K26" s="59">
        <f>IF($C$4="Neattiecināmās izmaksas",IF('5a+c+n'!$Q29="N",'5a+c+n'!K29,0))</f>
        <v>0</v>
      </c>
      <c r="L26" s="108">
        <f>IF($C$4="Neattiecināmās izmaksas",IF('5a+c+n'!$Q29="N",'5a+c+n'!L29,0))</f>
        <v>0</v>
      </c>
      <c r="M26" s="28">
        <f>IF($C$4="Neattiecināmās izmaksas",IF('5a+c+n'!$Q29="N",'5a+c+n'!M29,0))</f>
        <v>0</v>
      </c>
      <c r="N26" s="28">
        <f>IF($C$4="Neattiecināmās izmaksas",IF('5a+c+n'!$Q29="N",'5a+c+n'!N29,0))</f>
        <v>0</v>
      </c>
      <c r="O26" s="28">
        <f>IF($C$4="Neattiecināmās izmaksas",IF('5a+c+n'!$Q29="N",'5a+c+n'!O29,0))</f>
        <v>0</v>
      </c>
      <c r="P26" s="59">
        <f>IF($C$4="Neattiecināmās izmaksas",IF('5a+c+n'!$Q29="N",'5a+c+n'!P29,0))</f>
        <v>0</v>
      </c>
    </row>
    <row r="27" spans="1:16" ht="12" customHeight="1" thickBot="1">
      <c r="A27" s="333" t="s">
        <v>63</v>
      </c>
      <c r="B27" s="334"/>
      <c r="C27" s="334"/>
      <c r="D27" s="334"/>
      <c r="E27" s="334"/>
      <c r="F27" s="334"/>
      <c r="G27" s="334"/>
      <c r="H27" s="334"/>
      <c r="I27" s="334"/>
      <c r="J27" s="334"/>
      <c r="K27" s="335"/>
      <c r="L27" s="109">
        <f>SUM(L14:L26)</f>
        <v>0</v>
      </c>
      <c r="M27" s="110">
        <f>SUM(M14:M26)</f>
        <v>0</v>
      </c>
      <c r="N27" s="110">
        <f>SUM(N14:N26)</f>
        <v>0</v>
      </c>
      <c r="O27" s="110">
        <f>SUM(O14:O26)</f>
        <v>0</v>
      </c>
      <c r="P27" s="111">
        <f>SUM(P14:P26)</f>
        <v>0</v>
      </c>
    </row>
    <row r="28" spans="1:16">
      <c r="A28" s="20"/>
      <c r="B28" s="20"/>
      <c r="C28" s="20"/>
      <c r="D28" s="20"/>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 t="s">
        <v>14</v>
      </c>
      <c r="B30" s="20"/>
      <c r="C30" s="336">
        <f>'Kops n'!C35:H35</f>
        <v>0</v>
      </c>
      <c r="D30" s="336"/>
      <c r="E30" s="336"/>
      <c r="F30" s="336"/>
      <c r="G30" s="336"/>
      <c r="H30" s="336"/>
      <c r="I30" s="20"/>
      <c r="J30" s="20"/>
      <c r="K30" s="20"/>
      <c r="L30" s="20"/>
      <c r="M30" s="20"/>
      <c r="N30" s="20"/>
      <c r="O30" s="20"/>
      <c r="P30" s="20"/>
    </row>
    <row r="31" spans="1:16">
      <c r="A31" s="20"/>
      <c r="B31" s="20"/>
      <c r="C31" s="258" t="s">
        <v>15</v>
      </c>
      <c r="D31" s="258"/>
      <c r="E31" s="258"/>
      <c r="F31" s="258"/>
      <c r="G31" s="258"/>
      <c r="H31" s="258"/>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301" t="str">
        <f>'Kops n'!A38:D38</f>
        <v>Tāme sastādīta 2024. gada __.__________</v>
      </c>
      <c r="B33" s="302"/>
      <c r="C33" s="302"/>
      <c r="D33" s="302"/>
      <c r="E33" s="20"/>
      <c r="F33" s="20"/>
      <c r="G33" s="20"/>
      <c r="H33" s="20"/>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 t="s">
        <v>41</v>
      </c>
      <c r="B35" s="20"/>
      <c r="C35" s="336">
        <f>'Kops n'!C40:H40</f>
        <v>0</v>
      </c>
      <c r="D35" s="336"/>
      <c r="E35" s="336"/>
      <c r="F35" s="336"/>
      <c r="G35" s="336"/>
      <c r="H35" s="336"/>
      <c r="I35" s="20"/>
      <c r="J35" s="20"/>
      <c r="K35" s="20"/>
      <c r="L35" s="20"/>
      <c r="M35" s="20"/>
      <c r="N35" s="20"/>
      <c r="O35" s="20"/>
      <c r="P35" s="20"/>
    </row>
    <row r="36" spans="1:16">
      <c r="A36" s="20"/>
      <c r="B36" s="20"/>
      <c r="C36" s="258" t="s">
        <v>15</v>
      </c>
      <c r="D36" s="258"/>
      <c r="E36" s="258"/>
      <c r="F36" s="258"/>
      <c r="G36" s="258"/>
      <c r="H36" s="258"/>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02" t="s">
        <v>16</v>
      </c>
      <c r="B38" s="52"/>
      <c r="C38" s="113">
        <f>'Kops n'!C43</f>
        <v>0</v>
      </c>
      <c r="D38" s="52"/>
      <c r="E38" s="20"/>
      <c r="F38" s="20"/>
      <c r="G38" s="20"/>
      <c r="H38" s="20"/>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sheetData>
  <mergeCells count="23">
    <mergeCell ref="C36:H36"/>
    <mergeCell ref="L12:P12"/>
    <mergeCell ref="A27:K27"/>
    <mergeCell ref="C30:H30"/>
    <mergeCell ref="C31:H31"/>
    <mergeCell ref="A33:D33"/>
    <mergeCell ref="C35:H35"/>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7:K27">
    <cfRule type="containsText" dxfId="173" priority="3" operator="containsText" text="Tiešās izmaksas kopā, t. sk. darba devēja sociālais nodoklis __.__% ">
      <formula>NOT(ISERROR(SEARCH("Tiešās izmaksas kopā, t. sk. darba devēja sociālais nodoklis __.__% ",A27)))</formula>
    </cfRule>
  </conditionalFormatting>
  <conditionalFormatting sqref="A14:P26">
    <cfRule type="cellIs" dxfId="172" priority="1" operator="equal">
      <formula>0</formula>
    </cfRule>
  </conditionalFormatting>
  <conditionalFormatting sqref="C2:I2 D5:L8 N9:O9 L27:P27 C30:H30 C35:H35 C38">
    <cfRule type="cellIs" dxfId="171" priority="2" operator="equal">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2">
    <tabColor rgb="FF00B0F0"/>
  </sheetPr>
  <dimension ref="A1:Q65"/>
  <sheetViews>
    <sheetView topLeftCell="D1" zoomScaleNormal="100" workbookViewId="0">
      <selection activeCell="P18" sqref="P1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4">
        <v>6</v>
      </c>
      <c r="E1" s="26"/>
      <c r="F1" s="26"/>
      <c r="G1" s="26"/>
      <c r="H1" s="26"/>
      <c r="I1" s="26"/>
      <c r="J1" s="26"/>
      <c r="N1" s="30"/>
      <c r="O1" s="31"/>
      <c r="P1" s="32"/>
    </row>
    <row r="2" spans="1:17">
      <c r="A2" s="33"/>
      <c r="B2" s="33"/>
      <c r="C2" s="324" t="s">
        <v>204</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200</v>
      </c>
      <c r="B9" s="327"/>
      <c r="C9" s="327"/>
      <c r="D9" s="327"/>
      <c r="E9" s="327"/>
      <c r="F9" s="327"/>
      <c r="G9" s="35"/>
      <c r="H9" s="35"/>
      <c r="I9" s="35"/>
      <c r="J9" s="328" t="s">
        <v>46</v>
      </c>
      <c r="K9" s="328"/>
      <c r="L9" s="328"/>
      <c r="M9" s="328"/>
      <c r="N9" s="329">
        <f>P53</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c r="A12" s="282" t="s">
        <v>27</v>
      </c>
      <c r="B12" s="337" t="s">
        <v>49</v>
      </c>
      <c r="C12" s="331" t="s">
        <v>50</v>
      </c>
      <c r="D12" s="340" t="s">
        <v>51</v>
      </c>
      <c r="E12" s="337" t="s">
        <v>52</v>
      </c>
      <c r="F12" s="331" t="s">
        <v>53</v>
      </c>
      <c r="G12" s="331"/>
      <c r="H12" s="331"/>
      <c r="I12" s="331"/>
      <c r="J12" s="331"/>
      <c r="K12" s="331"/>
      <c r="L12" s="331" t="s">
        <v>54</v>
      </c>
      <c r="M12" s="331"/>
      <c r="N12" s="331"/>
      <c r="O12" s="331"/>
      <c r="P12" s="331"/>
      <c r="Q12" s="220" t="s">
        <v>55</v>
      </c>
    </row>
    <row r="13" spans="1:17" ht="126.75" customHeight="1" thickBot="1">
      <c r="A13" s="283"/>
      <c r="B13" s="338"/>
      <c r="C13" s="339"/>
      <c r="D13" s="341"/>
      <c r="E13" s="338"/>
      <c r="F13" s="69" t="s">
        <v>56</v>
      </c>
      <c r="G13" s="69" t="s">
        <v>57</v>
      </c>
      <c r="H13" s="69" t="s">
        <v>58</v>
      </c>
      <c r="I13" s="69" t="s">
        <v>59</v>
      </c>
      <c r="J13" s="69" t="s">
        <v>60</v>
      </c>
      <c r="K13" s="222" t="s">
        <v>61</v>
      </c>
      <c r="L13" s="69" t="s">
        <v>56</v>
      </c>
      <c r="M13" s="69" t="s">
        <v>58</v>
      </c>
      <c r="N13" s="69" t="s">
        <v>59</v>
      </c>
      <c r="O13" s="69" t="s">
        <v>60</v>
      </c>
      <c r="P13" s="222" t="s">
        <v>61</v>
      </c>
      <c r="Q13" s="221" t="s">
        <v>62</v>
      </c>
    </row>
    <row r="14" spans="1:17">
      <c r="A14" s="63"/>
      <c r="B14" s="27"/>
      <c r="C14" s="142" t="s">
        <v>321</v>
      </c>
      <c r="D14" s="27"/>
      <c r="E14" s="57"/>
      <c r="F14" s="88"/>
      <c r="G14" s="89"/>
      <c r="H14" s="89">
        <f t="shared" ref="H14:H52" si="0">F14*G14</f>
        <v>0</v>
      </c>
      <c r="I14" s="89"/>
      <c r="J14" s="89"/>
      <c r="K14" s="90">
        <f t="shared" ref="K14:K19" si="1">SUM(H14:J14)</f>
        <v>0</v>
      </c>
      <c r="L14" s="88">
        <f t="shared" ref="L14:L52" si="2">E14*F14</f>
        <v>0</v>
      </c>
      <c r="M14" s="89">
        <f t="shared" ref="M14:M52" si="3">H14*E14</f>
        <v>0</v>
      </c>
      <c r="N14" s="89">
        <f t="shared" ref="N14:N52" si="4">I14*E14</f>
        <v>0</v>
      </c>
      <c r="O14" s="89">
        <f t="shared" ref="O14:O52" si="5">J14*E14</f>
        <v>0</v>
      </c>
      <c r="P14" s="90">
        <f t="shared" ref="P14:P52" si="6">SUM(M14:O14)</f>
        <v>0</v>
      </c>
      <c r="Q14" s="118"/>
    </row>
    <row r="15" spans="1:17" ht="22.5">
      <c r="A15" s="40">
        <v>1</v>
      </c>
      <c r="B15" s="28" t="s">
        <v>127</v>
      </c>
      <c r="C15" s="48" t="s">
        <v>318</v>
      </c>
      <c r="D15" s="138" t="s">
        <v>76</v>
      </c>
      <c r="E15" s="59">
        <v>80</v>
      </c>
      <c r="F15" s="81"/>
      <c r="G15" s="139"/>
      <c r="H15" s="49">
        <f t="shared" si="0"/>
        <v>0</v>
      </c>
      <c r="I15" s="133"/>
      <c r="J15" s="133"/>
      <c r="K15" s="50">
        <f t="shared" si="1"/>
        <v>0</v>
      </c>
      <c r="L15" s="51">
        <f t="shared" si="2"/>
        <v>0</v>
      </c>
      <c r="M15" s="49">
        <f t="shared" si="3"/>
        <v>0</v>
      </c>
      <c r="N15" s="49">
        <f t="shared" si="4"/>
        <v>0</v>
      </c>
      <c r="O15" s="49">
        <f t="shared" si="5"/>
        <v>0</v>
      </c>
      <c r="P15" s="50">
        <f t="shared" si="6"/>
        <v>0</v>
      </c>
      <c r="Q15" s="118" t="s">
        <v>47</v>
      </c>
    </row>
    <row r="16" spans="1:17" ht="22.5">
      <c r="A16" s="40">
        <v>2</v>
      </c>
      <c r="B16" s="28" t="s">
        <v>127</v>
      </c>
      <c r="C16" s="48" t="s">
        <v>322</v>
      </c>
      <c r="D16" s="138" t="s">
        <v>76</v>
      </c>
      <c r="E16" s="59">
        <v>80</v>
      </c>
      <c r="F16" s="81"/>
      <c r="G16" s="139"/>
      <c r="H16" s="49">
        <f t="shared" si="0"/>
        <v>0</v>
      </c>
      <c r="I16" s="133"/>
      <c r="J16" s="133"/>
      <c r="K16" s="50">
        <f t="shared" si="1"/>
        <v>0</v>
      </c>
      <c r="L16" s="51">
        <f t="shared" ref="L16:L52" si="7">E16*F16</f>
        <v>0</v>
      </c>
      <c r="M16" s="49">
        <f t="shared" ref="M16:M52" si="8">H16*E16</f>
        <v>0</v>
      </c>
      <c r="N16" s="49">
        <f t="shared" ref="N16:N52" si="9">I16*E16</f>
        <v>0</v>
      </c>
      <c r="O16" s="49">
        <f t="shared" ref="O16:O52" si="10">J16*E16</f>
        <v>0</v>
      </c>
      <c r="P16" s="50">
        <f t="shared" ref="P16:P52" si="11">SUM(M16:O16)</f>
        <v>0</v>
      </c>
      <c r="Q16" s="118" t="s">
        <v>47</v>
      </c>
    </row>
    <row r="17" spans="1:17" ht="22.5">
      <c r="A17" s="40">
        <v>3</v>
      </c>
      <c r="B17" s="28" t="s">
        <v>127</v>
      </c>
      <c r="C17" s="48" t="s">
        <v>323</v>
      </c>
      <c r="D17" s="138" t="s">
        <v>76</v>
      </c>
      <c r="E17" s="59">
        <v>80</v>
      </c>
      <c r="F17" s="81"/>
      <c r="G17" s="139"/>
      <c r="H17" s="49">
        <f t="shared" ref="H17" si="12">F17*G17</f>
        <v>0</v>
      </c>
      <c r="I17" s="133"/>
      <c r="J17" s="133"/>
      <c r="K17" s="50">
        <f t="shared" si="1"/>
        <v>0</v>
      </c>
      <c r="L17" s="51">
        <f t="shared" si="7"/>
        <v>0</v>
      </c>
      <c r="M17" s="49">
        <f t="shared" si="8"/>
        <v>0</v>
      </c>
      <c r="N17" s="49">
        <f t="shared" si="9"/>
        <v>0</v>
      </c>
      <c r="O17" s="49">
        <f t="shared" si="10"/>
        <v>0</v>
      </c>
      <c r="P17" s="50">
        <f t="shared" si="11"/>
        <v>0</v>
      </c>
      <c r="Q17" s="118" t="s">
        <v>47</v>
      </c>
    </row>
    <row r="18" spans="1:17" ht="22.5">
      <c r="A18" s="40">
        <v>4</v>
      </c>
      <c r="B18" s="28" t="s">
        <v>127</v>
      </c>
      <c r="C18" s="48" t="s">
        <v>319</v>
      </c>
      <c r="D18" s="138" t="s">
        <v>293</v>
      </c>
      <c r="E18" s="59">
        <v>45</v>
      </c>
      <c r="F18" s="81"/>
      <c r="G18" s="139"/>
      <c r="H18" s="49">
        <f t="shared" si="0"/>
        <v>0</v>
      </c>
      <c r="I18" s="133"/>
      <c r="J18" s="133"/>
      <c r="K18" s="50">
        <f t="shared" si="1"/>
        <v>0</v>
      </c>
      <c r="L18" s="51">
        <f t="shared" si="7"/>
        <v>0</v>
      </c>
      <c r="M18" s="49">
        <f t="shared" si="8"/>
        <v>0</v>
      </c>
      <c r="N18" s="49">
        <f t="shared" si="9"/>
        <v>0</v>
      </c>
      <c r="O18" s="49">
        <f t="shared" si="10"/>
        <v>0</v>
      </c>
      <c r="P18" s="50">
        <f t="shared" si="11"/>
        <v>0</v>
      </c>
      <c r="Q18" s="118" t="s">
        <v>47</v>
      </c>
    </row>
    <row r="19" spans="1:17" ht="22.5">
      <c r="A19" s="40">
        <v>5</v>
      </c>
      <c r="B19" s="28" t="s">
        <v>127</v>
      </c>
      <c r="C19" s="48" t="s">
        <v>320</v>
      </c>
      <c r="D19" s="138" t="s">
        <v>293</v>
      </c>
      <c r="E19" s="59">
        <v>55</v>
      </c>
      <c r="F19" s="81"/>
      <c r="G19" s="139"/>
      <c r="H19" s="49">
        <f t="shared" si="0"/>
        <v>0</v>
      </c>
      <c r="I19" s="133"/>
      <c r="J19" s="133"/>
      <c r="K19" s="50">
        <f t="shared" si="1"/>
        <v>0</v>
      </c>
      <c r="L19" s="51">
        <f t="shared" si="7"/>
        <v>0</v>
      </c>
      <c r="M19" s="49">
        <f t="shared" si="8"/>
        <v>0</v>
      </c>
      <c r="N19" s="49">
        <f t="shared" si="9"/>
        <v>0</v>
      </c>
      <c r="O19" s="49">
        <f t="shared" si="10"/>
        <v>0</v>
      </c>
      <c r="P19" s="50">
        <f t="shared" si="11"/>
        <v>0</v>
      </c>
      <c r="Q19" s="118" t="s">
        <v>47</v>
      </c>
    </row>
    <row r="20" spans="1:17" ht="22.5">
      <c r="A20" s="40">
        <v>6</v>
      </c>
      <c r="B20" s="28"/>
      <c r="C20" s="141" t="s">
        <v>393</v>
      </c>
      <c r="D20" s="28"/>
      <c r="E20" s="59"/>
      <c r="F20" s="51"/>
      <c r="G20" s="49"/>
      <c r="H20" s="49">
        <f t="shared" ref="H20:H33" si="13">F20*G20</f>
        <v>0</v>
      </c>
      <c r="I20" s="49"/>
      <c r="J20" s="49"/>
      <c r="K20" s="50">
        <f t="shared" ref="K20:K28" si="14">SUM(H20:J20)</f>
        <v>0</v>
      </c>
      <c r="L20" s="51">
        <f t="shared" si="7"/>
        <v>0</v>
      </c>
      <c r="M20" s="49">
        <f t="shared" si="8"/>
        <v>0</v>
      </c>
      <c r="N20" s="49">
        <f t="shared" si="9"/>
        <v>0</v>
      </c>
      <c r="O20" s="49">
        <f t="shared" si="10"/>
        <v>0</v>
      </c>
      <c r="P20" s="50">
        <f t="shared" si="11"/>
        <v>0</v>
      </c>
      <c r="Q20" s="118"/>
    </row>
    <row r="21" spans="1:17" ht="22.5">
      <c r="A21" s="40">
        <v>7</v>
      </c>
      <c r="B21" s="28" t="s">
        <v>127</v>
      </c>
      <c r="C21" s="134" t="s">
        <v>310</v>
      </c>
      <c r="D21" s="129" t="s">
        <v>90</v>
      </c>
      <c r="E21" s="130">
        <v>18.700000000000003</v>
      </c>
      <c r="F21" s="140"/>
      <c r="G21" s="139"/>
      <c r="H21" s="49">
        <f t="shared" si="13"/>
        <v>0</v>
      </c>
      <c r="I21" s="133"/>
      <c r="J21" s="139"/>
      <c r="K21" s="50">
        <f t="shared" si="14"/>
        <v>0</v>
      </c>
      <c r="L21" s="51">
        <f t="shared" si="7"/>
        <v>0</v>
      </c>
      <c r="M21" s="49">
        <f t="shared" si="8"/>
        <v>0</v>
      </c>
      <c r="N21" s="49">
        <f t="shared" si="9"/>
        <v>0</v>
      </c>
      <c r="O21" s="49">
        <f t="shared" si="10"/>
        <v>0</v>
      </c>
      <c r="P21" s="50">
        <f t="shared" si="11"/>
        <v>0</v>
      </c>
      <c r="Q21" s="118" t="s">
        <v>47</v>
      </c>
    </row>
    <row r="22" spans="1:17" ht="22.5">
      <c r="A22" s="40">
        <v>8</v>
      </c>
      <c r="B22" s="28" t="s">
        <v>127</v>
      </c>
      <c r="C22" s="134" t="s">
        <v>311</v>
      </c>
      <c r="D22" s="129" t="s">
        <v>90</v>
      </c>
      <c r="E22" s="130">
        <v>18.700000000000003</v>
      </c>
      <c r="F22" s="140"/>
      <c r="G22" s="139"/>
      <c r="H22" s="49">
        <f t="shared" si="13"/>
        <v>0</v>
      </c>
      <c r="I22" s="133"/>
      <c r="J22" s="139"/>
      <c r="K22" s="50">
        <f t="shared" si="14"/>
        <v>0</v>
      </c>
      <c r="L22" s="51">
        <f t="shared" si="7"/>
        <v>0</v>
      </c>
      <c r="M22" s="49">
        <f t="shared" si="8"/>
        <v>0</v>
      </c>
      <c r="N22" s="49">
        <f t="shared" si="9"/>
        <v>0</v>
      </c>
      <c r="O22" s="49">
        <f t="shared" si="10"/>
        <v>0</v>
      </c>
      <c r="P22" s="50">
        <f t="shared" si="11"/>
        <v>0</v>
      </c>
      <c r="Q22" s="118" t="s">
        <v>47</v>
      </c>
    </row>
    <row r="23" spans="1:17" ht="22.5">
      <c r="A23" s="40">
        <v>9</v>
      </c>
      <c r="B23" s="28" t="s">
        <v>127</v>
      </c>
      <c r="C23" s="134" t="s">
        <v>312</v>
      </c>
      <c r="D23" s="129" t="s">
        <v>90</v>
      </c>
      <c r="E23" s="130">
        <v>18.700000000000003</v>
      </c>
      <c r="F23" s="140"/>
      <c r="G23" s="139"/>
      <c r="H23" s="49">
        <f t="shared" si="13"/>
        <v>0</v>
      </c>
      <c r="I23" s="133"/>
      <c r="J23" s="139"/>
      <c r="K23" s="50">
        <f t="shared" si="14"/>
        <v>0</v>
      </c>
      <c r="L23" s="51">
        <f t="shared" si="7"/>
        <v>0</v>
      </c>
      <c r="M23" s="49">
        <f t="shared" si="8"/>
        <v>0</v>
      </c>
      <c r="N23" s="49">
        <f t="shared" si="9"/>
        <v>0</v>
      </c>
      <c r="O23" s="49">
        <f t="shared" si="10"/>
        <v>0</v>
      </c>
      <c r="P23" s="50">
        <f t="shared" si="11"/>
        <v>0</v>
      </c>
      <c r="Q23" s="118" t="s">
        <v>47</v>
      </c>
    </row>
    <row r="24" spans="1:17" ht="22.5">
      <c r="A24" s="40">
        <v>10</v>
      </c>
      <c r="B24" s="28" t="s">
        <v>127</v>
      </c>
      <c r="C24" s="134" t="s">
        <v>313</v>
      </c>
      <c r="D24" s="129" t="s">
        <v>111</v>
      </c>
      <c r="E24" s="226">
        <v>56.100000000000009</v>
      </c>
      <c r="F24" s="140"/>
      <c r="G24" s="139"/>
      <c r="H24" s="49">
        <f t="shared" si="13"/>
        <v>0</v>
      </c>
      <c r="I24" s="133"/>
      <c r="J24" s="139"/>
      <c r="K24" s="50">
        <f t="shared" si="14"/>
        <v>0</v>
      </c>
      <c r="L24" s="51">
        <f t="shared" si="7"/>
        <v>0</v>
      </c>
      <c r="M24" s="49">
        <f t="shared" si="8"/>
        <v>0</v>
      </c>
      <c r="N24" s="49">
        <f t="shared" si="9"/>
        <v>0</v>
      </c>
      <c r="O24" s="49">
        <f t="shared" si="10"/>
        <v>0</v>
      </c>
      <c r="P24" s="50">
        <f t="shared" si="11"/>
        <v>0</v>
      </c>
      <c r="Q24" s="118" t="s">
        <v>47</v>
      </c>
    </row>
    <row r="25" spans="1:17" ht="22.5">
      <c r="A25" s="40">
        <v>11</v>
      </c>
      <c r="B25" s="28" t="s">
        <v>127</v>
      </c>
      <c r="C25" s="134" t="s">
        <v>314</v>
      </c>
      <c r="D25" s="129" t="s">
        <v>90</v>
      </c>
      <c r="E25" s="130">
        <v>18.700000000000003</v>
      </c>
      <c r="F25" s="140"/>
      <c r="G25" s="139"/>
      <c r="H25" s="49">
        <f t="shared" si="13"/>
        <v>0</v>
      </c>
      <c r="I25" s="133"/>
      <c r="J25" s="139"/>
      <c r="K25" s="50">
        <f t="shared" si="14"/>
        <v>0</v>
      </c>
      <c r="L25" s="51">
        <f t="shared" si="7"/>
        <v>0</v>
      </c>
      <c r="M25" s="49">
        <f t="shared" si="8"/>
        <v>0</v>
      </c>
      <c r="N25" s="49">
        <f t="shared" si="9"/>
        <v>0</v>
      </c>
      <c r="O25" s="49">
        <f t="shared" si="10"/>
        <v>0</v>
      </c>
      <c r="P25" s="50">
        <f t="shared" si="11"/>
        <v>0</v>
      </c>
      <c r="Q25" s="118" t="s">
        <v>47</v>
      </c>
    </row>
    <row r="26" spans="1:17" ht="56.25">
      <c r="A26" s="40">
        <v>12</v>
      </c>
      <c r="B26" s="28" t="s">
        <v>127</v>
      </c>
      <c r="C26" s="134" t="s">
        <v>315</v>
      </c>
      <c r="D26" s="129" t="s">
        <v>90</v>
      </c>
      <c r="E26" s="130">
        <v>19.635000000000005</v>
      </c>
      <c r="F26" s="140"/>
      <c r="G26" s="139"/>
      <c r="H26" s="49">
        <f t="shared" si="13"/>
        <v>0</v>
      </c>
      <c r="I26" s="133"/>
      <c r="J26" s="139"/>
      <c r="K26" s="50">
        <f t="shared" si="14"/>
        <v>0</v>
      </c>
      <c r="L26" s="51">
        <f t="shared" si="7"/>
        <v>0</v>
      </c>
      <c r="M26" s="49">
        <f t="shared" si="8"/>
        <v>0</v>
      </c>
      <c r="N26" s="49">
        <f t="shared" si="9"/>
        <v>0</v>
      </c>
      <c r="O26" s="49">
        <f t="shared" si="10"/>
        <v>0</v>
      </c>
      <c r="P26" s="50">
        <f t="shared" si="11"/>
        <v>0</v>
      </c>
      <c r="Q26" s="118" t="s">
        <v>47</v>
      </c>
    </row>
    <row r="27" spans="1:17" ht="22.5">
      <c r="A27" s="40">
        <v>13</v>
      </c>
      <c r="B27" s="28" t="s">
        <v>127</v>
      </c>
      <c r="C27" s="134" t="s">
        <v>316</v>
      </c>
      <c r="D27" s="129" t="s">
        <v>77</v>
      </c>
      <c r="E27" s="130">
        <v>2</v>
      </c>
      <c r="F27" s="140"/>
      <c r="G27" s="139"/>
      <c r="H27" s="49">
        <f t="shared" si="13"/>
        <v>0</v>
      </c>
      <c r="I27" s="133"/>
      <c r="J27" s="139"/>
      <c r="K27" s="50">
        <f t="shared" si="14"/>
        <v>0</v>
      </c>
      <c r="L27" s="51">
        <f t="shared" si="7"/>
        <v>0</v>
      </c>
      <c r="M27" s="49">
        <f t="shared" si="8"/>
        <v>0</v>
      </c>
      <c r="N27" s="49">
        <f t="shared" si="9"/>
        <v>0</v>
      </c>
      <c r="O27" s="49">
        <f t="shared" si="10"/>
        <v>0</v>
      </c>
      <c r="P27" s="50">
        <f t="shared" si="11"/>
        <v>0</v>
      </c>
      <c r="Q27" s="118" t="s">
        <v>47</v>
      </c>
    </row>
    <row r="28" spans="1:17" ht="22.5">
      <c r="A28" s="40">
        <v>14</v>
      </c>
      <c r="B28" s="28" t="s">
        <v>127</v>
      </c>
      <c r="C28" s="134" t="s">
        <v>317</v>
      </c>
      <c r="D28" s="129" t="s">
        <v>77</v>
      </c>
      <c r="E28" s="130">
        <v>2</v>
      </c>
      <c r="F28" s="140"/>
      <c r="G28" s="139"/>
      <c r="H28" s="49">
        <f t="shared" si="13"/>
        <v>0</v>
      </c>
      <c r="I28" s="133"/>
      <c r="J28" s="139"/>
      <c r="K28" s="50">
        <f t="shared" si="14"/>
        <v>0</v>
      </c>
      <c r="L28" s="51">
        <f t="shared" si="7"/>
        <v>0</v>
      </c>
      <c r="M28" s="49">
        <f t="shared" si="8"/>
        <v>0</v>
      </c>
      <c r="N28" s="49">
        <f t="shared" si="9"/>
        <v>0</v>
      </c>
      <c r="O28" s="49">
        <f t="shared" si="10"/>
        <v>0</v>
      </c>
      <c r="P28" s="50">
        <f t="shared" si="11"/>
        <v>0</v>
      </c>
      <c r="Q28" s="118" t="s">
        <v>47</v>
      </c>
    </row>
    <row r="29" spans="1:17" ht="22.5">
      <c r="A29" s="40">
        <v>114</v>
      </c>
      <c r="B29" s="28" t="s">
        <v>127</v>
      </c>
      <c r="C29" s="148" t="s">
        <v>394</v>
      </c>
      <c r="D29" s="138" t="s">
        <v>78</v>
      </c>
      <c r="E29" s="189">
        <v>14</v>
      </c>
      <c r="F29" s="132"/>
      <c r="G29" s="49"/>
      <c r="H29" s="49">
        <f t="shared" si="13"/>
        <v>0</v>
      </c>
      <c r="I29" s="133"/>
      <c r="J29" s="133"/>
      <c r="K29" s="50">
        <f t="shared" ref="K29:K31" si="15">SUM(H29:J29)</f>
        <v>0</v>
      </c>
      <c r="L29" s="51">
        <f t="shared" si="7"/>
        <v>0</v>
      </c>
      <c r="M29" s="49">
        <f t="shared" si="8"/>
        <v>0</v>
      </c>
      <c r="N29" s="49">
        <f t="shared" si="9"/>
        <v>0</v>
      </c>
      <c r="O29" s="49">
        <f t="shared" si="10"/>
        <v>0</v>
      </c>
      <c r="P29" s="50">
        <f t="shared" si="11"/>
        <v>0</v>
      </c>
      <c r="Q29" s="77" t="s">
        <v>47</v>
      </c>
    </row>
    <row r="30" spans="1:17" ht="22.5">
      <c r="A30" s="40">
        <v>114</v>
      </c>
      <c r="B30" s="28" t="s">
        <v>127</v>
      </c>
      <c r="C30" s="148" t="s">
        <v>395</v>
      </c>
      <c r="D30" s="138" t="s">
        <v>76</v>
      </c>
      <c r="E30" s="189">
        <v>13.4</v>
      </c>
      <c r="F30" s="132"/>
      <c r="G30" s="49"/>
      <c r="H30" s="49">
        <f t="shared" ref="H30" si="16">F30*G30</f>
        <v>0</v>
      </c>
      <c r="I30" s="133"/>
      <c r="J30" s="133"/>
      <c r="K30" s="50">
        <f t="shared" ref="K30" si="17">SUM(H30:J30)</f>
        <v>0</v>
      </c>
      <c r="L30" s="51">
        <f t="shared" si="7"/>
        <v>0</v>
      </c>
      <c r="M30" s="49">
        <f t="shared" si="8"/>
        <v>0</v>
      </c>
      <c r="N30" s="49">
        <f t="shared" si="9"/>
        <v>0</v>
      </c>
      <c r="O30" s="49">
        <f t="shared" si="10"/>
        <v>0</v>
      </c>
      <c r="P30" s="50">
        <f t="shared" si="11"/>
        <v>0</v>
      </c>
      <c r="Q30" s="77" t="s">
        <v>47</v>
      </c>
    </row>
    <row r="31" spans="1:17" ht="22.5">
      <c r="A31" s="40">
        <v>114</v>
      </c>
      <c r="B31" s="28" t="s">
        <v>127</v>
      </c>
      <c r="C31" s="148" t="s">
        <v>388</v>
      </c>
      <c r="D31" s="138" t="s">
        <v>76</v>
      </c>
      <c r="E31" s="189">
        <v>14</v>
      </c>
      <c r="F31" s="132"/>
      <c r="G31" s="49"/>
      <c r="H31" s="49">
        <f t="shared" si="13"/>
        <v>0</v>
      </c>
      <c r="I31" s="133"/>
      <c r="J31" s="133"/>
      <c r="K31" s="50">
        <f t="shared" si="15"/>
        <v>0</v>
      </c>
      <c r="L31" s="51">
        <f t="shared" si="7"/>
        <v>0</v>
      </c>
      <c r="M31" s="49">
        <f t="shared" si="8"/>
        <v>0</v>
      </c>
      <c r="N31" s="49">
        <f t="shared" si="9"/>
        <v>0</v>
      </c>
      <c r="O31" s="49">
        <f t="shared" si="10"/>
        <v>0</v>
      </c>
      <c r="P31" s="50">
        <f t="shared" si="11"/>
        <v>0</v>
      </c>
      <c r="Q31" s="77" t="s">
        <v>47</v>
      </c>
    </row>
    <row r="32" spans="1:17" ht="33.75">
      <c r="A32" s="40">
        <v>121</v>
      </c>
      <c r="B32" s="28" t="s">
        <v>127</v>
      </c>
      <c r="C32" s="148" t="s">
        <v>396</v>
      </c>
      <c r="D32" s="129" t="s">
        <v>76</v>
      </c>
      <c r="E32" s="130">
        <v>14</v>
      </c>
      <c r="F32" s="132"/>
      <c r="G32" s="49"/>
      <c r="H32" s="49">
        <f t="shared" si="13"/>
        <v>0</v>
      </c>
      <c r="I32" s="133"/>
      <c r="J32" s="133"/>
      <c r="K32" s="50">
        <f t="shared" ref="K32" si="18">SUM(H32:J32)</f>
        <v>0</v>
      </c>
      <c r="L32" s="51">
        <f t="shared" si="7"/>
        <v>0</v>
      </c>
      <c r="M32" s="49">
        <f t="shared" si="8"/>
        <v>0</v>
      </c>
      <c r="N32" s="49">
        <f t="shared" si="9"/>
        <v>0</v>
      </c>
      <c r="O32" s="49">
        <f t="shared" si="10"/>
        <v>0</v>
      </c>
      <c r="P32" s="50">
        <f t="shared" si="11"/>
        <v>0</v>
      </c>
      <c r="Q32" s="77" t="s">
        <v>47</v>
      </c>
    </row>
    <row r="33" spans="1:17" ht="22.5">
      <c r="A33" s="40">
        <v>50</v>
      </c>
      <c r="B33" s="28" t="s">
        <v>127</v>
      </c>
      <c r="C33" s="134" t="s">
        <v>397</v>
      </c>
      <c r="D33" s="129" t="s">
        <v>76</v>
      </c>
      <c r="E33" s="135">
        <v>14</v>
      </c>
      <c r="F33" s="137"/>
      <c r="G33" s="49"/>
      <c r="H33" s="49">
        <f t="shared" si="13"/>
        <v>0</v>
      </c>
      <c r="I33" s="133"/>
      <c r="J33" s="133"/>
      <c r="K33" s="50">
        <f t="shared" ref="K33" si="19">SUM(H33:J33)</f>
        <v>0</v>
      </c>
      <c r="L33" s="51">
        <f t="shared" si="7"/>
        <v>0</v>
      </c>
      <c r="M33" s="49">
        <f t="shared" si="8"/>
        <v>0</v>
      </c>
      <c r="N33" s="49">
        <f t="shared" si="9"/>
        <v>0</v>
      </c>
      <c r="O33" s="49">
        <f t="shared" si="10"/>
        <v>0</v>
      </c>
      <c r="P33" s="50">
        <f t="shared" si="11"/>
        <v>0</v>
      </c>
      <c r="Q33" s="118" t="s">
        <v>47</v>
      </c>
    </row>
    <row r="34" spans="1:17" ht="22.5">
      <c r="A34" s="40">
        <v>6</v>
      </c>
      <c r="B34" s="28"/>
      <c r="C34" s="141" t="s">
        <v>374</v>
      </c>
      <c r="D34" s="28"/>
      <c r="E34" s="59"/>
      <c r="F34" s="51"/>
      <c r="G34" s="49"/>
      <c r="H34" s="49">
        <f t="shared" ref="H34:H42" si="20">F34*G34</f>
        <v>0</v>
      </c>
      <c r="I34" s="49"/>
      <c r="J34" s="49"/>
      <c r="K34" s="50">
        <f t="shared" ref="K34:K42" si="21">SUM(H34:J34)</f>
        <v>0</v>
      </c>
      <c r="L34" s="51">
        <f t="shared" si="7"/>
        <v>0</v>
      </c>
      <c r="M34" s="49">
        <f t="shared" si="8"/>
        <v>0</v>
      </c>
      <c r="N34" s="49">
        <f t="shared" si="9"/>
        <v>0</v>
      </c>
      <c r="O34" s="49">
        <f t="shared" si="10"/>
        <v>0</v>
      </c>
      <c r="P34" s="50">
        <f t="shared" si="11"/>
        <v>0</v>
      </c>
      <c r="Q34" s="118"/>
    </row>
    <row r="35" spans="1:17" ht="22.5">
      <c r="A35" s="40">
        <v>7</v>
      </c>
      <c r="B35" s="28" t="s">
        <v>127</v>
      </c>
      <c r="C35" s="134" t="s">
        <v>310</v>
      </c>
      <c r="D35" s="129" t="s">
        <v>90</v>
      </c>
      <c r="E35" s="130">
        <v>25.85</v>
      </c>
      <c r="F35" s="140"/>
      <c r="G35" s="139"/>
      <c r="H35" s="49">
        <f t="shared" si="20"/>
        <v>0</v>
      </c>
      <c r="I35" s="133"/>
      <c r="J35" s="139"/>
      <c r="K35" s="50">
        <f t="shared" si="21"/>
        <v>0</v>
      </c>
      <c r="L35" s="51">
        <f t="shared" si="7"/>
        <v>0</v>
      </c>
      <c r="M35" s="49">
        <f t="shared" si="8"/>
        <v>0</v>
      </c>
      <c r="N35" s="49">
        <f t="shared" si="9"/>
        <v>0</v>
      </c>
      <c r="O35" s="49">
        <f t="shared" si="10"/>
        <v>0</v>
      </c>
      <c r="P35" s="50">
        <f t="shared" si="11"/>
        <v>0</v>
      </c>
      <c r="Q35" s="118" t="s">
        <v>47</v>
      </c>
    </row>
    <row r="36" spans="1:17" ht="22.5">
      <c r="A36" s="40">
        <v>8</v>
      </c>
      <c r="B36" s="28" t="s">
        <v>127</v>
      </c>
      <c r="C36" s="134" t="s">
        <v>311</v>
      </c>
      <c r="D36" s="129" t="s">
        <v>90</v>
      </c>
      <c r="E36" s="130">
        <v>25.85</v>
      </c>
      <c r="F36" s="140"/>
      <c r="G36" s="139"/>
      <c r="H36" s="49">
        <f t="shared" si="20"/>
        <v>0</v>
      </c>
      <c r="I36" s="133"/>
      <c r="J36" s="139"/>
      <c r="K36" s="50">
        <f t="shared" si="21"/>
        <v>0</v>
      </c>
      <c r="L36" s="51">
        <f t="shared" si="7"/>
        <v>0</v>
      </c>
      <c r="M36" s="49">
        <f t="shared" si="8"/>
        <v>0</v>
      </c>
      <c r="N36" s="49">
        <f t="shared" si="9"/>
        <v>0</v>
      </c>
      <c r="O36" s="49">
        <f t="shared" si="10"/>
        <v>0</v>
      </c>
      <c r="P36" s="50">
        <f t="shared" si="11"/>
        <v>0</v>
      </c>
      <c r="Q36" s="118" t="s">
        <v>47</v>
      </c>
    </row>
    <row r="37" spans="1:17" ht="22.5">
      <c r="A37" s="40">
        <v>9</v>
      </c>
      <c r="B37" s="28" t="s">
        <v>127</v>
      </c>
      <c r="C37" s="134" t="s">
        <v>312</v>
      </c>
      <c r="D37" s="129" t="s">
        <v>90</v>
      </c>
      <c r="E37" s="130">
        <v>25.85</v>
      </c>
      <c r="F37" s="140"/>
      <c r="G37" s="139"/>
      <c r="H37" s="49">
        <f t="shared" si="20"/>
        <v>0</v>
      </c>
      <c r="I37" s="133"/>
      <c r="J37" s="139"/>
      <c r="K37" s="50">
        <f t="shared" si="21"/>
        <v>0</v>
      </c>
      <c r="L37" s="51">
        <f t="shared" si="7"/>
        <v>0</v>
      </c>
      <c r="M37" s="49">
        <f t="shared" si="8"/>
        <v>0</v>
      </c>
      <c r="N37" s="49">
        <f t="shared" si="9"/>
        <v>0</v>
      </c>
      <c r="O37" s="49">
        <f t="shared" si="10"/>
        <v>0</v>
      </c>
      <c r="P37" s="50">
        <f t="shared" si="11"/>
        <v>0</v>
      </c>
      <c r="Q37" s="118" t="s">
        <v>47</v>
      </c>
    </row>
    <row r="38" spans="1:17" ht="22.5">
      <c r="A38" s="40">
        <v>10</v>
      </c>
      <c r="B38" s="28" t="s">
        <v>127</v>
      </c>
      <c r="C38" s="134" t="s">
        <v>313</v>
      </c>
      <c r="D38" s="129" t="s">
        <v>111</v>
      </c>
      <c r="E38" s="226">
        <v>77.550000000000011</v>
      </c>
      <c r="F38" s="140"/>
      <c r="G38" s="139"/>
      <c r="H38" s="49">
        <f t="shared" si="20"/>
        <v>0</v>
      </c>
      <c r="I38" s="133"/>
      <c r="J38" s="139"/>
      <c r="K38" s="50">
        <f t="shared" si="21"/>
        <v>0</v>
      </c>
      <c r="L38" s="51">
        <f t="shared" si="7"/>
        <v>0</v>
      </c>
      <c r="M38" s="49">
        <f t="shared" si="8"/>
        <v>0</v>
      </c>
      <c r="N38" s="49">
        <f t="shared" si="9"/>
        <v>0</v>
      </c>
      <c r="O38" s="49">
        <f t="shared" si="10"/>
        <v>0</v>
      </c>
      <c r="P38" s="50">
        <f t="shared" si="11"/>
        <v>0</v>
      </c>
      <c r="Q38" s="118" t="s">
        <v>47</v>
      </c>
    </row>
    <row r="39" spans="1:17" ht="22.5">
      <c r="A39" s="40">
        <v>11</v>
      </c>
      <c r="B39" s="28" t="s">
        <v>127</v>
      </c>
      <c r="C39" s="134" t="s">
        <v>314</v>
      </c>
      <c r="D39" s="129" t="s">
        <v>90</v>
      </c>
      <c r="E39" s="130">
        <v>25.85</v>
      </c>
      <c r="F39" s="140"/>
      <c r="G39" s="139"/>
      <c r="H39" s="49">
        <f t="shared" si="20"/>
        <v>0</v>
      </c>
      <c r="I39" s="133"/>
      <c r="J39" s="139"/>
      <c r="K39" s="50">
        <f t="shared" si="21"/>
        <v>0</v>
      </c>
      <c r="L39" s="51">
        <f t="shared" si="7"/>
        <v>0</v>
      </c>
      <c r="M39" s="49">
        <f t="shared" si="8"/>
        <v>0</v>
      </c>
      <c r="N39" s="49">
        <f t="shared" si="9"/>
        <v>0</v>
      </c>
      <c r="O39" s="49">
        <f t="shared" si="10"/>
        <v>0</v>
      </c>
      <c r="P39" s="50">
        <f t="shared" si="11"/>
        <v>0</v>
      </c>
      <c r="Q39" s="118" t="s">
        <v>47</v>
      </c>
    </row>
    <row r="40" spans="1:17" ht="56.25">
      <c r="A40" s="40">
        <v>12</v>
      </c>
      <c r="B40" s="28" t="s">
        <v>127</v>
      </c>
      <c r="C40" s="134" t="s">
        <v>315</v>
      </c>
      <c r="D40" s="129" t="s">
        <v>90</v>
      </c>
      <c r="E40" s="130">
        <v>27.142500000000002</v>
      </c>
      <c r="F40" s="140"/>
      <c r="G40" s="139"/>
      <c r="H40" s="49">
        <f t="shared" si="20"/>
        <v>0</v>
      </c>
      <c r="I40" s="133"/>
      <c r="J40" s="139"/>
      <c r="K40" s="50">
        <f t="shared" si="21"/>
        <v>0</v>
      </c>
      <c r="L40" s="51">
        <f t="shared" si="7"/>
        <v>0</v>
      </c>
      <c r="M40" s="49">
        <f t="shared" si="8"/>
        <v>0</v>
      </c>
      <c r="N40" s="49">
        <f t="shared" si="9"/>
        <v>0</v>
      </c>
      <c r="O40" s="49">
        <f t="shared" si="10"/>
        <v>0</v>
      </c>
      <c r="P40" s="50">
        <f t="shared" si="11"/>
        <v>0</v>
      </c>
      <c r="Q40" s="118" t="s">
        <v>47</v>
      </c>
    </row>
    <row r="41" spans="1:17" ht="22.5">
      <c r="A41" s="40">
        <v>13</v>
      </c>
      <c r="B41" s="28" t="s">
        <v>127</v>
      </c>
      <c r="C41" s="134" t="s">
        <v>316</v>
      </c>
      <c r="D41" s="129" t="s">
        <v>77</v>
      </c>
      <c r="E41" s="130">
        <v>1</v>
      </c>
      <c r="F41" s="140"/>
      <c r="G41" s="139"/>
      <c r="H41" s="49">
        <f t="shared" si="20"/>
        <v>0</v>
      </c>
      <c r="I41" s="133"/>
      <c r="J41" s="139"/>
      <c r="K41" s="50">
        <f t="shared" si="21"/>
        <v>0</v>
      </c>
      <c r="L41" s="51">
        <f t="shared" si="7"/>
        <v>0</v>
      </c>
      <c r="M41" s="49">
        <f t="shared" si="8"/>
        <v>0</v>
      </c>
      <c r="N41" s="49">
        <f t="shared" si="9"/>
        <v>0</v>
      </c>
      <c r="O41" s="49">
        <f t="shared" si="10"/>
        <v>0</v>
      </c>
      <c r="P41" s="50">
        <f t="shared" si="11"/>
        <v>0</v>
      </c>
      <c r="Q41" s="118" t="s">
        <v>47</v>
      </c>
    </row>
    <row r="42" spans="1:17" ht="22.5">
      <c r="A42" s="40">
        <v>14</v>
      </c>
      <c r="B42" s="28" t="s">
        <v>127</v>
      </c>
      <c r="C42" s="134" t="s">
        <v>317</v>
      </c>
      <c r="D42" s="129" t="s">
        <v>77</v>
      </c>
      <c r="E42" s="130">
        <v>1</v>
      </c>
      <c r="F42" s="140"/>
      <c r="G42" s="139"/>
      <c r="H42" s="49">
        <f t="shared" si="20"/>
        <v>0</v>
      </c>
      <c r="I42" s="133"/>
      <c r="J42" s="139"/>
      <c r="K42" s="50">
        <f t="shared" si="21"/>
        <v>0</v>
      </c>
      <c r="L42" s="51">
        <f t="shared" si="7"/>
        <v>0</v>
      </c>
      <c r="M42" s="49">
        <f t="shared" si="8"/>
        <v>0</v>
      </c>
      <c r="N42" s="49">
        <f t="shared" si="9"/>
        <v>0</v>
      </c>
      <c r="O42" s="49">
        <f t="shared" si="10"/>
        <v>0</v>
      </c>
      <c r="P42" s="50">
        <f t="shared" si="11"/>
        <v>0</v>
      </c>
      <c r="Q42" s="118" t="s">
        <v>47</v>
      </c>
    </row>
    <row r="43" spans="1:17" ht="22.5">
      <c r="A43" s="40">
        <v>15</v>
      </c>
      <c r="B43" s="252"/>
      <c r="C43" s="253" t="s">
        <v>324</v>
      </c>
      <c r="D43" s="129"/>
      <c r="E43" s="254"/>
      <c r="F43" s="51"/>
      <c r="G43" s="49"/>
      <c r="H43" s="49">
        <f t="shared" ref="H43:H48" si="22">ROUND(F43*G43,2)</f>
        <v>0</v>
      </c>
      <c r="I43" s="49"/>
      <c r="J43" s="49"/>
      <c r="K43" s="50">
        <f t="shared" ref="K43:K48" si="23">SUM(H43:J43)</f>
        <v>0</v>
      </c>
      <c r="L43" s="51">
        <f t="shared" si="7"/>
        <v>0</v>
      </c>
      <c r="M43" s="49">
        <f t="shared" si="8"/>
        <v>0</v>
      </c>
      <c r="N43" s="49">
        <f t="shared" si="9"/>
        <v>0</v>
      </c>
      <c r="O43" s="49">
        <f t="shared" si="10"/>
        <v>0</v>
      </c>
      <c r="P43" s="50">
        <f t="shared" si="11"/>
        <v>0</v>
      </c>
      <c r="Q43" s="118" t="s">
        <v>239</v>
      </c>
    </row>
    <row r="44" spans="1:17" ht="24.75" customHeight="1">
      <c r="A44" s="40">
        <v>16</v>
      </c>
      <c r="B44" s="28" t="s">
        <v>127</v>
      </c>
      <c r="C44" s="134" t="s">
        <v>325</v>
      </c>
      <c r="D44" s="129" t="s">
        <v>76</v>
      </c>
      <c r="E44" s="130">
        <v>15</v>
      </c>
      <c r="F44" s="51"/>
      <c r="G44" s="49"/>
      <c r="H44" s="49">
        <f t="shared" ref="H44:H52" si="24">ROUND(F44*G44,2)</f>
        <v>0</v>
      </c>
      <c r="I44" s="49"/>
      <c r="J44" s="49"/>
      <c r="K44" s="50">
        <f t="shared" ref="K44:K52" si="25">SUM(H44:J44)</f>
        <v>0</v>
      </c>
      <c r="L44" s="51">
        <f t="shared" si="7"/>
        <v>0</v>
      </c>
      <c r="M44" s="49">
        <f t="shared" si="8"/>
        <v>0</v>
      </c>
      <c r="N44" s="49">
        <f t="shared" si="9"/>
        <v>0</v>
      </c>
      <c r="O44" s="49">
        <f t="shared" si="10"/>
        <v>0</v>
      </c>
      <c r="P44" s="50">
        <f t="shared" si="11"/>
        <v>0</v>
      </c>
      <c r="Q44" s="118" t="s">
        <v>47</v>
      </c>
    </row>
    <row r="45" spans="1:17" ht="22.5">
      <c r="A45" s="40">
        <v>17</v>
      </c>
      <c r="B45" s="28" t="s">
        <v>127</v>
      </c>
      <c r="C45" s="134" t="s">
        <v>326</v>
      </c>
      <c r="D45" s="129" t="s">
        <v>84</v>
      </c>
      <c r="E45" s="130">
        <v>9.375</v>
      </c>
      <c r="F45" s="51"/>
      <c r="G45" s="49"/>
      <c r="H45" s="49">
        <f t="shared" si="24"/>
        <v>0</v>
      </c>
      <c r="I45" s="49"/>
      <c r="J45" s="49"/>
      <c r="K45" s="50">
        <f t="shared" si="25"/>
        <v>0</v>
      </c>
      <c r="L45" s="51">
        <f t="shared" si="7"/>
        <v>0</v>
      </c>
      <c r="M45" s="49">
        <f t="shared" si="8"/>
        <v>0</v>
      </c>
      <c r="N45" s="49">
        <f t="shared" si="9"/>
        <v>0</v>
      </c>
      <c r="O45" s="49">
        <f t="shared" si="10"/>
        <v>0</v>
      </c>
      <c r="P45" s="50">
        <f t="shared" si="11"/>
        <v>0</v>
      </c>
      <c r="Q45" s="118" t="s">
        <v>47</v>
      </c>
    </row>
    <row r="46" spans="1:17" ht="22.5" customHeight="1">
      <c r="A46" s="40">
        <v>18</v>
      </c>
      <c r="B46" s="28" t="s">
        <v>127</v>
      </c>
      <c r="C46" s="134" t="s">
        <v>327</v>
      </c>
      <c r="D46" s="129" t="s">
        <v>76</v>
      </c>
      <c r="E46" s="130">
        <v>15</v>
      </c>
      <c r="F46" s="51"/>
      <c r="G46" s="49"/>
      <c r="H46" s="49">
        <f t="shared" si="24"/>
        <v>0</v>
      </c>
      <c r="I46" s="49"/>
      <c r="J46" s="49"/>
      <c r="K46" s="50">
        <f t="shared" si="25"/>
        <v>0</v>
      </c>
      <c r="L46" s="51">
        <f t="shared" si="7"/>
        <v>0</v>
      </c>
      <c r="M46" s="49">
        <f t="shared" si="8"/>
        <v>0</v>
      </c>
      <c r="N46" s="49">
        <f t="shared" si="9"/>
        <v>0</v>
      </c>
      <c r="O46" s="49">
        <f t="shared" si="10"/>
        <v>0</v>
      </c>
      <c r="P46" s="50">
        <f t="shared" si="11"/>
        <v>0</v>
      </c>
      <c r="Q46" s="118" t="s">
        <v>47</v>
      </c>
    </row>
    <row r="47" spans="1:17" ht="22.5">
      <c r="A47" s="40">
        <v>19</v>
      </c>
      <c r="B47" s="28" t="s">
        <v>127</v>
      </c>
      <c r="C47" s="134" t="s">
        <v>328</v>
      </c>
      <c r="D47" s="129" t="s">
        <v>76</v>
      </c>
      <c r="E47" s="130">
        <v>7.5</v>
      </c>
      <c r="F47" s="51"/>
      <c r="G47" s="49"/>
      <c r="H47" s="49">
        <f t="shared" si="24"/>
        <v>0</v>
      </c>
      <c r="I47" s="49"/>
      <c r="J47" s="49"/>
      <c r="K47" s="50">
        <f t="shared" si="25"/>
        <v>0</v>
      </c>
      <c r="L47" s="51">
        <f t="shared" si="7"/>
        <v>0</v>
      </c>
      <c r="M47" s="49">
        <f t="shared" si="8"/>
        <v>0</v>
      </c>
      <c r="N47" s="49">
        <f t="shared" si="9"/>
        <v>0</v>
      </c>
      <c r="O47" s="49">
        <f t="shared" si="10"/>
        <v>0</v>
      </c>
      <c r="P47" s="50">
        <f t="shared" si="11"/>
        <v>0</v>
      </c>
      <c r="Q47" s="118" t="s">
        <v>47</v>
      </c>
    </row>
    <row r="48" spans="1:17" ht="22.5">
      <c r="A48" s="40">
        <v>20</v>
      </c>
      <c r="B48" s="28" t="s">
        <v>127</v>
      </c>
      <c r="C48" s="134" t="s">
        <v>329</v>
      </c>
      <c r="D48" s="129" t="s">
        <v>76</v>
      </c>
      <c r="E48" s="130">
        <v>7.5</v>
      </c>
      <c r="F48" s="51"/>
      <c r="G48" s="49"/>
      <c r="H48" s="49">
        <f t="shared" si="24"/>
        <v>0</v>
      </c>
      <c r="I48" s="49"/>
      <c r="J48" s="49"/>
      <c r="K48" s="50">
        <f t="shared" si="25"/>
        <v>0</v>
      </c>
      <c r="L48" s="51">
        <f t="shared" si="7"/>
        <v>0</v>
      </c>
      <c r="M48" s="49">
        <f t="shared" si="8"/>
        <v>0</v>
      </c>
      <c r="N48" s="49">
        <f t="shared" si="9"/>
        <v>0</v>
      </c>
      <c r="O48" s="49">
        <f t="shared" si="10"/>
        <v>0</v>
      </c>
      <c r="P48" s="50">
        <f t="shared" si="11"/>
        <v>0</v>
      </c>
      <c r="Q48" s="118" t="s">
        <v>47</v>
      </c>
    </row>
    <row r="49" spans="1:17">
      <c r="A49" s="40">
        <v>21</v>
      </c>
      <c r="B49" s="28"/>
      <c r="C49" s="141" t="s">
        <v>105</v>
      </c>
      <c r="D49" s="28"/>
      <c r="E49" s="59"/>
      <c r="F49" s="51"/>
      <c r="G49" s="49"/>
      <c r="H49" s="49">
        <f t="shared" si="24"/>
        <v>0</v>
      </c>
      <c r="I49" s="49"/>
      <c r="J49" s="49"/>
      <c r="K49" s="50">
        <f t="shared" si="25"/>
        <v>0</v>
      </c>
      <c r="L49" s="51">
        <f t="shared" si="7"/>
        <v>0</v>
      </c>
      <c r="M49" s="49">
        <f t="shared" si="8"/>
        <v>0</v>
      </c>
      <c r="N49" s="49">
        <f t="shared" si="9"/>
        <v>0</v>
      </c>
      <c r="O49" s="49">
        <f t="shared" si="10"/>
        <v>0</v>
      </c>
      <c r="P49" s="50">
        <f t="shared" si="11"/>
        <v>0</v>
      </c>
      <c r="Q49" s="118"/>
    </row>
    <row r="50" spans="1:17" ht="33.75">
      <c r="A50" s="40">
        <v>22</v>
      </c>
      <c r="B50" s="28" t="s">
        <v>127</v>
      </c>
      <c r="C50" s="134" t="s">
        <v>330</v>
      </c>
      <c r="D50" s="129" t="s">
        <v>224</v>
      </c>
      <c r="E50" s="130">
        <v>10</v>
      </c>
      <c r="F50" s="51"/>
      <c r="G50" s="49"/>
      <c r="H50" s="49">
        <f t="shared" si="24"/>
        <v>0</v>
      </c>
      <c r="I50" s="49"/>
      <c r="J50" s="49"/>
      <c r="K50" s="50">
        <f t="shared" si="25"/>
        <v>0</v>
      </c>
      <c r="L50" s="51">
        <f t="shared" si="7"/>
        <v>0</v>
      </c>
      <c r="M50" s="49">
        <f t="shared" si="8"/>
        <v>0</v>
      </c>
      <c r="N50" s="49">
        <f t="shared" si="9"/>
        <v>0</v>
      </c>
      <c r="O50" s="49">
        <f t="shared" si="10"/>
        <v>0</v>
      </c>
      <c r="P50" s="50">
        <f t="shared" si="11"/>
        <v>0</v>
      </c>
      <c r="Q50" s="118" t="s">
        <v>47</v>
      </c>
    </row>
    <row r="51" spans="1:17" ht="33.75">
      <c r="A51" s="40">
        <v>23</v>
      </c>
      <c r="B51" s="28" t="s">
        <v>127</v>
      </c>
      <c r="C51" s="134" t="s">
        <v>331</v>
      </c>
      <c r="D51" s="129" t="s">
        <v>224</v>
      </c>
      <c r="E51" s="130">
        <v>10</v>
      </c>
      <c r="F51" s="51"/>
      <c r="G51" s="49"/>
      <c r="H51" s="49">
        <f t="shared" si="24"/>
        <v>0</v>
      </c>
      <c r="I51" s="49"/>
      <c r="J51" s="49"/>
      <c r="K51" s="50">
        <f t="shared" si="25"/>
        <v>0</v>
      </c>
      <c r="L51" s="51">
        <f t="shared" si="7"/>
        <v>0</v>
      </c>
      <c r="M51" s="49">
        <f t="shared" si="8"/>
        <v>0</v>
      </c>
      <c r="N51" s="49">
        <f t="shared" si="9"/>
        <v>0</v>
      </c>
      <c r="O51" s="49">
        <f t="shared" si="10"/>
        <v>0</v>
      </c>
      <c r="P51" s="50">
        <f t="shared" si="11"/>
        <v>0</v>
      </c>
      <c r="Q51" s="118" t="s">
        <v>47</v>
      </c>
    </row>
    <row r="52" spans="1:17" ht="23.25" thickBot="1">
      <c r="A52" s="196">
        <v>24</v>
      </c>
      <c r="B52" s="29" t="s">
        <v>127</v>
      </c>
      <c r="C52" s="231" t="s">
        <v>225</v>
      </c>
      <c r="D52" s="176" t="s">
        <v>77</v>
      </c>
      <c r="E52" s="232">
        <v>10</v>
      </c>
      <c r="F52" s="51"/>
      <c r="G52" s="49"/>
      <c r="H52" s="49">
        <f t="shared" si="24"/>
        <v>0</v>
      </c>
      <c r="I52" s="49"/>
      <c r="J52" s="49"/>
      <c r="K52" s="50">
        <f t="shared" si="25"/>
        <v>0</v>
      </c>
      <c r="L52" s="51">
        <f t="shared" si="7"/>
        <v>0</v>
      </c>
      <c r="M52" s="49">
        <f t="shared" si="8"/>
        <v>0</v>
      </c>
      <c r="N52" s="49">
        <f t="shared" si="9"/>
        <v>0</v>
      </c>
      <c r="O52" s="49">
        <f t="shared" si="10"/>
        <v>0</v>
      </c>
      <c r="P52" s="50">
        <f t="shared" si="11"/>
        <v>0</v>
      </c>
      <c r="Q52" s="236" t="s">
        <v>47</v>
      </c>
    </row>
    <row r="53" spans="1:17" ht="12" customHeight="1" thickBot="1">
      <c r="A53" s="333" t="s">
        <v>63</v>
      </c>
      <c r="B53" s="334"/>
      <c r="C53" s="334"/>
      <c r="D53" s="334"/>
      <c r="E53" s="334"/>
      <c r="F53" s="334"/>
      <c r="G53" s="334"/>
      <c r="H53" s="334"/>
      <c r="I53" s="334"/>
      <c r="J53" s="334"/>
      <c r="K53" s="335"/>
      <c r="L53" s="74">
        <f>SUM(L14:L52)</f>
        <v>0</v>
      </c>
      <c r="M53" s="75">
        <f>SUM(M14:M52)</f>
        <v>0</v>
      </c>
      <c r="N53" s="75">
        <f>SUM(N14:N52)</f>
        <v>0</v>
      </c>
      <c r="O53" s="75">
        <f>SUM(O14:O52)</f>
        <v>0</v>
      </c>
      <c r="P53" s="76">
        <f>SUM(P14:P52)</f>
        <v>0</v>
      </c>
    </row>
    <row r="54" spans="1:17">
      <c r="A54" s="20"/>
      <c r="B54" s="20"/>
      <c r="C54" s="20"/>
      <c r="D54" s="20"/>
      <c r="E54" s="20"/>
      <c r="F54" s="20"/>
      <c r="G54" s="20"/>
      <c r="H54" s="20"/>
      <c r="I54" s="20"/>
      <c r="J54" s="20"/>
      <c r="K54" s="20"/>
      <c r="L54" s="20"/>
      <c r="M54" s="20"/>
      <c r="N54" s="20"/>
      <c r="O54" s="20"/>
      <c r="P54" s="20"/>
    </row>
    <row r="55" spans="1:17">
      <c r="A55" s="20"/>
      <c r="B55" s="20"/>
      <c r="C55" s="20"/>
      <c r="D55" s="20"/>
      <c r="E55" s="20"/>
      <c r="F55" s="20"/>
      <c r="G55" s="20"/>
      <c r="H55" s="20"/>
      <c r="I55" s="20"/>
      <c r="J55" s="20"/>
      <c r="K55" s="20"/>
      <c r="L55" s="20"/>
      <c r="M55" s="20"/>
      <c r="N55" s="20"/>
      <c r="O55" s="20"/>
      <c r="P55" s="20"/>
    </row>
    <row r="56" spans="1:17">
      <c r="A56" s="1" t="s">
        <v>14</v>
      </c>
      <c r="B56" s="20"/>
      <c r="C56" s="336">
        <f>'Kops n'!C35:H35</f>
        <v>0</v>
      </c>
      <c r="D56" s="336"/>
      <c r="E56" s="336"/>
      <c r="F56" s="336"/>
      <c r="G56" s="336"/>
      <c r="H56" s="336"/>
      <c r="I56" s="20"/>
      <c r="J56" s="20"/>
      <c r="K56" s="20"/>
      <c r="L56" s="20"/>
      <c r="M56" s="20"/>
      <c r="N56" s="20"/>
      <c r="O56" s="20"/>
      <c r="P56" s="20"/>
    </row>
    <row r="57" spans="1:17">
      <c r="A57" s="20"/>
      <c r="B57" s="20"/>
      <c r="C57" s="258" t="s">
        <v>15</v>
      </c>
      <c r="D57" s="258"/>
      <c r="E57" s="258"/>
      <c r="F57" s="258"/>
      <c r="G57" s="258"/>
      <c r="H57" s="258"/>
      <c r="I57" s="20"/>
      <c r="J57" s="20"/>
      <c r="K57" s="20"/>
      <c r="L57" s="20"/>
      <c r="M57" s="20"/>
      <c r="N57" s="20"/>
      <c r="O57" s="20"/>
      <c r="P57" s="20"/>
    </row>
    <row r="58" spans="1:17">
      <c r="A58" s="20"/>
      <c r="B58" s="20"/>
      <c r="C58" s="20"/>
      <c r="D58" s="20"/>
      <c r="E58" s="20"/>
      <c r="F58" s="20"/>
      <c r="G58" s="20"/>
      <c r="H58" s="20"/>
      <c r="I58" s="20"/>
      <c r="J58" s="20"/>
      <c r="K58" s="20"/>
      <c r="L58" s="20"/>
      <c r="M58" s="20"/>
      <c r="N58" s="20"/>
      <c r="O58" s="20"/>
      <c r="P58" s="20"/>
    </row>
    <row r="59" spans="1:17">
      <c r="A59" s="301" t="str">
        <f>'Kops n'!A38:D38</f>
        <v>Tāme sastādīta 2024. gada __.__________</v>
      </c>
      <c r="B59" s="302"/>
      <c r="C59" s="302"/>
      <c r="D59" s="302"/>
      <c r="E59" s="20"/>
      <c r="F59" s="20"/>
      <c r="G59" s="20"/>
      <c r="H59" s="20"/>
      <c r="I59" s="20"/>
      <c r="J59" s="20"/>
      <c r="K59" s="20"/>
      <c r="L59" s="20"/>
      <c r="M59" s="20"/>
      <c r="N59" s="20"/>
      <c r="O59" s="20"/>
      <c r="P59" s="20"/>
    </row>
    <row r="60" spans="1:17">
      <c r="A60" s="20"/>
      <c r="B60" s="20"/>
      <c r="C60" s="20"/>
      <c r="D60" s="20"/>
      <c r="E60" s="20"/>
      <c r="F60" s="20"/>
      <c r="G60" s="20"/>
      <c r="H60" s="20"/>
      <c r="I60" s="20"/>
      <c r="J60" s="20"/>
      <c r="K60" s="20"/>
      <c r="L60" s="20"/>
      <c r="M60" s="20"/>
      <c r="N60" s="20"/>
      <c r="O60" s="20"/>
      <c r="P60" s="20"/>
    </row>
    <row r="61" spans="1:17">
      <c r="A61" s="1" t="s">
        <v>41</v>
      </c>
      <c r="B61" s="20"/>
      <c r="C61" s="336">
        <f>'Kops n'!C40:H40</f>
        <v>0</v>
      </c>
      <c r="D61" s="336"/>
      <c r="E61" s="336"/>
      <c r="F61" s="336"/>
      <c r="G61" s="336"/>
      <c r="H61" s="336"/>
      <c r="I61" s="20"/>
      <c r="J61" s="20"/>
      <c r="K61" s="20"/>
      <c r="L61" s="20"/>
      <c r="M61" s="20"/>
      <c r="N61" s="20"/>
      <c r="O61" s="20"/>
      <c r="P61" s="20"/>
    </row>
    <row r="62" spans="1:17">
      <c r="A62" s="20"/>
      <c r="B62" s="20"/>
      <c r="C62" s="258" t="s">
        <v>15</v>
      </c>
      <c r="D62" s="258"/>
      <c r="E62" s="258"/>
      <c r="F62" s="258"/>
      <c r="G62" s="258"/>
      <c r="H62" s="258"/>
      <c r="I62" s="20"/>
      <c r="J62" s="20"/>
      <c r="K62" s="20"/>
      <c r="L62" s="20"/>
      <c r="M62" s="20"/>
      <c r="N62" s="20"/>
      <c r="O62" s="20"/>
      <c r="P62" s="20"/>
    </row>
    <row r="63" spans="1:17">
      <c r="A63" s="20"/>
      <c r="B63" s="20"/>
      <c r="C63" s="20"/>
      <c r="D63" s="20"/>
      <c r="E63" s="20"/>
      <c r="F63" s="20"/>
      <c r="G63" s="20"/>
      <c r="H63" s="20"/>
      <c r="I63" s="20"/>
      <c r="J63" s="20"/>
      <c r="K63" s="20"/>
      <c r="L63" s="20"/>
      <c r="M63" s="20"/>
      <c r="N63" s="20"/>
      <c r="O63" s="20"/>
      <c r="P63" s="20"/>
    </row>
    <row r="64" spans="1:17">
      <c r="A64" s="102" t="s">
        <v>16</v>
      </c>
      <c r="B64" s="52"/>
      <c r="C64" s="113">
        <f>'Kops n'!C43</f>
        <v>0</v>
      </c>
      <c r="D64" s="52"/>
      <c r="E64" s="20"/>
      <c r="F64" s="20"/>
      <c r="G64" s="20"/>
      <c r="H64" s="20"/>
      <c r="I64" s="20"/>
      <c r="J64" s="20"/>
      <c r="K64" s="20"/>
      <c r="L64" s="20"/>
      <c r="M64" s="20"/>
      <c r="N64" s="20"/>
      <c r="O64" s="20"/>
      <c r="P64" s="20"/>
    </row>
    <row r="65" spans="1:16">
      <c r="A65" s="20"/>
      <c r="B65" s="20"/>
      <c r="C65" s="20"/>
      <c r="D65" s="20"/>
      <c r="E65" s="20"/>
      <c r="F65" s="20"/>
      <c r="G65" s="20"/>
      <c r="H65" s="20"/>
      <c r="I65" s="20"/>
      <c r="J65" s="20"/>
      <c r="K65" s="20"/>
      <c r="L65" s="20"/>
      <c r="M65" s="20"/>
      <c r="N65" s="20"/>
      <c r="O65" s="20"/>
      <c r="P65" s="20"/>
    </row>
  </sheetData>
  <mergeCells count="23">
    <mergeCell ref="C62:H62"/>
    <mergeCell ref="C4:I4"/>
    <mergeCell ref="F12:K12"/>
    <mergeCell ref="A9:F9"/>
    <mergeCell ref="J9:M9"/>
    <mergeCell ref="D8:L8"/>
    <mergeCell ref="A53:K53"/>
    <mergeCell ref="C56:H56"/>
    <mergeCell ref="C57:H57"/>
    <mergeCell ref="A59:D59"/>
    <mergeCell ref="C61:H61"/>
    <mergeCell ref="N9:O9"/>
    <mergeCell ref="A12:A13"/>
    <mergeCell ref="B12:B13"/>
    <mergeCell ref="C12:C13"/>
    <mergeCell ref="D12:D13"/>
    <mergeCell ref="E12:E13"/>
    <mergeCell ref="L12:P12"/>
    <mergeCell ref="C2:I2"/>
    <mergeCell ref="C3:I3"/>
    <mergeCell ref="D5:L5"/>
    <mergeCell ref="D6:L6"/>
    <mergeCell ref="D7:L7"/>
  </mergeCells>
  <conditionalFormatting sqref="A16:A52">
    <cfRule type="cellIs" dxfId="170" priority="5" operator="equal">
      <formula>0</formula>
    </cfRule>
  </conditionalFormatting>
  <conditionalFormatting sqref="A9:F9">
    <cfRule type="containsText" dxfId="167" priority="127"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15 B16:G20 B34:G34 C49:E49">
    <cfRule type="cellIs" dxfId="166" priority="34" operator="equal">
      <formula>0</formula>
    </cfRule>
  </conditionalFormatting>
  <conditionalFormatting sqref="A53:K53">
    <cfRule type="containsText" dxfId="165" priority="111" operator="containsText" text="Tiešās izmaksas kopā, t. sk. darba devēja sociālais nodoklis __.__% ">
      <formula>NOT(ISERROR(SEARCH("Tiešās izmaksas kopā, t. sk. darba devēja sociālais nodoklis __.__% ",A53)))</formula>
    </cfRule>
  </conditionalFormatting>
  <conditionalFormatting sqref="B21:B33 B35:B52 D43:E45">
    <cfRule type="cellIs" dxfId="164" priority="18" operator="equal">
      <formula>0</formula>
    </cfRule>
  </conditionalFormatting>
  <conditionalFormatting sqref="C32">
    <cfRule type="cellIs" dxfId="163" priority="7" operator="equal">
      <formula>0</formula>
    </cfRule>
  </conditionalFormatting>
  <conditionalFormatting sqref="C43:C47">
    <cfRule type="cellIs" dxfId="162" priority="16" operator="equal">
      <formula>0</formula>
    </cfRule>
  </conditionalFormatting>
  <conditionalFormatting sqref="C48:D48">
    <cfRule type="cellIs" dxfId="161" priority="17" operator="equal">
      <formula>0</formula>
    </cfRule>
  </conditionalFormatting>
  <conditionalFormatting sqref="C21:G31 C35:G42">
    <cfRule type="cellIs" dxfId="160" priority="22" operator="equal">
      <formula>0</formula>
    </cfRule>
  </conditionalFormatting>
  <conditionalFormatting sqref="C33:G33">
    <cfRule type="cellIs" dxfId="159" priority="6" operator="equal">
      <formula>0</formula>
    </cfRule>
  </conditionalFormatting>
  <conditionalFormatting sqref="C56:H56">
    <cfRule type="cellIs" dxfId="158" priority="120" operator="equal">
      <formula>0</formula>
    </cfRule>
  </conditionalFormatting>
  <conditionalFormatting sqref="C61:H61">
    <cfRule type="cellIs" dxfId="157" priority="121" operator="equal">
      <formula>0</formula>
    </cfRule>
  </conditionalFormatting>
  <conditionalFormatting sqref="C2:I2">
    <cfRule type="cellIs" dxfId="156" priority="126" operator="equal">
      <formula>0</formula>
    </cfRule>
  </conditionalFormatting>
  <conditionalFormatting sqref="C4:I4">
    <cfRule type="cellIs" dxfId="155" priority="118" operator="equal">
      <formula>0</formula>
    </cfRule>
  </conditionalFormatting>
  <conditionalFormatting sqref="D1">
    <cfRule type="cellIs" dxfId="154" priority="113" operator="equal">
      <formula>0</formula>
    </cfRule>
  </conditionalFormatting>
  <conditionalFormatting sqref="D46:D47">
    <cfRule type="cellIs" dxfId="153" priority="15" operator="equal">
      <formula>0</formula>
    </cfRule>
  </conditionalFormatting>
  <conditionalFormatting sqref="D5:L8">
    <cfRule type="cellIs" dxfId="152" priority="114" operator="equal">
      <formula>0</formula>
    </cfRule>
  </conditionalFormatting>
  <conditionalFormatting sqref="E16:E19">
    <cfRule type="cellIs" dxfId="151" priority="30" operator="equal">
      <formula>0</formula>
    </cfRule>
  </conditionalFormatting>
  <conditionalFormatting sqref="F32:G32">
    <cfRule type="cellIs" dxfId="150" priority="8" operator="equal">
      <formula>0</formula>
    </cfRule>
  </conditionalFormatting>
  <conditionalFormatting sqref="E46:E48 F43:G52">
    <cfRule type="cellIs" dxfId="149" priority="20" operator="equal">
      <formula>0</formula>
    </cfRule>
  </conditionalFormatting>
  <conditionalFormatting sqref="H14:H52 K14:P52">
    <cfRule type="cellIs" dxfId="148" priority="2" operator="equal">
      <formula>0</formula>
    </cfRule>
  </conditionalFormatting>
  <conditionalFormatting sqref="I14:J52">
    <cfRule type="cellIs" dxfId="146" priority="1" operator="equal">
      <formula>0</formula>
    </cfRule>
  </conditionalFormatting>
  <conditionalFormatting sqref="L53:P53">
    <cfRule type="cellIs" dxfId="145" priority="119" operator="equal">
      <formula>0</formula>
    </cfRule>
  </conditionalFormatting>
  <conditionalFormatting sqref="N9:O9">
    <cfRule type="cellIs" dxfId="144" priority="129" operator="equal">
      <formula>0</formula>
    </cfRule>
  </conditionalFormatting>
  <conditionalFormatting sqref="Q14:Q52">
    <cfRule type="cellIs" dxfId="143" priority="3" operator="equal">
      <formula>0</formula>
    </cfRule>
  </conditionalFormatting>
  <dataValidations count="1">
    <dataValidation type="list" allowBlank="1" showInputMessage="1" showErrorMessage="1" sqref="Q14:Q52" xr:uid="{00000000-0002-0000-1C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23" operator="containsText" id="{B8C534A8-1389-4FB7-AB9D-1716933C5704}">
            <xm:f>NOT(ISERROR(SEARCH("Tāme sastādīta ____. gada ___. ______________",A59)))</xm:f>
            <xm:f>"Tāme sastādīta ____. gada ___. ______________"</xm:f>
            <x14:dxf>
              <font>
                <color auto="1"/>
              </font>
              <fill>
                <patternFill>
                  <bgColor rgb="FFC6EFCE"/>
                </patternFill>
              </fill>
            </x14:dxf>
          </x14:cfRule>
          <xm:sqref>A59</xm:sqref>
        </x14:conditionalFormatting>
        <x14:conditionalFormatting xmlns:xm="http://schemas.microsoft.com/office/excel/2006/main">
          <x14:cfRule type="containsText" priority="122" operator="containsText" id="{CE152A0A-42AE-4275-9336-5D218AD53D74}">
            <xm:f>NOT(ISERROR(SEARCH("Sertifikāta Nr. _________________________________",A64)))</xm:f>
            <xm:f>"Sertifikāta Nr. _________________________________"</xm:f>
            <x14:dxf>
              <font>
                <color auto="1"/>
              </font>
              <fill>
                <patternFill>
                  <bgColor rgb="FFC6EFCE"/>
                </patternFill>
              </fill>
            </x14:dxf>
          </x14:cfRule>
          <xm:sqref>A64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C36"/>
  <sheetViews>
    <sheetView workbookViewId="0">
      <selection activeCell="L27" sqref="L27"/>
    </sheetView>
  </sheetViews>
  <sheetFormatPr defaultRowHeight="11.25"/>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c r="C2" s="2" t="s">
        <v>0</v>
      </c>
    </row>
    <row r="3" spans="1:3">
      <c r="A3" s="2"/>
      <c r="B3" s="3"/>
      <c r="C3" s="3"/>
    </row>
    <row r="4" spans="1:3">
      <c r="B4" s="259" t="s">
        <v>1</v>
      </c>
      <c r="C4" s="259"/>
    </row>
    <row r="5" spans="1:3">
      <c r="A5" s="2"/>
      <c r="B5" s="2"/>
      <c r="C5" s="2"/>
    </row>
    <row r="6" spans="1:3">
      <c r="C6" s="4" t="s">
        <v>2</v>
      </c>
    </row>
    <row r="8" spans="1:3">
      <c r="B8" s="260" t="s">
        <v>3</v>
      </c>
      <c r="C8" s="260"/>
    </row>
    <row r="11" spans="1:3">
      <c r="B11" s="2" t="s">
        <v>4</v>
      </c>
    </row>
    <row r="12" spans="1:3">
      <c r="B12" s="68" t="s">
        <v>18</v>
      </c>
    </row>
    <row r="13" spans="1:3">
      <c r="A13" s="4" t="s">
        <v>5</v>
      </c>
      <c r="B13" s="270" t="str">
        <f>'Kopt a '!B13:C13</f>
        <v>Daudzdzīvokļu dzīvojamā ēka</v>
      </c>
      <c r="C13" s="270"/>
    </row>
    <row r="14" spans="1:3">
      <c r="A14" s="4" t="s">
        <v>6</v>
      </c>
      <c r="B14" s="271" t="str">
        <f>'Kopt a '!B14:C14</f>
        <v>Daudzdzīvokļu dzīvojamās ēkas energoefektivitātes paaugstināšana</v>
      </c>
      <c r="C14" s="271"/>
    </row>
    <row r="15" spans="1:3">
      <c r="A15" s="4" t="s">
        <v>7</v>
      </c>
      <c r="B15" s="271" t="str">
        <f>'Kopt a '!B15:C15</f>
        <v>Zemgales iela 41, Olaine, Olaines novads, LV-2114</v>
      </c>
      <c r="C15" s="271"/>
    </row>
    <row r="16" spans="1:3">
      <c r="A16" s="4" t="s">
        <v>8</v>
      </c>
      <c r="B16" s="271" t="str">
        <f>'Kopt a '!B16:C16</f>
        <v>Iepirkums Nr. AS OŪS 2024/01_E</v>
      </c>
      <c r="C16" s="271"/>
    </row>
    <row r="17" spans="1:3" ht="12" thickBot="1"/>
    <row r="18" spans="1:3">
      <c r="A18" s="5" t="s">
        <v>9</v>
      </c>
      <c r="B18" s="6" t="s">
        <v>10</v>
      </c>
      <c r="C18" s="7" t="s">
        <v>11</v>
      </c>
    </row>
    <row r="19" spans="1:3">
      <c r="A19" s="64">
        <f>'Kopt a+c+n'!A19</f>
        <v>1</v>
      </c>
      <c r="B19" s="98" t="str">
        <f>'Kopt a+c+n'!B19</f>
        <v>Kopsavilkums</v>
      </c>
      <c r="C19" s="99">
        <f>'Kops c'!E30</f>
        <v>0</v>
      </c>
    </row>
    <row r="20" spans="1:3">
      <c r="A20" s="11"/>
      <c r="B20" s="12"/>
      <c r="C20" s="13"/>
    </row>
    <row r="21" spans="1:3">
      <c r="A21" s="8"/>
      <c r="B21" s="9"/>
      <c r="C21" s="13"/>
    </row>
    <row r="22" spans="1:3">
      <c r="A22" s="8"/>
      <c r="B22" s="9"/>
      <c r="C22" s="13"/>
    </row>
    <row r="23" spans="1:3">
      <c r="A23" s="8"/>
      <c r="B23" s="9"/>
      <c r="C23" s="13"/>
    </row>
    <row r="24" spans="1:3">
      <c r="A24" s="8"/>
      <c r="B24" s="9"/>
      <c r="C24" s="13"/>
    </row>
    <row r="25" spans="1:3" ht="12" thickBot="1">
      <c r="A25" s="53"/>
      <c r="B25" s="54"/>
      <c r="C25" s="55"/>
    </row>
    <row r="26" spans="1:3" ht="12" thickBot="1">
      <c r="A26" s="14"/>
      <c r="B26" s="15" t="s">
        <v>12</v>
      </c>
      <c r="C26" s="100">
        <f>SUM(C19:C25)</f>
        <v>0</v>
      </c>
    </row>
    <row r="27" spans="1:3" ht="12" thickBot="1">
      <c r="B27" s="17"/>
      <c r="C27" s="18"/>
    </row>
    <row r="28" spans="1:3" ht="12" thickBot="1">
      <c r="A28" s="261" t="s">
        <v>13</v>
      </c>
      <c r="B28" s="262"/>
      <c r="C28" s="101">
        <f>ROUND(C26*21%,2)</f>
        <v>0</v>
      </c>
    </row>
    <row r="31" spans="1:3">
      <c r="A31" s="1" t="s">
        <v>14</v>
      </c>
      <c r="B31" s="267">
        <f>'Kopt a+c+n'!B30:C30</f>
        <v>0</v>
      </c>
      <c r="C31" s="267"/>
    </row>
    <row r="32" spans="1:3">
      <c r="B32" s="258" t="s">
        <v>15</v>
      </c>
      <c r="C32" s="258"/>
    </row>
    <row r="34" spans="1:3">
      <c r="A34" s="1" t="s">
        <v>16</v>
      </c>
      <c r="B34" s="93">
        <f>'Kopt a+c+n'!B33</f>
        <v>0</v>
      </c>
      <c r="C34" s="20"/>
    </row>
    <row r="35" spans="1:3">
      <c r="A35" s="20"/>
      <c r="B35" s="20"/>
      <c r="C35" s="20"/>
    </row>
    <row r="36" spans="1:3">
      <c r="A36" s="1" t="str">
        <f>'Kopt a+c+n'!A35</f>
        <v>Tāme sastādīta 2024. gada __.__________</v>
      </c>
    </row>
  </sheetData>
  <mergeCells count="9">
    <mergeCell ref="A28:B28"/>
    <mergeCell ref="B31:C31"/>
    <mergeCell ref="B32:C32"/>
    <mergeCell ref="B4:C4"/>
    <mergeCell ref="B8:C8"/>
    <mergeCell ref="B13:C13"/>
    <mergeCell ref="B14:C14"/>
    <mergeCell ref="B15:C15"/>
    <mergeCell ref="B16:C16"/>
  </mergeCells>
  <conditionalFormatting sqref="A36">
    <cfRule type="cellIs" dxfId="359" priority="6" operator="equal">
      <formula>"Tāme sastādīta 20__. gada __. _________"</formula>
    </cfRule>
  </conditionalFormatting>
  <conditionalFormatting sqref="B13:B16 A19:C19 C26 C28 B31:C31 B34">
    <cfRule type="cellIs" dxfId="358" priority="2" operator="equal">
      <formula>68757.18</formula>
    </cfRule>
  </conditionalFormatting>
  <conditionalFormatting sqref="B13:B16 A19:C19 C26 C28">
    <cfRule type="cellIs" dxfId="357" priority="1" operator="equal">
      <formula>0</formula>
    </cfRule>
  </conditionalFormatting>
  <conditionalFormatting sqref="B34">
    <cfRule type="cellIs" dxfId="356" priority="4" operator="equal">
      <formula>0</formula>
    </cfRule>
  </conditionalFormatting>
  <conditionalFormatting sqref="B31:C31 B34">
    <cfRule type="cellIs" dxfId="355" priority="3" operator="equal">
      <formula>0</formula>
    </cfRule>
  </conditionalFormatting>
  <conditionalFormatting sqref="B31:C31">
    <cfRule type="cellIs" dxfId="354" priority="5" operator="equal">
      <formula>0</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3">
    <tabColor rgb="FF00B0F0"/>
  </sheetPr>
  <dimension ref="A1:P66"/>
  <sheetViews>
    <sheetView topLeftCell="A36" workbookViewId="0">
      <selection activeCell="P54" sqref="P5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'6a+c+n'!D1</f>
        <v>6</v>
      </c>
      <c r="E1" s="26"/>
      <c r="F1" s="26"/>
      <c r="G1" s="26"/>
      <c r="H1" s="26"/>
      <c r="I1" s="26"/>
      <c r="J1" s="26"/>
      <c r="N1" s="30"/>
      <c r="O1" s="31"/>
      <c r="P1" s="32"/>
    </row>
    <row r="2" spans="1:16">
      <c r="A2" s="33"/>
      <c r="B2" s="33"/>
      <c r="C2" s="324" t="str">
        <f>'6a+c+n'!C2:I2</f>
        <v>Jumta darbi</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P54</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1" t="s">
        <v>61</v>
      </c>
    </row>
    <row r="14" spans="1:16">
      <c r="A14" s="63"/>
      <c r="B14" s="27"/>
      <c r="C14" s="27"/>
      <c r="D14" s="27"/>
      <c r="E14" s="57"/>
      <c r="F14" s="79"/>
      <c r="G14" s="27"/>
      <c r="H14" s="27"/>
      <c r="I14" s="27"/>
      <c r="J14" s="27"/>
      <c r="K14" s="57"/>
      <c r="L14" s="79"/>
      <c r="M14" s="27"/>
      <c r="N14" s="27"/>
      <c r="O14" s="27"/>
      <c r="P14" s="57"/>
    </row>
    <row r="15" spans="1:16" ht="22.5">
      <c r="A15" s="64">
        <f>IF(P15=0,0,IF(COUNTBLANK(P15)=1,0,COUNTA($P$14:P15)))</f>
        <v>0</v>
      </c>
      <c r="B15" s="28" t="str">
        <f>IF($C$4="Attiecināmās izmaksas",IF('6a+c+n'!$Q15="A",'6a+c+n'!B15,0),0)</f>
        <v>09-00000</v>
      </c>
      <c r="C15" s="28" t="str">
        <f>IF($C$4="Attiecināmās izmaksas",IF('6a+c+n'!$Q15="A",'6a+c+n'!C15,0),0)</f>
        <v>Cinkots skārds ar PURAL pārklājumu b=0.5mm, platums ~1350mm</v>
      </c>
      <c r="D15" s="28" t="str">
        <f>IF($C$4="Attiecināmās izmaksas",IF('6a+c+n'!$Q15="A",'6a+c+n'!D15,0),0)</f>
        <v>tm</v>
      </c>
      <c r="E15" s="59"/>
      <c r="F15" s="81"/>
      <c r="G15" s="28">
        <f>IF($C$4="Attiecināmās izmaksas",IF('6a+c+n'!$Q15="A",'6a+c+n'!G15,0),0)</f>
        <v>0</v>
      </c>
      <c r="H15" s="28">
        <f>IF($C$4="Attiecināmās izmaksas",IF('6a+c+n'!$Q15="A",'6a+c+n'!H15,0),0)</f>
        <v>0</v>
      </c>
      <c r="I15" s="28"/>
      <c r="J15" s="28"/>
      <c r="K15" s="59">
        <f>IF($C$4="Attiecināmās izmaksas",IF('6a+c+n'!$Q15="A",'6a+c+n'!K15,0),0)</f>
        <v>0</v>
      </c>
      <c r="L15" s="81">
        <f>IF($C$4="Attiecināmās izmaksas",IF('6a+c+n'!$Q15="A",'6a+c+n'!L15,0),0)</f>
        <v>0</v>
      </c>
      <c r="M15" s="28">
        <f>IF($C$4="Attiecināmās izmaksas",IF('6a+c+n'!$Q15="A",'6a+c+n'!M15,0),0)</f>
        <v>0</v>
      </c>
      <c r="N15" s="28">
        <f>IF($C$4="Attiecināmās izmaksas",IF('6a+c+n'!$Q15="A",'6a+c+n'!N15,0),0)</f>
        <v>0</v>
      </c>
      <c r="O15" s="28">
        <f>IF($C$4="Attiecināmās izmaksas",IF('6a+c+n'!$Q15="A",'6a+c+n'!O15,0),0)</f>
        <v>0</v>
      </c>
      <c r="P15" s="59">
        <f>IF($C$4="Attiecināmās izmaksas",IF('6a+c+n'!$Q15="A",'6a+c+n'!P15,0),0)</f>
        <v>0</v>
      </c>
    </row>
    <row r="16" spans="1:16" ht="22.5">
      <c r="A16" s="64">
        <f>IF(P16=0,0,IF(COUNTBLANK(P16)=1,0,COUNTA($P$14:P16)))</f>
        <v>0</v>
      </c>
      <c r="B16" s="28" t="str">
        <f>IF($C$4="Attiecināmās izmaksas",IF('6a+c+n'!$Q16="A",'6a+c+n'!B16,0),0)</f>
        <v>09-00000</v>
      </c>
      <c r="C16" s="28" t="str">
        <f>IF($C$4="Attiecināmās izmaksas",IF('6a+c+n'!$Q16="A",'6a+c+n'!C16,0),0)</f>
        <v>Impregnēta koka brusa 50x50mm, t.sk. stiprinājumi</v>
      </c>
      <c r="D16" s="28" t="str">
        <f>IF($C$4="Attiecināmās izmaksas",IF('6a+c+n'!$Q16="A",'6a+c+n'!D16,0),0)</f>
        <v>tm</v>
      </c>
      <c r="E16" s="59"/>
      <c r="F16" s="81"/>
      <c r="G16" s="28">
        <f>IF($C$4="Attiecināmās izmaksas",IF('6a+c+n'!$Q16="A",'6a+c+n'!G16,0),0)</f>
        <v>0</v>
      </c>
      <c r="H16" s="28">
        <f>IF($C$4="Attiecināmās izmaksas",IF('6a+c+n'!$Q16="A",'6a+c+n'!H16,0),0)</f>
        <v>0</v>
      </c>
      <c r="I16" s="28"/>
      <c r="J16" s="28"/>
      <c r="K16" s="59">
        <f>IF($C$4="Attiecināmās izmaksas",IF('6a+c+n'!$Q16="A",'6a+c+n'!K16,0),0)</f>
        <v>0</v>
      </c>
      <c r="L16" s="81">
        <f>IF($C$4="Attiecināmās izmaksas",IF('6a+c+n'!$Q16="A",'6a+c+n'!L16,0),0)</f>
        <v>0</v>
      </c>
      <c r="M16" s="28">
        <f>IF($C$4="Attiecināmās izmaksas",IF('6a+c+n'!$Q16="A",'6a+c+n'!M16,0),0)</f>
        <v>0</v>
      </c>
      <c r="N16" s="28">
        <f>IF($C$4="Attiecināmās izmaksas",IF('6a+c+n'!$Q16="A",'6a+c+n'!N16,0),0)</f>
        <v>0</v>
      </c>
      <c r="O16" s="28">
        <f>IF($C$4="Attiecināmās izmaksas",IF('6a+c+n'!$Q16="A",'6a+c+n'!O16,0),0)</f>
        <v>0</v>
      </c>
      <c r="P16" s="59">
        <f>IF($C$4="Attiecināmās izmaksas",IF('6a+c+n'!$Q16="A",'6a+c+n'!P16,0),0)</f>
        <v>0</v>
      </c>
    </row>
    <row r="17" spans="1:16" ht="22.5">
      <c r="A17" s="64">
        <f>IF(P17=0,0,IF(COUNTBLANK(P17)=1,0,COUNTA($P$14:P17)))</f>
        <v>0</v>
      </c>
      <c r="B17" s="28" t="str">
        <f>IF($C$4="Attiecināmās izmaksas",IF('6a+c+n'!$Q17="A",'6a+c+n'!B17,0),0)</f>
        <v>09-00000</v>
      </c>
      <c r="C17" s="28" t="str">
        <f>IF($C$4="Attiecināmās izmaksas",IF('6a+c+n'!$Q17="A",'6a+c+n'!C17,0),0)</f>
        <v>Impregnēta koka brusa 75x50mm, t.sk. stiprinājumi</v>
      </c>
      <c r="D17" s="28" t="str">
        <f>IF($C$4="Attiecināmās izmaksas",IF('6a+c+n'!$Q17="A",'6a+c+n'!D17,0),0)</f>
        <v>tm</v>
      </c>
      <c r="E17" s="59"/>
      <c r="F17" s="81"/>
      <c r="G17" s="28">
        <f>IF($C$4="Attiecināmās izmaksas",IF('6a+c+n'!$Q17="A",'6a+c+n'!G17,0),0)</f>
        <v>0</v>
      </c>
      <c r="H17" s="28">
        <f>IF($C$4="Attiecināmās izmaksas",IF('6a+c+n'!$Q17="A",'6a+c+n'!H17,0),0)</f>
        <v>0</v>
      </c>
      <c r="I17" s="28"/>
      <c r="J17" s="28"/>
      <c r="K17" s="59">
        <f>IF($C$4="Attiecināmās izmaksas",IF('6a+c+n'!$Q17="A",'6a+c+n'!K17,0),0)</f>
        <v>0</v>
      </c>
      <c r="L17" s="81">
        <f>IF($C$4="Attiecināmās izmaksas",IF('6a+c+n'!$Q17="A",'6a+c+n'!L17,0),0)</f>
        <v>0</v>
      </c>
      <c r="M17" s="28">
        <f>IF($C$4="Attiecināmās izmaksas",IF('6a+c+n'!$Q17="A",'6a+c+n'!M17,0),0)</f>
        <v>0</v>
      </c>
      <c r="N17" s="28">
        <f>IF($C$4="Attiecināmās izmaksas",IF('6a+c+n'!$Q17="A",'6a+c+n'!N17,0),0)</f>
        <v>0</v>
      </c>
      <c r="O17" s="28">
        <f>IF($C$4="Attiecināmās izmaksas",IF('6a+c+n'!$Q17="A",'6a+c+n'!O17,0),0)</f>
        <v>0</v>
      </c>
      <c r="P17" s="59">
        <f>IF($C$4="Attiecināmās izmaksas",IF('6a+c+n'!$Q17="A",'6a+c+n'!P17,0),0)</f>
        <v>0</v>
      </c>
    </row>
    <row r="18" spans="1:16" ht="22.5">
      <c r="A18" s="64">
        <f>IF(P18=0,0,IF(COUNTBLANK(P18)=1,0,COUNTA($P$14:P18)))</f>
        <v>0</v>
      </c>
      <c r="B18" s="28" t="str">
        <f>IF($C$4="Attiecināmās izmaksas",IF('6a+c+n'!$Q18="A",'6a+c+n'!B18,0),0)</f>
        <v>09-00000</v>
      </c>
      <c r="C18" s="28" t="str">
        <f>IF($C$4="Attiecināmās izmaksas",IF('6a+c+n'!$Q18="A",'6a+c+n'!C18,0),0)</f>
        <v>Bitumena ruļļu materiāls</v>
      </c>
      <c r="D18" s="28" t="str">
        <f>IF($C$4="Attiecināmās izmaksas",IF('6a+c+n'!$Q18="A",'6a+c+n'!D18,0),0)</f>
        <v>m2</v>
      </c>
      <c r="E18" s="59"/>
      <c r="F18" s="81"/>
      <c r="G18" s="28">
        <f>IF($C$4="Attiecināmās izmaksas",IF('6a+c+n'!$Q18="A",'6a+c+n'!G18,0),0)</f>
        <v>0</v>
      </c>
      <c r="H18" s="28">
        <f>IF($C$4="Attiecināmās izmaksas",IF('6a+c+n'!$Q18="A",'6a+c+n'!H18,0),0)</f>
        <v>0</v>
      </c>
      <c r="I18" s="28"/>
      <c r="J18" s="28"/>
      <c r="K18" s="59">
        <f>IF($C$4="Attiecināmās izmaksas",IF('6a+c+n'!$Q18="A",'6a+c+n'!K18,0),0)</f>
        <v>0</v>
      </c>
      <c r="L18" s="81">
        <f>IF($C$4="Attiecināmās izmaksas",IF('6a+c+n'!$Q18="A",'6a+c+n'!L18,0),0)</f>
        <v>0</v>
      </c>
      <c r="M18" s="28">
        <f>IF($C$4="Attiecināmās izmaksas",IF('6a+c+n'!$Q18="A",'6a+c+n'!M18,0),0)</f>
        <v>0</v>
      </c>
      <c r="N18" s="28">
        <f>IF($C$4="Attiecināmās izmaksas",IF('6a+c+n'!$Q18="A",'6a+c+n'!N18,0),0)</f>
        <v>0</v>
      </c>
      <c r="O18" s="28">
        <f>IF($C$4="Attiecināmās izmaksas",IF('6a+c+n'!$Q18="A",'6a+c+n'!O18,0),0)</f>
        <v>0</v>
      </c>
      <c r="P18" s="59">
        <f>IF($C$4="Attiecināmās izmaksas",IF('6a+c+n'!$Q18="A",'6a+c+n'!P18,0),0)</f>
        <v>0</v>
      </c>
    </row>
    <row r="19" spans="1:16" ht="22.5">
      <c r="A19" s="64">
        <f>IF(P19=0,0,IF(COUNTBLANK(P19)=1,0,COUNTA($P$14:P19)))</f>
        <v>0</v>
      </c>
      <c r="B19" s="28" t="str">
        <f>IF($C$4="Attiecināmās izmaksas",IF('6a+c+n'!$Q19="A",'6a+c+n'!B19,0),0)</f>
        <v>09-00000</v>
      </c>
      <c r="C19" s="28" t="str">
        <f>IF($C$4="Attiecināmās izmaksas",IF('6a+c+n'!$Q19="A",'6a+c+n'!C19,0),0)</f>
        <v>Mitrumizturīgs saplāksnis b=15mm</v>
      </c>
      <c r="D19" s="28" t="str">
        <f>IF($C$4="Attiecināmās izmaksas",IF('6a+c+n'!$Q19="A",'6a+c+n'!D19,0),0)</f>
        <v>m2</v>
      </c>
      <c r="E19" s="59"/>
      <c r="F19" s="81"/>
      <c r="G19" s="28">
        <f>IF($C$4="Attiecināmās izmaksas",IF('6a+c+n'!$Q19="A",'6a+c+n'!G19,0),0)</f>
        <v>0</v>
      </c>
      <c r="H19" s="28">
        <f>IF($C$4="Attiecināmās izmaksas",IF('6a+c+n'!$Q19="A",'6a+c+n'!H19,0),0)</f>
        <v>0</v>
      </c>
      <c r="I19" s="28"/>
      <c r="J19" s="28"/>
      <c r="K19" s="59">
        <f>IF($C$4="Attiecināmās izmaksas",IF('6a+c+n'!$Q19="A",'6a+c+n'!K19,0),0)</f>
        <v>0</v>
      </c>
      <c r="L19" s="81">
        <f>IF($C$4="Attiecināmās izmaksas",IF('6a+c+n'!$Q19="A",'6a+c+n'!L19,0),0)</f>
        <v>0</v>
      </c>
      <c r="M19" s="28">
        <f>IF($C$4="Attiecināmās izmaksas",IF('6a+c+n'!$Q19="A",'6a+c+n'!M19,0),0)</f>
        <v>0</v>
      </c>
      <c r="N19" s="28">
        <f>IF($C$4="Attiecināmās izmaksas",IF('6a+c+n'!$Q19="A",'6a+c+n'!N19,0),0)</f>
        <v>0</v>
      </c>
      <c r="O19" s="28">
        <f>IF($C$4="Attiecināmās izmaksas",IF('6a+c+n'!$Q19="A",'6a+c+n'!O19,0),0)</f>
        <v>0</v>
      </c>
      <c r="P19" s="59">
        <f>IF($C$4="Attiecināmās izmaksas",IF('6a+c+n'!$Q19="A",'6a+c+n'!P19,0),0)</f>
        <v>0</v>
      </c>
    </row>
    <row r="20" spans="1:16">
      <c r="A20" s="64">
        <f>IF(P20=0,0,IF(COUNTBLANK(P20)=1,0,COUNTA($P$14:P20)))</f>
        <v>0</v>
      </c>
      <c r="B20" s="28">
        <f>IF($C$4="Attiecināmās izmaksas",IF('6a+c+n'!$Q20="A",'6a+c+n'!B20,0),0)</f>
        <v>0</v>
      </c>
      <c r="C20" s="28">
        <f>IF($C$4="Attiecināmās izmaksas",IF('6a+c+n'!$Q20="A",'6a+c+n'!C20,0),0)</f>
        <v>0</v>
      </c>
      <c r="D20" s="28">
        <f>IF($C$4="Attiecināmās izmaksas",IF('6a+c+n'!$Q20="A",'6a+c+n'!D20,0),0)</f>
        <v>0</v>
      </c>
      <c r="E20" s="59"/>
      <c r="F20" s="81"/>
      <c r="G20" s="28">
        <f>IF($C$4="Attiecināmās izmaksas",IF('6a+c+n'!$Q20="A",'6a+c+n'!G20,0),0)</f>
        <v>0</v>
      </c>
      <c r="H20" s="28">
        <f>IF($C$4="Attiecināmās izmaksas",IF('6a+c+n'!$Q20="A",'6a+c+n'!H20,0),0)</f>
        <v>0</v>
      </c>
      <c r="I20" s="28"/>
      <c r="J20" s="28"/>
      <c r="K20" s="59">
        <f>IF($C$4="Attiecināmās izmaksas",IF('6a+c+n'!$Q20="A",'6a+c+n'!K20,0),0)</f>
        <v>0</v>
      </c>
      <c r="L20" s="81">
        <f>IF($C$4="Attiecināmās izmaksas",IF('6a+c+n'!$Q20="A",'6a+c+n'!L20,0),0)</f>
        <v>0</v>
      </c>
      <c r="M20" s="28">
        <f>IF($C$4="Attiecināmās izmaksas",IF('6a+c+n'!$Q20="A",'6a+c+n'!M20,0),0)</f>
        <v>0</v>
      </c>
      <c r="N20" s="28">
        <f>IF($C$4="Attiecināmās izmaksas",IF('6a+c+n'!$Q20="A",'6a+c+n'!N20,0),0)</f>
        <v>0</v>
      </c>
      <c r="O20" s="28">
        <f>IF($C$4="Attiecināmās izmaksas",IF('6a+c+n'!$Q20="A",'6a+c+n'!O20,0),0)</f>
        <v>0</v>
      </c>
      <c r="P20" s="59">
        <f>IF($C$4="Attiecināmās izmaksas",IF('6a+c+n'!$Q20="A",'6a+c+n'!P20,0),0)</f>
        <v>0</v>
      </c>
    </row>
    <row r="21" spans="1:16" ht="22.5">
      <c r="A21" s="64">
        <f>IF(P21=0,0,IF(COUNTBLANK(P21)=1,0,COUNTA($P$14:P21)))</f>
        <v>0</v>
      </c>
      <c r="B21" s="28" t="str">
        <f>IF($C$4="Attiecināmās izmaksas",IF('6a+c+n'!$Q21="A",'6a+c+n'!B21,0),0)</f>
        <v>09-00000</v>
      </c>
      <c r="C21" s="28" t="str">
        <f>IF($C$4="Attiecināmās izmaksas",IF('6a+c+n'!$Q21="A",'6a+c+n'!C21,0),0)</f>
        <v>Apakšējais juma siltumizolācijas slānis Paroc Ros 30 vai ekvivalents; λ=0,036W/mK, b=100</v>
      </c>
      <c r="D21" s="28" t="str">
        <f>IF($C$4="Attiecināmās izmaksas",IF('6a+c+n'!$Q21="A",'6a+c+n'!D21,0),0)</f>
        <v>m2</v>
      </c>
      <c r="E21" s="59"/>
      <c r="F21" s="81"/>
      <c r="G21" s="28">
        <f>IF($C$4="Attiecināmās izmaksas",IF('6a+c+n'!$Q21="A",'6a+c+n'!G21,0),0)</f>
        <v>0</v>
      </c>
      <c r="H21" s="28">
        <f>IF($C$4="Attiecināmās izmaksas",IF('6a+c+n'!$Q21="A",'6a+c+n'!H21,0),0)</f>
        <v>0</v>
      </c>
      <c r="I21" s="28"/>
      <c r="J21" s="28"/>
      <c r="K21" s="59">
        <f>IF($C$4="Attiecināmās izmaksas",IF('6a+c+n'!$Q21="A",'6a+c+n'!K21,0),0)</f>
        <v>0</v>
      </c>
      <c r="L21" s="81">
        <f>IF($C$4="Attiecināmās izmaksas",IF('6a+c+n'!$Q21="A",'6a+c+n'!L21,0),0)</f>
        <v>0</v>
      </c>
      <c r="M21" s="28">
        <f>IF($C$4="Attiecināmās izmaksas",IF('6a+c+n'!$Q21="A",'6a+c+n'!M21,0),0)</f>
        <v>0</v>
      </c>
      <c r="N21" s="28">
        <f>IF($C$4="Attiecināmās izmaksas",IF('6a+c+n'!$Q21="A",'6a+c+n'!N21,0),0)</f>
        <v>0</v>
      </c>
      <c r="O21" s="28">
        <f>IF($C$4="Attiecināmās izmaksas",IF('6a+c+n'!$Q21="A",'6a+c+n'!O21,0),0)</f>
        <v>0</v>
      </c>
      <c r="P21" s="59">
        <f>IF($C$4="Attiecināmās izmaksas",IF('6a+c+n'!$Q21="A",'6a+c+n'!P21,0),0)</f>
        <v>0</v>
      </c>
    </row>
    <row r="22" spans="1:16" ht="22.5">
      <c r="A22" s="64">
        <f>IF(P22=0,0,IF(COUNTBLANK(P22)=1,0,COUNTA($P$14:P22)))</f>
        <v>0</v>
      </c>
      <c r="B22" s="28" t="str">
        <f>IF($C$4="Attiecināmās izmaksas",IF('6a+c+n'!$Q22="A",'6a+c+n'!B22,0),0)</f>
        <v>09-00000</v>
      </c>
      <c r="C22" s="28" t="str">
        <f>IF($C$4="Attiecināmās izmaksas",IF('6a+c+n'!$Q22="A",'6a+c+n'!C22,0),0)</f>
        <v>Apakšējais juma siltumizolācijas slānis Paroc Ros 30 G vai ekvivalents; λ=0,036W/mK, b=120</v>
      </c>
      <c r="D22" s="28" t="str">
        <f>IF($C$4="Attiecināmās izmaksas",IF('6a+c+n'!$Q22="A",'6a+c+n'!D22,0),0)</f>
        <v>m2</v>
      </c>
      <c r="E22" s="59"/>
      <c r="F22" s="81"/>
      <c r="G22" s="28">
        <f>IF($C$4="Attiecināmās izmaksas",IF('6a+c+n'!$Q22="A",'6a+c+n'!G22,0),0)</f>
        <v>0</v>
      </c>
      <c r="H22" s="28">
        <f>IF($C$4="Attiecināmās izmaksas",IF('6a+c+n'!$Q22="A",'6a+c+n'!H22,0),0)</f>
        <v>0</v>
      </c>
      <c r="I22" s="28"/>
      <c r="J22" s="28"/>
      <c r="K22" s="59">
        <f>IF($C$4="Attiecināmās izmaksas",IF('6a+c+n'!$Q22="A",'6a+c+n'!K22,0),0)</f>
        <v>0</v>
      </c>
      <c r="L22" s="81">
        <f>IF($C$4="Attiecināmās izmaksas",IF('6a+c+n'!$Q22="A",'6a+c+n'!L22,0),0)</f>
        <v>0</v>
      </c>
      <c r="M22" s="28">
        <f>IF($C$4="Attiecināmās izmaksas",IF('6a+c+n'!$Q22="A",'6a+c+n'!M22,0),0)</f>
        <v>0</v>
      </c>
      <c r="N22" s="28">
        <f>IF($C$4="Attiecināmās izmaksas",IF('6a+c+n'!$Q22="A",'6a+c+n'!N22,0),0)</f>
        <v>0</v>
      </c>
      <c r="O22" s="28">
        <f>IF($C$4="Attiecināmās izmaksas",IF('6a+c+n'!$Q22="A",'6a+c+n'!O22,0),0)</f>
        <v>0</v>
      </c>
      <c r="P22" s="59">
        <f>IF($C$4="Attiecināmās izmaksas",IF('6a+c+n'!$Q22="A",'6a+c+n'!P22,0),0)</f>
        <v>0</v>
      </c>
    </row>
    <row r="23" spans="1:16" ht="22.5">
      <c r="A23" s="64">
        <f>IF(P23=0,0,IF(COUNTBLANK(P23)=1,0,COUNTA($P$14:P23)))</f>
        <v>0</v>
      </c>
      <c r="B23" s="28" t="str">
        <f>IF($C$4="Attiecināmās izmaksas",IF('6a+c+n'!$Q23="A",'6a+c+n'!B23,0),0)</f>
        <v>09-00000</v>
      </c>
      <c r="C23" s="28" t="str">
        <f>IF($C$4="Attiecināmās izmaksas",IF('6a+c+n'!$Q23="A",'6a+c+n'!C23,0),0)</f>
        <v>Augšējais jumta siltumizolācijas slānis Paroc Rob 80 vai ekvivalents; λ=0,038W/mK, b=30</v>
      </c>
      <c r="D23" s="28" t="str">
        <f>IF($C$4="Attiecināmās izmaksas",IF('6a+c+n'!$Q23="A",'6a+c+n'!D23,0),0)</f>
        <v>m2</v>
      </c>
      <c r="E23" s="59"/>
      <c r="F23" s="81"/>
      <c r="G23" s="28">
        <f>IF($C$4="Attiecināmās izmaksas",IF('6a+c+n'!$Q23="A",'6a+c+n'!G23,0),0)</f>
        <v>0</v>
      </c>
      <c r="H23" s="28">
        <f>IF($C$4="Attiecināmās izmaksas",IF('6a+c+n'!$Q23="A",'6a+c+n'!H23,0),0)</f>
        <v>0</v>
      </c>
      <c r="I23" s="28"/>
      <c r="J23" s="28"/>
      <c r="K23" s="59">
        <f>IF($C$4="Attiecināmās izmaksas",IF('6a+c+n'!$Q23="A",'6a+c+n'!K23,0),0)</f>
        <v>0</v>
      </c>
      <c r="L23" s="81">
        <f>IF($C$4="Attiecināmās izmaksas",IF('6a+c+n'!$Q23="A",'6a+c+n'!L23,0),0)</f>
        <v>0</v>
      </c>
      <c r="M23" s="28">
        <f>IF($C$4="Attiecināmās izmaksas",IF('6a+c+n'!$Q23="A",'6a+c+n'!M23,0),0)</f>
        <v>0</v>
      </c>
      <c r="N23" s="28">
        <f>IF($C$4="Attiecināmās izmaksas",IF('6a+c+n'!$Q23="A",'6a+c+n'!N23,0),0)</f>
        <v>0</v>
      </c>
      <c r="O23" s="28">
        <f>IF($C$4="Attiecināmās izmaksas",IF('6a+c+n'!$Q23="A",'6a+c+n'!O23,0),0)</f>
        <v>0</v>
      </c>
      <c r="P23" s="59">
        <f>IF($C$4="Attiecināmās izmaksas",IF('6a+c+n'!$Q23="A",'6a+c+n'!P23,0),0)</f>
        <v>0</v>
      </c>
    </row>
    <row r="24" spans="1:16" ht="22.5">
      <c r="A24" s="64">
        <f>IF(P24=0,0,IF(COUNTBLANK(P24)=1,0,COUNTA($P$14:P24)))</f>
        <v>0</v>
      </c>
      <c r="B24" s="28" t="str">
        <f>IF($C$4="Attiecināmās izmaksas",IF('6a+c+n'!$Q24="A",'6a+c+n'!B24,0),0)</f>
        <v>09-00000</v>
      </c>
      <c r="C24" s="28" t="str">
        <f>IF($C$4="Attiecināmās izmaksas",IF('6a+c+n'!$Q24="A",'6a+c+n'!C24,0),0)</f>
        <v>Teleskopiskie jumta izolācijas dībeļi, t.sk. skrūves 3gab/m2</v>
      </c>
      <c r="D24" s="28" t="str">
        <f>IF($C$4="Attiecināmās izmaksas",IF('6a+c+n'!$Q24="A",'6a+c+n'!D24,0),0)</f>
        <v>gab.</v>
      </c>
      <c r="E24" s="59"/>
      <c r="F24" s="81"/>
      <c r="G24" s="28">
        <f>IF($C$4="Attiecināmās izmaksas",IF('6a+c+n'!$Q24="A",'6a+c+n'!G24,0),0)</f>
        <v>0</v>
      </c>
      <c r="H24" s="28">
        <f>IF($C$4="Attiecināmās izmaksas",IF('6a+c+n'!$Q24="A",'6a+c+n'!H24,0),0)</f>
        <v>0</v>
      </c>
      <c r="I24" s="28"/>
      <c r="J24" s="28"/>
      <c r="K24" s="59">
        <f>IF($C$4="Attiecināmās izmaksas",IF('6a+c+n'!$Q24="A",'6a+c+n'!K24,0),0)</f>
        <v>0</v>
      </c>
      <c r="L24" s="81">
        <f>IF($C$4="Attiecināmās izmaksas",IF('6a+c+n'!$Q24="A",'6a+c+n'!L24,0),0)</f>
        <v>0</v>
      </c>
      <c r="M24" s="28">
        <f>IF($C$4="Attiecināmās izmaksas",IF('6a+c+n'!$Q24="A",'6a+c+n'!M24,0),0)</f>
        <v>0</v>
      </c>
      <c r="N24" s="28">
        <f>IF($C$4="Attiecināmās izmaksas",IF('6a+c+n'!$Q24="A",'6a+c+n'!N24,0),0)</f>
        <v>0</v>
      </c>
      <c r="O24" s="28">
        <f>IF($C$4="Attiecināmās izmaksas",IF('6a+c+n'!$Q24="A",'6a+c+n'!O24,0),0)</f>
        <v>0</v>
      </c>
      <c r="P24" s="59">
        <f>IF($C$4="Attiecināmās izmaksas",IF('6a+c+n'!$Q24="A",'6a+c+n'!P24,0),0)</f>
        <v>0</v>
      </c>
    </row>
    <row r="25" spans="1:16" ht="22.5">
      <c r="A25" s="64">
        <f>IF(P25=0,0,IF(COUNTBLANK(P25)=1,0,COUNTA($P$14:P25)))</f>
        <v>0</v>
      </c>
      <c r="B25" s="28" t="str">
        <f>IF($C$4="Attiecināmās izmaksas",IF('6a+c+n'!$Q25="A",'6a+c+n'!B25,0),0)</f>
        <v>09-00000</v>
      </c>
      <c r="C25" s="28" t="str">
        <f>IF($C$4="Attiecināmās izmaksas",IF('6a+c+n'!$Q25="A",'6a+c+n'!C25,0),0)</f>
        <v>Ruļļveida hidroizolācija TECHNONICOL Technoelast Premium SBS  - apakšklājs</v>
      </c>
      <c r="D25" s="28" t="str">
        <f>IF($C$4="Attiecināmās izmaksas",IF('6a+c+n'!$Q25="A",'6a+c+n'!D25,0),0)</f>
        <v>m2</v>
      </c>
      <c r="E25" s="59"/>
      <c r="F25" s="81"/>
      <c r="G25" s="28">
        <f>IF($C$4="Attiecināmās izmaksas",IF('6a+c+n'!$Q25="A",'6a+c+n'!G25,0),0)</f>
        <v>0</v>
      </c>
      <c r="H25" s="28">
        <f>IF($C$4="Attiecināmās izmaksas",IF('6a+c+n'!$Q25="A",'6a+c+n'!H25,0),0)</f>
        <v>0</v>
      </c>
      <c r="I25" s="28"/>
      <c r="J25" s="28"/>
      <c r="K25" s="59">
        <f>IF($C$4="Attiecināmās izmaksas",IF('6a+c+n'!$Q25="A",'6a+c+n'!K25,0),0)</f>
        <v>0</v>
      </c>
      <c r="L25" s="81">
        <f>IF($C$4="Attiecināmās izmaksas",IF('6a+c+n'!$Q25="A",'6a+c+n'!L25,0),0)</f>
        <v>0</v>
      </c>
      <c r="M25" s="28">
        <f>IF($C$4="Attiecināmās izmaksas",IF('6a+c+n'!$Q25="A",'6a+c+n'!M25,0),0)</f>
        <v>0</v>
      </c>
      <c r="N25" s="28">
        <f>IF($C$4="Attiecināmās izmaksas",IF('6a+c+n'!$Q25="A",'6a+c+n'!N25,0),0)</f>
        <v>0</v>
      </c>
      <c r="O25" s="28">
        <f>IF($C$4="Attiecināmās izmaksas",IF('6a+c+n'!$Q25="A",'6a+c+n'!O25,0),0)</f>
        <v>0</v>
      </c>
      <c r="P25" s="59">
        <f>IF($C$4="Attiecināmās izmaksas",IF('6a+c+n'!$Q25="A",'6a+c+n'!P25,0),0)</f>
        <v>0</v>
      </c>
    </row>
    <row r="26" spans="1:16" ht="56.25">
      <c r="A26" s="64">
        <f>IF(P26=0,0,IF(COUNTBLANK(P26)=1,0,COUNTA($P$14:P26)))</f>
        <v>0</v>
      </c>
      <c r="B26" s="28" t="str">
        <f>IF($C$4="Attiecināmās izmaksas",IF('6a+c+n'!$Q26="A",'6a+c+n'!B26,0),0)</f>
        <v>09-00000</v>
      </c>
      <c r="C26" s="28" t="str">
        <f>IF($C$4="Attiecināmās izmaksas",IF('6a+c+n'!$Q26="A",'6a+c+n'!C26,0),0)</f>
        <v>Ruļļveida hidroizolācija TECHNONICOL Technoelast EKP K-PS 170/5000  - virsklājs, t.sk. papaildus slāņu veidošana pie ventilācijas skursteņiem, jumta aeratoriem, jumta lūkām, u.c. izbīdījumiem un izbūvēm jumtā</v>
      </c>
      <c r="D26" s="28" t="str">
        <f>IF($C$4="Attiecināmās izmaksas",IF('6a+c+n'!$Q26="A",'6a+c+n'!D26,0),0)</f>
        <v>m2</v>
      </c>
      <c r="E26" s="59"/>
      <c r="F26" s="81"/>
      <c r="G26" s="28">
        <f>IF($C$4="Attiecināmās izmaksas",IF('6a+c+n'!$Q26="A",'6a+c+n'!G26,0),0)</f>
        <v>0</v>
      </c>
      <c r="H26" s="28">
        <f>IF($C$4="Attiecināmās izmaksas",IF('6a+c+n'!$Q26="A",'6a+c+n'!H26,0),0)</f>
        <v>0</v>
      </c>
      <c r="I26" s="28"/>
      <c r="J26" s="28"/>
      <c r="K26" s="59">
        <f>IF($C$4="Attiecināmās izmaksas",IF('6a+c+n'!$Q26="A",'6a+c+n'!K26,0),0)</f>
        <v>0</v>
      </c>
      <c r="L26" s="81">
        <f>IF($C$4="Attiecināmās izmaksas",IF('6a+c+n'!$Q26="A",'6a+c+n'!L26,0),0)</f>
        <v>0</v>
      </c>
      <c r="M26" s="28">
        <f>IF($C$4="Attiecināmās izmaksas",IF('6a+c+n'!$Q26="A",'6a+c+n'!M26,0),0)</f>
        <v>0</v>
      </c>
      <c r="N26" s="28">
        <f>IF($C$4="Attiecināmās izmaksas",IF('6a+c+n'!$Q26="A",'6a+c+n'!N26,0),0)</f>
        <v>0</v>
      </c>
      <c r="O26" s="28">
        <f>IF($C$4="Attiecināmās izmaksas",IF('6a+c+n'!$Q26="A",'6a+c+n'!O26,0),0)</f>
        <v>0</v>
      </c>
      <c r="P26" s="59">
        <f>IF($C$4="Attiecināmās izmaksas",IF('6a+c+n'!$Q26="A",'6a+c+n'!P26,0),0)</f>
        <v>0</v>
      </c>
    </row>
    <row r="27" spans="1:16" ht="22.5">
      <c r="A27" s="64">
        <f>IF(P27=0,0,IF(COUNTBLANK(P27)=1,0,COUNTA($P$14:P27)))</f>
        <v>0</v>
      </c>
      <c r="B27" s="28" t="str">
        <f>IF($C$4="Attiecināmās izmaksas",IF('6a+c+n'!$Q27="A",'6a+c+n'!B27,0),0)</f>
        <v>09-00000</v>
      </c>
      <c r="C27" s="28" t="str">
        <f>IF($C$4="Attiecināmās izmaksas",IF('6a+c+n'!$Q27="A",'6a+c+n'!C27,0),0)</f>
        <v>Gaisa kanālu veidošana siltumizolācijas slānī</v>
      </c>
      <c r="D27" s="28" t="str">
        <f>IF($C$4="Attiecināmās izmaksas",IF('6a+c+n'!$Q27="A",'6a+c+n'!D27,0),0)</f>
        <v>kompl</v>
      </c>
      <c r="E27" s="59"/>
      <c r="F27" s="81"/>
      <c r="G27" s="28">
        <f>IF($C$4="Attiecināmās izmaksas",IF('6a+c+n'!$Q27="A",'6a+c+n'!G27,0),0)</f>
        <v>0</v>
      </c>
      <c r="H27" s="28">
        <f>IF($C$4="Attiecināmās izmaksas",IF('6a+c+n'!$Q27="A",'6a+c+n'!H27,0),0)</f>
        <v>0</v>
      </c>
      <c r="I27" s="28"/>
      <c r="J27" s="28"/>
      <c r="K27" s="59">
        <f>IF($C$4="Attiecināmās izmaksas",IF('6a+c+n'!$Q27="A",'6a+c+n'!K27,0),0)</f>
        <v>0</v>
      </c>
      <c r="L27" s="81">
        <f>IF($C$4="Attiecināmās izmaksas",IF('6a+c+n'!$Q27="A",'6a+c+n'!L27,0),0)</f>
        <v>0</v>
      </c>
      <c r="M27" s="28">
        <f>IF($C$4="Attiecināmās izmaksas",IF('6a+c+n'!$Q27="A",'6a+c+n'!M27,0),0)</f>
        <v>0</v>
      </c>
      <c r="N27" s="28">
        <f>IF($C$4="Attiecināmās izmaksas",IF('6a+c+n'!$Q27="A",'6a+c+n'!N27,0),0)</f>
        <v>0</v>
      </c>
      <c r="O27" s="28">
        <f>IF($C$4="Attiecināmās izmaksas",IF('6a+c+n'!$Q27="A",'6a+c+n'!O27,0),0)</f>
        <v>0</v>
      </c>
      <c r="P27" s="59">
        <f>IF($C$4="Attiecināmās izmaksas",IF('6a+c+n'!$Q27="A",'6a+c+n'!P27,0),0)</f>
        <v>0</v>
      </c>
    </row>
    <row r="28" spans="1:16" ht="22.5">
      <c r="A28" s="64">
        <f>IF(P28=0,0,IF(COUNTBLANK(P28)=1,0,COUNTA($P$14:P28)))</f>
        <v>0</v>
      </c>
      <c r="B28" s="28" t="str">
        <f>IF($C$4="Attiecināmās izmaksas",IF('6a+c+n'!$Q28="A",'6a+c+n'!B28,0),0)</f>
        <v>09-00000</v>
      </c>
      <c r="C28" s="28" t="str">
        <f>IF($C$4="Attiecināmās izmaksas",IF('6a+c+n'!$Q28="A",'6a+c+n'!C28,0),0)</f>
        <v>Jumta aeratoru uzstādīšana d=110mm</v>
      </c>
      <c r="D28" s="28" t="str">
        <f>IF($C$4="Attiecināmās izmaksas",IF('6a+c+n'!$Q28="A",'6a+c+n'!D28,0),0)</f>
        <v>kompl</v>
      </c>
      <c r="E28" s="59"/>
      <c r="F28" s="81"/>
      <c r="G28" s="28">
        <f>IF($C$4="Attiecināmās izmaksas",IF('6a+c+n'!$Q28="A",'6a+c+n'!G28,0),0)</f>
        <v>0</v>
      </c>
      <c r="H28" s="28">
        <f>IF($C$4="Attiecināmās izmaksas",IF('6a+c+n'!$Q28="A",'6a+c+n'!H28,0),0)</f>
        <v>0</v>
      </c>
      <c r="I28" s="28"/>
      <c r="J28" s="28"/>
      <c r="K28" s="59">
        <f>IF($C$4="Attiecināmās izmaksas",IF('6a+c+n'!$Q28="A",'6a+c+n'!K28,0),0)</f>
        <v>0</v>
      </c>
      <c r="L28" s="81">
        <f>IF($C$4="Attiecināmās izmaksas",IF('6a+c+n'!$Q28="A",'6a+c+n'!L28,0),0)</f>
        <v>0</v>
      </c>
      <c r="M28" s="28">
        <f>IF($C$4="Attiecināmās izmaksas",IF('6a+c+n'!$Q28="A",'6a+c+n'!M28,0),0)</f>
        <v>0</v>
      </c>
      <c r="N28" s="28">
        <f>IF($C$4="Attiecināmās izmaksas",IF('6a+c+n'!$Q28="A",'6a+c+n'!N28,0),0)</f>
        <v>0</v>
      </c>
      <c r="O28" s="28">
        <f>IF($C$4="Attiecināmās izmaksas",IF('6a+c+n'!$Q28="A",'6a+c+n'!O28,0),0)</f>
        <v>0</v>
      </c>
      <c r="P28" s="59">
        <f>IF($C$4="Attiecināmās izmaksas",IF('6a+c+n'!$Q28="A",'6a+c+n'!P28,0),0)</f>
        <v>0</v>
      </c>
    </row>
    <row r="29" spans="1:16" ht="22.5">
      <c r="A29" s="64">
        <f>IF(P29=0,0,IF(COUNTBLANK(P29)=1,0,COUNTA($P$14:P29)))</f>
        <v>0</v>
      </c>
      <c r="B29" s="28" t="str">
        <f>IF($C$4="Attiecināmās izmaksas",IF('6a+c+n'!$Q29="A",'6a+c+n'!B29,0),0)</f>
        <v>09-00000</v>
      </c>
      <c r="C29" s="28" t="str">
        <f>IF($C$4="Attiecināmās izmaksas",IF('6a+c+n'!$Q29="A",'6a+c+n'!C29,0),0)</f>
        <v>Impregnētas koka sijas 120x50, l=800, S=800 montāža, t.sk. stiprinājumi</v>
      </c>
      <c r="D29" s="28" t="str">
        <f>IF($C$4="Attiecināmās izmaksas",IF('6a+c+n'!$Q29="A",'6a+c+n'!D29,0),0)</f>
        <v>gab</v>
      </c>
      <c r="E29" s="59"/>
      <c r="F29" s="81"/>
      <c r="G29" s="28">
        <f>IF($C$4="Attiecināmās izmaksas",IF('6a+c+n'!$Q29="A",'6a+c+n'!G29,0),0)</f>
        <v>0</v>
      </c>
      <c r="H29" s="28">
        <f>IF($C$4="Attiecināmās izmaksas",IF('6a+c+n'!$Q29="A",'6a+c+n'!H29,0),0)</f>
        <v>0</v>
      </c>
      <c r="I29" s="28"/>
      <c r="J29" s="28"/>
      <c r="K29" s="59">
        <f>IF($C$4="Attiecināmās izmaksas",IF('6a+c+n'!$Q29="A",'6a+c+n'!K29,0),0)</f>
        <v>0</v>
      </c>
      <c r="L29" s="81">
        <f>IF($C$4="Attiecināmās izmaksas",IF('6a+c+n'!$Q29="A",'6a+c+n'!L29,0),0)</f>
        <v>0</v>
      </c>
      <c r="M29" s="28">
        <f>IF($C$4="Attiecināmās izmaksas",IF('6a+c+n'!$Q29="A",'6a+c+n'!M29,0),0)</f>
        <v>0</v>
      </c>
      <c r="N29" s="28">
        <f>IF($C$4="Attiecināmās izmaksas",IF('6a+c+n'!$Q29="A",'6a+c+n'!N29,0),0)</f>
        <v>0</v>
      </c>
      <c r="O29" s="28">
        <f>IF($C$4="Attiecināmās izmaksas",IF('6a+c+n'!$Q29="A",'6a+c+n'!O29,0),0)</f>
        <v>0</v>
      </c>
      <c r="P29" s="59">
        <f>IF($C$4="Attiecināmās izmaksas",IF('6a+c+n'!$Q29="A",'6a+c+n'!P29,0),0)</f>
        <v>0</v>
      </c>
    </row>
    <row r="30" spans="1:16" ht="22.5">
      <c r="A30" s="64">
        <f>IF(P30=0,0,IF(COUNTBLANK(P30)=1,0,COUNTA($P$14:P30)))</f>
        <v>0</v>
      </c>
      <c r="B30" s="28" t="str">
        <f>IF($C$4="Attiecināmās izmaksas",IF('6a+c+n'!$Q30="A",'6a+c+n'!B30,0),0)</f>
        <v>09-00000</v>
      </c>
      <c r="C30" s="28" t="str">
        <f>IF($C$4="Attiecināmās izmaksas",IF('6a+c+n'!$Q30="A",'6a+c+n'!C30,0),0)</f>
        <v>Impregnētas koka sijas 100x50, montāža, t.sk. stiprinājumi</v>
      </c>
      <c r="D30" s="28" t="str">
        <f>IF($C$4="Attiecināmās izmaksas",IF('6a+c+n'!$Q30="A",'6a+c+n'!D30,0),0)</f>
        <v>tm</v>
      </c>
      <c r="E30" s="59"/>
      <c r="F30" s="81"/>
      <c r="G30" s="28">
        <f>IF($C$4="Attiecināmās izmaksas",IF('6a+c+n'!$Q30="A",'6a+c+n'!G30,0),0)</f>
        <v>0</v>
      </c>
      <c r="H30" s="28">
        <f>IF($C$4="Attiecināmās izmaksas",IF('6a+c+n'!$Q30="A",'6a+c+n'!H30,0),0)</f>
        <v>0</v>
      </c>
      <c r="I30" s="28"/>
      <c r="J30" s="28"/>
      <c r="K30" s="59">
        <f>IF($C$4="Attiecināmās izmaksas",IF('6a+c+n'!$Q30="A",'6a+c+n'!K30,0),0)</f>
        <v>0</v>
      </c>
      <c r="L30" s="81">
        <f>IF($C$4="Attiecināmās izmaksas",IF('6a+c+n'!$Q30="A",'6a+c+n'!L30,0),0)</f>
        <v>0</v>
      </c>
      <c r="M30" s="28">
        <f>IF($C$4="Attiecināmās izmaksas",IF('6a+c+n'!$Q30="A",'6a+c+n'!M30,0),0)</f>
        <v>0</v>
      </c>
      <c r="N30" s="28">
        <f>IF($C$4="Attiecināmās izmaksas",IF('6a+c+n'!$Q30="A",'6a+c+n'!N30,0),0)</f>
        <v>0</v>
      </c>
      <c r="O30" s="28">
        <f>IF($C$4="Attiecināmās izmaksas",IF('6a+c+n'!$Q30="A",'6a+c+n'!O30,0),0)</f>
        <v>0</v>
      </c>
      <c r="P30" s="59">
        <f>IF($C$4="Attiecināmās izmaksas",IF('6a+c+n'!$Q30="A",'6a+c+n'!P30,0),0)</f>
        <v>0</v>
      </c>
    </row>
    <row r="31" spans="1:16" ht="22.5">
      <c r="A31" s="64">
        <f>IF(P31=0,0,IF(COUNTBLANK(P31)=1,0,COUNTA($P$14:P31)))</f>
        <v>0</v>
      </c>
      <c r="B31" s="28" t="str">
        <f>IF($C$4="Attiecināmās izmaksas",IF('6a+c+n'!$Q31="A",'6a+c+n'!B31,0),0)</f>
        <v>09-00000</v>
      </c>
      <c r="C31" s="28" t="str">
        <f>IF($C$4="Attiecināmās izmaksas",IF('6a+c+n'!$Q31="A",'6a+c+n'!C31,0),0)</f>
        <v>Apdares dēļi 20x150mm  t.sk. stiprinājumi</v>
      </c>
      <c r="D31" s="28" t="str">
        <f>IF($C$4="Attiecināmās izmaksas",IF('6a+c+n'!$Q31="A",'6a+c+n'!D31,0),0)</f>
        <v>tm</v>
      </c>
      <c r="E31" s="59"/>
      <c r="F31" s="81"/>
      <c r="G31" s="28">
        <f>IF($C$4="Attiecināmās izmaksas",IF('6a+c+n'!$Q31="A",'6a+c+n'!G31,0),0)</f>
        <v>0</v>
      </c>
      <c r="H31" s="28">
        <f>IF($C$4="Attiecināmās izmaksas",IF('6a+c+n'!$Q31="A",'6a+c+n'!H31,0),0)</f>
        <v>0</v>
      </c>
      <c r="I31" s="28"/>
      <c r="J31" s="28"/>
      <c r="K31" s="59">
        <f>IF($C$4="Attiecināmās izmaksas",IF('6a+c+n'!$Q31="A",'6a+c+n'!K31,0),0)</f>
        <v>0</v>
      </c>
      <c r="L31" s="81">
        <f>IF($C$4="Attiecināmās izmaksas",IF('6a+c+n'!$Q31="A",'6a+c+n'!L31,0),0)</f>
        <v>0</v>
      </c>
      <c r="M31" s="28">
        <f>IF($C$4="Attiecināmās izmaksas",IF('6a+c+n'!$Q31="A",'6a+c+n'!M31,0),0)</f>
        <v>0</v>
      </c>
      <c r="N31" s="28">
        <f>IF($C$4="Attiecināmās izmaksas",IF('6a+c+n'!$Q31="A",'6a+c+n'!N31,0),0)</f>
        <v>0</v>
      </c>
      <c r="O31" s="28">
        <f>IF($C$4="Attiecināmās izmaksas",IF('6a+c+n'!$Q31="A",'6a+c+n'!O31,0),0)</f>
        <v>0</v>
      </c>
      <c r="P31" s="59">
        <f>IF($C$4="Attiecināmās izmaksas",IF('6a+c+n'!$Q31="A",'6a+c+n'!P31,0),0)</f>
        <v>0</v>
      </c>
    </row>
    <row r="32" spans="1:16" ht="33.75">
      <c r="A32" s="64">
        <f>IF(P32=0,0,IF(COUNTBLANK(P32)=1,0,COUNTA($P$14:P32)))</f>
        <v>0</v>
      </c>
      <c r="B32" s="28" t="str">
        <f>IF($C$4="Attiecināmās izmaksas",IF('6a+c+n'!$Q32="A",'6a+c+n'!B32,0),0)</f>
        <v>09-00000</v>
      </c>
      <c r="C32" s="28" t="str">
        <f>IF($C$4="Attiecināmās izmaksas",IF('6a+c+n'!$Q32="A",'6a+c+n'!C32,0),0)</f>
        <v>Cinkota skārda ar PURAL pārklajumu jumta karnīzes montāža , b=0,5mm, h~150 mm. Tonis atbilstoši krāsu pasei.</v>
      </c>
      <c r="D32" s="28" t="str">
        <f>IF($C$4="Attiecināmās izmaksas",IF('6a+c+n'!$Q32="A",'6a+c+n'!D32,0),0)</f>
        <v>tm</v>
      </c>
      <c r="E32" s="59"/>
      <c r="F32" s="81"/>
      <c r="G32" s="28">
        <f>IF($C$4="Attiecināmās izmaksas",IF('6a+c+n'!$Q32="A",'6a+c+n'!G32,0),0)</f>
        <v>0</v>
      </c>
      <c r="H32" s="28">
        <f>IF($C$4="Attiecināmās izmaksas",IF('6a+c+n'!$Q32="A",'6a+c+n'!H32,0),0)</f>
        <v>0</v>
      </c>
      <c r="I32" s="28"/>
      <c r="J32" s="28"/>
      <c r="K32" s="59">
        <f>IF($C$4="Attiecināmās izmaksas",IF('6a+c+n'!$Q32="A",'6a+c+n'!K32,0),0)</f>
        <v>0</v>
      </c>
      <c r="L32" s="81">
        <f>IF($C$4="Attiecināmās izmaksas",IF('6a+c+n'!$Q32="A",'6a+c+n'!L32,0),0)</f>
        <v>0</v>
      </c>
      <c r="M32" s="28">
        <f>IF($C$4="Attiecināmās izmaksas",IF('6a+c+n'!$Q32="A",'6a+c+n'!M32,0),0)</f>
        <v>0</v>
      </c>
      <c r="N32" s="28">
        <f>IF($C$4="Attiecināmās izmaksas",IF('6a+c+n'!$Q32="A",'6a+c+n'!N32,0),0)</f>
        <v>0</v>
      </c>
      <c r="O32" s="28">
        <f>IF($C$4="Attiecināmās izmaksas",IF('6a+c+n'!$Q32="A",'6a+c+n'!O32,0),0)</f>
        <v>0</v>
      </c>
      <c r="P32" s="59">
        <f>IF($C$4="Attiecināmās izmaksas",IF('6a+c+n'!$Q32="A",'6a+c+n'!P32,0),0)</f>
        <v>0</v>
      </c>
    </row>
    <row r="33" spans="1:16" ht="22.5">
      <c r="A33" s="64">
        <f>IF(P33=0,0,IF(COUNTBLANK(P33)=1,0,COUNTA($P$14:P33)))</f>
        <v>0</v>
      </c>
      <c r="B33" s="28" t="str">
        <f>IF($C$4="Attiecināmās izmaksas",IF('6a+c+n'!$Q33="A",'6a+c+n'!B33,0),0)</f>
        <v>09-00000</v>
      </c>
      <c r="C33" s="28" t="str">
        <f>IF($C$4="Attiecināmās izmaksas",IF('6a+c+n'!$Q33="A",'6a+c+n'!C33,0),0)</f>
        <v>Stūra profils ar lāseni ALB - ED - C</v>
      </c>
      <c r="D33" s="28" t="str">
        <f>IF($C$4="Attiecināmās izmaksas",IF('6a+c+n'!$Q33="A",'6a+c+n'!D33,0),0)</f>
        <v>tm</v>
      </c>
      <c r="E33" s="59"/>
      <c r="F33" s="81"/>
      <c r="G33" s="28">
        <f>IF($C$4="Attiecināmās izmaksas",IF('6a+c+n'!$Q33="A",'6a+c+n'!G33,0),0)</f>
        <v>0</v>
      </c>
      <c r="H33" s="28">
        <f>IF($C$4="Attiecināmās izmaksas",IF('6a+c+n'!$Q33="A",'6a+c+n'!H33,0),0)</f>
        <v>0</v>
      </c>
      <c r="I33" s="28"/>
      <c r="J33" s="28"/>
      <c r="K33" s="59">
        <f>IF($C$4="Attiecināmās izmaksas",IF('6a+c+n'!$Q33="A",'6a+c+n'!K33,0),0)</f>
        <v>0</v>
      </c>
      <c r="L33" s="81">
        <f>IF($C$4="Attiecināmās izmaksas",IF('6a+c+n'!$Q33="A",'6a+c+n'!L33,0),0)</f>
        <v>0</v>
      </c>
      <c r="M33" s="28">
        <f>IF($C$4="Attiecināmās izmaksas",IF('6a+c+n'!$Q33="A",'6a+c+n'!M33,0),0)</f>
        <v>0</v>
      </c>
      <c r="N33" s="28">
        <f>IF($C$4="Attiecināmās izmaksas",IF('6a+c+n'!$Q33="A",'6a+c+n'!N33,0),0)</f>
        <v>0</v>
      </c>
      <c r="O33" s="28">
        <f>IF($C$4="Attiecināmās izmaksas",IF('6a+c+n'!$Q33="A",'6a+c+n'!O33,0),0)</f>
        <v>0</v>
      </c>
      <c r="P33" s="59">
        <f>IF($C$4="Attiecināmās izmaksas",IF('6a+c+n'!$Q33="A",'6a+c+n'!P33,0),0)</f>
        <v>0</v>
      </c>
    </row>
    <row r="34" spans="1:16">
      <c r="A34" s="64">
        <f>IF(P34=0,0,IF(COUNTBLANK(P34)=1,0,COUNTA($P$14:P34)))</f>
        <v>0</v>
      </c>
      <c r="B34" s="28">
        <f>IF($C$4="Attiecināmās izmaksas",IF('6a+c+n'!$Q34="A",'6a+c+n'!B34,0),0)</f>
        <v>0</v>
      </c>
      <c r="C34" s="28">
        <f>IF($C$4="Attiecināmās izmaksas",IF('6a+c+n'!$Q34="A",'6a+c+n'!C34,0),0)</f>
        <v>0</v>
      </c>
      <c r="D34" s="28">
        <f>IF($C$4="Attiecināmās izmaksas",IF('6a+c+n'!$Q34="A",'6a+c+n'!D34,0),0)</f>
        <v>0</v>
      </c>
      <c r="E34" s="59"/>
      <c r="F34" s="81"/>
      <c r="G34" s="28">
        <f>IF($C$4="Attiecināmās izmaksas",IF('6a+c+n'!$Q34="A",'6a+c+n'!G34,0),0)</f>
        <v>0</v>
      </c>
      <c r="H34" s="28">
        <f>IF($C$4="Attiecināmās izmaksas",IF('6a+c+n'!$Q34="A",'6a+c+n'!H34,0),0)</f>
        <v>0</v>
      </c>
      <c r="I34" s="28"/>
      <c r="J34" s="28"/>
      <c r="K34" s="59">
        <f>IF($C$4="Attiecināmās izmaksas",IF('6a+c+n'!$Q34="A",'6a+c+n'!K34,0),0)</f>
        <v>0</v>
      </c>
      <c r="L34" s="81">
        <f>IF($C$4="Attiecināmās izmaksas",IF('6a+c+n'!$Q34="A",'6a+c+n'!L34,0),0)</f>
        <v>0</v>
      </c>
      <c r="M34" s="28">
        <f>IF($C$4="Attiecināmās izmaksas",IF('6a+c+n'!$Q34="A",'6a+c+n'!M34,0),0)</f>
        <v>0</v>
      </c>
      <c r="N34" s="28">
        <f>IF($C$4="Attiecināmās izmaksas",IF('6a+c+n'!$Q34="A",'6a+c+n'!N34,0),0)</f>
        <v>0</v>
      </c>
      <c r="O34" s="28">
        <f>IF($C$4="Attiecināmās izmaksas",IF('6a+c+n'!$Q34="A",'6a+c+n'!O34,0),0)</f>
        <v>0</v>
      </c>
      <c r="P34" s="59">
        <f>IF($C$4="Attiecināmās izmaksas",IF('6a+c+n'!$Q34="A",'6a+c+n'!P34,0),0)</f>
        <v>0</v>
      </c>
    </row>
    <row r="35" spans="1:16" ht="22.5">
      <c r="A35" s="64">
        <f>IF(P35=0,0,IF(COUNTBLANK(P35)=1,0,COUNTA($P$14:P35)))</f>
        <v>0</v>
      </c>
      <c r="B35" s="28" t="str">
        <f>IF($C$4="Attiecināmās izmaksas",IF('6a+c+n'!$Q35="A",'6a+c+n'!B35,0),0)</f>
        <v>09-00000</v>
      </c>
      <c r="C35" s="28" t="str">
        <f>IF($C$4="Attiecināmās izmaksas",IF('6a+c+n'!$Q35="A",'6a+c+n'!C35,0),0)</f>
        <v>Apakšējais juma siltumizolācijas slānis Paroc Ros 30 vai ekvivalents; λ=0,036W/mK, b=100</v>
      </c>
      <c r="D35" s="28" t="str">
        <f>IF($C$4="Attiecināmās izmaksas",IF('6a+c+n'!$Q35="A",'6a+c+n'!D35,0),0)</f>
        <v>m2</v>
      </c>
      <c r="E35" s="59"/>
      <c r="F35" s="81"/>
      <c r="G35" s="28">
        <f>IF($C$4="Attiecināmās izmaksas",IF('6a+c+n'!$Q35="A",'6a+c+n'!G35,0),0)</f>
        <v>0</v>
      </c>
      <c r="H35" s="28">
        <f>IF($C$4="Attiecināmās izmaksas",IF('6a+c+n'!$Q35="A",'6a+c+n'!H35,0),0)</f>
        <v>0</v>
      </c>
      <c r="I35" s="28"/>
      <c r="J35" s="28"/>
      <c r="K35" s="59">
        <f>IF($C$4="Attiecināmās izmaksas",IF('6a+c+n'!$Q35="A",'6a+c+n'!K35,0),0)</f>
        <v>0</v>
      </c>
      <c r="L35" s="81">
        <f>IF($C$4="Attiecināmās izmaksas",IF('6a+c+n'!$Q35="A",'6a+c+n'!L35,0),0)</f>
        <v>0</v>
      </c>
      <c r="M35" s="28">
        <f>IF($C$4="Attiecināmās izmaksas",IF('6a+c+n'!$Q35="A",'6a+c+n'!M35,0),0)</f>
        <v>0</v>
      </c>
      <c r="N35" s="28">
        <f>IF($C$4="Attiecināmās izmaksas",IF('6a+c+n'!$Q35="A",'6a+c+n'!N35,0),0)</f>
        <v>0</v>
      </c>
      <c r="O35" s="28">
        <f>IF($C$4="Attiecināmās izmaksas",IF('6a+c+n'!$Q35="A",'6a+c+n'!O35,0),0)</f>
        <v>0</v>
      </c>
      <c r="P35" s="59">
        <f>IF($C$4="Attiecināmās izmaksas",IF('6a+c+n'!$Q35="A",'6a+c+n'!P35,0),0)</f>
        <v>0</v>
      </c>
    </row>
    <row r="36" spans="1:16" ht="22.5">
      <c r="A36" s="64">
        <f>IF(P36=0,0,IF(COUNTBLANK(P36)=1,0,COUNTA($P$14:P36)))</f>
        <v>0</v>
      </c>
      <c r="B36" s="28" t="str">
        <f>IF($C$4="Attiecināmās izmaksas",IF('6a+c+n'!$Q36="A",'6a+c+n'!B36,0),0)</f>
        <v>09-00000</v>
      </c>
      <c r="C36" s="28" t="str">
        <f>IF($C$4="Attiecināmās izmaksas",IF('6a+c+n'!$Q36="A",'6a+c+n'!C36,0),0)</f>
        <v>Apakšējais juma siltumizolācijas slānis Paroc Ros 30 G vai ekvivalents; λ=0,036W/mK, b=120</v>
      </c>
      <c r="D36" s="28" t="str">
        <f>IF($C$4="Attiecināmās izmaksas",IF('6a+c+n'!$Q36="A",'6a+c+n'!D36,0),0)</f>
        <v>m2</v>
      </c>
      <c r="E36" s="59"/>
      <c r="F36" s="81"/>
      <c r="G36" s="28">
        <f>IF($C$4="Attiecināmās izmaksas",IF('6a+c+n'!$Q36="A",'6a+c+n'!G36,0),0)</f>
        <v>0</v>
      </c>
      <c r="H36" s="28">
        <f>IF($C$4="Attiecināmās izmaksas",IF('6a+c+n'!$Q36="A",'6a+c+n'!H36,0),0)</f>
        <v>0</v>
      </c>
      <c r="I36" s="28"/>
      <c r="J36" s="28"/>
      <c r="K36" s="59">
        <f>IF($C$4="Attiecināmās izmaksas",IF('6a+c+n'!$Q36="A",'6a+c+n'!K36,0),0)</f>
        <v>0</v>
      </c>
      <c r="L36" s="81">
        <f>IF($C$4="Attiecināmās izmaksas",IF('6a+c+n'!$Q36="A",'6a+c+n'!L36,0),0)</f>
        <v>0</v>
      </c>
      <c r="M36" s="28">
        <f>IF($C$4="Attiecināmās izmaksas",IF('6a+c+n'!$Q36="A",'6a+c+n'!M36,0),0)</f>
        <v>0</v>
      </c>
      <c r="N36" s="28">
        <f>IF($C$4="Attiecināmās izmaksas",IF('6a+c+n'!$Q36="A",'6a+c+n'!N36,0),0)</f>
        <v>0</v>
      </c>
      <c r="O36" s="28">
        <f>IF($C$4="Attiecināmās izmaksas",IF('6a+c+n'!$Q36="A",'6a+c+n'!O36,0),0)</f>
        <v>0</v>
      </c>
      <c r="P36" s="59">
        <f>IF($C$4="Attiecināmās izmaksas",IF('6a+c+n'!$Q36="A",'6a+c+n'!P36,0),0)</f>
        <v>0</v>
      </c>
    </row>
    <row r="37" spans="1:16" ht="22.5">
      <c r="A37" s="64">
        <f>IF(P37=0,0,IF(COUNTBLANK(P37)=1,0,COUNTA($P$14:P37)))</f>
        <v>0</v>
      </c>
      <c r="B37" s="28" t="str">
        <f>IF($C$4="Attiecināmās izmaksas",IF('6a+c+n'!$Q37="A",'6a+c+n'!B37,0),0)</f>
        <v>09-00000</v>
      </c>
      <c r="C37" s="28" t="str">
        <f>IF($C$4="Attiecināmās izmaksas",IF('6a+c+n'!$Q37="A",'6a+c+n'!C37,0),0)</f>
        <v>Augšējais jumta siltumizolācijas slānis Paroc Rob 80 vai ekvivalents; λ=0,038W/mK, b=30</v>
      </c>
      <c r="D37" s="28" t="str">
        <f>IF($C$4="Attiecināmās izmaksas",IF('6a+c+n'!$Q37="A",'6a+c+n'!D37,0),0)</f>
        <v>m2</v>
      </c>
      <c r="E37" s="59"/>
      <c r="F37" s="81"/>
      <c r="G37" s="28">
        <f>IF($C$4="Attiecināmās izmaksas",IF('6a+c+n'!$Q37="A",'6a+c+n'!G37,0),0)</f>
        <v>0</v>
      </c>
      <c r="H37" s="28">
        <f>IF($C$4="Attiecināmās izmaksas",IF('6a+c+n'!$Q37="A",'6a+c+n'!H37,0),0)</f>
        <v>0</v>
      </c>
      <c r="I37" s="28"/>
      <c r="J37" s="28"/>
      <c r="K37" s="59">
        <f>IF($C$4="Attiecināmās izmaksas",IF('6a+c+n'!$Q37="A",'6a+c+n'!K37,0),0)</f>
        <v>0</v>
      </c>
      <c r="L37" s="81">
        <f>IF($C$4="Attiecināmās izmaksas",IF('6a+c+n'!$Q37="A",'6a+c+n'!L37,0),0)</f>
        <v>0</v>
      </c>
      <c r="M37" s="28">
        <f>IF($C$4="Attiecināmās izmaksas",IF('6a+c+n'!$Q37="A",'6a+c+n'!M37,0),0)</f>
        <v>0</v>
      </c>
      <c r="N37" s="28">
        <f>IF($C$4="Attiecināmās izmaksas",IF('6a+c+n'!$Q37="A",'6a+c+n'!N37,0),0)</f>
        <v>0</v>
      </c>
      <c r="O37" s="28">
        <f>IF($C$4="Attiecināmās izmaksas",IF('6a+c+n'!$Q37="A",'6a+c+n'!O37,0),0)</f>
        <v>0</v>
      </c>
      <c r="P37" s="59">
        <f>IF($C$4="Attiecināmās izmaksas",IF('6a+c+n'!$Q37="A",'6a+c+n'!P37,0),0)</f>
        <v>0</v>
      </c>
    </row>
    <row r="38" spans="1:16" ht="22.5">
      <c r="A38" s="64">
        <f>IF(P38=0,0,IF(COUNTBLANK(P38)=1,0,COUNTA($P$14:P38)))</f>
        <v>0</v>
      </c>
      <c r="B38" s="28" t="str">
        <f>IF($C$4="Attiecināmās izmaksas",IF('6a+c+n'!$Q38="A",'6a+c+n'!B38,0),0)</f>
        <v>09-00000</v>
      </c>
      <c r="C38" s="28" t="str">
        <f>IF($C$4="Attiecināmās izmaksas",IF('6a+c+n'!$Q38="A",'6a+c+n'!C38,0),0)</f>
        <v>Teleskopiskie jumta izolācijas dībeļi, t.sk. skrūves 3gab/m2</v>
      </c>
      <c r="D38" s="28" t="str">
        <f>IF($C$4="Attiecināmās izmaksas",IF('6a+c+n'!$Q38="A",'6a+c+n'!D38,0),0)</f>
        <v>gab.</v>
      </c>
      <c r="E38" s="59"/>
      <c r="F38" s="81"/>
      <c r="G38" s="28">
        <f>IF($C$4="Attiecināmās izmaksas",IF('6a+c+n'!$Q38="A",'6a+c+n'!G38,0),0)</f>
        <v>0</v>
      </c>
      <c r="H38" s="28">
        <f>IF($C$4="Attiecināmās izmaksas",IF('6a+c+n'!$Q38="A",'6a+c+n'!H38,0),0)</f>
        <v>0</v>
      </c>
      <c r="I38" s="28"/>
      <c r="J38" s="28"/>
      <c r="K38" s="59">
        <f>IF($C$4="Attiecināmās izmaksas",IF('6a+c+n'!$Q38="A",'6a+c+n'!K38,0),0)</f>
        <v>0</v>
      </c>
      <c r="L38" s="81">
        <f>IF($C$4="Attiecināmās izmaksas",IF('6a+c+n'!$Q38="A",'6a+c+n'!L38,0),0)</f>
        <v>0</v>
      </c>
      <c r="M38" s="28">
        <f>IF($C$4="Attiecināmās izmaksas",IF('6a+c+n'!$Q38="A",'6a+c+n'!M38,0),0)</f>
        <v>0</v>
      </c>
      <c r="N38" s="28">
        <f>IF($C$4="Attiecināmās izmaksas",IF('6a+c+n'!$Q38="A",'6a+c+n'!N38,0),0)</f>
        <v>0</v>
      </c>
      <c r="O38" s="28">
        <f>IF($C$4="Attiecināmās izmaksas",IF('6a+c+n'!$Q38="A",'6a+c+n'!O38,0),0)</f>
        <v>0</v>
      </c>
      <c r="P38" s="59">
        <f>IF($C$4="Attiecināmās izmaksas",IF('6a+c+n'!$Q38="A",'6a+c+n'!P38,0),0)</f>
        <v>0</v>
      </c>
    </row>
    <row r="39" spans="1:16" ht="22.5">
      <c r="A39" s="64">
        <f>IF(P39=0,0,IF(COUNTBLANK(P39)=1,0,COUNTA($P$14:P39)))</f>
        <v>0</v>
      </c>
      <c r="B39" s="28" t="str">
        <f>IF($C$4="Attiecināmās izmaksas",IF('6a+c+n'!$Q39="A",'6a+c+n'!B39,0),0)</f>
        <v>09-00000</v>
      </c>
      <c r="C39" s="28" t="str">
        <f>IF($C$4="Attiecināmās izmaksas",IF('6a+c+n'!$Q39="A",'6a+c+n'!C39,0),0)</f>
        <v>Ruļļveida hidroizolācija TECHNONICOL Technoelast Premium SBS  - apakšklājs</v>
      </c>
      <c r="D39" s="28" t="str">
        <f>IF($C$4="Attiecināmās izmaksas",IF('6a+c+n'!$Q39="A",'6a+c+n'!D39,0),0)</f>
        <v>m2</v>
      </c>
      <c r="E39" s="59"/>
      <c r="F39" s="81"/>
      <c r="G39" s="28">
        <f>IF($C$4="Attiecināmās izmaksas",IF('6a+c+n'!$Q39="A",'6a+c+n'!G39,0),0)</f>
        <v>0</v>
      </c>
      <c r="H39" s="28">
        <f>IF($C$4="Attiecināmās izmaksas",IF('6a+c+n'!$Q39="A",'6a+c+n'!H39,0),0)</f>
        <v>0</v>
      </c>
      <c r="I39" s="28"/>
      <c r="J39" s="28"/>
      <c r="K39" s="59">
        <f>IF($C$4="Attiecināmās izmaksas",IF('6a+c+n'!$Q39="A",'6a+c+n'!K39,0),0)</f>
        <v>0</v>
      </c>
      <c r="L39" s="81">
        <f>IF($C$4="Attiecināmās izmaksas",IF('6a+c+n'!$Q39="A",'6a+c+n'!L39,0),0)</f>
        <v>0</v>
      </c>
      <c r="M39" s="28">
        <f>IF($C$4="Attiecināmās izmaksas",IF('6a+c+n'!$Q39="A",'6a+c+n'!M39,0),0)</f>
        <v>0</v>
      </c>
      <c r="N39" s="28">
        <f>IF($C$4="Attiecināmās izmaksas",IF('6a+c+n'!$Q39="A",'6a+c+n'!N39,0),0)</f>
        <v>0</v>
      </c>
      <c r="O39" s="28">
        <f>IF($C$4="Attiecināmās izmaksas",IF('6a+c+n'!$Q39="A",'6a+c+n'!O39,0),0)</f>
        <v>0</v>
      </c>
      <c r="P39" s="59">
        <f>IF($C$4="Attiecināmās izmaksas",IF('6a+c+n'!$Q39="A",'6a+c+n'!P39,0),0)</f>
        <v>0</v>
      </c>
    </row>
    <row r="40" spans="1:16" ht="56.25">
      <c r="A40" s="64">
        <f>IF(P40=0,0,IF(COUNTBLANK(P40)=1,0,COUNTA($P$14:P40)))</f>
        <v>0</v>
      </c>
      <c r="B40" s="28" t="str">
        <f>IF($C$4="Attiecināmās izmaksas",IF('6a+c+n'!$Q40="A",'6a+c+n'!B40,0),0)</f>
        <v>09-00000</v>
      </c>
      <c r="C40" s="28" t="str">
        <f>IF($C$4="Attiecināmās izmaksas",IF('6a+c+n'!$Q40="A",'6a+c+n'!C40,0),0)</f>
        <v>Ruļļveida hidroizolācija TECHNONICOL Technoelast EKP K-PS 170/5000  - virsklājs, t.sk. papaildus slāņu veidošana pie ventilācijas skursteņiem, jumta aeratoriem, jumta lūkām, u.c. izbīdījumiem un izbūvēm jumtā</v>
      </c>
      <c r="D40" s="28" t="str">
        <f>IF($C$4="Attiecināmās izmaksas",IF('6a+c+n'!$Q40="A",'6a+c+n'!D40,0),0)</f>
        <v>m2</v>
      </c>
      <c r="E40" s="59"/>
      <c r="F40" s="81"/>
      <c r="G40" s="28">
        <f>IF($C$4="Attiecināmās izmaksas",IF('6a+c+n'!$Q40="A",'6a+c+n'!G40,0),0)</f>
        <v>0</v>
      </c>
      <c r="H40" s="28">
        <f>IF($C$4="Attiecināmās izmaksas",IF('6a+c+n'!$Q40="A",'6a+c+n'!H40,0),0)</f>
        <v>0</v>
      </c>
      <c r="I40" s="28"/>
      <c r="J40" s="28"/>
      <c r="K40" s="59">
        <f>IF($C$4="Attiecināmās izmaksas",IF('6a+c+n'!$Q40="A",'6a+c+n'!K40,0),0)</f>
        <v>0</v>
      </c>
      <c r="L40" s="81">
        <f>IF($C$4="Attiecināmās izmaksas",IF('6a+c+n'!$Q40="A",'6a+c+n'!L40,0),0)</f>
        <v>0</v>
      </c>
      <c r="M40" s="28">
        <f>IF($C$4="Attiecināmās izmaksas",IF('6a+c+n'!$Q40="A",'6a+c+n'!M40,0),0)</f>
        <v>0</v>
      </c>
      <c r="N40" s="28">
        <f>IF($C$4="Attiecināmās izmaksas",IF('6a+c+n'!$Q40="A",'6a+c+n'!N40,0),0)</f>
        <v>0</v>
      </c>
      <c r="O40" s="28">
        <f>IF($C$4="Attiecināmās izmaksas",IF('6a+c+n'!$Q40="A",'6a+c+n'!O40,0),0)</f>
        <v>0</v>
      </c>
      <c r="P40" s="59">
        <f>IF($C$4="Attiecināmās izmaksas",IF('6a+c+n'!$Q40="A",'6a+c+n'!P40,0),0)</f>
        <v>0</v>
      </c>
    </row>
    <row r="41" spans="1:16" ht="22.5">
      <c r="A41" s="64">
        <f>IF(P41=0,0,IF(COUNTBLANK(P41)=1,0,COUNTA($P$14:P41)))</f>
        <v>0</v>
      </c>
      <c r="B41" s="28" t="str">
        <f>IF($C$4="Attiecināmās izmaksas",IF('6a+c+n'!$Q41="A",'6a+c+n'!B41,0),0)</f>
        <v>09-00000</v>
      </c>
      <c r="C41" s="28" t="str">
        <f>IF($C$4="Attiecināmās izmaksas",IF('6a+c+n'!$Q41="A",'6a+c+n'!C41,0),0)</f>
        <v>Gaisa kanālu veidošana siltumizolācijas slānī</v>
      </c>
      <c r="D41" s="28" t="str">
        <f>IF($C$4="Attiecināmās izmaksas",IF('6a+c+n'!$Q41="A",'6a+c+n'!D41,0),0)</f>
        <v>kompl</v>
      </c>
      <c r="E41" s="59"/>
      <c r="F41" s="81"/>
      <c r="G41" s="28">
        <f>IF($C$4="Attiecināmās izmaksas",IF('6a+c+n'!$Q41="A",'6a+c+n'!G41,0),0)</f>
        <v>0</v>
      </c>
      <c r="H41" s="28">
        <f>IF($C$4="Attiecināmās izmaksas",IF('6a+c+n'!$Q41="A",'6a+c+n'!H41,0),0)</f>
        <v>0</v>
      </c>
      <c r="I41" s="28"/>
      <c r="J41" s="28"/>
      <c r="K41" s="59">
        <f>IF($C$4="Attiecināmās izmaksas",IF('6a+c+n'!$Q41="A",'6a+c+n'!K41,0),0)</f>
        <v>0</v>
      </c>
      <c r="L41" s="81">
        <f>IF($C$4="Attiecināmās izmaksas",IF('6a+c+n'!$Q41="A",'6a+c+n'!L41,0),0)</f>
        <v>0</v>
      </c>
      <c r="M41" s="28">
        <f>IF($C$4="Attiecināmās izmaksas",IF('6a+c+n'!$Q41="A",'6a+c+n'!M41,0),0)</f>
        <v>0</v>
      </c>
      <c r="N41" s="28">
        <f>IF($C$4="Attiecināmās izmaksas",IF('6a+c+n'!$Q41="A",'6a+c+n'!N41,0),0)</f>
        <v>0</v>
      </c>
      <c r="O41" s="28">
        <f>IF($C$4="Attiecināmās izmaksas",IF('6a+c+n'!$Q41="A",'6a+c+n'!O41,0),0)</f>
        <v>0</v>
      </c>
      <c r="P41" s="59">
        <f>IF($C$4="Attiecināmās izmaksas",IF('6a+c+n'!$Q41="A",'6a+c+n'!P41,0),0)</f>
        <v>0</v>
      </c>
    </row>
    <row r="42" spans="1:16" ht="22.5">
      <c r="A42" s="64">
        <f>IF(P42=0,0,IF(COUNTBLANK(P42)=1,0,COUNTA($P$14:P42)))</f>
        <v>0</v>
      </c>
      <c r="B42" s="28" t="str">
        <f>IF($C$4="Attiecināmās izmaksas",IF('6a+c+n'!$Q42="A",'6a+c+n'!B42,0),0)</f>
        <v>09-00000</v>
      </c>
      <c r="C42" s="28" t="str">
        <f>IF($C$4="Attiecināmās izmaksas",IF('6a+c+n'!$Q42="A",'6a+c+n'!C42,0),0)</f>
        <v>Jumta aeratoru uzstādīšana d=110mm</v>
      </c>
      <c r="D42" s="28" t="str">
        <f>IF($C$4="Attiecināmās izmaksas",IF('6a+c+n'!$Q42="A",'6a+c+n'!D42,0),0)</f>
        <v>kompl</v>
      </c>
      <c r="E42" s="59"/>
      <c r="F42" s="81"/>
      <c r="G42" s="28">
        <f>IF($C$4="Attiecināmās izmaksas",IF('6a+c+n'!$Q42="A",'6a+c+n'!G42,0),0)</f>
        <v>0</v>
      </c>
      <c r="H42" s="28">
        <f>IF($C$4="Attiecināmās izmaksas",IF('6a+c+n'!$Q42="A",'6a+c+n'!H42,0),0)</f>
        <v>0</v>
      </c>
      <c r="I42" s="28"/>
      <c r="J42" s="28"/>
      <c r="K42" s="59">
        <f>IF($C$4="Attiecināmās izmaksas",IF('6a+c+n'!$Q42="A",'6a+c+n'!K42,0),0)</f>
        <v>0</v>
      </c>
      <c r="L42" s="81">
        <f>IF($C$4="Attiecināmās izmaksas",IF('6a+c+n'!$Q42="A",'6a+c+n'!L42,0),0)</f>
        <v>0</v>
      </c>
      <c r="M42" s="28">
        <f>IF($C$4="Attiecināmās izmaksas",IF('6a+c+n'!$Q42="A",'6a+c+n'!M42,0),0)</f>
        <v>0</v>
      </c>
      <c r="N42" s="28">
        <f>IF($C$4="Attiecināmās izmaksas",IF('6a+c+n'!$Q42="A",'6a+c+n'!N42,0),0)</f>
        <v>0</v>
      </c>
      <c r="O42" s="28">
        <f>IF($C$4="Attiecināmās izmaksas",IF('6a+c+n'!$Q42="A",'6a+c+n'!O42,0),0)</f>
        <v>0</v>
      </c>
      <c r="P42" s="59">
        <f>IF($C$4="Attiecināmās izmaksas",IF('6a+c+n'!$Q42="A",'6a+c+n'!P42,0),0)</f>
        <v>0</v>
      </c>
    </row>
    <row r="43" spans="1:16">
      <c r="A43" s="64">
        <f>IF(P43=0,0,IF(COUNTBLANK(P43)=1,0,COUNTA($P$14:P43)))</f>
        <v>0</v>
      </c>
      <c r="B43" s="28">
        <f>IF($C$4="Attiecināmās izmaksas",IF('6a+c+n'!$Q43="A",'6a+c+n'!B43,0),0)</f>
        <v>0</v>
      </c>
      <c r="C43" s="28">
        <f>IF($C$4="Attiecināmās izmaksas",IF('6a+c+n'!$Q43="A",'6a+c+n'!C43,0),0)</f>
        <v>0</v>
      </c>
      <c r="D43" s="28">
        <f>IF($C$4="Attiecināmās izmaksas",IF('6a+c+n'!$Q43="A",'6a+c+n'!D43,0),0)</f>
        <v>0</v>
      </c>
      <c r="E43" s="59"/>
      <c r="F43" s="81"/>
      <c r="G43" s="28">
        <f>IF($C$4="Attiecināmās izmaksas",IF('6a+c+n'!$Q43="A",'6a+c+n'!G43,0),0)</f>
        <v>0</v>
      </c>
      <c r="H43" s="28">
        <f>IF($C$4="Attiecināmās izmaksas",IF('6a+c+n'!$Q43="A",'6a+c+n'!H43,0),0)</f>
        <v>0</v>
      </c>
      <c r="I43" s="28"/>
      <c r="J43" s="28"/>
      <c r="K43" s="59">
        <f>IF($C$4="Attiecināmās izmaksas",IF('6a+c+n'!$Q43="A",'6a+c+n'!K43,0),0)</f>
        <v>0</v>
      </c>
      <c r="L43" s="81">
        <f>IF($C$4="Attiecināmās izmaksas",IF('6a+c+n'!$Q43="A",'6a+c+n'!L43,0),0)</f>
        <v>0</v>
      </c>
      <c r="M43" s="28">
        <f>IF($C$4="Attiecināmās izmaksas",IF('6a+c+n'!$Q43="A",'6a+c+n'!M43,0),0)</f>
        <v>0</v>
      </c>
      <c r="N43" s="28">
        <f>IF($C$4="Attiecināmās izmaksas",IF('6a+c+n'!$Q43="A",'6a+c+n'!N43,0),0)</f>
        <v>0</v>
      </c>
      <c r="O43" s="28">
        <f>IF($C$4="Attiecināmās izmaksas",IF('6a+c+n'!$Q43="A",'6a+c+n'!O43,0),0)</f>
        <v>0</v>
      </c>
      <c r="P43" s="59">
        <f>IF($C$4="Attiecināmās izmaksas",IF('6a+c+n'!$Q43="A",'6a+c+n'!P43,0),0)</f>
        <v>0</v>
      </c>
    </row>
    <row r="44" spans="1:16" ht="22.5">
      <c r="A44" s="64">
        <f>IF(P44=0,0,IF(COUNTBLANK(P44)=1,0,COUNTA($P$14:P44)))</f>
        <v>0</v>
      </c>
      <c r="B44" s="28" t="str">
        <f>IF($C$4="Attiecināmās izmaksas",IF('6a+c+n'!$Q44="A",'6a+c+n'!B44,0),0)</f>
        <v>09-00000</v>
      </c>
      <c r="C44" s="28" t="str">
        <f>IF($C$4="Attiecināmās izmaksas",IF('6a+c+n'!$Q44="A",'6a+c+n'!C44,0),0)</f>
        <v>Koka brusa 100x50, t.sk. stiprinājumi</v>
      </c>
      <c r="D44" s="28" t="str">
        <f>IF($C$4="Attiecināmās izmaksas",IF('6a+c+n'!$Q44="A",'6a+c+n'!D44,0),0)</f>
        <v>tm</v>
      </c>
      <c r="E44" s="59"/>
      <c r="F44" s="81"/>
      <c r="G44" s="28">
        <f>IF($C$4="Attiecināmās izmaksas",IF('6a+c+n'!$Q44="A",'6a+c+n'!G44,0),0)</f>
        <v>0</v>
      </c>
      <c r="H44" s="28">
        <f>IF($C$4="Attiecināmās izmaksas",IF('6a+c+n'!$Q44="A",'6a+c+n'!H44,0),0)</f>
        <v>0</v>
      </c>
      <c r="I44" s="28"/>
      <c r="J44" s="28"/>
      <c r="K44" s="59">
        <f>IF($C$4="Attiecināmās izmaksas",IF('6a+c+n'!$Q44="A",'6a+c+n'!K44,0),0)</f>
        <v>0</v>
      </c>
      <c r="L44" s="81">
        <f>IF($C$4="Attiecināmās izmaksas",IF('6a+c+n'!$Q44="A",'6a+c+n'!L44,0),0)</f>
        <v>0</v>
      </c>
      <c r="M44" s="28">
        <f>IF($C$4="Attiecināmās izmaksas",IF('6a+c+n'!$Q44="A",'6a+c+n'!M44,0),0)</f>
        <v>0</v>
      </c>
      <c r="N44" s="28">
        <f>IF($C$4="Attiecināmās izmaksas",IF('6a+c+n'!$Q44="A",'6a+c+n'!N44,0),0)</f>
        <v>0</v>
      </c>
      <c r="O44" s="28">
        <f>IF($C$4="Attiecināmās izmaksas",IF('6a+c+n'!$Q44="A",'6a+c+n'!O44,0),0)</f>
        <v>0</v>
      </c>
      <c r="P44" s="59">
        <f>IF($C$4="Attiecināmās izmaksas",IF('6a+c+n'!$Q44="A",'6a+c+n'!P44,0),0)</f>
        <v>0</v>
      </c>
    </row>
    <row r="45" spans="1:16" ht="22.5">
      <c r="A45" s="64">
        <f>IF(P45=0,0,IF(COUNTBLANK(P45)=1,0,COUNTA($P$14:P45)))</f>
        <v>0</v>
      </c>
      <c r="B45" s="28" t="str">
        <f>IF($C$4="Attiecināmās izmaksas",IF('6a+c+n'!$Q45="A",'6a+c+n'!B45,0),0)</f>
        <v>09-00000</v>
      </c>
      <c r="C45" s="28" t="str">
        <f>IF($C$4="Attiecināmās izmaksas",IF('6a+c+n'!$Q45="A",'6a+c+n'!C45,0),0)</f>
        <v>Koka  sija 120x50, l=800, t.sk. stiprinājumi</v>
      </c>
      <c r="D45" s="28" t="str">
        <f>IF($C$4="Attiecināmās izmaksas",IF('6a+c+n'!$Q45="A",'6a+c+n'!D45,0),0)</f>
        <v>gb</v>
      </c>
      <c r="E45" s="59"/>
      <c r="F45" s="81"/>
      <c r="G45" s="28">
        <f>IF($C$4="Attiecināmās izmaksas",IF('6a+c+n'!$Q45="A",'6a+c+n'!G45,0),0)</f>
        <v>0</v>
      </c>
      <c r="H45" s="28">
        <f>IF($C$4="Attiecināmās izmaksas",IF('6a+c+n'!$Q45="A",'6a+c+n'!H45,0),0)</f>
        <v>0</v>
      </c>
      <c r="I45" s="28"/>
      <c r="J45" s="28"/>
      <c r="K45" s="59">
        <f>IF($C$4="Attiecināmās izmaksas",IF('6a+c+n'!$Q45="A",'6a+c+n'!K45,0),0)</f>
        <v>0</v>
      </c>
      <c r="L45" s="81">
        <f>IF($C$4="Attiecināmās izmaksas",IF('6a+c+n'!$Q45="A",'6a+c+n'!L45,0),0)</f>
        <v>0</v>
      </c>
      <c r="M45" s="28">
        <f>IF($C$4="Attiecināmās izmaksas",IF('6a+c+n'!$Q45="A",'6a+c+n'!M45,0),0)</f>
        <v>0</v>
      </c>
      <c r="N45" s="28">
        <f>IF($C$4="Attiecināmās izmaksas",IF('6a+c+n'!$Q45="A",'6a+c+n'!N45,0),0)</f>
        <v>0</v>
      </c>
      <c r="O45" s="28">
        <f>IF($C$4="Attiecināmās izmaksas",IF('6a+c+n'!$Q45="A",'6a+c+n'!O45,0),0)</f>
        <v>0</v>
      </c>
      <c r="P45" s="59">
        <f>IF($C$4="Attiecināmās izmaksas",IF('6a+c+n'!$Q45="A",'6a+c+n'!P45,0),0)</f>
        <v>0</v>
      </c>
    </row>
    <row r="46" spans="1:16" ht="22.5">
      <c r="A46" s="64">
        <f>IF(P46=0,0,IF(COUNTBLANK(P46)=1,0,COUNTA($P$14:P46)))</f>
        <v>0</v>
      </c>
      <c r="B46" s="28" t="str">
        <f>IF($C$4="Attiecināmās izmaksas",IF('6a+c+n'!$Q46="A",'6a+c+n'!B46,0),0)</f>
        <v>09-00000</v>
      </c>
      <c r="C46" s="28" t="str">
        <f>IF($C$4="Attiecināmās izmaksas",IF('6a+c+n'!$Q46="A",'6a+c+n'!C46,0),0)</f>
        <v>Koka brusas 30x30, t.sk. stiprinājumi</v>
      </c>
      <c r="D46" s="28" t="str">
        <f>IF($C$4="Attiecināmās izmaksas",IF('6a+c+n'!$Q46="A",'6a+c+n'!D46,0),0)</f>
        <v>tm</v>
      </c>
      <c r="E46" s="59"/>
      <c r="F46" s="81"/>
      <c r="G46" s="28">
        <f>IF($C$4="Attiecināmās izmaksas",IF('6a+c+n'!$Q46="A",'6a+c+n'!G46,0),0)</f>
        <v>0</v>
      </c>
      <c r="H46" s="28">
        <f>IF($C$4="Attiecināmās izmaksas",IF('6a+c+n'!$Q46="A",'6a+c+n'!H46,0),0)</f>
        <v>0</v>
      </c>
      <c r="I46" s="28"/>
      <c r="J46" s="28"/>
      <c r="K46" s="59">
        <f>IF($C$4="Attiecināmās izmaksas",IF('6a+c+n'!$Q46="A",'6a+c+n'!K46,0),0)</f>
        <v>0</v>
      </c>
      <c r="L46" s="81">
        <f>IF($C$4="Attiecināmās izmaksas",IF('6a+c+n'!$Q46="A",'6a+c+n'!L46,0),0)</f>
        <v>0</v>
      </c>
      <c r="M46" s="28">
        <f>IF($C$4="Attiecināmās izmaksas",IF('6a+c+n'!$Q46="A",'6a+c+n'!M46,0),0)</f>
        <v>0</v>
      </c>
      <c r="N46" s="28">
        <f>IF($C$4="Attiecināmās izmaksas",IF('6a+c+n'!$Q46="A",'6a+c+n'!N46,0),0)</f>
        <v>0</v>
      </c>
      <c r="O46" s="28">
        <f>IF($C$4="Attiecināmās izmaksas",IF('6a+c+n'!$Q46="A",'6a+c+n'!O46,0),0)</f>
        <v>0</v>
      </c>
      <c r="P46" s="59">
        <f>IF($C$4="Attiecināmās izmaksas",IF('6a+c+n'!$Q46="A",'6a+c+n'!P46,0),0)</f>
        <v>0</v>
      </c>
    </row>
    <row r="47" spans="1:16" ht="22.5">
      <c r="A47" s="64">
        <f>IF(P47=0,0,IF(COUNTBLANK(P47)=1,0,COUNTA($P$14:P47)))</f>
        <v>0</v>
      </c>
      <c r="B47" s="28" t="str">
        <f>IF($C$4="Attiecināmās izmaksas",IF('6a+c+n'!$Q47="A",'6a+c+n'!B47,0),0)</f>
        <v>09-00000</v>
      </c>
      <c r="C47" s="28" t="str">
        <f>IF($C$4="Attiecināmās izmaksas",IF('6a+c+n'!$Q47="A",'6a+c+n'!C47,0),0)</f>
        <v>Apdares dēļu klājs b=100 un b=150, t.sk. stiprinājumi</v>
      </c>
      <c r="D47" s="28" t="str">
        <f>IF($C$4="Attiecināmās izmaksas",IF('6a+c+n'!$Q47="A",'6a+c+n'!D47,0),0)</f>
        <v>tm</v>
      </c>
      <c r="E47" s="59"/>
      <c r="F47" s="81"/>
      <c r="G47" s="28">
        <f>IF($C$4="Attiecināmās izmaksas",IF('6a+c+n'!$Q47="A",'6a+c+n'!G47,0),0)</f>
        <v>0</v>
      </c>
      <c r="H47" s="28">
        <f>IF($C$4="Attiecināmās izmaksas",IF('6a+c+n'!$Q47="A",'6a+c+n'!H47,0),0)</f>
        <v>0</v>
      </c>
      <c r="I47" s="28"/>
      <c r="J47" s="28"/>
      <c r="K47" s="59">
        <f>IF($C$4="Attiecināmās izmaksas",IF('6a+c+n'!$Q47="A",'6a+c+n'!K47,0),0)</f>
        <v>0</v>
      </c>
      <c r="L47" s="81">
        <f>IF($C$4="Attiecināmās izmaksas",IF('6a+c+n'!$Q47="A",'6a+c+n'!L47,0),0)</f>
        <v>0</v>
      </c>
      <c r="M47" s="28">
        <f>IF($C$4="Attiecināmās izmaksas",IF('6a+c+n'!$Q47="A",'6a+c+n'!M47,0),0)</f>
        <v>0</v>
      </c>
      <c r="N47" s="28">
        <f>IF($C$4="Attiecināmās izmaksas",IF('6a+c+n'!$Q47="A",'6a+c+n'!N47,0),0)</f>
        <v>0</v>
      </c>
      <c r="O47" s="28">
        <f>IF($C$4="Attiecināmās izmaksas",IF('6a+c+n'!$Q47="A",'6a+c+n'!O47,0),0)</f>
        <v>0</v>
      </c>
      <c r="P47" s="59">
        <f>IF($C$4="Attiecināmās izmaksas",IF('6a+c+n'!$Q47="A",'6a+c+n'!P47,0),0)</f>
        <v>0</v>
      </c>
    </row>
    <row r="48" spans="1:16" ht="22.5">
      <c r="A48" s="64">
        <f>IF(P48=0,0,IF(COUNTBLANK(P48)=1,0,COUNTA($P$14:P48)))</f>
        <v>0</v>
      </c>
      <c r="B48" s="28" t="str">
        <f>IF($C$4="Attiecināmās izmaksas",IF('6a+c+n'!$Q48="A",'6a+c+n'!B48,0),0)</f>
        <v>09-00000</v>
      </c>
      <c r="C48" s="28" t="str">
        <f>IF($C$4="Attiecināmās izmaksas",IF('6a+c+n'!$Q48="A",'6a+c+n'!C48,0),0)</f>
        <v>Cinkota skārda ar PURAL pārklājumu jumta karnīze, b=0,5mm, h~150mm</v>
      </c>
      <c r="D48" s="28" t="str">
        <f>IF($C$4="Attiecināmās izmaksas",IF('6a+c+n'!$Q48="A",'6a+c+n'!D48,0),0)</f>
        <v>tm</v>
      </c>
      <c r="E48" s="59"/>
      <c r="F48" s="81"/>
      <c r="G48" s="28">
        <f>IF($C$4="Attiecināmās izmaksas",IF('6a+c+n'!$Q48="A",'6a+c+n'!G48,0),0)</f>
        <v>0</v>
      </c>
      <c r="H48" s="28">
        <f>IF($C$4="Attiecināmās izmaksas",IF('6a+c+n'!$Q48="A",'6a+c+n'!H48,0),0)</f>
        <v>0</v>
      </c>
      <c r="I48" s="28"/>
      <c r="J48" s="28"/>
      <c r="K48" s="59">
        <f>IF($C$4="Attiecināmās izmaksas",IF('6a+c+n'!$Q48="A",'6a+c+n'!K48,0),0)</f>
        <v>0</v>
      </c>
      <c r="L48" s="81">
        <f>IF($C$4="Attiecināmās izmaksas",IF('6a+c+n'!$Q48="A",'6a+c+n'!L48,0),0)</f>
        <v>0</v>
      </c>
      <c r="M48" s="28">
        <f>IF($C$4="Attiecināmās izmaksas",IF('6a+c+n'!$Q48="A",'6a+c+n'!M48,0),0)</f>
        <v>0</v>
      </c>
      <c r="N48" s="28">
        <f>IF($C$4="Attiecināmās izmaksas",IF('6a+c+n'!$Q48="A",'6a+c+n'!N48,0),0)</f>
        <v>0</v>
      </c>
      <c r="O48" s="28">
        <f>IF($C$4="Attiecināmās izmaksas",IF('6a+c+n'!$Q48="A",'6a+c+n'!O48,0),0)</f>
        <v>0</v>
      </c>
      <c r="P48" s="59">
        <f>IF($C$4="Attiecināmās izmaksas",IF('6a+c+n'!$Q48="A",'6a+c+n'!P48,0),0)</f>
        <v>0</v>
      </c>
    </row>
    <row r="49" spans="1:16">
      <c r="A49" s="64">
        <f>IF(P49=0,0,IF(COUNTBLANK(P49)=1,0,COUNTA($P$14:P49)))</f>
        <v>0</v>
      </c>
      <c r="B49" s="28">
        <f>IF($C$4="Attiecināmās izmaksas",IF('6a+c+n'!$Q49="A",'6a+c+n'!B49,0),0)</f>
        <v>0</v>
      </c>
      <c r="C49" s="28">
        <f>IF($C$4="Attiecināmās izmaksas",IF('6a+c+n'!$Q49="A",'6a+c+n'!C49,0),0)</f>
        <v>0</v>
      </c>
      <c r="D49" s="28">
        <f>IF($C$4="Attiecināmās izmaksas",IF('6a+c+n'!$Q49="A",'6a+c+n'!D49,0),0)</f>
        <v>0</v>
      </c>
      <c r="E49" s="59"/>
      <c r="F49" s="81"/>
      <c r="G49" s="28">
        <f>IF($C$4="Attiecināmās izmaksas",IF('6a+c+n'!$Q49="A",'6a+c+n'!G49,0),0)</f>
        <v>0</v>
      </c>
      <c r="H49" s="28">
        <f>IF($C$4="Attiecināmās izmaksas",IF('6a+c+n'!$Q49="A",'6a+c+n'!H49,0),0)</f>
        <v>0</v>
      </c>
      <c r="I49" s="28"/>
      <c r="J49" s="28"/>
      <c r="K49" s="59">
        <f>IF($C$4="Attiecināmās izmaksas",IF('6a+c+n'!$Q49="A",'6a+c+n'!K49,0),0)</f>
        <v>0</v>
      </c>
      <c r="L49" s="81">
        <f>IF($C$4="Attiecināmās izmaksas",IF('6a+c+n'!$Q49="A",'6a+c+n'!L49,0),0)</f>
        <v>0</v>
      </c>
      <c r="M49" s="28">
        <f>IF($C$4="Attiecināmās izmaksas",IF('6a+c+n'!$Q49="A",'6a+c+n'!M49,0),0)</f>
        <v>0</v>
      </c>
      <c r="N49" s="28">
        <f>IF($C$4="Attiecināmās izmaksas",IF('6a+c+n'!$Q49="A",'6a+c+n'!N49,0),0)</f>
        <v>0</v>
      </c>
      <c r="O49" s="28">
        <f>IF($C$4="Attiecināmās izmaksas",IF('6a+c+n'!$Q49="A",'6a+c+n'!O49,0),0)</f>
        <v>0</v>
      </c>
      <c r="P49" s="59">
        <f>IF($C$4="Attiecināmās izmaksas",IF('6a+c+n'!$Q49="A",'6a+c+n'!P49,0),0)</f>
        <v>0</v>
      </c>
    </row>
    <row r="50" spans="1:16" ht="33.75">
      <c r="A50" s="64">
        <f>IF(P50=0,0,IF(COUNTBLANK(P50)=1,0,COUNTA($P$14:P50)))</f>
        <v>0</v>
      </c>
      <c r="B50" s="28" t="str">
        <f>IF($C$4="Attiecināmās izmaksas",IF('6a+c+n'!$Q50="A",'6a+c+n'!B50,0),0)</f>
        <v>09-00000</v>
      </c>
      <c r="C50" s="28" t="str">
        <f>IF($C$4="Attiecināmās izmaksas",IF('6a+c+n'!$Q50="A",'6a+c+n'!C50,0),0)</f>
        <v>Jaunu lietus ūdens noteku cinkota skārda ar PURAL pārklājumu - montāža ieejas mezglā, t.sk. stiprinājumi pēc fasādes siltināšanas DN150</v>
      </c>
      <c r="D50" s="28" t="str">
        <f>IF($C$4="Attiecināmās izmaksas",IF('6a+c+n'!$Q50="A",'6a+c+n'!D50,0),0)</f>
        <v>t.m.</v>
      </c>
      <c r="E50" s="59"/>
      <c r="F50" s="81"/>
      <c r="G50" s="28">
        <f>IF($C$4="Attiecināmās izmaksas",IF('6a+c+n'!$Q50="A",'6a+c+n'!G50,0),0)</f>
        <v>0</v>
      </c>
      <c r="H50" s="28">
        <f>IF($C$4="Attiecināmās izmaksas",IF('6a+c+n'!$Q50="A",'6a+c+n'!H50,0),0)</f>
        <v>0</v>
      </c>
      <c r="I50" s="28"/>
      <c r="J50" s="28"/>
      <c r="K50" s="59">
        <f>IF($C$4="Attiecināmās izmaksas",IF('6a+c+n'!$Q50="A",'6a+c+n'!K50,0),0)</f>
        <v>0</v>
      </c>
      <c r="L50" s="81">
        <f>IF($C$4="Attiecināmās izmaksas",IF('6a+c+n'!$Q50="A",'6a+c+n'!L50,0),0)</f>
        <v>0</v>
      </c>
      <c r="M50" s="28">
        <f>IF($C$4="Attiecināmās izmaksas",IF('6a+c+n'!$Q50="A",'6a+c+n'!M50,0),0)</f>
        <v>0</v>
      </c>
      <c r="N50" s="28">
        <f>IF($C$4="Attiecināmās izmaksas",IF('6a+c+n'!$Q50="A",'6a+c+n'!N50,0),0)</f>
        <v>0</v>
      </c>
      <c r="O50" s="28">
        <f>IF($C$4="Attiecināmās izmaksas",IF('6a+c+n'!$Q50="A",'6a+c+n'!O50,0),0)</f>
        <v>0</v>
      </c>
      <c r="P50" s="59">
        <f>IF($C$4="Attiecināmās izmaksas",IF('6a+c+n'!$Q50="A",'6a+c+n'!P50,0),0)</f>
        <v>0</v>
      </c>
    </row>
    <row r="51" spans="1:16" ht="33.75">
      <c r="A51" s="64">
        <f>IF(P51=0,0,IF(COUNTBLANK(P51)=1,0,COUNTA($P$14:P51)))</f>
        <v>0</v>
      </c>
      <c r="B51" s="28" t="str">
        <f>IF($C$4="Attiecināmās izmaksas",IF('6a+c+n'!$Q51="A",'6a+c+n'!B51,0),0)</f>
        <v>09-00000</v>
      </c>
      <c r="C51" s="28" t="str">
        <f>IF($C$4="Attiecināmās izmaksas",IF('6a+c+n'!$Q51="A",'6a+c+n'!C51,0),0)</f>
        <v xml:space="preserve">lietus renes b=150mm no cinkota skārda ar PURAL pārklājumu montāža ieejas mezglā t.sk. stiprinājumi, teknes āķis </v>
      </c>
      <c r="D51" s="28" t="str">
        <f>IF($C$4="Attiecināmās izmaksas",IF('6a+c+n'!$Q51="A",'6a+c+n'!D51,0),0)</f>
        <v>t.m.</v>
      </c>
      <c r="E51" s="59"/>
      <c r="F51" s="81"/>
      <c r="G51" s="28">
        <f>IF($C$4="Attiecināmās izmaksas",IF('6a+c+n'!$Q51="A",'6a+c+n'!G51,0),0)</f>
        <v>0</v>
      </c>
      <c r="H51" s="28">
        <f>IF($C$4="Attiecināmās izmaksas",IF('6a+c+n'!$Q51="A",'6a+c+n'!H51,0),0)</f>
        <v>0</v>
      </c>
      <c r="I51" s="28"/>
      <c r="J51" s="28"/>
      <c r="K51" s="59">
        <f>IF($C$4="Attiecināmās izmaksas",IF('6a+c+n'!$Q51="A",'6a+c+n'!K51,0),0)</f>
        <v>0</v>
      </c>
      <c r="L51" s="81">
        <f>IF($C$4="Attiecināmās izmaksas",IF('6a+c+n'!$Q51="A",'6a+c+n'!L51,0),0)</f>
        <v>0</v>
      </c>
      <c r="M51" s="28">
        <f>IF($C$4="Attiecināmās izmaksas",IF('6a+c+n'!$Q51="A",'6a+c+n'!M51,0),0)</f>
        <v>0</v>
      </c>
      <c r="N51" s="28">
        <f>IF($C$4="Attiecināmās izmaksas",IF('6a+c+n'!$Q51="A",'6a+c+n'!N51,0),0)</f>
        <v>0</v>
      </c>
      <c r="O51" s="28">
        <f>IF($C$4="Attiecināmās izmaksas",IF('6a+c+n'!$Q51="A",'6a+c+n'!O51,0),0)</f>
        <v>0</v>
      </c>
      <c r="P51" s="59">
        <f>IF($C$4="Attiecināmās izmaksas",IF('6a+c+n'!$Q51="A",'6a+c+n'!P51,0),0)</f>
        <v>0</v>
      </c>
    </row>
    <row r="52" spans="1:16" ht="22.5">
      <c r="A52" s="64">
        <f>IF(P52=0,0,IF(COUNTBLANK(P52)=1,0,COUNTA($P$14:P52)))</f>
        <v>0</v>
      </c>
      <c r="B52" s="28" t="str">
        <f>IF($C$4="Attiecināmās izmaksas",IF('6a+c+n'!$Q52="A",'6a+c+n'!B52,0),0)</f>
        <v>09-00000</v>
      </c>
      <c r="C52" s="28" t="str">
        <f>IF($C$4="Attiecināmās izmaksas",IF('6a+c+n'!$Q52="A",'6a+c+n'!C52,0),0)</f>
        <v xml:space="preserve">Ventilācijas šahtu apsekošana un tīrīšana. </v>
      </c>
      <c r="D52" s="28" t="str">
        <f>IF($C$4="Attiecināmās izmaksas",IF('6a+c+n'!$Q52="A",'6a+c+n'!D52,0),0)</f>
        <v>kompl</v>
      </c>
      <c r="E52" s="59"/>
      <c r="F52" s="81"/>
      <c r="G52" s="28">
        <f>IF($C$4="Attiecināmās izmaksas",IF('6a+c+n'!$Q52="A",'6a+c+n'!G52,0),0)</f>
        <v>0</v>
      </c>
      <c r="H52" s="28">
        <f>IF($C$4="Attiecināmās izmaksas",IF('6a+c+n'!$Q52="A",'6a+c+n'!H52,0),0)</f>
        <v>0</v>
      </c>
      <c r="I52" s="28"/>
      <c r="J52" s="28"/>
      <c r="K52" s="59">
        <f>IF($C$4="Attiecināmās izmaksas",IF('6a+c+n'!$Q52="A",'6a+c+n'!K52,0),0)</f>
        <v>0</v>
      </c>
      <c r="L52" s="81">
        <f>IF($C$4="Attiecināmās izmaksas",IF('6a+c+n'!$Q52="A",'6a+c+n'!L52,0),0)</f>
        <v>0</v>
      </c>
      <c r="M52" s="28">
        <f>IF($C$4="Attiecināmās izmaksas",IF('6a+c+n'!$Q52="A",'6a+c+n'!M52,0),0)</f>
        <v>0</v>
      </c>
      <c r="N52" s="28">
        <f>IF($C$4="Attiecināmās izmaksas",IF('6a+c+n'!$Q52="A",'6a+c+n'!N52,0),0)</f>
        <v>0</v>
      </c>
      <c r="O52" s="28">
        <f>IF($C$4="Attiecināmās izmaksas",IF('6a+c+n'!$Q52="A",'6a+c+n'!O52,0),0)</f>
        <v>0</v>
      </c>
      <c r="P52" s="59">
        <f>IF($C$4="Attiecināmās izmaksas",IF('6a+c+n'!$Q52="A",'6a+c+n'!P52,0),0)</f>
        <v>0</v>
      </c>
    </row>
    <row r="53" spans="1:16">
      <c r="A53" s="64">
        <f>IF(P53=0,0,IF(COUNTBLANK(P53)=1,0,COUNTA($P$14:P53)))</f>
        <v>0</v>
      </c>
      <c r="B53" s="28">
        <f>IF($C$4="Attiecināmās izmaksas",IF('6a+c+n'!$Q53="A",'6a+c+n'!B53,0),0)</f>
        <v>0</v>
      </c>
      <c r="C53" s="28">
        <f>IF($C$4="Attiecināmās izmaksas",IF('6a+c+n'!$Q53="A",'6a+c+n'!C53,0),0)</f>
        <v>0</v>
      </c>
      <c r="D53" s="28">
        <f>IF($C$4="Attiecināmās izmaksas",IF('6a+c+n'!$Q53="A",'6a+c+n'!D53,0),0)</f>
        <v>0</v>
      </c>
      <c r="E53" s="59"/>
      <c r="F53" s="81"/>
      <c r="G53" s="28">
        <f>IF($C$4="Attiecināmās izmaksas",IF('6a+c+n'!$Q53="A",'6a+c+n'!G53,0),0)</f>
        <v>0</v>
      </c>
      <c r="H53" s="28">
        <f>IF($C$4="Attiecināmās izmaksas",IF('6a+c+n'!$Q53="A",'6a+c+n'!H53,0),0)</f>
        <v>0</v>
      </c>
      <c r="I53" s="28"/>
      <c r="J53" s="28"/>
      <c r="K53" s="59">
        <f>IF($C$4="Attiecināmās izmaksas",IF('6a+c+n'!$Q53="A",'6a+c+n'!K53,0),0)</f>
        <v>0</v>
      </c>
      <c r="L53" s="81">
        <f>IF($C$4="Attiecināmās izmaksas",IF('6a+c+n'!$Q53="A",'6a+c+n'!L53,0),0)</f>
        <v>0</v>
      </c>
      <c r="M53" s="28">
        <f>IF($C$4="Attiecināmās izmaksas",IF('6a+c+n'!$Q53="A",'6a+c+n'!M53,0),0)</f>
        <v>0</v>
      </c>
      <c r="N53" s="28">
        <f>IF($C$4="Attiecināmās izmaksas",IF('6a+c+n'!$Q53="A",'6a+c+n'!N53,0),0)</f>
        <v>0</v>
      </c>
      <c r="O53" s="28">
        <f>IF($C$4="Attiecināmās izmaksas",IF('6a+c+n'!$Q53="A",'6a+c+n'!O53,0),0)</f>
        <v>0</v>
      </c>
      <c r="P53" s="59">
        <f>IF($C$4="Attiecināmās izmaksas",IF('6a+c+n'!$Q53="A",'6a+c+n'!P53,0),0)</f>
        <v>0</v>
      </c>
    </row>
    <row r="54" spans="1:16" ht="12" customHeight="1" thickBot="1">
      <c r="A54" s="333" t="s">
        <v>63</v>
      </c>
      <c r="B54" s="334"/>
      <c r="C54" s="334"/>
      <c r="D54" s="334"/>
      <c r="E54" s="334"/>
      <c r="F54" s="334"/>
      <c r="G54" s="334"/>
      <c r="H54" s="334"/>
      <c r="I54" s="334"/>
      <c r="J54" s="334"/>
      <c r="K54" s="335"/>
      <c r="L54" s="74">
        <f>SUM(L14:L53)</f>
        <v>0</v>
      </c>
      <c r="M54" s="75">
        <f>SUM(M14:M53)</f>
        <v>0</v>
      </c>
      <c r="N54" s="75">
        <f>SUM(N14:N53)</f>
        <v>0</v>
      </c>
      <c r="O54" s="75">
        <f>SUM(O14:O53)</f>
        <v>0</v>
      </c>
      <c r="P54" s="76">
        <f>SUM(P14:P53)</f>
        <v>0</v>
      </c>
    </row>
    <row r="55" spans="1:16">
      <c r="A55" s="20"/>
      <c r="B55" s="20"/>
      <c r="C55" s="20"/>
      <c r="D55" s="20"/>
      <c r="E55" s="20"/>
      <c r="F55" s="20"/>
      <c r="G55" s="20"/>
      <c r="H55" s="20"/>
      <c r="I55" s="20"/>
      <c r="J55" s="20"/>
      <c r="K55" s="20"/>
      <c r="L55" s="20"/>
      <c r="M55" s="20"/>
      <c r="N55" s="20"/>
      <c r="O55" s="20"/>
      <c r="P55" s="20"/>
    </row>
    <row r="56" spans="1:16">
      <c r="A56" s="20"/>
      <c r="B56" s="20"/>
      <c r="C56" s="20"/>
      <c r="D56" s="20"/>
      <c r="E56" s="20"/>
      <c r="F56" s="20"/>
      <c r="G56" s="20"/>
      <c r="H56" s="20"/>
      <c r="I56" s="20"/>
      <c r="J56" s="20"/>
      <c r="K56" s="20"/>
      <c r="L56" s="20"/>
      <c r="M56" s="20"/>
      <c r="N56" s="20"/>
      <c r="O56" s="20"/>
      <c r="P56" s="20"/>
    </row>
    <row r="57" spans="1:16">
      <c r="A57" s="1" t="s">
        <v>14</v>
      </c>
      <c r="B57" s="20"/>
      <c r="C57" s="336">
        <f>'Kops n'!C35:H35</f>
        <v>0</v>
      </c>
      <c r="D57" s="336"/>
      <c r="E57" s="336"/>
      <c r="F57" s="336"/>
      <c r="G57" s="336"/>
      <c r="H57" s="336"/>
      <c r="I57" s="20"/>
      <c r="J57" s="20"/>
      <c r="K57" s="20"/>
      <c r="L57" s="20"/>
      <c r="M57" s="20"/>
      <c r="N57" s="20"/>
      <c r="O57" s="20"/>
      <c r="P57" s="20"/>
    </row>
    <row r="58" spans="1:16">
      <c r="A58" s="20"/>
      <c r="B58" s="20"/>
      <c r="C58" s="258" t="s">
        <v>15</v>
      </c>
      <c r="D58" s="258"/>
      <c r="E58" s="258"/>
      <c r="F58" s="258"/>
      <c r="G58" s="258"/>
      <c r="H58" s="258"/>
      <c r="I58" s="20"/>
      <c r="J58" s="20"/>
      <c r="K58" s="20"/>
      <c r="L58" s="20"/>
      <c r="M58" s="20"/>
      <c r="N58" s="20"/>
      <c r="O58" s="20"/>
      <c r="P58" s="20"/>
    </row>
    <row r="59" spans="1:16">
      <c r="A59" s="20"/>
      <c r="B59" s="20"/>
      <c r="C59" s="20"/>
      <c r="D59" s="20"/>
      <c r="E59" s="20"/>
      <c r="F59" s="20"/>
      <c r="G59" s="20"/>
      <c r="H59" s="20"/>
      <c r="I59" s="20"/>
      <c r="J59" s="20"/>
      <c r="K59" s="20"/>
      <c r="L59" s="20"/>
      <c r="M59" s="20"/>
      <c r="N59" s="20"/>
      <c r="O59" s="20"/>
      <c r="P59" s="20"/>
    </row>
    <row r="60" spans="1:16">
      <c r="A60" s="301" t="str">
        <f>'Kops n'!A38:D38</f>
        <v>Tāme sastādīta 2024. gada __.__________</v>
      </c>
      <c r="B60" s="302"/>
      <c r="C60" s="302"/>
      <c r="D60" s="302"/>
      <c r="E60" s="20"/>
      <c r="F60" s="20"/>
      <c r="G60" s="20"/>
      <c r="H60" s="20"/>
      <c r="I60" s="20"/>
      <c r="J60" s="20"/>
      <c r="K60" s="20"/>
      <c r="L60" s="20"/>
      <c r="M60" s="20"/>
      <c r="N60" s="20"/>
      <c r="O60" s="20"/>
      <c r="P60" s="20"/>
    </row>
    <row r="61" spans="1:16">
      <c r="A61" s="20"/>
      <c r="B61" s="20"/>
      <c r="C61" s="20"/>
      <c r="D61" s="20"/>
      <c r="E61" s="20"/>
      <c r="F61" s="20"/>
      <c r="G61" s="20"/>
      <c r="H61" s="20"/>
      <c r="I61" s="20"/>
      <c r="J61" s="20"/>
      <c r="K61" s="20"/>
      <c r="L61" s="20"/>
      <c r="M61" s="20"/>
      <c r="N61" s="20"/>
      <c r="O61" s="20"/>
      <c r="P61" s="20"/>
    </row>
    <row r="62" spans="1:16">
      <c r="A62" s="1" t="s">
        <v>41</v>
      </c>
      <c r="B62" s="20"/>
      <c r="C62" s="336">
        <f>'Kops n'!C40:H40</f>
        <v>0</v>
      </c>
      <c r="D62" s="336"/>
      <c r="E62" s="336"/>
      <c r="F62" s="336"/>
      <c r="G62" s="336"/>
      <c r="H62" s="336"/>
      <c r="I62" s="20"/>
      <c r="J62" s="20"/>
      <c r="K62" s="20"/>
      <c r="L62" s="20"/>
      <c r="M62" s="20"/>
      <c r="N62" s="20"/>
      <c r="O62" s="20"/>
      <c r="P62" s="20"/>
    </row>
    <row r="63" spans="1:16">
      <c r="A63" s="20"/>
      <c r="B63" s="20"/>
      <c r="C63" s="258" t="s">
        <v>15</v>
      </c>
      <c r="D63" s="258"/>
      <c r="E63" s="258"/>
      <c r="F63" s="258"/>
      <c r="G63" s="258"/>
      <c r="H63" s="258"/>
      <c r="I63" s="20"/>
      <c r="J63" s="20"/>
      <c r="K63" s="20"/>
      <c r="L63" s="20"/>
      <c r="M63" s="20"/>
      <c r="N63" s="20"/>
      <c r="O63" s="20"/>
      <c r="P63" s="20"/>
    </row>
    <row r="64" spans="1:16">
      <c r="A64" s="20"/>
      <c r="B64" s="20"/>
      <c r="C64" s="20"/>
      <c r="D64" s="20"/>
      <c r="E64" s="20"/>
      <c r="F64" s="20"/>
      <c r="G64" s="20"/>
      <c r="H64" s="20"/>
      <c r="I64" s="20"/>
      <c r="J64" s="20"/>
      <c r="K64" s="20"/>
      <c r="L64" s="20"/>
      <c r="M64" s="20"/>
      <c r="N64" s="20"/>
      <c r="O64" s="20"/>
      <c r="P64" s="20"/>
    </row>
    <row r="65" spans="1:16">
      <c r="A65" s="102" t="s">
        <v>16</v>
      </c>
      <c r="B65" s="52"/>
      <c r="C65" s="113">
        <f>'Kops n'!C43</f>
        <v>0</v>
      </c>
      <c r="D65" s="52"/>
      <c r="E65" s="20"/>
      <c r="F65" s="20"/>
      <c r="G65" s="20"/>
      <c r="H65" s="20"/>
      <c r="I65" s="20"/>
      <c r="J65" s="20"/>
      <c r="K65" s="20"/>
      <c r="L65" s="20"/>
      <c r="M65" s="20"/>
      <c r="N65" s="20"/>
      <c r="O65" s="20"/>
      <c r="P65" s="20"/>
    </row>
    <row r="66" spans="1:16">
      <c r="A66" s="20"/>
      <c r="B66" s="20"/>
      <c r="C66" s="20"/>
      <c r="D66" s="20"/>
      <c r="E66" s="20"/>
      <c r="F66" s="20"/>
      <c r="G66" s="20"/>
      <c r="H66" s="20"/>
      <c r="I66" s="20"/>
      <c r="J66" s="20"/>
      <c r="K66" s="20"/>
      <c r="L66" s="20"/>
      <c r="M66" s="20"/>
      <c r="N66" s="20"/>
      <c r="O66" s="20"/>
      <c r="P66" s="20"/>
    </row>
  </sheetData>
  <mergeCells count="23">
    <mergeCell ref="C63:H63"/>
    <mergeCell ref="L12:P12"/>
    <mergeCell ref="A54:K54"/>
    <mergeCell ref="C57:H57"/>
    <mergeCell ref="C58:H58"/>
    <mergeCell ref="A60:D60"/>
    <mergeCell ref="C62:H62"/>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54:K54">
    <cfRule type="containsText" dxfId="142" priority="3" operator="containsText" text="Tiešās izmaksas kopā, t. sk. darba devēja sociālais nodoklis __.__% ">
      <formula>NOT(ISERROR(SEARCH("Tiešās izmaksas kopā, t. sk. darba devēja sociālais nodoklis __.__% ",A54)))</formula>
    </cfRule>
  </conditionalFormatting>
  <conditionalFormatting sqref="A14:P53">
    <cfRule type="cellIs" dxfId="141" priority="1" operator="equal">
      <formula>0</formula>
    </cfRule>
  </conditionalFormatting>
  <conditionalFormatting sqref="C2:I2 D5:L8 N9:O9 L54:P54 C57:H57 C62:H62 C65">
    <cfRule type="cellIs" dxfId="140" priority="2" operator="equal">
      <formula>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sheetPr>
  <dimension ref="A1:P29"/>
  <sheetViews>
    <sheetView topLeftCell="A10" workbookViewId="0">
      <selection activeCell="R24" sqref="R24:R25"/>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'6a+c+n'!D1</f>
        <v>6</v>
      </c>
      <c r="E1" s="26"/>
      <c r="F1" s="26"/>
      <c r="G1" s="26"/>
      <c r="H1" s="26"/>
      <c r="I1" s="26"/>
      <c r="J1" s="26"/>
      <c r="N1" s="30"/>
      <c r="O1" s="31"/>
      <c r="P1" s="32"/>
    </row>
    <row r="2" spans="1:16">
      <c r="A2" s="33"/>
      <c r="B2" s="33"/>
      <c r="C2" s="324" t="str">
        <f>'6a+c+n'!C2:I2</f>
        <v>Jumta darbi</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P17</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71" t="s">
        <v>61</v>
      </c>
    </row>
    <row r="14" spans="1:16">
      <c r="A14" s="63">
        <f>IF(P14=0,0,IF(COUNTBLANK(P14)=1,0,COUNTA($P$14:P14)))</f>
        <v>0</v>
      </c>
      <c r="B14" s="27">
        <f>IF($C$4="citu pasākumu izmaksas",IF('6a+c+n'!$Q49="C",'6a+c+n'!B49,0))</f>
        <v>0</v>
      </c>
      <c r="C14" s="27">
        <f>IF($C$4="citu pasākumu izmaksas",IF('6a+c+n'!$Q49="C",'6a+c+n'!C49,0))</f>
        <v>0</v>
      </c>
      <c r="D14" s="27">
        <f>IF($C$4="citu pasākumu izmaksas",IF('6a+c+n'!$Q49="C",'6a+c+n'!D49,0))</f>
        <v>0</v>
      </c>
      <c r="E14" s="164"/>
      <c r="F14" s="79"/>
      <c r="G14" s="27">
        <f>IF($C$4="citu pasākumu izmaksas",IF('6a+c+n'!$Q49="C",'6a+c+n'!G49,0))</f>
        <v>0</v>
      </c>
      <c r="H14" s="27">
        <f>IF($C$4="citu pasākumu izmaksas",IF('6a+c+n'!$Q49="C",'6a+c+n'!H49,0))</f>
        <v>0</v>
      </c>
      <c r="I14" s="27"/>
      <c r="J14" s="27"/>
      <c r="K14" s="164">
        <f>IF($C$4="citu pasākumu izmaksas",IF('6a+c+n'!$Q49="C",'6a+c+n'!K49,0))</f>
        <v>0</v>
      </c>
      <c r="L14" s="79">
        <f>IF($C$4="citu pasākumu izmaksas",IF('6a+c+n'!$Q49="C",'6a+c+n'!L49,0))</f>
        <v>0</v>
      </c>
      <c r="M14" s="27">
        <f>IF($C$4="citu pasākumu izmaksas",IF('6a+c+n'!$Q49="C",'6a+c+n'!M49,0))</f>
        <v>0</v>
      </c>
      <c r="N14" s="27">
        <f>IF($C$4="citu pasākumu izmaksas",IF('6a+c+n'!$Q49="C",'6a+c+n'!N49,0))</f>
        <v>0</v>
      </c>
      <c r="O14" s="27">
        <f>IF($C$4="citu pasākumu izmaksas",IF('6a+c+n'!$Q49="C",'6a+c+n'!O49,0))</f>
        <v>0</v>
      </c>
      <c r="P14" s="57">
        <f>IF($C$4="citu pasākumu izmaksas",IF('6a+c+n'!$Q49="C",'6a+c+n'!P49,0))</f>
        <v>0</v>
      </c>
    </row>
    <row r="15" spans="1:16">
      <c r="A15" s="64">
        <f>IF(P15=0,0,IF(COUNTBLANK(P15)=1,0,COUNTA($P$14:P15)))</f>
        <v>0</v>
      </c>
      <c r="B15" s="28">
        <f>IF($C$4="citu pasākumu izmaksas",IF('6a+c+n'!$Q50="C",'6a+c+n'!B50,0))</f>
        <v>0</v>
      </c>
      <c r="C15" s="28">
        <f>IF($C$4="citu pasākumu izmaksas",IF('6a+c+n'!$Q50="C",'6a+c+n'!C50,0))</f>
        <v>0</v>
      </c>
      <c r="D15" s="28">
        <f>IF($C$4="citu pasākumu izmaksas",IF('6a+c+n'!$Q50="C",'6a+c+n'!D50,0))</f>
        <v>0</v>
      </c>
      <c r="E15" s="146"/>
      <c r="F15" s="81"/>
      <c r="G15" s="28">
        <f>IF($C$4="citu pasākumu izmaksas",IF('6a+c+n'!$Q50="C",'6a+c+n'!G50,0))</f>
        <v>0</v>
      </c>
      <c r="H15" s="28">
        <f>IF($C$4="citu pasākumu izmaksas",IF('6a+c+n'!$Q50="C",'6a+c+n'!H50,0))</f>
        <v>0</v>
      </c>
      <c r="I15" s="28"/>
      <c r="J15" s="28"/>
      <c r="K15" s="146">
        <f>IF($C$4="citu pasākumu izmaksas",IF('6a+c+n'!$Q50="C",'6a+c+n'!K50,0))</f>
        <v>0</v>
      </c>
      <c r="L15" s="81">
        <f>IF($C$4="citu pasākumu izmaksas",IF('6a+c+n'!$Q50="C",'6a+c+n'!L50,0))</f>
        <v>0</v>
      </c>
      <c r="M15" s="28">
        <f>IF($C$4="citu pasākumu izmaksas",IF('6a+c+n'!$Q50="C",'6a+c+n'!M50,0))</f>
        <v>0</v>
      </c>
      <c r="N15" s="28">
        <f>IF($C$4="citu pasākumu izmaksas",IF('6a+c+n'!$Q50="C",'6a+c+n'!N50,0))</f>
        <v>0</v>
      </c>
      <c r="O15" s="28">
        <f>IF($C$4="citu pasākumu izmaksas",IF('6a+c+n'!$Q50="C",'6a+c+n'!O50,0))</f>
        <v>0</v>
      </c>
      <c r="P15" s="59">
        <f>IF($C$4="citu pasākumu izmaksas",IF('6a+c+n'!$Q50="C",'6a+c+n'!P50,0))</f>
        <v>0</v>
      </c>
    </row>
    <row r="16" spans="1:16" ht="12" thickBot="1">
      <c r="A16" s="65">
        <f>IF(P16=0,0,IF(COUNTBLANK(P16)=1,0,COUNTA($P$14:P16)))</f>
        <v>0</v>
      </c>
      <c r="B16" s="29">
        <f>IF($C$4="citu pasākumu izmaksas",IF('6a+c+n'!$Q51="C",'6a+c+n'!B51,0))</f>
        <v>0</v>
      </c>
      <c r="C16" s="29">
        <f>IF($C$4="citu pasākumu izmaksas",IF('6a+c+n'!$Q51="C",'6a+c+n'!C51,0))</f>
        <v>0</v>
      </c>
      <c r="D16" s="29">
        <f>IF($C$4="citu pasākumu izmaksas",IF('6a+c+n'!$Q51="C",'6a+c+n'!D51,0))</f>
        <v>0</v>
      </c>
      <c r="E16" s="213"/>
      <c r="F16" s="223"/>
      <c r="G16" s="29">
        <f>IF($C$4="citu pasākumu izmaksas",IF('6a+c+n'!$Q51="C",'6a+c+n'!G51,0))</f>
        <v>0</v>
      </c>
      <c r="H16" s="29">
        <f>IF($C$4="citu pasākumu izmaksas",IF('6a+c+n'!$Q51="C",'6a+c+n'!H51,0))</f>
        <v>0</v>
      </c>
      <c r="I16" s="29"/>
      <c r="J16" s="29"/>
      <c r="K16" s="213">
        <f>IF($C$4="citu pasākumu izmaksas",IF('6a+c+n'!$Q51="C",'6a+c+n'!K51,0))</f>
        <v>0</v>
      </c>
      <c r="L16" s="223">
        <f>IF($C$4="citu pasākumu izmaksas",IF('6a+c+n'!$Q51="C",'6a+c+n'!L51,0))</f>
        <v>0</v>
      </c>
      <c r="M16" s="29">
        <f>IF($C$4="citu pasākumu izmaksas",IF('6a+c+n'!$Q51="C",'6a+c+n'!M51,0))</f>
        <v>0</v>
      </c>
      <c r="N16" s="29">
        <f>IF($C$4="citu pasākumu izmaksas",IF('6a+c+n'!$Q51="C",'6a+c+n'!N51,0))</f>
        <v>0</v>
      </c>
      <c r="O16" s="29">
        <f>IF($C$4="citu pasākumu izmaksas",IF('6a+c+n'!$Q51="C",'6a+c+n'!O51,0))</f>
        <v>0</v>
      </c>
      <c r="P16" s="41">
        <f>IF($C$4="citu pasākumu izmaksas",IF('6a+c+n'!$Q51="C",'6a+c+n'!P51,0))</f>
        <v>0</v>
      </c>
    </row>
    <row r="17" spans="1:16" ht="12" customHeight="1" thickBot="1">
      <c r="A17" s="333" t="s">
        <v>63</v>
      </c>
      <c r="B17" s="334"/>
      <c r="C17" s="334"/>
      <c r="D17" s="334"/>
      <c r="E17" s="334"/>
      <c r="F17" s="334"/>
      <c r="G17" s="334"/>
      <c r="H17" s="334"/>
      <c r="I17" s="334"/>
      <c r="J17" s="334"/>
      <c r="K17" s="335"/>
      <c r="L17" s="74">
        <f>SUM(L14:L16)</f>
        <v>0</v>
      </c>
      <c r="M17" s="75">
        <f>SUM(M14:M16)</f>
        <v>0</v>
      </c>
      <c r="N17" s="75">
        <f>SUM(N14:N16)</f>
        <v>0</v>
      </c>
      <c r="O17" s="75">
        <f>SUM(O14:O16)</f>
        <v>0</v>
      </c>
      <c r="P17" s="76">
        <f>SUM(P14:P16)</f>
        <v>0</v>
      </c>
    </row>
    <row r="18" spans="1:16">
      <c r="A18" s="20"/>
      <c r="B18" s="20"/>
      <c r="C18" s="20"/>
      <c r="D18" s="20"/>
      <c r="E18" s="20"/>
      <c r="F18" s="20"/>
      <c r="G18" s="20"/>
      <c r="H18" s="20"/>
      <c r="I18" s="20"/>
      <c r="J18" s="20"/>
      <c r="K18" s="20"/>
      <c r="L18" s="20"/>
      <c r="M18" s="20"/>
      <c r="N18" s="20"/>
      <c r="O18" s="20"/>
      <c r="P18" s="20"/>
    </row>
    <row r="19" spans="1:16">
      <c r="A19" s="20"/>
      <c r="B19" s="20"/>
      <c r="C19" s="20"/>
      <c r="D19" s="20"/>
      <c r="E19" s="20"/>
      <c r="F19" s="20"/>
      <c r="G19" s="20"/>
      <c r="H19" s="20"/>
      <c r="I19" s="20"/>
      <c r="J19" s="20"/>
      <c r="K19" s="20"/>
      <c r="L19" s="20"/>
      <c r="M19" s="20"/>
      <c r="N19" s="20"/>
      <c r="O19" s="20"/>
      <c r="P19" s="20"/>
    </row>
    <row r="20" spans="1:16">
      <c r="A20" s="1" t="s">
        <v>14</v>
      </c>
      <c r="B20" s="20"/>
      <c r="C20" s="336">
        <f>'Kops c'!C35:H35</f>
        <v>0</v>
      </c>
      <c r="D20" s="336"/>
      <c r="E20" s="336"/>
      <c r="F20" s="336"/>
      <c r="G20" s="336"/>
      <c r="H20" s="336"/>
      <c r="I20" s="20"/>
      <c r="J20" s="20"/>
      <c r="K20" s="20"/>
      <c r="L20" s="20"/>
      <c r="M20" s="20"/>
      <c r="N20" s="20"/>
      <c r="O20" s="20"/>
      <c r="P20" s="20"/>
    </row>
    <row r="21" spans="1:16">
      <c r="A21" s="20"/>
      <c r="B21" s="20"/>
      <c r="C21" s="258" t="s">
        <v>15</v>
      </c>
      <c r="D21" s="258"/>
      <c r="E21" s="258"/>
      <c r="F21" s="258"/>
      <c r="G21" s="258"/>
      <c r="H21" s="258"/>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301" t="str">
        <f>'Kops n'!A38:D38</f>
        <v>Tāme sastādīta 2024. gada __.__________</v>
      </c>
      <c r="B23" s="302"/>
      <c r="C23" s="302"/>
      <c r="D23" s="302"/>
      <c r="E23" s="20"/>
      <c r="F23" s="20"/>
      <c r="G23" s="20"/>
      <c r="H23" s="20"/>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1" t="s">
        <v>41</v>
      </c>
      <c r="B25" s="20"/>
      <c r="C25" s="336">
        <f>'Kops c'!C40:H40</f>
        <v>0</v>
      </c>
      <c r="D25" s="336"/>
      <c r="E25" s="336"/>
      <c r="F25" s="336"/>
      <c r="G25" s="336"/>
      <c r="H25" s="336"/>
      <c r="I25" s="20"/>
      <c r="J25" s="20"/>
      <c r="K25" s="20"/>
      <c r="L25" s="20"/>
      <c r="M25" s="20"/>
      <c r="N25" s="20"/>
      <c r="O25" s="20"/>
      <c r="P25" s="20"/>
    </row>
    <row r="26" spans="1:16">
      <c r="A26" s="20"/>
      <c r="B26" s="20"/>
      <c r="C26" s="258" t="s">
        <v>15</v>
      </c>
      <c r="D26" s="258"/>
      <c r="E26" s="258"/>
      <c r="F26" s="258"/>
      <c r="G26" s="258"/>
      <c r="H26" s="258"/>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02" t="s">
        <v>16</v>
      </c>
      <c r="B28" s="52"/>
      <c r="C28" s="113">
        <f>'Kops c'!C43</f>
        <v>0</v>
      </c>
      <c r="D28" s="52"/>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sheetData>
  <mergeCells count="23">
    <mergeCell ref="C26:H26"/>
    <mergeCell ref="L12:P12"/>
    <mergeCell ref="A17:K17"/>
    <mergeCell ref="C20:H20"/>
    <mergeCell ref="C21:H21"/>
    <mergeCell ref="A23:D23"/>
    <mergeCell ref="C25:H25"/>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17:K17">
    <cfRule type="containsText" dxfId="139" priority="3" operator="containsText" text="Tiešās izmaksas kopā, t. sk. darba devēja sociālais nodoklis __.__% ">
      <formula>NOT(ISERROR(SEARCH("Tiešās izmaksas kopā, t. sk. darba devēja sociālais nodoklis __.__% ",A17)))</formula>
    </cfRule>
  </conditionalFormatting>
  <conditionalFormatting sqref="A14:P16">
    <cfRule type="cellIs" dxfId="138" priority="1" operator="equal">
      <formula>0</formula>
    </cfRule>
  </conditionalFormatting>
  <conditionalFormatting sqref="C2:I2 D5:L8 N9:O9 L17:P17 C20:H20 C25:H25 C28">
    <cfRule type="cellIs" dxfId="137" priority="2" operator="equal">
      <formula>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tabColor rgb="FF00B0F0"/>
  </sheetPr>
  <dimension ref="A1:P27"/>
  <sheetViews>
    <sheetView workbookViewId="0">
      <selection activeCell="A14" sqref="A14:P1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'6a+c+n'!D1</f>
        <v>6</v>
      </c>
      <c r="E1" s="26"/>
      <c r="F1" s="26"/>
      <c r="G1" s="26"/>
      <c r="H1" s="26"/>
      <c r="I1" s="26"/>
      <c r="J1" s="26"/>
      <c r="N1" s="30"/>
      <c r="O1" s="31"/>
      <c r="P1" s="32"/>
    </row>
    <row r="2" spans="1:16">
      <c r="A2" s="33"/>
      <c r="B2" s="33"/>
      <c r="C2" s="324" t="str">
        <f>'6a+c+n'!C2:I2</f>
        <v>Jumta darbi</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P15</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ht="12" thickBot="1">
      <c r="A14" s="63"/>
      <c r="B14" s="27"/>
      <c r="C14" s="27"/>
      <c r="D14" s="27"/>
      <c r="E14" s="57"/>
      <c r="F14" s="79"/>
      <c r="G14" s="27"/>
      <c r="H14" s="27"/>
      <c r="I14" s="27"/>
      <c r="J14" s="27"/>
      <c r="K14" s="57"/>
      <c r="L14" s="107"/>
      <c r="M14" s="27"/>
      <c r="N14" s="27"/>
      <c r="O14" s="27"/>
      <c r="P14" s="57"/>
    </row>
    <row r="15" spans="1:16" ht="12" customHeight="1" thickBot="1">
      <c r="A15" s="333" t="s">
        <v>63</v>
      </c>
      <c r="B15" s="334"/>
      <c r="C15" s="334"/>
      <c r="D15" s="334"/>
      <c r="E15" s="334"/>
      <c r="F15" s="334"/>
      <c r="G15" s="334"/>
      <c r="H15" s="334"/>
      <c r="I15" s="334"/>
      <c r="J15" s="334"/>
      <c r="K15" s="335"/>
      <c r="L15" s="109">
        <f>SUM(L14:L14)</f>
        <v>0</v>
      </c>
      <c r="M15" s="110">
        <f>SUM(M14:M14)</f>
        <v>0</v>
      </c>
      <c r="N15" s="110">
        <f>SUM(N14:N14)</f>
        <v>0</v>
      </c>
      <c r="O15" s="110">
        <f>SUM(O14:O14)</f>
        <v>0</v>
      </c>
      <c r="P15" s="111">
        <f>SUM(P14:P14)</f>
        <v>0</v>
      </c>
    </row>
    <row r="16" spans="1:16">
      <c r="A16" s="20"/>
      <c r="B16" s="20"/>
      <c r="C16" s="20"/>
      <c r="D16" s="20"/>
      <c r="E16" s="20"/>
      <c r="F16" s="20"/>
      <c r="G16" s="20"/>
      <c r="H16" s="20"/>
      <c r="I16" s="20"/>
      <c r="J16" s="20"/>
      <c r="K16" s="20"/>
      <c r="L16" s="20"/>
      <c r="M16" s="20"/>
      <c r="N16" s="20"/>
      <c r="O16" s="20"/>
      <c r="P16" s="20"/>
    </row>
    <row r="17" spans="1:16">
      <c r="A17" s="20"/>
      <c r="B17" s="20"/>
      <c r="C17" s="20"/>
      <c r="D17" s="20"/>
      <c r="E17" s="20"/>
      <c r="F17" s="20"/>
      <c r="G17" s="20"/>
      <c r="H17" s="20"/>
      <c r="I17" s="20"/>
      <c r="J17" s="20"/>
      <c r="K17" s="20"/>
      <c r="L17" s="20"/>
      <c r="M17" s="20"/>
      <c r="N17" s="20"/>
      <c r="O17" s="20"/>
      <c r="P17" s="20"/>
    </row>
    <row r="18" spans="1:16">
      <c r="A18" s="1" t="s">
        <v>14</v>
      </c>
      <c r="B18" s="20"/>
      <c r="C18" s="336">
        <f>'Kops n'!C35:H35</f>
        <v>0</v>
      </c>
      <c r="D18" s="336"/>
      <c r="E18" s="336"/>
      <c r="F18" s="336"/>
      <c r="G18" s="336"/>
      <c r="H18" s="336"/>
      <c r="I18" s="20"/>
      <c r="J18" s="20"/>
      <c r="K18" s="20"/>
      <c r="L18" s="20"/>
      <c r="M18" s="20"/>
      <c r="N18" s="20"/>
      <c r="O18" s="20"/>
      <c r="P18" s="20"/>
    </row>
    <row r="19" spans="1:16">
      <c r="A19" s="20"/>
      <c r="B19" s="20"/>
      <c r="C19" s="258" t="s">
        <v>15</v>
      </c>
      <c r="D19" s="258"/>
      <c r="E19" s="258"/>
      <c r="F19" s="258"/>
      <c r="G19" s="258"/>
      <c r="H19" s="258"/>
      <c r="I19" s="20"/>
      <c r="J19" s="20"/>
      <c r="K19" s="20"/>
      <c r="L19" s="20"/>
      <c r="M19" s="20"/>
      <c r="N19" s="20"/>
      <c r="O19" s="20"/>
      <c r="P19" s="20"/>
    </row>
    <row r="20" spans="1:16">
      <c r="A20" s="20"/>
      <c r="B20" s="20"/>
      <c r="C20" s="20"/>
      <c r="D20" s="20"/>
      <c r="E20" s="20"/>
      <c r="F20" s="20"/>
      <c r="G20" s="20"/>
      <c r="H20" s="20"/>
      <c r="I20" s="20"/>
      <c r="J20" s="20"/>
      <c r="K20" s="20"/>
      <c r="L20" s="20"/>
      <c r="M20" s="20"/>
      <c r="N20" s="20"/>
      <c r="O20" s="20"/>
      <c r="P20" s="20"/>
    </row>
    <row r="21" spans="1:16">
      <c r="A21" s="301" t="str">
        <f>'Kops n'!A38:D38</f>
        <v>Tāme sastādīta 2024. gada __.__________</v>
      </c>
      <c r="B21" s="302"/>
      <c r="C21" s="302"/>
      <c r="D21" s="302"/>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41</v>
      </c>
      <c r="B23" s="20"/>
      <c r="C23" s="336">
        <f>'Kops n'!C40:H40</f>
        <v>0</v>
      </c>
      <c r="D23" s="336"/>
      <c r="E23" s="336"/>
      <c r="F23" s="336"/>
      <c r="G23" s="336"/>
      <c r="H23" s="336"/>
      <c r="I23" s="20"/>
      <c r="J23" s="20"/>
      <c r="K23" s="20"/>
      <c r="L23" s="20"/>
      <c r="M23" s="20"/>
      <c r="N23" s="20"/>
      <c r="O23" s="20"/>
      <c r="P23" s="20"/>
    </row>
    <row r="24" spans="1:16">
      <c r="A24" s="20"/>
      <c r="B24" s="20"/>
      <c r="C24" s="258" t="s">
        <v>15</v>
      </c>
      <c r="D24" s="258"/>
      <c r="E24" s="258"/>
      <c r="F24" s="258"/>
      <c r="G24" s="258"/>
      <c r="H24" s="25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02" t="s">
        <v>16</v>
      </c>
      <c r="B26" s="52"/>
      <c r="C26" s="113">
        <f>'Kops n'!C43</f>
        <v>0</v>
      </c>
      <c r="D26" s="52"/>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sheetData>
  <mergeCells count="23">
    <mergeCell ref="C24:H24"/>
    <mergeCell ref="L12:P12"/>
    <mergeCell ref="A15:K15"/>
    <mergeCell ref="C18:H18"/>
    <mergeCell ref="C19:H19"/>
    <mergeCell ref="A21:D21"/>
    <mergeCell ref="C23:H2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5:K15">
    <cfRule type="containsText" dxfId="136" priority="3" operator="containsText" text="Tiešās izmaksas kopā, t. sk. darba devēja sociālais nodoklis __.__% ">
      <formula>NOT(ISERROR(SEARCH("Tiešās izmaksas kopā, t. sk. darba devēja sociālais nodoklis __.__% ",A15)))</formula>
    </cfRule>
  </conditionalFormatting>
  <conditionalFormatting sqref="A14:P14">
    <cfRule type="cellIs" dxfId="135" priority="1" operator="equal">
      <formula>0</formula>
    </cfRule>
  </conditionalFormatting>
  <conditionalFormatting sqref="C2:I2 D5:L8 N9:O9 L15:P15 C18:H18 C23:H23 C26">
    <cfRule type="cellIs" dxfId="134" priority="2" operator="equal">
      <formula>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5">
    <tabColor rgb="FF0070C0"/>
  </sheetPr>
  <dimension ref="A1:Q32"/>
  <sheetViews>
    <sheetView topLeftCell="A2" zoomScaleNormal="100" workbookViewId="0">
      <selection activeCell="N18" sqref="N1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4">
        <v>7</v>
      </c>
      <c r="E1" s="26"/>
      <c r="F1" s="26"/>
      <c r="G1" s="26"/>
      <c r="H1" s="26"/>
      <c r="I1" s="26"/>
      <c r="J1" s="26"/>
      <c r="N1" s="30"/>
      <c r="O1" s="31"/>
      <c r="P1" s="32"/>
    </row>
    <row r="2" spans="1:17">
      <c r="A2" s="33"/>
      <c r="B2" s="33"/>
      <c r="C2" s="324" t="s">
        <v>205</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200</v>
      </c>
      <c r="B9" s="327"/>
      <c r="C9" s="327"/>
      <c r="D9" s="327"/>
      <c r="E9" s="327"/>
      <c r="F9" s="327"/>
      <c r="G9" s="35"/>
      <c r="H9" s="35"/>
      <c r="I9" s="35"/>
      <c r="J9" s="328" t="s">
        <v>46</v>
      </c>
      <c r="K9" s="328"/>
      <c r="L9" s="328"/>
      <c r="M9" s="328"/>
      <c r="N9" s="329">
        <f>P20</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128</v>
      </c>
      <c r="D14" s="27"/>
      <c r="E14" s="164"/>
      <c r="F14" s="88"/>
      <c r="G14" s="89"/>
      <c r="H14" s="89">
        <f>F14*G14</f>
        <v>0</v>
      </c>
      <c r="I14" s="89"/>
      <c r="J14" s="89"/>
      <c r="K14" s="90">
        <f>SUM(H14:J14)</f>
        <v>0</v>
      </c>
      <c r="L14" s="88">
        <f>E14*F14</f>
        <v>0</v>
      </c>
      <c r="M14" s="89">
        <f>H14*E14</f>
        <v>0</v>
      </c>
      <c r="N14" s="89">
        <f>I14*E14</f>
        <v>0</v>
      </c>
      <c r="O14" s="89">
        <f>J14*E14</f>
        <v>0</v>
      </c>
      <c r="P14" s="105">
        <f>SUM(M14:O14)</f>
        <v>0</v>
      </c>
      <c r="Q14" s="70"/>
    </row>
    <row r="15" spans="1:17" ht="56.25">
      <c r="A15" s="255">
        <v>1</v>
      </c>
      <c r="B15" s="28" t="s">
        <v>132</v>
      </c>
      <c r="C15" s="134" t="s">
        <v>265</v>
      </c>
      <c r="D15" s="129" t="s">
        <v>90</v>
      </c>
      <c r="E15" s="256">
        <v>370.70000000000005</v>
      </c>
      <c r="F15" s="51"/>
      <c r="G15" s="139"/>
      <c r="H15" s="49">
        <f>F15*G15</f>
        <v>0</v>
      </c>
      <c r="I15" s="49"/>
      <c r="J15" s="49"/>
      <c r="K15" s="50">
        <f t="shared" ref="K15:K19" si="0">SUM(H15:J15)</f>
        <v>0</v>
      </c>
      <c r="L15" s="51">
        <f t="shared" ref="L15:L19" si="1">E15*F15</f>
        <v>0</v>
      </c>
      <c r="M15" s="49">
        <f t="shared" ref="M15:M19" si="2">H15*E15</f>
        <v>0</v>
      </c>
      <c r="N15" s="49">
        <f t="shared" ref="N15:N19" si="3">I15*E15</f>
        <v>0</v>
      </c>
      <c r="O15" s="49">
        <f t="shared" ref="O15:O19" si="4">J15*E15</f>
        <v>0</v>
      </c>
      <c r="P15" s="106">
        <f t="shared" ref="P15:P19" si="5">SUM(M15:O15)</f>
        <v>0</v>
      </c>
      <c r="Q15" s="77" t="s">
        <v>48</v>
      </c>
    </row>
    <row r="16" spans="1:17" ht="33.75">
      <c r="A16" s="255">
        <v>2</v>
      </c>
      <c r="B16" s="28" t="s">
        <v>132</v>
      </c>
      <c r="C16" s="134" t="s">
        <v>129</v>
      </c>
      <c r="D16" s="129" t="s">
        <v>90</v>
      </c>
      <c r="E16" s="257">
        <v>143</v>
      </c>
      <c r="F16" s="51"/>
      <c r="G16" s="139"/>
      <c r="H16" s="49">
        <f t="shared" ref="H16:H19" si="6">F16*G16</f>
        <v>0</v>
      </c>
      <c r="I16" s="49"/>
      <c r="J16" s="49"/>
      <c r="K16" s="50">
        <f t="shared" si="0"/>
        <v>0</v>
      </c>
      <c r="L16" s="51">
        <f t="shared" ref="L16:L19" si="7">E16*F16</f>
        <v>0</v>
      </c>
      <c r="M16" s="49">
        <f t="shared" ref="M16:M19" si="8">H16*E16</f>
        <v>0</v>
      </c>
      <c r="N16" s="49">
        <f t="shared" ref="N16:N19" si="9">I16*E16</f>
        <v>0</v>
      </c>
      <c r="O16" s="49">
        <f t="shared" ref="O16:O19" si="10">J16*E16</f>
        <v>0</v>
      </c>
      <c r="P16" s="106">
        <f t="shared" ref="P16:P19" si="11">SUM(M16:O16)</f>
        <v>0</v>
      </c>
      <c r="Q16" s="77" t="s">
        <v>48</v>
      </c>
    </row>
    <row r="17" spans="1:17" ht="45">
      <c r="A17" s="255">
        <v>3</v>
      </c>
      <c r="B17" s="28" t="s">
        <v>132</v>
      </c>
      <c r="C17" s="134" t="s">
        <v>130</v>
      </c>
      <c r="D17" s="129" t="s">
        <v>90</v>
      </c>
      <c r="E17" s="257">
        <v>17</v>
      </c>
      <c r="F17" s="51"/>
      <c r="G17" s="139"/>
      <c r="H17" s="49">
        <f t="shared" si="6"/>
        <v>0</v>
      </c>
      <c r="I17" s="49"/>
      <c r="J17" s="49"/>
      <c r="K17" s="50">
        <f t="shared" si="0"/>
        <v>0</v>
      </c>
      <c r="L17" s="51">
        <f t="shared" si="7"/>
        <v>0</v>
      </c>
      <c r="M17" s="49">
        <f t="shared" si="8"/>
        <v>0</v>
      </c>
      <c r="N17" s="49">
        <f t="shared" si="9"/>
        <v>0</v>
      </c>
      <c r="O17" s="49">
        <f t="shared" si="10"/>
        <v>0</v>
      </c>
      <c r="P17" s="106">
        <f t="shared" si="11"/>
        <v>0</v>
      </c>
      <c r="Q17" s="77" t="s">
        <v>48</v>
      </c>
    </row>
    <row r="18" spans="1:17" ht="67.5">
      <c r="A18" s="255">
        <v>4</v>
      </c>
      <c r="B18" s="28" t="s">
        <v>132</v>
      </c>
      <c r="C18" s="134" t="s">
        <v>131</v>
      </c>
      <c r="D18" s="129" t="s">
        <v>90</v>
      </c>
      <c r="E18" s="257">
        <v>14</v>
      </c>
      <c r="F18" s="51"/>
      <c r="G18" s="139"/>
      <c r="H18" s="49">
        <f t="shared" si="6"/>
        <v>0</v>
      </c>
      <c r="I18" s="49"/>
      <c r="J18" s="49"/>
      <c r="K18" s="50">
        <f t="shared" si="0"/>
        <v>0</v>
      </c>
      <c r="L18" s="51">
        <f t="shared" si="7"/>
        <v>0</v>
      </c>
      <c r="M18" s="49">
        <f t="shared" si="8"/>
        <v>0</v>
      </c>
      <c r="N18" s="49">
        <f t="shared" si="9"/>
        <v>0</v>
      </c>
      <c r="O18" s="49">
        <f t="shared" si="10"/>
        <v>0</v>
      </c>
      <c r="P18" s="106">
        <f t="shared" si="11"/>
        <v>0</v>
      </c>
      <c r="Q18" s="77" t="s">
        <v>55</v>
      </c>
    </row>
    <row r="19" spans="1:17" ht="22.5">
      <c r="A19" s="255">
        <v>5</v>
      </c>
      <c r="B19" s="28" t="s">
        <v>132</v>
      </c>
      <c r="C19" s="48" t="s">
        <v>226</v>
      </c>
      <c r="D19" s="28" t="s">
        <v>76</v>
      </c>
      <c r="E19" s="146">
        <v>50</v>
      </c>
      <c r="F19" s="51"/>
      <c r="G19" s="139"/>
      <c r="H19" s="49">
        <f t="shared" si="6"/>
        <v>0</v>
      </c>
      <c r="I19" s="49"/>
      <c r="J19" s="49"/>
      <c r="K19" s="50">
        <f t="shared" si="0"/>
        <v>0</v>
      </c>
      <c r="L19" s="51">
        <f t="shared" si="7"/>
        <v>0</v>
      </c>
      <c r="M19" s="49">
        <f t="shared" si="8"/>
        <v>0</v>
      </c>
      <c r="N19" s="49">
        <f t="shared" si="9"/>
        <v>0</v>
      </c>
      <c r="O19" s="49">
        <f t="shared" si="10"/>
        <v>0</v>
      </c>
      <c r="P19" s="106">
        <f t="shared" si="11"/>
        <v>0</v>
      </c>
      <c r="Q19" s="77" t="s">
        <v>55</v>
      </c>
    </row>
    <row r="20" spans="1:17" ht="12" customHeight="1" thickBot="1">
      <c r="A20" s="333" t="s">
        <v>63</v>
      </c>
      <c r="B20" s="334"/>
      <c r="C20" s="334"/>
      <c r="D20" s="334"/>
      <c r="E20" s="334"/>
      <c r="F20" s="334"/>
      <c r="G20" s="334"/>
      <c r="H20" s="334"/>
      <c r="I20" s="334"/>
      <c r="J20" s="334"/>
      <c r="K20" s="335"/>
      <c r="L20" s="74">
        <f>SUM(L14:L19)</f>
        <v>0</v>
      </c>
      <c r="M20" s="75">
        <f>SUM(M14:M19)</f>
        <v>0</v>
      </c>
      <c r="N20" s="75">
        <f>SUM(N14:N19)</f>
        <v>0</v>
      </c>
      <c r="O20" s="75">
        <f>SUM(O14:O19)</f>
        <v>0</v>
      </c>
      <c r="P20" s="76">
        <f>SUM(P14:P19)</f>
        <v>0</v>
      </c>
    </row>
    <row r="21" spans="1:17">
      <c r="A21" s="20"/>
      <c r="B21" s="20"/>
      <c r="C21" s="20"/>
      <c r="D21" s="20"/>
      <c r="E21" s="20"/>
      <c r="F21" s="20"/>
      <c r="G21" s="20"/>
      <c r="H21" s="20"/>
      <c r="I21" s="20"/>
      <c r="J21" s="20"/>
      <c r="K21" s="20"/>
      <c r="L21" s="20"/>
      <c r="M21" s="20"/>
      <c r="N21" s="20"/>
      <c r="O21" s="20"/>
      <c r="P21" s="20"/>
    </row>
    <row r="22" spans="1:17">
      <c r="A22" s="20"/>
      <c r="B22" s="20"/>
      <c r="C22" s="20"/>
      <c r="D22" s="20"/>
      <c r="E22" s="20"/>
      <c r="F22" s="20"/>
      <c r="G22" s="20"/>
      <c r="H22" s="20"/>
      <c r="I22" s="20"/>
      <c r="J22" s="20"/>
      <c r="K22" s="20"/>
      <c r="L22" s="20"/>
      <c r="M22" s="20"/>
      <c r="N22" s="20"/>
      <c r="O22" s="20"/>
      <c r="P22" s="20"/>
    </row>
    <row r="23" spans="1:17">
      <c r="A23" s="1" t="s">
        <v>14</v>
      </c>
      <c r="B23" s="20"/>
      <c r="C23" s="336">
        <f>'Kops n'!C35:H35</f>
        <v>0</v>
      </c>
      <c r="D23" s="336"/>
      <c r="E23" s="336"/>
      <c r="F23" s="336"/>
      <c r="G23" s="336"/>
      <c r="H23" s="336"/>
      <c r="I23" s="20"/>
      <c r="J23" s="20"/>
      <c r="K23" s="20"/>
      <c r="L23" s="20"/>
      <c r="M23" s="20"/>
      <c r="N23" s="20"/>
      <c r="O23" s="20"/>
      <c r="P23" s="20"/>
    </row>
    <row r="24" spans="1:17">
      <c r="A24" s="20"/>
      <c r="B24" s="20"/>
      <c r="C24" s="258" t="s">
        <v>15</v>
      </c>
      <c r="D24" s="258"/>
      <c r="E24" s="258"/>
      <c r="F24" s="258"/>
      <c r="G24" s="258"/>
      <c r="H24" s="258"/>
      <c r="I24" s="20"/>
      <c r="J24" s="20"/>
      <c r="K24" s="20"/>
      <c r="L24" s="20"/>
      <c r="M24" s="20"/>
      <c r="N24" s="20"/>
      <c r="O24" s="20"/>
      <c r="P24" s="20"/>
    </row>
    <row r="25" spans="1:17">
      <c r="A25" s="20"/>
      <c r="B25" s="20"/>
      <c r="C25" s="20"/>
      <c r="D25" s="20"/>
      <c r="E25" s="20"/>
      <c r="F25" s="20"/>
      <c r="G25" s="20"/>
      <c r="H25" s="20"/>
      <c r="I25" s="20"/>
      <c r="J25" s="20"/>
      <c r="K25" s="20"/>
      <c r="L25" s="20"/>
      <c r="M25" s="20"/>
      <c r="N25" s="20"/>
      <c r="O25" s="20"/>
      <c r="P25" s="20"/>
    </row>
    <row r="26" spans="1:17">
      <c r="A26" s="301" t="str">
        <f>'Kops n'!A38:D38</f>
        <v>Tāme sastādīta 2024. gada __.__________</v>
      </c>
      <c r="B26" s="302"/>
      <c r="C26" s="302"/>
      <c r="D26" s="302"/>
      <c r="E26" s="20"/>
      <c r="F26" s="20"/>
      <c r="G26" s="20"/>
      <c r="H26" s="20"/>
      <c r="I26" s="20"/>
      <c r="J26" s="20"/>
      <c r="K26" s="20"/>
      <c r="L26" s="20"/>
      <c r="M26" s="20"/>
      <c r="N26" s="20"/>
      <c r="O26" s="20"/>
      <c r="P26" s="20"/>
    </row>
    <row r="27" spans="1:17">
      <c r="A27" s="20"/>
      <c r="B27" s="20"/>
      <c r="C27" s="20"/>
      <c r="D27" s="20"/>
      <c r="E27" s="20"/>
      <c r="F27" s="20"/>
      <c r="G27" s="20"/>
      <c r="H27" s="20"/>
      <c r="I27" s="20"/>
      <c r="J27" s="20"/>
      <c r="K27" s="20"/>
      <c r="L27" s="20"/>
      <c r="M27" s="20"/>
      <c r="N27" s="20"/>
      <c r="O27" s="20"/>
      <c r="P27" s="20"/>
    </row>
    <row r="28" spans="1:17">
      <c r="A28" s="1" t="s">
        <v>41</v>
      </c>
      <c r="B28" s="20"/>
      <c r="C28" s="336">
        <f>'Kops n'!C40:H40</f>
        <v>0</v>
      </c>
      <c r="D28" s="336"/>
      <c r="E28" s="336"/>
      <c r="F28" s="336"/>
      <c r="G28" s="336"/>
      <c r="H28" s="336"/>
      <c r="I28" s="20"/>
      <c r="J28" s="20"/>
      <c r="K28" s="20"/>
      <c r="L28" s="20"/>
      <c r="M28" s="20"/>
      <c r="N28" s="20"/>
      <c r="O28" s="20"/>
      <c r="P28" s="20"/>
    </row>
    <row r="29" spans="1:17">
      <c r="A29" s="20"/>
      <c r="B29" s="20"/>
      <c r="C29" s="258" t="s">
        <v>15</v>
      </c>
      <c r="D29" s="258"/>
      <c r="E29" s="258"/>
      <c r="F29" s="258"/>
      <c r="G29" s="258"/>
      <c r="H29" s="258"/>
      <c r="I29" s="20"/>
      <c r="J29" s="20"/>
      <c r="K29" s="20"/>
      <c r="L29" s="20"/>
      <c r="M29" s="20"/>
      <c r="N29" s="20"/>
      <c r="O29" s="20"/>
      <c r="P29" s="20"/>
    </row>
    <row r="30" spans="1:17">
      <c r="A30" s="20"/>
      <c r="B30" s="20"/>
      <c r="C30" s="20"/>
      <c r="D30" s="20"/>
      <c r="E30" s="20"/>
      <c r="F30" s="20"/>
      <c r="G30" s="20"/>
      <c r="H30" s="20"/>
      <c r="I30" s="20"/>
      <c r="J30" s="20"/>
      <c r="K30" s="20"/>
      <c r="L30" s="20"/>
      <c r="M30" s="20"/>
      <c r="N30" s="20"/>
      <c r="O30" s="20"/>
      <c r="P30" s="20"/>
    </row>
    <row r="31" spans="1:17">
      <c r="A31" s="102" t="s">
        <v>16</v>
      </c>
      <c r="B31" s="52"/>
      <c r="C31" s="113">
        <f>'Kops n'!C43</f>
        <v>0</v>
      </c>
      <c r="D31" s="52"/>
      <c r="E31" s="20"/>
      <c r="F31" s="20"/>
      <c r="G31" s="20"/>
      <c r="H31" s="20"/>
      <c r="I31" s="20"/>
      <c r="J31" s="20"/>
      <c r="K31" s="20"/>
      <c r="L31" s="20"/>
      <c r="M31" s="20"/>
      <c r="N31" s="20"/>
      <c r="O31" s="20"/>
      <c r="P31" s="20"/>
    </row>
    <row r="32" spans="1:17">
      <c r="A32" s="20"/>
      <c r="B32" s="20"/>
      <c r="C32" s="20"/>
      <c r="D32" s="20"/>
      <c r="E32" s="20"/>
      <c r="F32" s="20"/>
      <c r="G32" s="20"/>
      <c r="H32" s="20"/>
      <c r="I32" s="20"/>
      <c r="J32" s="20"/>
      <c r="K32" s="20"/>
      <c r="L32" s="20"/>
      <c r="M32" s="20"/>
      <c r="N32" s="20"/>
      <c r="O32" s="20"/>
      <c r="P32" s="20"/>
    </row>
  </sheetData>
  <mergeCells count="23">
    <mergeCell ref="C29:H29"/>
    <mergeCell ref="L12:P12"/>
    <mergeCell ref="A20:K20"/>
    <mergeCell ref="C23:H23"/>
    <mergeCell ref="C24:H24"/>
    <mergeCell ref="A26:D26"/>
    <mergeCell ref="C28:H2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9:F9">
    <cfRule type="containsText" dxfId="131" priority="2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19">
    <cfRule type="cellIs" dxfId="130" priority="1" operator="equal">
      <formula>0</formula>
    </cfRule>
  </conditionalFormatting>
  <conditionalFormatting sqref="A20:K20">
    <cfRule type="containsText" dxfId="129" priority="7" operator="containsText" text="Tiešās izmaksas kopā, t. sk. darba devēja sociālais nodoklis __.__% ">
      <formula>NOT(ISERROR(SEARCH("Tiešās izmaksas kopā, t. sk. darba devēja sociālais nodoklis __.__% ",A20)))</formula>
    </cfRule>
  </conditionalFormatting>
  <conditionalFormatting sqref="C23:H23">
    <cfRule type="cellIs" dxfId="128" priority="14" operator="equal">
      <formula>0</formula>
    </cfRule>
  </conditionalFormatting>
  <conditionalFormatting sqref="C28:H28">
    <cfRule type="cellIs" dxfId="127" priority="15" operator="equal">
      <formula>0</formula>
    </cfRule>
  </conditionalFormatting>
  <conditionalFormatting sqref="C2:I2">
    <cfRule type="cellIs" dxfId="126" priority="20" operator="equal">
      <formula>0</formula>
    </cfRule>
  </conditionalFormatting>
  <conditionalFormatting sqref="C4:I4">
    <cfRule type="cellIs" dxfId="125" priority="12" operator="equal">
      <formula>0</formula>
    </cfRule>
  </conditionalFormatting>
  <conditionalFormatting sqref="D1">
    <cfRule type="cellIs" dxfId="124" priority="9" operator="equal">
      <formula>0</formula>
    </cfRule>
  </conditionalFormatting>
  <conditionalFormatting sqref="D5:L8">
    <cfRule type="cellIs" dxfId="123" priority="10" operator="equal">
      <formula>0</formula>
    </cfRule>
  </conditionalFormatting>
  <conditionalFormatting sqref="H14:H19">
    <cfRule type="cellIs" dxfId="122" priority="5" operator="equal">
      <formula>0</formula>
    </cfRule>
  </conditionalFormatting>
  <conditionalFormatting sqref="I14:J19">
    <cfRule type="cellIs" dxfId="121" priority="23" operator="equal">
      <formula>0</formula>
    </cfRule>
  </conditionalFormatting>
  <conditionalFormatting sqref="K14:P19">
    <cfRule type="cellIs" dxfId="120" priority="4" operator="equal">
      <formula>0</formula>
    </cfRule>
  </conditionalFormatting>
  <conditionalFormatting sqref="L20:P20">
    <cfRule type="cellIs" dxfId="119" priority="13" operator="equal">
      <formula>0</formula>
    </cfRule>
  </conditionalFormatting>
  <conditionalFormatting sqref="N9:O9">
    <cfRule type="cellIs" dxfId="118" priority="22" operator="equal">
      <formula>0</formula>
    </cfRule>
  </conditionalFormatting>
  <conditionalFormatting sqref="Q14:Q19">
    <cfRule type="cellIs" dxfId="117" priority="3" operator="equal">
      <formula>0</formula>
    </cfRule>
  </conditionalFormatting>
  <dataValidations disablePrompts="1" count="1">
    <dataValidation type="list" allowBlank="1" showInputMessage="1" showErrorMessage="1" sqref="Q14:Q19" xr:uid="{00000000-0002-0000-2000-000000000000}">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7" operator="containsText" id="{7147BC1D-48D1-42AC-A18F-E1A61E03E1A7}">
            <xm:f>NOT(ISERROR(SEARCH("Tāme sastādīta ____. gada ___. ______________",A26)))</xm:f>
            <xm:f>"Tāme sastādīta ____. gada ___. ______________"</xm:f>
            <x14:dxf>
              <font>
                <color auto="1"/>
              </font>
              <fill>
                <patternFill>
                  <bgColor rgb="FFC6EFCE"/>
                </patternFill>
              </fill>
            </x14:dxf>
          </x14:cfRule>
          <xm:sqref>A26</xm:sqref>
        </x14:conditionalFormatting>
        <x14:conditionalFormatting xmlns:xm="http://schemas.microsoft.com/office/excel/2006/main">
          <x14:cfRule type="containsText" priority="16" operator="containsText" id="{694EE524-F5D1-40CC-8DDC-9A24CDC41892}">
            <xm:f>NOT(ISERROR(SEARCH("Sertifikāta Nr. _________________________________",A31)))</xm:f>
            <xm:f>"Sertifikāta Nr. _________________________________"</xm:f>
            <x14:dxf>
              <font>
                <color auto="1"/>
              </font>
              <fill>
                <patternFill>
                  <bgColor rgb="FFC6EFCE"/>
                </patternFill>
              </fill>
            </x14:dxf>
          </x14:cfRule>
          <xm:sqref>A31</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6">
    <tabColor rgb="FF0070C0"/>
  </sheetPr>
  <dimension ref="A1:P32"/>
  <sheetViews>
    <sheetView workbookViewId="0">
      <selection activeCell="A10" sqref="A1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'7a+c+n'!D1</f>
        <v>7</v>
      </c>
      <c r="E1" s="26"/>
      <c r="F1" s="26"/>
      <c r="G1" s="26"/>
      <c r="H1" s="26"/>
      <c r="I1" s="26"/>
      <c r="J1" s="26"/>
      <c r="N1" s="30"/>
      <c r="O1" s="31"/>
      <c r="P1" s="32"/>
    </row>
    <row r="2" spans="1:16">
      <c r="A2" s="33"/>
      <c r="B2" s="33"/>
      <c r="C2" s="324" t="str">
        <f>'7a+c+n'!C2:I2</f>
        <v>Iekštelpu darbi</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P20</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125" t="s">
        <v>61</v>
      </c>
    </row>
    <row r="14" spans="1:16">
      <c r="A14" s="63">
        <f>IF(P14=0,0,IF(COUNTBLANK(P14)=1,0,COUNTA($P$14:P14)))</f>
        <v>0</v>
      </c>
      <c r="B14" s="27">
        <f>IF($C$4="Attiecināmās izmaksas",IF('7a+c+n'!$Q14="A",'7a+c+n'!B14,0),0)</f>
        <v>0</v>
      </c>
      <c r="C14" s="27">
        <f>IF($C$4="Attiecināmās izmaksas",IF('7a+c+n'!$Q14="A",'7a+c+n'!C14,0),0)</f>
        <v>0</v>
      </c>
      <c r="D14" s="27">
        <f>IF($C$4="Attiecināmās izmaksas",IF('7a+c+n'!$Q14="A",'7a+c+n'!D14,0),0)</f>
        <v>0</v>
      </c>
      <c r="E14" s="57"/>
      <c r="F14" s="79"/>
      <c r="G14" s="27">
        <f>IF($C$4="Attiecināmās izmaksas",IF('7a+c+n'!$Q14="A",'7a+c+n'!G14,0),0)</f>
        <v>0</v>
      </c>
      <c r="H14" s="27">
        <f>IF($C$4="Attiecināmās izmaksas",IF('7a+c+n'!$Q14="A",'7a+c+n'!H14,0),0)</f>
        <v>0</v>
      </c>
      <c r="I14" s="27"/>
      <c r="J14" s="27"/>
      <c r="K14" s="57">
        <f>IF($C$4="Attiecināmās izmaksas",IF('7a+c+n'!$Q14="A",'7a+c+n'!K14,0),0)</f>
        <v>0</v>
      </c>
      <c r="L14" s="79">
        <f>IF($C$4="Attiecināmās izmaksas",IF('7a+c+n'!$Q14="A",'7a+c+n'!L14,0),0)</f>
        <v>0</v>
      </c>
      <c r="M14" s="27">
        <f>IF($C$4="Attiecināmās izmaksas",IF('7a+c+n'!$Q14="A",'7a+c+n'!M14,0),0)</f>
        <v>0</v>
      </c>
      <c r="N14" s="27">
        <f>IF($C$4="Attiecināmās izmaksas",IF('7a+c+n'!$Q14="A",'7a+c+n'!N14,0),0)</f>
        <v>0</v>
      </c>
      <c r="O14" s="27">
        <f>IF($C$4="Attiecināmās izmaksas",IF('7a+c+n'!$Q14="A",'7a+c+n'!O14,0),0)</f>
        <v>0</v>
      </c>
      <c r="P14" s="57">
        <f>IF($C$4="Attiecināmās izmaksas",IF('7a+c+n'!$Q14="A",'7a+c+n'!P14,0),0)</f>
        <v>0</v>
      </c>
    </row>
    <row r="15" spans="1:16">
      <c r="A15" s="64">
        <f>IF(P15=0,0,IF(COUNTBLANK(P15)=1,0,COUNTA($P$14:P15)))</f>
        <v>0</v>
      </c>
      <c r="B15" s="28">
        <f>IF($C$4="Attiecināmās izmaksas",IF('7a+c+n'!$Q15="A",'7a+c+n'!B15,0),0)</f>
        <v>0</v>
      </c>
      <c r="C15" s="28">
        <f>IF($C$4="Attiecināmās izmaksas",IF('7a+c+n'!$Q15="A",'7a+c+n'!C15,0),0)</f>
        <v>0</v>
      </c>
      <c r="D15" s="28">
        <f>IF($C$4="Attiecināmās izmaksas",IF('7a+c+n'!$Q15="A",'7a+c+n'!D15,0),0)</f>
        <v>0</v>
      </c>
      <c r="E15" s="59"/>
      <c r="F15" s="81"/>
      <c r="G15" s="28"/>
      <c r="H15" s="28">
        <f>IF($C$4="Attiecināmās izmaksas",IF('7a+c+n'!$Q15="A",'7a+c+n'!H15,0),0)</f>
        <v>0</v>
      </c>
      <c r="I15" s="28"/>
      <c r="J15" s="28"/>
      <c r="K15" s="59">
        <f>IF($C$4="Attiecināmās izmaksas",IF('7a+c+n'!$Q15="A",'7a+c+n'!K15,0),0)</f>
        <v>0</v>
      </c>
      <c r="L15" s="81">
        <f>IF($C$4="Attiecināmās izmaksas",IF('7a+c+n'!$Q15="A",'7a+c+n'!L15,0),0)</f>
        <v>0</v>
      </c>
      <c r="M15" s="28">
        <f>IF($C$4="Attiecināmās izmaksas",IF('7a+c+n'!$Q15="A",'7a+c+n'!M15,0),0)</f>
        <v>0</v>
      </c>
      <c r="N15" s="28">
        <f>IF($C$4="Attiecināmās izmaksas",IF('7a+c+n'!$Q15="A",'7a+c+n'!N15,0),0)</f>
        <v>0</v>
      </c>
      <c r="O15" s="28">
        <f>IF($C$4="Attiecināmās izmaksas",IF('7a+c+n'!$Q15="A",'7a+c+n'!O15,0),0)</f>
        <v>0</v>
      </c>
      <c r="P15" s="59">
        <f>IF($C$4="Attiecināmās izmaksas",IF('7a+c+n'!$Q15="A",'7a+c+n'!P15,0),0)</f>
        <v>0</v>
      </c>
    </row>
    <row r="16" spans="1:16">
      <c r="A16" s="64">
        <f>IF(P16=0,0,IF(COUNTBLANK(P16)=1,0,COUNTA($P$14:P16)))</f>
        <v>0</v>
      </c>
      <c r="B16" s="28">
        <f>IF($C$4="Attiecināmās izmaksas",IF('7a+c+n'!$Q16="A",'7a+c+n'!B16,0),0)</f>
        <v>0</v>
      </c>
      <c r="C16" s="28">
        <f>IF($C$4="Attiecināmās izmaksas",IF('7a+c+n'!$Q16="A",'7a+c+n'!C16,0),0)</f>
        <v>0</v>
      </c>
      <c r="D16" s="28">
        <f>IF($C$4="Attiecināmās izmaksas",IF('7a+c+n'!$Q16="A",'7a+c+n'!D16,0),0)</f>
        <v>0</v>
      </c>
      <c r="E16" s="59"/>
      <c r="F16" s="81"/>
      <c r="G16" s="28"/>
      <c r="H16" s="28">
        <f>IF($C$4="Attiecināmās izmaksas",IF('7a+c+n'!$Q16="A",'7a+c+n'!H16,0),0)</f>
        <v>0</v>
      </c>
      <c r="I16" s="28"/>
      <c r="J16" s="28"/>
      <c r="K16" s="59">
        <f>IF($C$4="Attiecināmās izmaksas",IF('7a+c+n'!$Q16="A",'7a+c+n'!K16,0),0)</f>
        <v>0</v>
      </c>
      <c r="L16" s="81">
        <f>IF($C$4="Attiecināmās izmaksas",IF('7a+c+n'!$Q16="A",'7a+c+n'!L16,0),0)</f>
        <v>0</v>
      </c>
      <c r="M16" s="28">
        <f>IF($C$4="Attiecināmās izmaksas",IF('7a+c+n'!$Q16="A",'7a+c+n'!M16,0),0)</f>
        <v>0</v>
      </c>
      <c r="N16" s="28">
        <f>IF($C$4="Attiecināmās izmaksas",IF('7a+c+n'!$Q16="A",'7a+c+n'!N16,0),0)</f>
        <v>0</v>
      </c>
      <c r="O16" s="28">
        <f>IF($C$4="Attiecināmās izmaksas",IF('7a+c+n'!$Q16="A",'7a+c+n'!O16,0),0)</f>
        <v>0</v>
      </c>
      <c r="P16" s="59">
        <f>IF($C$4="Attiecināmās izmaksas",IF('7a+c+n'!$Q16="A",'7a+c+n'!P16,0),0)</f>
        <v>0</v>
      </c>
    </row>
    <row r="17" spans="1:16">
      <c r="A17" s="64">
        <f>IF(P17=0,0,IF(COUNTBLANK(P17)=1,0,COUNTA($P$14:P17)))</f>
        <v>0</v>
      </c>
      <c r="B17" s="28">
        <f>IF($C$4="Attiecināmās izmaksas",IF('7a+c+n'!$Q17="A",'7a+c+n'!B17,0),0)</f>
        <v>0</v>
      </c>
      <c r="C17" s="28">
        <f>IF($C$4="Attiecināmās izmaksas",IF('7a+c+n'!$Q17="A",'7a+c+n'!C17,0),0)</f>
        <v>0</v>
      </c>
      <c r="D17" s="28">
        <f>IF($C$4="Attiecināmās izmaksas",IF('7a+c+n'!$Q17="A",'7a+c+n'!D17,0),0)</f>
        <v>0</v>
      </c>
      <c r="E17" s="59"/>
      <c r="F17" s="81"/>
      <c r="G17" s="28"/>
      <c r="H17" s="28">
        <f>IF($C$4="Attiecināmās izmaksas",IF('7a+c+n'!$Q17="A",'7a+c+n'!H17,0),0)</f>
        <v>0</v>
      </c>
      <c r="I17" s="28"/>
      <c r="J17" s="28"/>
      <c r="K17" s="59">
        <f>IF($C$4="Attiecināmās izmaksas",IF('7a+c+n'!$Q17="A",'7a+c+n'!K17,0),0)</f>
        <v>0</v>
      </c>
      <c r="L17" s="81">
        <f>IF($C$4="Attiecināmās izmaksas",IF('7a+c+n'!$Q17="A",'7a+c+n'!L17,0),0)</f>
        <v>0</v>
      </c>
      <c r="M17" s="28">
        <f>IF($C$4="Attiecināmās izmaksas",IF('7a+c+n'!$Q17="A",'7a+c+n'!M17,0),0)</f>
        <v>0</v>
      </c>
      <c r="N17" s="28">
        <f>IF($C$4="Attiecināmās izmaksas",IF('7a+c+n'!$Q17="A",'7a+c+n'!N17,0),0)</f>
        <v>0</v>
      </c>
      <c r="O17" s="28">
        <f>IF($C$4="Attiecināmās izmaksas",IF('7a+c+n'!$Q17="A",'7a+c+n'!O17,0),0)</f>
        <v>0</v>
      </c>
      <c r="P17" s="59">
        <f>IF($C$4="Attiecināmās izmaksas",IF('7a+c+n'!$Q17="A",'7a+c+n'!P17,0),0)</f>
        <v>0</v>
      </c>
    </row>
    <row r="18" spans="1:16">
      <c r="A18" s="64">
        <f>IF(P18=0,0,IF(COUNTBLANK(P18)=1,0,COUNTA($P$14:P18)))</f>
        <v>0</v>
      </c>
      <c r="B18" s="28">
        <f>IF($C$4="Attiecināmās izmaksas",IF('7a+c+n'!$Q18="A",'7a+c+n'!B18,0),0)</f>
        <v>0</v>
      </c>
      <c r="C18" s="28">
        <f>IF($C$4="Attiecināmās izmaksas",IF('7a+c+n'!$Q18="A",'7a+c+n'!C18,0),0)</f>
        <v>0</v>
      </c>
      <c r="D18" s="28">
        <f>IF($C$4="Attiecināmās izmaksas",IF('7a+c+n'!$Q18="A",'7a+c+n'!D18,0),0)</f>
        <v>0</v>
      </c>
      <c r="E18" s="59"/>
      <c r="F18" s="81"/>
      <c r="G18" s="28"/>
      <c r="H18" s="28">
        <f>IF($C$4="Attiecināmās izmaksas",IF('7a+c+n'!$Q18="A",'7a+c+n'!H18,0),0)</f>
        <v>0</v>
      </c>
      <c r="I18" s="28"/>
      <c r="J18" s="28"/>
      <c r="K18" s="59">
        <f>IF($C$4="Attiecināmās izmaksas",IF('7a+c+n'!$Q18="A",'7a+c+n'!K18,0),0)</f>
        <v>0</v>
      </c>
      <c r="L18" s="81">
        <f>IF($C$4="Attiecināmās izmaksas",IF('7a+c+n'!$Q18="A",'7a+c+n'!L18,0),0)</f>
        <v>0</v>
      </c>
      <c r="M18" s="28">
        <f>IF($C$4="Attiecināmās izmaksas",IF('7a+c+n'!$Q18="A",'7a+c+n'!M18,0),0)</f>
        <v>0</v>
      </c>
      <c r="N18" s="28">
        <f>IF($C$4="Attiecināmās izmaksas",IF('7a+c+n'!$Q18="A",'7a+c+n'!N18,0),0)</f>
        <v>0</v>
      </c>
      <c r="O18" s="28">
        <f>IF($C$4="Attiecināmās izmaksas",IF('7a+c+n'!$Q18="A",'7a+c+n'!O18,0),0)</f>
        <v>0</v>
      </c>
      <c r="P18" s="59">
        <f>IF($C$4="Attiecināmās izmaksas",IF('7a+c+n'!$Q18="A",'7a+c+n'!P18,0),0)</f>
        <v>0</v>
      </c>
    </row>
    <row r="19" spans="1:16">
      <c r="A19" s="64">
        <f>IF(P19=0,0,IF(COUNTBLANK(P19)=1,0,COUNTA($P$14:P19)))</f>
        <v>0</v>
      </c>
      <c r="B19" s="28">
        <f>IF($C$4="Attiecināmās izmaksas",IF('7a+c+n'!$Q19="A",'7a+c+n'!B19,0),0)</f>
        <v>0</v>
      </c>
      <c r="C19" s="28">
        <f>IF($C$4="Attiecināmās izmaksas",IF('7a+c+n'!$Q19="A",'7a+c+n'!C19,0),0)</f>
        <v>0</v>
      </c>
      <c r="D19" s="28">
        <f>IF($C$4="Attiecināmās izmaksas",IF('7a+c+n'!$Q19="A",'7a+c+n'!D19,0),0)</f>
        <v>0</v>
      </c>
      <c r="E19" s="59"/>
      <c r="F19" s="81"/>
      <c r="G19" s="28"/>
      <c r="H19" s="28">
        <f>IF($C$4="Attiecināmās izmaksas",IF('7a+c+n'!$Q19="A",'7a+c+n'!H19,0),0)</f>
        <v>0</v>
      </c>
      <c r="I19" s="28"/>
      <c r="J19" s="28"/>
      <c r="K19" s="59">
        <f>IF($C$4="Attiecināmās izmaksas",IF('7a+c+n'!$Q19="A",'7a+c+n'!K19,0),0)</f>
        <v>0</v>
      </c>
      <c r="L19" s="81">
        <f>IF($C$4="Attiecināmās izmaksas",IF('7a+c+n'!$Q19="A",'7a+c+n'!L19,0),0)</f>
        <v>0</v>
      </c>
      <c r="M19" s="28">
        <f>IF($C$4="Attiecināmās izmaksas",IF('7a+c+n'!$Q19="A",'7a+c+n'!M19,0),0)</f>
        <v>0</v>
      </c>
      <c r="N19" s="28">
        <f>IF($C$4="Attiecināmās izmaksas",IF('7a+c+n'!$Q19="A",'7a+c+n'!N19,0),0)</f>
        <v>0</v>
      </c>
      <c r="O19" s="28">
        <f>IF($C$4="Attiecināmās izmaksas",IF('7a+c+n'!$Q19="A",'7a+c+n'!O19,0),0)</f>
        <v>0</v>
      </c>
      <c r="P19" s="59">
        <f>IF($C$4="Attiecināmās izmaksas",IF('7a+c+n'!$Q19="A",'7a+c+n'!P19,0),0)</f>
        <v>0</v>
      </c>
    </row>
    <row r="20" spans="1:16" ht="12" customHeight="1" thickBot="1">
      <c r="A20" s="333" t="s">
        <v>63</v>
      </c>
      <c r="B20" s="334"/>
      <c r="C20" s="334"/>
      <c r="D20" s="334"/>
      <c r="E20" s="334"/>
      <c r="F20" s="334"/>
      <c r="G20" s="334"/>
      <c r="H20" s="334"/>
      <c r="I20" s="334"/>
      <c r="J20" s="334"/>
      <c r="K20" s="335"/>
      <c r="L20" s="74">
        <f>SUM(L14:L19)</f>
        <v>0</v>
      </c>
      <c r="M20" s="75">
        <f>SUM(M14:M19)</f>
        <v>0</v>
      </c>
      <c r="N20" s="75">
        <f>SUM(N14:N19)</f>
        <v>0</v>
      </c>
      <c r="O20" s="75">
        <f>SUM(O14:O19)</f>
        <v>0</v>
      </c>
      <c r="P20" s="76">
        <f>SUM(P14:P19)</f>
        <v>0</v>
      </c>
    </row>
    <row r="21" spans="1:16">
      <c r="A21" s="20"/>
      <c r="B21" s="20"/>
      <c r="C21" s="20"/>
      <c r="D21" s="20"/>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14</v>
      </c>
      <c r="B23" s="20"/>
      <c r="C23" s="336">
        <f>'Kops n'!C35:H35</f>
        <v>0</v>
      </c>
      <c r="D23" s="336"/>
      <c r="E23" s="336"/>
      <c r="F23" s="336"/>
      <c r="G23" s="336"/>
      <c r="H23" s="336"/>
      <c r="I23" s="20"/>
      <c r="J23" s="20"/>
      <c r="K23" s="20"/>
      <c r="L23" s="20"/>
      <c r="M23" s="20"/>
      <c r="N23" s="20"/>
      <c r="O23" s="20"/>
      <c r="P23" s="20"/>
    </row>
    <row r="24" spans="1:16">
      <c r="A24" s="20"/>
      <c r="B24" s="20"/>
      <c r="C24" s="258" t="s">
        <v>15</v>
      </c>
      <c r="D24" s="258"/>
      <c r="E24" s="258"/>
      <c r="F24" s="258"/>
      <c r="G24" s="258"/>
      <c r="H24" s="25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301" t="str">
        <f>'Kops n'!A38:D38</f>
        <v>Tāme sastādīta 2024. gada __.__________</v>
      </c>
      <c r="B26" s="302"/>
      <c r="C26" s="302"/>
      <c r="D26" s="302"/>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41</v>
      </c>
      <c r="B28" s="20"/>
      <c r="C28" s="336">
        <f>'Kops n'!C40:H40</f>
        <v>0</v>
      </c>
      <c r="D28" s="336"/>
      <c r="E28" s="336"/>
      <c r="F28" s="336"/>
      <c r="G28" s="336"/>
      <c r="H28" s="336"/>
      <c r="I28" s="20"/>
      <c r="J28" s="20"/>
      <c r="K28" s="20"/>
      <c r="L28" s="20"/>
      <c r="M28" s="20"/>
      <c r="N28" s="20"/>
      <c r="O28" s="20"/>
      <c r="P28" s="20"/>
    </row>
    <row r="29" spans="1:16">
      <c r="A29" s="20"/>
      <c r="B29" s="20"/>
      <c r="C29" s="258" t="s">
        <v>15</v>
      </c>
      <c r="D29" s="258"/>
      <c r="E29" s="258"/>
      <c r="F29" s="258"/>
      <c r="G29" s="258"/>
      <c r="H29" s="25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02" t="s">
        <v>16</v>
      </c>
      <c r="B31" s="52"/>
      <c r="C31" s="113">
        <f>'Kops n'!C43</f>
        <v>0</v>
      </c>
      <c r="D31" s="5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sheetData>
  <mergeCells count="23">
    <mergeCell ref="C29:H29"/>
    <mergeCell ref="C4:I4"/>
    <mergeCell ref="F12:K12"/>
    <mergeCell ref="A9:F9"/>
    <mergeCell ref="J9:M9"/>
    <mergeCell ref="D8:L8"/>
    <mergeCell ref="A20:K20"/>
    <mergeCell ref="C23:H23"/>
    <mergeCell ref="C24:H24"/>
    <mergeCell ref="A26:D26"/>
    <mergeCell ref="C28:H28"/>
    <mergeCell ref="N9:O9"/>
    <mergeCell ref="A12:A13"/>
    <mergeCell ref="B12:B13"/>
    <mergeCell ref="C12:C13"/>
    <mergeCell ref="D12:D13"/>
    <mergeCell ref="E12:E13"/>
    <mergeCell ref="L12:P12"/>
    <mergeCell ref="C2:I2"/>
    <mergeCell ref="C3:I3"/>
    <mergeCell ref="D5:L5"/>
    <mergeCell ref="D6:L6"/>
    <mergeCell ref="D7:L7"/>
  </mergeCells>
  <conditionalFormatting sqref="A20:K20">
    <cfRule type="containsText" dxfId="116" priority="3" operator="containsText" text="Tiešās izmaksas kopā, t. sk. darba devēja sociālais nodoklis __.__% ">
      <formula>NOT(ISERROR(SEARCH("Tiešās izmaksas kopā, t. sk. darba devēja sociālais nodoklis __.__% ",A20)))</formula>
    </cfRule>
  </conditionalFormatting>
  <conditionalFormatting sqref="A14:P19">
    <cfRule type="cellIs" dxfId="115" priority="1" operator="equal">
      <formula>0</formula>
    </cfRule>
  </conditionalFormatting>
  <conditionalFormatting sqref="C2:I2 D5:L8 N9:O9 L20:P20 C23:H23 C28:H28 C31">
    <cfRule type="cellIs" dxfId="114" priority="2" operator="equal">
      <formula>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70C0"/>
  </sheetPr>
  <dimension ref="A1:P32"/>
  <sheetViews>
    <sheetView workbookViewId="0">
      <selection activeCell="A10" sqref="A1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'7a+c+n'!D1</f>
        <v>7</v>
      </c>
      <c r="E1" s="26"/>
      <c r="F1" s="26"/>
      <c r="G1" s="26"/>
      <c r="H1" s="26"/>
      <c r="I1" s="26"/>
      <c r="J1" s="26"/>
      <c r="N1" s="30"/>
      <c r="O1" s="31"/>
      <c r="P1" s="32"/>
    </row>
    <row r="2" spans="1:16">
      <c r="A2" s="33"/>
      <c r="B2" s="33"/>
      <c r="C2" s="324" t="str">
        <f>'7a+c+n'!C2:I2</f>
        <v>Iekštelpu darbi</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P20</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IF($C$4="citu pasākumu izmaksas",IF('7a+c+n'!$Q14="C",'7a+c+n'!B14,0))</f>
        <v>0</v>
      </c>
      <c r="C14" s="27">
        <f>IF($C$4="citu pasākumu izmaksas",IF('7a+c+n'!$Q14="C",'7a+c+n'!C14,0))</f>
        <v>0</v>
      </c>
      <c r="D14" s="27">
        <f>IF($C$4="citu pasākumu izmaksas",IF('7a+c+n'!$Q14="C",'7a+c+n'!D14,0))</f>
        <v>0</v>
      </c>
      <c r="E14" s="57"/>
      <c r="F14" s="79"/>
      <c r="G14" s="27">
        <f>IF($C$4="citu pasākumu izmaksas",IF('7a+c+n'!$Q14="C",'7a+c+n'!G14,0))</f>
        <v>0</v>
      </c>
      <c r="H14" s="27">
        <f>IF($C$4="citu pasākumu izmaksas",IF('7a+c+n'!$Q14="C",'7a+c+n'!H14,0))</f>
        <v>0</v>
      </c>
      <c r="I14" s="27"/>
      <c r="J14" s="27"/>
      <c r="K14" s="57">
        <f>IF($C$4="citu pasākumu izmaksas",IF('7a+c+n'!$Q14="C",'7a+c+n'!K14,0))</f>
        <v>0</v>
      </c>
      <c r="L14" s="107">
        <f>IF($C$4="citu pasākumu izmaksas",IF('7a+c+n'!$Q14="C",'7a+c+n'!L14,0))</f>
        <v>0</v>
      </c>
      <c r="M14" s="27">
        <f>IF($C$4="citu pasākumu izmaksas",IF('7a+c+n'!$Q14="C",'7a+c+n'!M14,0))</f>
        <v>0</v>
      </c>
      <c r="N14" s="27">
        <f>IF($C$4="citu pasākumu izmaksas",IF('7a+c+n'!$Q14="C",'7a+c+n'!N14,0))</f>
        <v>0</v>
      </c>
      <c r="O14" s="27">
        <f>IF($C$4="citu pasākumu izmaksas",IF('7a+c+n'!$Q14="C",'7a+c+n'!O14,0))</f>
        <v>0</v>
      </c>
      <c r="P14" s="57">
        <f>IF($C$4="citu pasākumu izmaksas",IF('7a+c+n'!$Q14="C",'7a+c+n'!P14,0))</f>
        <v>0</v>
      </c>
    </row>
    <row r="15" spans="1:16" ht="56.25">
      <c r="A15" s="64">
        <f>IF(P15=0,0,IF(COUNTBLANK(P15)=1,0,COUNTA($P$14:P15)))</f>
        <v>0</v>
      </c>
      <c r="B15" s="28" t="str">
        <f>IF($C$4="citu pasākumu izmaksas",IF('7a+c+n'!$Q15="C",'7a+c+n'!B15,0))</f>
        <v>10-00000</v>
      </c>
      <c r="C15" s="28" t="str">
        <f>IF($C$4="citu pasākumu izmaksas",IF('7a+c+n'!$Q15="C",'7a+c+n'!C15,0))</f>
        <v>Sienu atjaunošana, t.sk. virsmas sagatavošana, grunts SAKRET TGW, špaktelēšana, universālā iekštelpu špaktele SAKRET LH vai ekvivalenta iestrāde un krāsošana ar iekštelpu krāsu, toni saskaņojot ar Pasūtītāju</v>
      </c>
      <c r="D15" s="28" t="str">
        <f>IF($C$4="citu pasākumu izmaksas",IF('7a+c+n'!$Q15="C",'7a+c+n'!D15,0))</f>
        <v>m2</v>
      </c>
      <c r="E15" s="59"/>
      <c r="F15" s="81"/>
      <c r="G15" s="28"/>
      <c r="H15" s="28">
        <f>IF($C$4="citu pasākumu izmaksas",IF('7a+c+n'!$Q15="C",'7a+c+n'!H15,0))</f>
        <v>0</v>
      </c>
      <c r="I15" s="28"/>
      <c r="J15" s="28"/>
      <c r="K15" s="59">
        <f>IF($C$4="citu pasākumu izmaksas",IF('7a+c+n'!$Q15="C",'7a+c+n'!K15,0))</f>
        <v>0</v>
      </c>
      <c r="L15" s="108">
        <f>IF($C$4="citu pasākumu izmaksas",IF('7a+c+n'!$Q15="C",'7a+c+n'!L15,0))</f>
        <v>0</v>
      </c>
      <c r="M15" s="28">
        <f>IF($C$4="citu pasākumu izmaksas",IF('7a+c+n'!$Q15="C",'7a+c+n'!M15,0))</f>
        <v>0</v>
      </c>
      <c r="N15" s="28">
        <f>IF($C$4="citu pasākumu izmaksas",IF('7a+c+n'!$Q15="C",'7a+c+n'!N15,0))</f>
        <v>0</v>
      </c>
      <c r="O15" s="28">
        <f>IF($C$4="citu pasākumu izmaksas",IF('7a+c+n'!$Q15="C",'7a+c+n'!O15,0))</f>
        <v>0</v>
      </c>
      <c r="P15" s="59">
        <f>IF($C$4="citu pasākumu izmaksas",IF('7a+c+n'!$Q15="C",'7a+c+n'!P15,0))</f>
        <v>0</v>
      </c>
    </row>
    <row r="16" spans="1:16" ht="33.75">
      <c r="A16" s="64">
        <f>IF(P16=0,0,IF(COUNTBLANK(P16)=1,0,COUNTA($P$14:P16)))</f>
        <v>0</v>
      </c>
      <c r="B16" s="28" t="str">
        <f>IF($C$4="citu pasākumu izmaksas",IF('7a+c+n'!$Q16="C",'7a+c+n'!B16,0))</f>
        <v>10-00000</v>
      </c>
      <c r="C16" s="28" t="str">
        <f>IF($C$4="citu pasākumu izmaksas",IF('7a+c+n'!$Q16="C",'7a+c+n'!C16,0))</f>
        <v>Griestu atjaunošanu, t.sk. vismas sagatavošana, špaktelēšana un krāsošanana, toni saskaņojot ar Pasūtītāju</v>
      </c>
      <c r="D16" s="28" t="str">
        <f>IF($C$4="citu pasākumu izmaksas",IF('7a+c+n'!$Q16="C",'7a+c+n'!D16,0))</f>
        <v>m2</v>
      </c>
      <c r="E16" s="59"/>
      <c r="F16" s="81"/>
      <c r="G16" s="28"/>
      <c r="H16" s="28">
        <f>IF($C$4="citu pasākumu izmaksas",IF('7a+c+n'!$Q16="C",'7a+c+n'!H16,0))</f>
        <v>0</v>
      </c>
      <c r="I16" s="28"/>
      <c r="J16" s="28"/>
      <c r="K16" s="59">
        <f>IF($C$4="citu pasākumu izmaksas",IF('7a+c+n'!$Q16="C",'7a+c+n'!K16,0))</f>
        <v>0</v>
      </c>
      <c r="L16" s="108">
        <f>IF($C$4="citu pasākumu izmaksas",IF('7a+c+n'!$Q16="C",'7a+c+n'!L16,0))</f>
        <v>0</v>
      </c>
      <c r="M16" s="28">
        <f>IF($C$4="citu pasākumu izmaksas",IF('7a+c+n'!$Q16="C",'7a+c+n'!M16,0))</f>
        <v>0</v>
      </c>
      <c r="N16" s="28">
        <f>IF($C$4="citu pasākumu izmaksas",IF('7a+c+n'!$Q16="C",'7a+c+n'!N16,0))</f>
        <v>0</v>
      </c>
      <c r="O16" s="28">
        <f>IF($C$4="citu pasākumu izmaksas",IF('7a+c+n'!$Q16="C",'7a+c+n'!O16,0))</f>
        <v>0</v>
      </c>
      <c r="P16" s="59">
        <f>IF($C$4="citu pasākumu izmaksas",IF('7a+c+n'!$Q16="C",'7a+c+n'!P16,0))</f>
        <v>0</v>
      </c>
    </row>
    <row r="17" spans="1:16" ht="45">
      <c r="A17" s="64">
        <f>IF(P17=0,0,IF(COUNTBLANK(P17)=1,0,COUNTA($P$14:P17)))</f>
        <v>0</v>
      </c>
      <c r="B17" s="28" t="str">
        <f>IF($C$4="citu pasākumu izmaksas",IF('7a+c+n'!$Q17="C",'7a+c+n'!B17,0))</f>
        <v>10-00000</v>
      </c>
      <c r="C17" s="28" t="str">
        <f>IF($C$4="citu pasākumu izmaksas",IF('7a+c+n'!$Q17="C",'7a+c+n'!C17,0))</f>
        <v>Esošo grīdu atjaunošana, izmantojot atbilstošo remontsastāvu ~ 20% no grīdu platības, t.sk. esošās izlīdzinošās kārtas nokalšana, ja nepieciešams, gruntēšana</v>
      </c>
      <c r="D17" s="28" t="str">
        <f>IF($C$4="citu pasākumu izmaksas",IF('7a+c+n'!$Q17="C",'7a+c+n'!D17,0))</f>
        <v>m2</v>
      </c>
      <c r="E17" s="59"/>
      <c r="F17" s="81"/>
      <c r="G17" s="28"/>
      <c r="H17" s="28">
        <f>IF($C$4="citu pasākumu izmaksas",IF('7a+c+n'!$Q17="C",'7a+c+n'!H17,0))</f>
        <v>0</v>
      </c>
      <c r="I17" s="28"/>
      <c r="J17" s="28"/>
      <c r="K17" s="59">
        <f>IF($C$4="citu pasākumu izmaksas",IF('7a+c+n'!$Q17="C",'7a+c+n'!K17,0))</f>
        <v>0</v>
      </c>
      <c r="L17" s="108">
        <f>IF($C$4="citu pasākumu izmaksas",IF('7a+c+n'!$Q17="C",'7a+c+n'!L17,0))</f>
        <v>0</v>
      </c>
      <c r="M17" s="28">
        <f>IF($C$4="citu pasākumu izmaksas",IF('7a+c+n'!$Q17="C",'7a+c+n'!M17,0))</f>
        <v>0</v>
      </c>
      <c r="N17" s="28">
        <f>IF($C$4="citu pasākumu izmaksas",IF('7a+c+n'!$Q17="C",'7a+c+n'!N17,0))</f>
        <v>0</v>
      </c>
      <c r="O17" s="28">
        <f>IF($C$4="citu pasākumu izmaksas",IF('7a+c+n'!$Q17="C",'7a+c+n'!O17,0))</f>
        <v>0</v>
      </c>
      <c r="P17" s="59">
        <f>IF($C$4="citu pasākumu izmaksas",IF('7a+c+n'!$Q17="C",'7a+c+n'!P17,0))</f>
        <v>0</v>
      </c>
    </row>
    <row r="18" spans="1:16">
      <c r="A18" s="64">
        <f>IF(P18=0,0,IF(COUNTBLANK(P18)=1,0,COUNTA($P$14:P18)))</f>
        <v>0</v>
      </c>
      <c r="B18" s="28">
        <f>IF($C$4="citu pasākumu izmaksas",IF('7a+c+n'!$Q18="C",'7a+c+n'!B18,0))</f>
        <v>0</v>
      </c>
      <c r="C18" s="28">
        <f>IF($C$4="citu pasākumu izmaksas",IF('7a+c+n'!$Q18="C",'7a+c+n'!C18,0))</f>
        <v>0</v>
      </c>
      <c r="D18" s="28">
        <f>IF($C$4="citu pasākumu izmaksas",IF('7a+c+n'!$Q18="C",'7a+c+n'!D18,0))</f>
        <v>0</v>
      </c>
      <c r="E18" s="59"/>
      <c r="F18" s="81"/>
      <c r="G18" s="28"/>
      <c r="H18" s="28">
        <f>IF($C$4="citu pasākumu izmaksas",IF('7a+c+n'!$Q18="C",'7a+c+n'!H18,0))</f>
        <v>0</v>
      </c>
      <c r="I18" s="28"/>
      <c r="J18" s="28"/>
      <c r="K18" s="59">
        <f>IF($C$4="citu pasākumu izmaksas",IF('7a+c+n'!$Q18="C",'7a+c+n'!K18,0))</f>
        <v>0</v>
      </c>
      <c r="L18" s="108">
        <f>IF($C$4="citu pasākumu izmaksas",IF('7a+c+n'!$Q18="C",'7a+c+n'!L18,0))</f>
        <v>0</v>
      </c>
      <c r="M18" s="28">
        <f>IF($C$4="citu pasākumu izmaksas",IF('7a+c+n'!$Q18="C",'7a+c+n'!M18,0))</f>
        <v>0</v>
      </c>
      <c r="N18" s="28">
        <f>IF($C$4="citu pasākumu izmaksas",IF('7a+c+n'!$Q18="C",'7a+c+n'!N18,0))</f>
        <v>0</v>
      </c>
      <c r="O18" s="28">
        <f>IF($C$4="citu pasākumu izmaksas",IF('7a+c+n'!$Q18="C",'7a+c+n'!O18,0))</f>
        <v>0</v>
      </c>
      <c r="P18" s="59">
        <f>IF($C$4="citu pasākumu izmaksas",IF('7a+c+n'!$Q18="C",'7a+c+n'!P18,0))</f>
        <v>0</v>
      </c>
    </row>
    <row r="19" spans="1:16" ht="12" thickBot="1">
      <c r="A19" s="64">
        <f>IF(P19=0,0,IF(COUNTBLANK(P19)=1,0,COUNTA($P$14:P19)))</f>
        <v>0</v>
      </c>
      <c r="B19" s="28">
        <f>IF($C$4="citu pasākumu izmaksas",IF('7a+c+n'!$Q19="C",'7a+c+n'!B19,0))</f>
        <v>0</v>
      </c>
      <c r="C19" s="28">
        <f>IF($C$4="citu pasākumu izmaksas",IF('7a+c+n'!$Q19="C",'7a+c+n'!C19,0))</f>
        <v>0</v>
      </c>
      <c r="D19" s="28">
        <f>IF($C$4="citu pasākumu izmaksas",IF('7a+c+n'!$Q19="C",'7a+c+n'!D19,0))</f>
        <v>0</v>
      </c>
      <c r="E19" s="59"/>
      <c r="F19" s="81"/>
      <c r="G19" s="28"/>
      <c r="H19" s="28">
        <f>IF($C$4="citu pasākumu izmaksas",IF('7a+c+n'!$Q19="C",'7a+c+n'!H19,0))</f>
        <v>0</v>
      </c>
      <c r="I19" s="28"/>
      <c r="J19" s="28"/>
      <c r="K19" s="59">
        <f>IF($C$4="citu pasākumu izmaksas",IF('7a+c+n'!$Q19="C",'7a+c+n'!K19,0))</f>
        <v>0</v>
      </c>
      <c r="L19" s="108">
        <f>IF($C$4="citu pasākumu izmaksas",IF('7a+c+n'!$Q19="C",'7a+c+n'!L19,0))</f>
        <v>0</v>
      </c>
      <c r="M19" s="28">
        <f>IF($C$4="citu pasākumu izmaksas",IF('7a+c+n'!$Q19="C",'7a+c+n'!M19,0))</f>
        <v>0</v>
      </c>
      <c r="N19" s="28">
        <f>IF($C$4="citu pasākumu izmaksas",IF('7a+c+n'!$Q19="C",'7a+c+n'!N19,0))</f>
        <v>0</v>
      </c>
      <c r="O19" s="28">
        <f>IF($C$4="citu pasākumu izmaksas",IF('7a+c+n'!$Q19="C",'7a+c+n'!O19,0))</f>
        <v>0</v>
      </c>
      <c r="P19" s="59">
        <f>IF($C$4="citu pasākumu izmaksas",IF('7a+c+n'!$Q19="C",'7a+c+n'!P19,0))</f>
        <v>0</v>
      </c>
    </row>
    <row r="20" spans="1:16" ht="12" customHeight="1" thickBot="1">
      <c r="A20" s="333" t="s">
        <v>63</v>
      </c>
      <c r="B20" s="334"/>
      <c r="C20" s="334"/>
      <c r="D20" s="334"/>
      <c r="E20" s="334"/>
      <c r="F20" s="334"/>
      <c r="G20" s="334"/>
      <c r="H20" s="334"/>
      <c r="I20" s="334"/>
      <c r="J20" s="334"/>
      <c r="K20" s="335"/>
      <c r="L20" s="109">
        <f>SUM(L14:L19)</f>
        <v>0</v>
      </c>
      <c r="M20" s="110">
        <f>SUM(M14:M19)</f>
        <v>0</v>
      </c>
      <c r="N20" s="110">
        <f>SUM(N14:N19)</f>
        <v>0</v>
      </c>
      <c r="O20" s="110">
        <f>SUM(O14:O19)</f>
        <v>0</v>
      </c>
      <c r="P20" s="111">
        <f>SUM(P14:P19)</f>
        <v>0</v>
      </c>
    </row>
    <row r="21" spans="1:16">
      <c r="A21" s="20"/>
      <c r="B21" s="20"/>
      <c r="C21" s="20"/>
      <c r="D21" s="20"/>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14</v>
      </c>
      <c r="B23" s="20"/>
      <c r="C23" s="336">
        <f>'Kops c'!C35:H35</f>
        <v>0</v>
      </c>
      <c r="D23" s="336"/>
      <c r="E23" s="336"/>
      <c r="F23" s="336"/>
      <c r="G23" s="336"/>
      <c r="H23" s="336"/>
      <c r="I23" s="20"/>
      <c r="J23" s="20"/>
      <c r="K23" s="20"/>
      <c r="L23" s="20"/>
      <c r="M23" s="20"/>
      <c r="N23" s="20"/>
      <c r="O23" s="20"/>
      <c r="P23" s="20"/>
    </row>
    <row r="24" spans="1:16">
      <c r="A24" s="20"/>
      <c r="B24" s="20"/>
      <c r="C24" s="258" t="s">
        <v>15</v>
      </c>
      <c r="D24" s="258"/>
      <c r="E24" s="258"/>
      <c r="F24" s="258"/>
      <c r="G24" s="258"/>
      <c r="H24" s="25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301" t="str">
        <f>'Kops n'!A38:D38</f>
        <v>Tāme sastādīta 2024. gada __.__________</v>
      </c>
      <c r="B26" s="302"/>
      <c r="C26" s="302"/>
      <c r="D26" s="302"/>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41</v>
      </c>
      <c r="B28" s="20"/>
      <c r="C28" s="336">
        <f>'Kops c'!C40:H40</f>
        <v>0</v>
      </c>
      <c r="D28" s="336"/>
      <c r="E28" s="336"/>
      <c r="F28" s="336"/>
      <c r="G28" s="336"/>
      <c r="H28" s="336"/>
      <c r="I28" s="20"/>
      <c r="J28" s="20"/>
      <c r="K28" s="20"/>
      <c r="L28" s="20"/>
      <c r="M28" s="20"/>
      <c r="N28" s="20"/>
      <c r="O28" s="20"/>
      <c r="P28" s="20"/>
    </row>
    <row r="29" spans="1:16">
      <c r="A29" s="20"/>
      <c r="B29" s="20"/>
      <c r="C29" s="258" t="s">
        <v>15</v>
      </c>
      <c r="D29" s="258"/>
      <c r="E29" s="258"/>
      <c r="F29" s="258"/>
      <c r="G29" s="258"/>
      <c r="H29" s="25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02" t="s">
        <v>16</v>
      </c>
      <c r="B31" s="52"/>
      <c r="C31" s="113">
        <f>'Kops c'!C43</f>
        <v>0</v>
      </c>
      <c r="D31" s="5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sheetData>
  <mergeCells count="23">
    <mergeCell ref="C29:H29"/>
    <mergeCell ref="L12:P12"/>
    <mergeCell ref="A20:K20"/>
    <mergeCell ref="C23:H23"/>
    <mergeCell ref="C24:H24"/>
    <mergeCell ref="A26:D26"/>
    <mergeCell ref="C28:H28"/>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0:K20">
    <cfRule type="containsText" dxfId="113" priority="3" operator="containsText" text="Tiešās izmaksas kopā, t. sk. darba devēja sociālais nodoklis __.__% ">
      <formula>NOT(ISERROR(SEARCH("Tiešās izmaksas kopā, t. sk. darba devēja sociālais nodoklis __.__% ",A20)))</formula>
    </cfRule>
  </conditionalFormatting>
  <conditionalFormatting sqref="A14:P19">
    <cfRule type="cellIs" dxfId="112" priority="1" operator="equal">
      <formula>0</formula>
    </cfRule>
  </conditionalFormatting>
  <conditionalFormatting sqref="C2:I2 D5:L8 N9:O9 L20:P20 C23:H23 C28:H28 C31">
    <cfRule type="cellIs" dxfId="111" priority="2" operator="equal">
      <formula>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7">
    <tabColor rgb="FF0070C0"/>
  </sheetPr>
  <dimension ref="A1:P32"/>
  <sheetViews>
    <sheetView workbookViewId="0">
      <selection activeCell="A10" sqref="A1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'7a+c+n'!D1</f>
        <v>7</v>
      </c>
      <c r="E1" s="26"/>
      <c r="F1" s="26"/>
      <c r="G1" s="26"/>
      <c r="H1" s="26"/>
      <c r="I1" s="26"/>
      <c r="J1" s="26"/>
      <c r="N1" s="30"/>
      <c r="O1" s="31"/>
      <c r="P1" s="32"/>
    </row>
    <row r="2" spans="1:16">
      <c r="A2" s="33"/>
      <c r="B2" s="33"/>
      <c r="C2" s="324" t="str">
        <f>'7a+c+n'!C2:I2</f>
        <v>Iekštelpu darbi</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P20</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IF($C$4="Neattiecināmās izmaksas",IF('7a+c+n'!$Q14="N",'7a+c+n'!B14,0))</f>
        <v>0</v>
      </c>
      <c r="C14" s="27">
        <f>IF($C$4="Neattiecināmās izmaksas",IF('7a+c+n'!$Q14="N",'7a+c+n'!C14,0))</f>
        <v>0</v>
      </c>
      <c r="D14" s="27">
        <f>IF($C$4="Neattiecināmās izmaksas",IF('7a+c+n'!$Q14="N",'7a+c+n'!D14,0))</f>
        <v>0</v>
      </c>
      <c r="E14" s="57"/>
      <c r="F14" s="79"/>
      <c r="G14" s="27">
        <f>IF($C$4="Neattiecināmās izmaksas",IF('7a+c+n'!$Q14="N",'7a+c+n'!G14,0))</f>
        <v>0</v>
      </c>
      <c r="H14" s="27">
        <f>IF($C$4="Neattiecināmās izmaksas",IF('7a+c+n'!$Q14="N",'7a+c+n'!H14,0))</f>
        <v>0</v>
      </c>
      <c r="I14" s="27"/>
      <c r="J14" s="27"/>
      <c r="K14" s="57">
        <f>IF($C$4="Neattiecināmās izmaksas",IF('7a+c+n'!$Q14="N",'7a+c+n'!K14,0))</f>
        <v>0</v>
      </c>
      <c r="L14" s="107">
        <f>IF($C$4="Neattiecināmās izmaksas",IF('7a+c+n'!$Q14="N",'7a+c+n'!L14,0))</f>
        <v>0</v>
      </c>
      <c r="M14" s="27">
        <f>IF($C$4="Neattiecināmās izmaksas",IF('7a+c+n'!$Q14="N",'7a+c+n'!M14,0))</f>
        <v>0</v>
      </c>
      <c r="N14" s="27">
        <f>IF($C$4="Neattiecināmās izmaksas",IF('7a+c+n'!$Q14="N",'7a+c+n'!N14,0))</f>
        <v>0</v>
      </c>
      <c r="O14" s="27">
        <f>IF($C$4="Neattiecināmās izmaksas",IF('7a+c+n'!$Q14="N",'7a+c+n'!O14,0))</f>
        <v>0</v>
      </c>
      <c r="P14" s="57">
        <f>IF($C$4="Neattiecināmās izmaksas",IF('7a+c+n'!$Q14="N",'7a+c+n'!P14,0))</f>
        <v>0</v>
      </c>
    </row>
    <row r="15" spans="1:16">
      <c r="A15" s="64">
        <f>IF(P15=0,0,IF(COUNTBLANK(P15)=1,0,COUNTA($P$14:P15)))</f>
        <v>0</v>
      </c>
      <c r="B15" s="28">
        <f>IF($C$4="Neattiecināmās izmaksas",IF('7a+c+n'!$Q15="N",'7a+c+n'!B15,0))</f>
        <v>0</v>
      </c>
      <c r="C15" s="28">
        <f>IF($C$4="Neattiecināmās izmaksas",IF('7a+c+n'!$Q15="N",'7a+c+n'!C15,0))</f>
        <v>0</v>
      </c>
      <c r="D15" s="28">
        <f>IF($C$4="Neattiecināmās izmaksas",IF('7a+c+n'!$Q15="N",'7a+c+n'!D15,0))</f>
        <v>0</v>
      </c>
      <c r="E15" s="59"/>
      <c r="F15" s="81"/>
      <c r="G15" s="28"/>
      <c r="H15" s="28">
        <f>IF($C$4="Neattiecināmās izmaksas",IF('7a+c+n'!$Q15="N",'7a+c+n'!H15,0))</f>
        <v>0</v>
      </c>
      <c r="I15" s="28"/>
      <c r="J15" s="28"/>
      <c r="K15" s="59">
        <f>IF($C$4="Neattiecināmās izmaksas",IF('7a+c+n'!$Q15="N",'7a+c+n'!K15,0))</f>
        <v>0</v>
      </c>
      <c r="L15" s="108">
        <f>IF($C$4="Neattiecināmās izmaksas",IF('7a+c+n'!$Q15="N",'7a+c+n'!L15,0))</f>
        <v>0</v>
      </c>
      <c r="M15" s="28">
        <f>IF($C$4="Neattiecināmās izmaksas",IF('7a+c+n'!$Q15="N",'7a+c+n'!M15,0))</f>
        <v>0</v>
      </c>
      <c r="N15" s="28">
        <f>IF($C$4="Neattiecināmās izmaksas",IF('7a+c+n'!$Q15="N",'7a+c+n'!N15,0))</f>
        <v>0</v>
      </c>
      <c r="O15" s="28">
        <f>IF($C$4="Neattiecināmās izmaksas",IF('7a+c+n'!$Q15="N",'7a+c+n'!O15,0))</f>
        <v>0</v>
      </c>
      <c r="P15" s="59">
        <f>IF($C$4="Neattiecināmās izmaksas",IF('7a+c+n'!$Q15="N",'7a+c+n'!P15,0))</f>
        <v>0</v>
      </c>
    </row>
    <row r="16" spans="1:16">
      <c r="A16" s="64">
        <f>IF(P16=0,0,IF(COUNTBLANK(P16)=1,0,COUNTA($P$14:P16)))</f>
        <v>0</v>
      </c>
      <c r="B16" s="28">
        <f>IF($C$4="Neattiecināmās izmaksas",IF('7a+c+n'!$Q16="N",'7a+c+n'!B16,0))</f>
        <v>0</v>
      </c>
      <c r="C16" s="28">
        <f>IF($C$4="Neattiecināmās izmaksas",IF('7a+c+n'!$Q16="N",'7a+c+n'!C16,0))</f>
        <v>0</v>
      </c>
      <c r="D16" s="28">
        <f>IF($C$4="Neattiecināmās izmaksas",IF('7a+c+n'!$Q16="N",'7a+c+n'!D16,0))</f>
        <v>0</v>
      </c>
      <c r="E16" s="59"/>
      <c r="F16" s="81"/>
      <c r="G16" s="28"/>
      <c r="H16" s="28">
        <f>IF($C$4="Neattiecināmās izmaksas",IF('7a+c+n'!$Q16="N",'7a+c+n'!H16,0))</f>
        <v>0</v>
      </c>
      <c r="I16" s="28"/>
      <c r="J16" s="28"/>
      <c r="K16" s="59">
        <f>IF($C$4="Neattiecināmās izmaksas",IF('7a+c+n'!$Q16="N",'7a+c+n'!K16,0))</f>
        <v>0</v>
      </c>
      <c r="L16" s="108">
        <f>IF($C$4="Neattiecināmās izmaksas",IF('7a+c+n'!$Q16="N",'7a+c+n'!L16,0))</f>
        <v>0</v>
      </c>
      <c r="M16" s="28">
        <f>IF($C$4="Neattiecināmās izmaksas",IF('7a+c+n'!$Q16="N",'7a+c+n'!M16,0))</f>
        <v>0</v>
      </c>
      <c r="N16" s="28">
        <f>IF($C$4="Neattiecināmās izmaksas",IF('7a+c+n'!$Q16="N",'7a+c+n'!N16,0))</f>
        <v>0</v>
      </c>
      <c r="O16" s="28">
        <f>IF($C$4="Neattiecināmās izmaksas",IF('7a+c+n'!$Q16="N",'7a+c+n'!O16,0))</f>
        <v>0</v>
      </c>
      <c r="P16" s="59">
        <f>IF($C$4="Neattiecināmās izmaksas",IF('7a+c+n'!$Q16="N",'7a+c+n'!P16,0))</f>
        <v>0</v>
      </c>
    </row>
    <row r="17" spans="1:16">
      <c r="A17" s="64">
        <f>IF(P17=0,0,IF(COUNTBLANK(P17)=1,0,COUNTA($P$14:P17)))</f>
        <v>0</v>
      </c>
      <c r="B17" s="28">
        <f>IF($C$4="Neattiecināmās izmaksas",IF('7a+c+n'!$Q17="N",'7a+c+n'!B17,0))</f>
        <v>0</v>
      </c>
      <c r="C17" s="28">
        <f>IF($C$4="Neattiecināmās izmaksas",IF('7a+c+n'!$Q17="N",'7a+c+n'!C17,0))</f>
        <v>0</v>
      </c>
      <c r="D17" s="28">
        <f>IF($C$4="Neattiecināmās izmaksas",IF('7a+c+n'!$Q17="N",'7a+c+n'!D17,0))</f>
        <v>0</v>
      </c>
      <c r="E17" s="59"/>
      <c r="F17" s="81"/>
      <c r="G17" s="28"/>
      <c r="H17" s="28">
        <f>IF($C$4="Neattiecināmās izmaksas",IF('7a+c+n'!$Q17="N",'7a+c+n'!H17,0))</f>
        <v>0</v>
      </c>
      <c r="I17" s="28"/>
      <c r="J17" s="28"/>
      <c r="K17" s="59">
        <f>IF($C$4="Neattiecināmās izmaksas",IF('7a+c+n'!$Q17="N",'7a+c+n'!K17,0))</f>
        <v>0</v>
      </c>
      <c r="L17" s="108">
        <f>IF($C$4="Neattiecināmās izmaksas",IF('7a+c+n'!$Q17="N",'7a+c+n'!L17,0))</f>
        <v>0</v>
      </c>
      <c r="M17" s="28">
        <f>IF($C$4="Neattiecināmās izmaksas",IF('7a+c+n'!$Q17="N",'7a+c+n'!M17,0))</f>
        <v>0</v>
      </c>
      <c r="N17" s="28">
        <f>IF($C$4="Neattiecināmās izmaksas",IF('7a+c+n'!$Q17="N",'7a+c+n'!N17,0))</f>
        <v>0</v>
      </c>
      <c r="O17" s="28">
        <f>IF($C$4="Neattiecināmās izmaksas",IF('7a+c+n'!$Q17="N",'7a+c+n'!O17,0))</f>
        <v>0</v>
      </c>
      <c r="P17" s="59">
        <f>IF($C$4="Neattiecināmās izmaksas",IF('7a+c+n'!$Q17="N",'7a+c+n'!P17,0))</f>
        <v>0</v>
      </c>
    </row>
    <row r="18" spans="1:16" ht="67.5">
      <c r="A18" s="64">
        <f>IF(P18=0,0,IF(COUNTBLANK(P18)=1,0,COUNTA($P$14:P18)))</f>
        <v>0</v>
      </c>
      <c r="B18" s="28" t="str">
        <f>IF($C$4="Neattiecināmās izmaksas",IF('7a+c+n'!$Q18="N",'7a+c+n'!B18,0))</f>
        <v>10-00000</v>
      </c>
      <c r="C18" s="28" t="str">
        <f>IF($C$4="Neattiecināmās izmaksas",IF('7a+c+n'!$Q18="N",'7a+c+n'!C18,0))</f>
        <v>Esošo pakāpienu atjaunošana izmantojot atbilstošo remontsastāvu ~ 20% no kopējās platības, t.sk. esošās izlīdzinošās kārtas nokalšana, ja nepieciešams, gruntēšana. Krāsošana ar atbilstošu, nodilumizturīgu krāsu. Tonis saskaņojams ar Pasūtītāju.</v>
      </c>
      <c r="D18" s="28" t="str">
        <f>IF($C$4="Neattiecināmās izmaksas",IF('7a+c+n'!$Q18="N",'7a+c+n'!D18,0))</f>
        <v>m2</v>
      </c>
      <c r="E18" s="59"/>
      <c r="F18" s="81"/>
      <c r="G18" s="28"/>
      <c r="H18" s="28">
        <f>IF($C$4="Neattiecināmās izmaksas",IF('7a+c+n'!$Q18="N",'7a+c+n'!H18,0))</f>
        <v>0</v>
      </c>
      <c r="I18" s="28"/>
      <c r="J18" s="28"/>
      <c r="K18" s="59">
        <f>IF($C$4="Neattiecināmās izmaksas",IF('7a+c+n'!$Q18="N",'7a+c+n'!K18,0))</f>
        <v>0</v>
      </c>
      <c r="L18" s="108">
        <f>IF($C$4="Neattiecināmās izmaksas",IF('7a+c+n'!$Q18="N",'7a+c+n'!L18,0))</f>
        <v>0</v>
      </c>
      <c r="M18" s="28">
        <f>IF($C$4="Neattiecināmās izmaksas",IF('7a+c+n'!$Q18="N",'7a+c+n'!M18,0))</f>
        <v>0</v>
      </c>
      <c r="N18" s="28">
        <f>IF($C$4="Neattiecināmās izmaksas",IF('7a+c+n'!$Q18="N",'7a+c+n'!N18,0))</f>
        <v>0</v>
      </c>
      <c r="O18" s="28">
        <f>IF($C$4="Neattiecināmās izmaksas",IF('7a+c+n'!$Q18="N",'7a+c+n'!O18,0))</f>
        <v>0</v>
      </c>
      <c r="P18" s="59">
        <f>IF($C$4="Neattiecināmās izmaksas",IF('7a+c+n'!$Q18="N",'7a+c+n'!P18,0))</f>
        <v>0</v>
      </c>
    </row>
    <row r="19" spans="1:16" ht="23.25" thickBot="1">
      <c r="A19" s="64">
        <f>IF(P19=0,0,IF(COUNTBLANK(P19)=1,0,COUNTA($P$14:P19)))</f>
        <v>0</v>
      </c>
      <c r="B19" s="28" t="str">
        <f>IF($C$4="Neattiecināmās izmaksas",IF('7a+c+n'!$Q19="N",'7a+c+n'!B19,0))</f>
        <v>10-00000</v>
      </c>
      <c r="C19" s="28" t="str">
        <f>IF($C$4="Neattiecināmās izmaksas",IF('7a+c+n'!$Q19="N",'7a+c+n'!C19,0))</f>
        <v>Jauna PVC lentera uzstādīšana, krāsu tonis saskaņojams ar Pasūtītāju.</v>
      </c>
      <c r="D19" s="28" t="str">
        <f>IF($C$4="Neattiecināmās izmaksas",IF('7a+c+n'!$Q19="N",'7a+c+n'!D19,0))</f>
        <v>tm</v>
      </c>
      <c r="E19" s="59"/>
      <c r="F19" s="81"/>
      <c r="G19" s="28"/>
      <c r="H19" s="28">
        <f>IF($C$4="Neattiecināmās izmaksas",IF('7a+c+n'!$Q19="N",'7a+c+n'!H19,0))</f>
        <v>0</v>
      </c>
      <c r="I19" s="28"/>
      <c r="J19" s="28"/>
      <c r="K19" s="59">
        <f>IF($C$4="Neattiecināmās izmaksas",IF('7a+c+n'!$Q19="N",'7a+c+n'!K19,0))</f>
        <v>0</v>
      </c>
      <c r="L19" s="108">
        <f>IF($C$4="Neattiecināmās izmaksas",IF('7a+c+n'!$Q19="N",'7a+c+n'!L19,0))</f>
        <v>0</v>
      </c>
      <c r="M19" s="28">
        <f>IF($C$4="Neattiecināmās izmaksas",IF('7a+c+n'!$Q19="N",'7a+c+n'!M19,0))</f>
        <v>0</v>
      </c>
      <c r="N19" s="28">
        <f>IF($C$4="Neattiecināmās izmaksas",IF('7a+c+n'!$Q19="N",'7a+c+n'!N19,0))</f>
        <v>0</v>
      </c>
      <c r="O19" s="28">
        <f>IF($C$4="Neattiecināmās izmaksas",IF('7a+c+n'!$Q19="N",'7a+c+n'!O19,0))</f>
        <v>0</v>
      </c>
      <c r="P19" s="59">
        <f>IF($C$4="Neattiecināmās izmaksas",IF('7a+c+n'!$Q19="N",'7a+c+n'!P19,0))</f>
        <v>0</v>
      </c>
    </row>
    <row r="20" spans="1:16" ht="12" customHeight="1" thickBot="1">
      <c r="A20" s="333" t="s">
        <v>63</v>
      </c>
      <c r="B20" s="334"/>
      <c r="C20" s="334"/>
      <c r="D20" s="334"/>
      <c r="E20" s="334"/>
      <c r="F20" s="334"/>
      <c r="G20" s="334"/>
      <c r="H20" s="334"/>
      <c r="I20" s="334"/>
      <c r="J20" s="334"/>
      <c r="K20" s="335"/>
      <c r="L20" s="109">
        <f>SUM(L14:L19)</f>
        <v>0</v>
      </c>
      <c r="M20" s="110">
        <f>SUM(M14:M19)</f>
        <v>0</v>
      </c>
      <c r="N20" s="110">
        <f>SUM(N14:N19)</f>
        <v>0</v>
      </c>
      <c r="O20" s="110">
        <f>SUM(O14:O19)</f>
        <v>0</v>
      </c>
      <c r="P20" s="111">
        <f>SUM(P14:P19)</f>
        <v>0</v>
      </c>
    </row>
    <row r="21" spans="1:16">
      <c r="A21" s="20"/>
      <c r="B21" s="20"/>
      <c r="C21" s="20"/>
      <c r="D21" s="20"/>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14</v>
      </c>
      <c r="B23" s="20"/>
      <c r="C23" s="336">
        <f>'Kops n'!C35:H35</f>
        <v>0</v>
      </c>
      <c r="D23" s="336"/>
      <c r="E23" s="336"/>
      <c r="F23" s="336"/>
      <c r="G23" s="336"/>
      <c r="H23" s="336"/>
      <c r="I23" s="20"/>
      <c r="J23" s="20"/>
      <c r="K23" s="20"/>
      <c r="L23" s="20"/>
      <c r="M23" s="20"/>
      <c r="N23" s="20"/>
      <c r="O23" s="20"/>
      <c r="P23" s="20"/>
    </row>
    <row r="24" spans="1:16">
      <c r="A24" s="20"/>
      <c r="B24" s="20"/>
      <c r="C24" s="258" t="s">
        <v>15</v>
      </c>
      <c r="D24" s="258"/>
      <c r="E24" s="258"/>
      <c r="F24" s="258"/>
      <c r="G24" s="258"/>
      <c r="H24" s="25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301" t="str">
        <f>'Kops n'!A38:D38</f>
        <v>Tāme sastādīta 2024. gada __.__________</v>
      </c>
      <c r="B26" s="302"/>
      <c r="C26" s="302"/>
      <c r="D26" s="302"/>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41</v>
      </c>
      <c r="B28" s="20"/>
      <c r="C28" s="336">
        <f>'Kops n'!C40:H40</f>
        <v>0</v>
      </c>
      <c r="D28" s="336"/>
      <c r="E28" s="336"/>
      <c r="F28" s="336"/>
      <c r="G28" s="336"/>
      <c r="H28" s="336"/>
      <c r="I28" s="20"/>
      <c r="J28" s="20"/>
      <c r="K28" s="20"/>
      <c r="L28" s="20"/>
      <c r="M28" s="20"/>
      <c r="N28" s="20"/>
      <c r="O28" s="20"/>
      <c r="P28" s="20"/>
    </row>
    <row r="29" spans="1:16">
      <c r="A29" s="20"/>
      <c r="B29" s="20"/>
      <c r="C29" s="258" t="s">
        <v>15</v>
      </c>
      <c r="D29" s="258"/>
      <c r="E29" s="258"/>
      <c r="F29" s="258"/>
      <c r="G29" s="258"/>
      <c r="H29" s="25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02" t="s">
        <v>16</v>
      </c>
      <c r="B31" s="52"/>
      <c r="C31" s="113">
        <f>'Kops n'!C43</f>
        <v>0</v>
      </c>
      <c r="D31" s="5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sheetData>
  <mergeCells count="23">
    <mergeCell ref="C29:H29"/>
    <mergeCell ref="L12:P12"/>
    <mergeCell ref="A20:K20"/>
    <mergeCell ref="C23:H23"/>
    <mergeCell ref="C24:H24"/>
    <mergeCell ref="A26:D26"/>
    <mergeCell ref="C28:H2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0:K20">
    <cfRule type="containsText" dxfId="110" priority="3" operator="containsText" text="Tiešās izmaksas kopā, t. sk. darba devēja sociālais nodoklis __.__% ">
      <formula>NOT(ISERROR(SEARCH("Tiešās izmaksas kopā, t. sk. darba devēja sociālais nodoklis __.__% ",A20)))</formula>
    </cfRule>
  </conditionalFormatting>
  <conditionalFormatting sqref="A14:P19">
    <cfRule type="cellIs" dxfId="109" priority="1" operator="equal">
      <formula>0</formula>
    </cfRule>
  </conditionalFormatting>
  <conditionalFormatting sqref="C2:I2 D5:L8 N9:O9 L20:P20 C23:H23 C28:H28 C31">
    <cfRule type="cellIs" dxfId="108" priority="2" operator="equal">
      <formula>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8">
    <tabColor rgb="FF002060"/>
  </sheetPr>
  <dimension ref="A1:Q52"/>
  <sheetViews>
    <sheetView tabSelected="1" topLeftCell="A31" zoomScaleNormal="100" workbookViewId="0">
      <selection activeCell="V37" sqref="V37"/>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4">
        <v>8</v>
      </c>
      <c r="E1" s="26"/>
      <c r="F1" s="26"/>
      <c r="G1" s="26"/>
      <c r="H1" s="26"/>
      <c r="I1" s="26"/>
      <c r="J1" s="26"/>
      <c r="N1" s="30"/>
      <c r="O1" s="31"/>
      <c r="P1" s="32"/>
    </row>
    <row r="2" spans="1:17">
      <c r="A2" s="33"/>
      <c r="B2" s="33"/>
      <c r="C2" s="324" t="s">
        <v>206</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200</v>
      </c>
      <c r="B9" s="327"/>
      <c r="C9" s="327"/>
      <c r="D9" s="327"/>
      <c r="E9" s="327"/>
      <c r="F9" s="327"/>
      <c r="G9" s="35"/>
      <c r="H9" s="35"/>
      <c r="I9" s="35"/>
      <c r="J9" s="328" t="s">
        <v>46</v>
      </c>
      <c r="K9" s="328"/>
      <c r="L9" s="328"/>
      <c r="M9" s="328"/>
      <c r="N9" s="329">
        <f>P40</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180">
        <v>1</v>
      </c>
      <c r="B14" s="181"/>
      <c r="C14" s="128" t="s">
        <v>120</v>
      </c>
      <c r="D14" s="182"/>
      <c r="E14" s="183"/>
      <c r="F14" s="184"/>
      <c r="G14" s="185"/>
      <c r="H14" s="175"/>
      <c r="I14" s="185"/>
      <c r="J14" s="185"/>
      <c r="K14" s="186"/>
      <c r="L14" s="187"/>
      <c r="M14" s="175"/>
      <c r="N14" s="175"/>
      <c r="O14" s="175"/>
      <c r="P14" s="215"/>
      <c r="Q14" s="70"/>
    </row>
    <row r="15" spans="1:17" ht="33.75">
      <c r="A15" s="188">
        <v>2</v>
      </c>
      <c r="B15" s="28" t="s">
        <v>87</v>
      </c>
      <c r="C15" s="48" t="s">
        <v>332</v>
      </c>
      <c r="D15" s="28" t="s">
        <v>89</v>
      </c>
      <c r="E15" s="189">
        <v>0.3</v>
      </c>
      <c r="F15" s="137"/>
      <c r="G15" s="133"/>
      <c r="H15" s="49">
        <f t="shared" ref="H15:H17" si="0">F15*G15</f>
        <v>0</v>
      </c>
      <c r="I15" s="133"/>
      <c r="J15" s="133"/>
      <c r="K15" s="50">
        <f t="shared" ref="K15:K17" si="1">SUM(H15:J15)</f>
        <v>0</v>
      </c>
      <c r="L15" s="51">
        <f t="shared" ref="L15" si="2">E15*F15</f>
        <v>0</v>
      </c>
      <c r="M15" s="49">
        <f t="shared" ref="M15" si="3">H15*E15</f>
        <v>0</v>
      </c>
      <c r="N15" s="49">
        <f t="shared" ref="N15" si="4">I15*E15</f>
        <v>0</v>
      </c>
      <c r="O15" s="49">
        <f t="shared" ref="O15" si="5">J15*E15</f>
        <v>0</v>
      </c>
      <c r="P15" s="106">
        <f t="shared" ref="P15" si="6">SUM(M15:O15)</f>
        <v>0</v>
      </c>
      <c r="Q15" s="77" t="s">
        <v>47</v>
      </c>
    </row>
    <row r="16" spans="1:17" ht="22.5">
      <c r="A16" s="188">
        <v>3</v>
      </c>
      <c r="B16" s="28" t="s">
        <v>87</v>
      </c>
      <c r="C16" s="48" t="s">
        <v>333</v>
      </c>
      <c r="D16" s="28" t="s">
        <v>77</v>
      </c>
      <c r="E16" s="189">
        <v>1</v>
      </c>
      <c r="F16" s="162"/>
      <c r="G16" s="133"/>
      <c r="H16" s="49">
        <f t="shared" si="0"/>
        <v>0</v>
      </c>
      <c r="I16" s="133"/>
      <c r="J16" s="133"/>
      <c r="K16" s="50">
        <f t="shared" si="1"/>
        <v>0</v>
      </c>
      <c r="L16" s="51">
        <f t="shared" ref="L16:L39" si="7">E16*F16</f>
        <v>0</v>
      </c>
      <c r="M16" s="49">
        <f t="shared" ref="M16:M39" si="8">H16*E16</f>
        <v>0</v>
      </c>
      <c r="N16" s="49">
        <f t="shared" ref="N16:N39" si="9">I16*E16</f>
        <v>0</v>
      </c>
      <c r="O16" s="49">
        <f t="shared" ref="O16:O39" si="10">J16*E16</f>
        <v>0</v>
      </c>
      <c r="P16" s="106">
        <f t="shared" ref="P16:P39" si="11">SUM(M16:O16)</f>
        <v>0</v>
      </c>
      <c r="Q16" s="77" t="s">
        <v>47</v>
      </c>
    </row>
    <row r="17" spans="1:17" ht="33.75">
      <c r="A17" s="188">
        <v>4</v>
      </c>
      <c r="B17" s="28" t="s">
        <v>87</v>
      </c>
      <c r="C17" s="48" t="s">
        <v>334</v>
      </c>
      <c r="D17" s="28" t="s">
        <v>89</v>
      </c>
      <c r="E17" s="189">
        <v>0.1</v>
      </c>
      <c r="F17" s="137"/>
      <c r="G17" s="133"/>
      <c r="H17" s="49">
        <f t="shared" si="0"/>
        <v>0</v>
      </c>
      <c r="I17" s="133"/>
      <c r="J17" s="133"/>
      <c r="K17" s="50">
        <f t="shared" si="1"/>
        <v>0</v>
      </c>
      <c r="L17" s="51">
        <f t="shared" si="7"/>
        <v>0</v>
      </c>
      <c r="M17" s="49">
        <f t="shared" si="8"/>
        <v>0</v>
      </c>
      <c r="N17" s="49">
        <f t="shared" si="9"/>
        <v>0</v>
      </c>
      <c r="O17" s="49">
        <f t="shared" si="10"/>
        <v>0</v>
      </c>
      <c r="P17" s="106">
        <f t="shared" si="11"/>
        <v>0</v>
      </c>
      <c r="Q17" s="77" t="s">
        <v>47</v>
      </c>
    </row>
    <row r="18" spans="1:17" ht="22.5">
      <c r="A18" s="188">
        <v>5</v>
      </c>
      <c r="B18" s="91"/>
      <c r="C18" s="141" t="s">
        <v>138</v>
      </c>
      <c r="D18" s="28"/>
      <c r="E18" s="59"/>
      <c r="F18" s="51"/>
      <c r="G18" s="49"/>
      <c r="H18" s="49">
        <f t="shared" ref="H18:H31" si="12">F18*G18</f>
        <v>0</v>
      </c>
      <c r="I18" s="49"/>
      <c r="J18" s="49"/>
      <c r="K18" s="50">
        <f t="shared" ref="K18:K20" si="13">SUM(H18:J18)</f>
        <v>0</v>
      </c>
      <c r="L18" s="51">
        <f t="shared" si="7"/>
        <v>0</v>
      </c>
      <c r="M18" s="49">
        <f t="shared" si="8"/>
        <v>0</v>
      </c>
      <c r="N18" s="49">
        <f t="shared" si="9"/>
        <v>0</v>
      </c>
      <c r="O18" s="49">
        <f t="shared" si="10"/>
        <v>0</v>
      </c>
      <c r="P18" s="106">
        <f t="shared" si="11"/>
        <v>0</v>
      </c>
      <c r="Q18" s="77"/>
    </row>
    <row r="19" spans="1:17" ht="22.5">
      <c r="A19" s="188">
        <v>6</v>
      </c>
      <c r="B19" s="28" t="s">
        <v>87</v>
      </c>
      <c r="C19" s="145" t="s">
        <v>139</v>
      </c>
      <c r="D19" s="143" t="s">
        <v>77</v>
      </c>
      <c r="E19" s="144">
        <v>1</v>
      </c>
      <c r="F19" s="163"/>
      <c r="G19" s="139"/>
      <c r="H19" s="49">
        <f t="shared" si="12"/>
        <v>0</v>
      </c>
      <c r="I19" s="163"/>
      <c r="J19" s="163"/>
      <c r="K19" s="50">
        <f t="shared" si="13"/>
        <v>0</v>
      </c>
      <c r="L19" s="51">
        <f t="shared" si="7"/>
        <v>0</v>
      </c>
      <c r="M19" s="49">
        <f t="shared" si="8"/>
        <v>0</v>
      </c>
      <c r="N19" s="49">
        <f t="shared" si="9"/>
        <v>0</v>
      </c>
      <c r="O19" s="49">
        <f t="shared" si="10"/>
        <v>0</v>
      </c>
      <c r="P19" s="106">
        <f t="shared" si="11"/>
        <v>0</v>
      </c>
      <c r="Q19" s="77" t="s">
        <v>47</v>
      </c>
    </row>
    <row r="20" spans="1:17" ht="33.75">
      <c r="A20" s="188">
        <v>7</v>
      </c>
      <c r="B20" s="28" t="s">
        <v>87</v>
      </c>
      <c r="C20" s="145" t="s">
        <v>140</v>
      </c>
      <c r="D20" s="143" t="s">
        <v>89</v>
      </c>
      <c r="E20" s="144">
        <v>97.9</v>
      </c>
      <c r="F20" s="163"/>
      <c r="G20" s="139"/>
      <c r="H20" s="49">
        <f t="shared" si="12"/>
        <v>0</v>
      </c>
      <c r="I20" s="163"/>
      <c r="J20" s="163"/>
      <c r="K20" s="50">
        <f t="shared" si="13"/>
        <v>0</v>
      </c>
      <c r="L20" s="51">
        <f t="shared" si="7"/>
        <v>0</v>
      </c>
      <c r="M20" s="49">
        <f t="shared" si="8"/>
        <v>0</v>
      </c>
      <c r="N20" s="49">
        <f t="shared" si="9"/>
        <v>0</v>
      </c>
      <c r="O20" s="49">
        <f t="shared" si="10"/>
        <v>0</v>
      </c>
      <c r="P20" s="106">
        <f t="shared" si="11"/>
        <v>0</v>
      </c>
      <c r="Q20" s="77" t="s">
        <v>47</v>
      </c>
    </row>
    <row r="21" spans="1:17">
      <c r="A21" s="188">
        <v>8</v>
      </c>
      <c r="B21" s="28"/>
      <c r="C21" s="141" t="s">
        <v>370</v>
      </c>
      <c r="D21" s="28"/>
      <c r="E21" s="59"/>
      <c r="F21" s="165"/>
      <c r="G21" s="139"/>
      <c r="H21" s="49">
        <f t="shared" si="12"/>
        <v>0</v>
      </c>
      <c r="I21" s="136"/>
      <c r="J21" s="136"/>
      <c r="K21" s="50">
        <f t="shared" ref="K21:K31" si="14">SUM(H21:J21)</f>
        <v>0</v>
      </c>
      <c r="L21" s="51">
        <f t="shared" si="7"/>
        <v>0</v>
      </c>
      <c r="M21" s="49">
        <f t="shared" si="8"/>
        <v>0</v>
      </c>
      <c r="N21" s="49">
        <f t="shared" si="9"/>
        <v>0</v>
      </c>
      <c r="O21" s="49">
        <f t="shared" si="10"/>
        <v>0</v>
      </c>
      <c r="P21" s="106">
        <f t="shared" si="11"/>
        <v>0</v>
      </c>
      <c r="Q21" s="77"/>
    </row>
    <row r="22" spans="1:17" ht="22.5">
      <c r="A22" s="188">
        <v>9</v>
      </c>
      <c r="B22" s="28" t="s">
        <v>87</v>
      </c>
      <c r="C22" s="134" t="s">
        <v>123</v>
      </c>
      <c r="D22" s="129" t="s">
        <v>90</v>
      </c>
      <c r="E22" s="135">
        <v>33.660000000000004</v>
      </c>
      <c r="F22" s="132"/>
      <c r="G22" s="139"/>
      <c r="H22" s="49">
        <f t="shared" si="12"/>
        <v>0</v>
      </c>
      <c r="I22" s="133"/>
      <c r="J22" s="133"/>
      <c r="K22" s="50">
        <f t="shared" si="14"/>
        <v>0</v>
      </c>
      <c r="L22" s="51">
        <f t="shared" si="7"/>
        <v>0</v>
      </c>
      <c r="M22" s="49">
        <f t="shared" si="8"/>
        <v>0</v>
      </c>
      <c r="N22" s="49">
        <f t="shared" si="9"/>
        <v>0</v>
      </c>
      <c r="O22" s="49">
        <f t="shared" si="10"/>
        <v>0</v>
      </c>
      <c r="P22" s="106">
        <f t="shared" si="11"/>
        <v>0</v>
      </c>
      <c r="Q22" s="77" t="s">
        <v>47</v>
      </c>
    </row>
    <row r="23" spans="1:17" ht="33.75">
      <c r="A23" s="188">
        <v>10</v>
      </c>
      <c r="B23" s="28" t="s">
        <v>87</v>
      </c>
      <c r="C23" s="134" t="s">
        <v>246</v>
      </c>
      <c r="D23" s="129" t="s">
        <v>91</v>
      </c>
      <c r="E23" s="130">
        <v>168.3</v>
      </c>
      <c r="F23" s="132"/>
      <c r="G23" s="139"/>
      <c r="H23" s="49">
        <f t="shared" si="12"/>
        <v>0</v>
      </c>
      <c r="I23" s="133"/>
      <c r="J23" s="133"/>
      <c r="K23" s="50">
        <f t="shared" si="14"/>
        <v>0</v>
      </c>
      <c r="L23" s="51">
        <f t="shared" si="7"/>
        <v>0</v>
      </c>
      <c r="M23" s="49">
        <f t="shared" si="8"/>
        <v>0</v>
      </c>
      <c r="N23" s="49">
        <f t="shared" si="9"/>
        <v>0</v>
      </c>
      <c r="O23" s="49">
        <f t="shared" si="10"/>
        <v>0</v>
      </c>
      <c r="P23" s="106">
        <f t="shared" si="11"/>
        <v>0</v>
      </c>
      <c r="Q23" s="77" t="s">
        <v>47</v>
      </c>
    </row>
    <row r="24" spans="1:17" ht="22.5">
      <c r="A24" s="188">
        <v>11</v>
      </c>
      <c r="B24" s="28" t="s">
        <v>87</v>
      </c>
      <c r="C24" s="134" t="s">
        <v>373</v>
      </c>
      <c r="D24" s="129" t="s">
        <v>90</v>
      </c>
      <c r="E24" s="135">
        <v>33.660000000000004</v>
      </c>
      <c r="F24" s="132"/>
      <c r="G24" s="139"/>
      <c r="H24" s="49">
        <f t="shared" si="12"/>
        <v>0</v>
      </c>
      <c r="I24" s="133"/>
      <c r="J24" s="133"/>
      <c r="K24" s="50">
        <f t="shared" si="14"/>
        <v>0</v>
      </c>
      <c r="L24" s="51">
        <f t="shared" si="7"/>
        <v>0</v>
      </c>
      <c r="M24" s="49">
        <f t="shared" si="8"/>
        <v>0</v>
      </c>
      <c r="N24" s="49">
        <f t="shared" si="9"/>
        <v>0</v>
      </c>
      <c r="O24" s="49">
        <f t="shared" si="10"/>
        <v>0</v>
      </c>
      <c r="P24" s="106">
        <f t="shared" si="11"/>
        <v>0</v>
      </c>
      <c r="Q24" s="77" t="s">
        <v>47</v>
      </c>
    </row>
    <row r="25" spans="1:17" ht="22.5">
      <c r="A25" s="188">
        <v>12</v>
      </c>
      <c r="B25" s="28" t="s">
        <v>87</v>
      </c>
      <c r="C25" s="134" t="s">
        <v>248</v>
      </c>
      <c r="D25" s="129" t="s">
        <v>91</v>
      </c>
      <c r="E25" s="130">
        <v>151.47000000000003</v>
      </c>
      <c r="F25" s="132"/>
      <c r="G25" s="139"/>
      <c r="H25" s="49">
        <f t="shared" si="12"/>
        <v>0</v>
      </c>
      <c r="I25" s="133"/>
      <c r="J25" s="133"/>
      <c r="K25" s="50">
        <f t="shared" si="14"/>
        <v>0</v>
      </c>
      <c r="L25" s="51">
        <f t="shared" si="7"/>
        <v>0</v>
      </c>
      <c r="M25" s="49">
        <f t="shared" si="8"/>
        <v>0</v>
      </c>
      <c r="N25" s="49">
        <f t="shared" si="9"/>
        <v>0</v>
      </c>
      <c r="O25" s="49">
        <f t="shared" si="10"/>
        <v>0</v>
      </c>
      <c r="P25" s="106">
        <f t="shared" si="11"/>
        <v>0</v>
      </c>
      <c r="Q25" s="77" t="s">
        <v>47</v>
      </c>
    </row>
    <row r="26" spans="1:17" ht="22.5">
      <c r="A26" s="188">
        <v>13</v>
      </c>
      <c r="B26" s="28" t="s">
        <v>87</v>
      </c>
      <c r="C26" s="134" t="s">
        <v>249</v>
      </c>
      <c r="D26" s="129" t="s">
        <v>90</v>
      </c>
      <c r="E26" s="135">
        <v>33.660000000000004</v>
      </c>
      <c r="F26" s="132"/>
      <c r="G26" s="139"/>
      <c r="H26" s="49">
        <f t="shared" si="12"/>
        <v>0</v>
      </c>
      <c r="I26" s="133"/>
      <c r="J26" s="133"/>
      <c r="K26" s="50">
        <f t="shared" si="14"/>
        <v>0</v>
      </c>
      <c r="L26" s="51">
        <f t="shared" si="7"/>
        <v>0</v>
      </c>
      <c r="M26" s="49">
        <f t="shared" si="8"/>
        <v>0</v>
      </c>
      <c r="N26" s="49">
        <f t="shared" si="9"/>
        <v>0</v>
      </c>
      <c r="O26" s="49">
        <f t="shared" si="10"/>
        <v>0</v>
      </c>
      <c r="P26" s="106">
        <f t="shared" si="11"/>
        <v>0</v>
      </c>
      <c r="Q26" s="77" t="s">
        <v>47</v>
      </c>
    </row>
    <row r="27" spans="1:17">
      <c r="A27" s="188">
        <v>14</v>
      </c>
      <c r="B27" s="28"/>
      <c r="C27" s="141" t="s">
        <v>133</v>
      </c>
      <c r="D27" s="28"/>
      <c r="E27" s="135"/>
      <c r="F27" s="165"/>
      <c r="G27" s="139"/>
      <c r="H27" s="49">
        <f t="shared" si="12"/>
        <v>0</v>
      </c>
      <c r="I27" s="133"/>
      <c r="J27" s="136"/>
      <c r="K27" s="50">
        <f t="shared" si="14"/>
        <v>0</v>
      </c>
      <c r="L27" s="51">
        <f t="shared" si="7"/>
        <v>0</v>
      </c>
      <c r="M27" s="49">
        <f t="shared" si="8"/>
        <v>0</v>
      </c>
      <c r="N27" s="49">
        <f t="shared" si="9"/>
        <v>0</v>
      </c>
      <c r="O27" s="49">
        <f t="shared" si="10"/>
        <v>0</v>
      </c>
      <c r="P27" s="106">
        <f t="shared" si="11"/>
        <v>0</v>
      </c>
      <c r="Q27" s="77"/>
    </row>
    <row r="28" spans="1:17" ht="22.5">
      <c r="A28" s="188">
        <v>15</v>
      </c>
      <c r="B28" s="28" t="s">
        <v>227</v>
      </c>
      <c r="C28" s="145" t="s">
        <v>136</v>
      </c>
      <c r="D28" s="129" t="s">
        <v>90</v>
      </c>
      <c r="E28" s="135">
        <v>1.8</v>
      </c>
      <c r="F28" s="132"/>
      <c r="G28" s="133"/>
      <c r="H28" s="49">
        <f t="shared" si="12"/>
        <v>0</v>
      </c>
      <c r="I28" s="133"/>
      <c r="J28" s="133"/>
      <c r="K28" s="50">
        <f t="shared" si="14"/>
        <v>0</v>
      </c>
      <c r="L28" s="51">
        <f t="shared" si="7"/>
        <v>0</v>
      </c>
      <c r="M28" s="49">
        <f t="shared" si="8"/>
        <v>0</v>
      </c>
      <c r="N28" s="49">
        <f t="shared" si="9"/>
        <v>0</v>
      </c>
      <c r="O28" s="49">
        <f t="shared" si="10"/>
        <v>0</v>
      </c>
      <c r="P28" s="106">
        <f t="shared" si="11"/>
        <v>0</v>
      </c>
      <c r="Q28" s="77" t="s">
        <v>47</v>
      </c>
    </row>
    <row r="29" spans="1:17" ht="22.5">
      <c r="A29" s="188">
        <v>16</v>
      </c>
      <c r="B29" s="28" t="s">
        <v>227</v>
      </c>
      <c r="C29" s="145" t="s">
        <v>134</v>
      </c>
      <c r="D29" s="143" t="s">
        <v>76</v>
      </c>
      <c r="E29" s="135">
        <v>85</v>
      </c>
      <c r="F29" s="132"/>
      <c r="G29" s="133"/>
      <c r="H29" s="49">
        <f t="shared" si="12"/>
        <v>0</v>
      </c>
      <c r="I29" s="133"/>
      <c r="J29" s="133"/>
      <c r="K29" s="50">
        <f t="shared" si="14"/>
        <v>0</v>
      </c>
      <c r="L29" s="51">
        <f t="shared" si="7"/>
        <v>0</v>
      </c>
      <c r="M29" s="49">
        <f t="shared" si="8"/>
        <v>0</v>
      </c>
      <c r="N29" s="49">
        <f t="shared" si="9"/>
        <v>0</v>
      </c>
      <c r="O29" s="49">
        <f t="shared" si="10"/>
        <v>0</v>
      </c>
      <c r="P29" s="106">
        <f t="shared" si="11"/>
        <v>0</v>
      </c>
      <c r="Q29" s="77" t="s">
        <v>47</v>
      </c>
    </row>
    <row r="30" spans="1:17" ht="22.5">
      <c r="A30" s="188">
        <v>17</v>
      </c>
      <c r="B30" s="28" t="s">
        <v>227</v>
      </c>
      <c r="C30" s="145" t="s">
        <v>135</v>
      </c>
      <c r="D30" s="143" t="s">
        <v>76</v>
      </c>
      <c r="E30" s="135">
        <v>40</v>
      </c>
      <c r="F30" s="132"/>
      <c r="G30" s="133"/>
      <c r="H30" s="49">
        <f t="shared" si="12"/>
        <v>0</v>
      </c>
      <c r="I30" s="133"/>
      <c r="J30" s="133"/>
      <c r="K30" s="50">
        <f t="shared" si="14"/>
        <v>0</v>
      </c>
      <c r="L30" s="51">
        <f t="shared" si="7"/>
        <v>0</v>
      </c>
      <c r="M30" s="49">
        <f t="shared" si="8"/>
        <v>0</v>
      </c>
      <c r="N30" s="49">
        <f t="shared" si="9"/>
        <v>0</v>
      </c>
      <c r="O30" s="49">
        <f t="shared" si="10"/>
        <v>0</v>
      </c>
      <c r="P30" s="106">
        <f t="shared" si="11"/>
        <v>0</v>
      </c>
      <c r="Q30" s="77" t="s">
        <v>47</v>
      </c>
    </row>
    <row r="31" spans="1:17" ht="22.5">
      <c r="A31" s="188">
        <v>18</v>
      </c>
      <c r="B31" s="28" t="s">
        <v>227</v>
      </c>
      <c r="C31" s="145" t="s">
        <v>137</v>
      </c>
      <c r="D31" s="129" t="s">
        <v>90</v>
      </c>
      <c r="E31" s="135">
        <v>44</v>
      </c>
      <c r="F31" s="132"/>
      <c r="G31" s="133"/>
      <c r="H31" s="49">
        <f t="shared" si="12"/>
        <v>0</v>
      </c>
      <c r="I31" s="133"/>
      <c r="J31" s="133"/>
      <c r="K31" s="50">
        <f t="shared" si="14"/>
        <v>0</v>
      </c>
      <c r="L31" s="51">
        <f t="shared" si="7"/>
        <v>0</v>
      </c>
      <c r="M31" s="49">
        <f t="shared" si="8"/>
        <v>0</v>
      </c>
      <c r="N31" s="49">
        <f t="shared" si="9"/>
        <v>0</v>
      </c>
      <c r="O31" s="49">
        <f t="shared" si="10"/>
        <v>0</v>
      </c>
      <c r="P31" s="106">
        <f t="shared" si="11"/>
        <v>0</v>
      </c>
      <c r="Q31" s="77" t="s">
        <v>47</v>
      </c>
    </row>
    <row r="32" spans="1:17">
      <c r="A32" s="188">
        <v>19</v>
      </c>
      <c r="B32" s="191"/>
      <c r="C32" s="131" t="s">
        <v>337</v>
      </c>
      <c r="D32" s="28"/>
      <c r="E32" s="135"/>
      <c r="F32" s="162"/>
      <c r="G32" s="139"/>
      <c r="H32" s="139"/>
      <c r="I32" s="133"/>
      <c r="J32" s="133"/>
      <c r="K32" s="192"/>
      <c r="L32" s="51">
        <f t="shared" si="7"/>
        <v>0</v>
      </c>
      <c r="M32" s="49">
        <f t="shared" si="8"/>
        <v>0</v>
      </c>
      <c r="N32" s="49">
        <f t="shared" si="9"/>
        <v>0</v>
      </c>
      <c r="O32" s="49">
        <f t="shared" si="10"/>
        <v>0</v>
      </c>
      <c r="P32" s="106">
        <f t="shared" si="11"/>
        <v>0</v>
      </c>
      <c r="Q32" s="77"/>
    </row>
    <row r="33" spans="1:17" ht="22.5">
      <c r="A33" s="188">
        <v>20</v>
      </c>
      <c r="B33" s="23" t="s">
        <v>191</v>
      </c>
      <c r="C33" s="48" t="s">
        <v>193</v>
      </c>
      <c r="D33" s="28" t="s">
        <v>159</v>
      </c>
      <c r="E33" s="135">
        <v>4</v>
      </c>
      <c r="F33" s="140"/>
      <c r="G33" s="139"/>
      <c r="H33" s="139"/>
      <c r="I33" s="133"/>
      <c r="J33" s="133"/>
      <c r="K33" s="192"/>
      <c r="L33" s="51">
        <f t="shared" si="7"/>
        <v>0</v>
      </c>
      <c r="M33" s="49">
        <f t="shared" si="8"/>
        <v>0</v>
      </c>
      <c r="N33" s="49">
        <f t="shared" si="9"/>
        <v>0</v>
      </c>
      <c r="O33" s="49">
        <f t="shared" si="10"/>
        <v>0</v>
      </c>
      <c r="P33" s="106">
        <f t="shared" si="11"/>
        <v>0</v>
      </c>
      <c r="Q33" s="77" t="s">
        <v>47</v>
      </c>
    </row>
    <row r="34" spans="1:17" ht="22.5">
      <c r="A34" s="188">
        <v>21</v>
      </c>
      <c r="B34" s="23" t="s">
        <v>191</v>
      </c>
      <c r="C34" s="48" t="s">
        <v>238</v>
      </c>
      <c r="D34" s="28" t="s">
        <v>159</v>
      </c>
      <c r="E34" s="135">
        <v>41</v>
      </c>
      <c r="F34" s="140"/>
      <c r="G34" s="139"/>
      <c r="H34" s="139"/>
      <c r="I34" s="133"/>
      <c r="J34" s="133"/>
      <c r="K34" s="192"/>
      <c r="L34" s="51">
        <f t="shared" si="7"/>
        <v>0</v>
      </c>
      <c r="M34" s="49">
        <f t="shared" si="8"/>
        <v>0</v>
      </c>
      <c r="N34" s="49">
        <f t="shared" si="9"/>
        <v>0</v>
      </c>
      <c r="O34" s="49">
        <f t="shared" si="10"/>
        <v>0</v>
      </c>
      <c r="P34" s="106">
        <f t="shared" si="11"/>
        <v>0</v>
      </c>
      <c r="Q34" s="77" t="s">
        <v>47</v>
      </c>
    </row>
    <row r="35" spans="1:17" ht="22.5">
      <c r="A35" s="188">
        <v>22</v>
      </c>
      <c r="B35" s="23" t="s">
        <v>191</v>
      </c>
      <c r="C35" s="48" t="s">
        <v>338</v>
      </c>
      <c r="D35" s="28" t="s">
        <v>84</v>
      </c>
      <c r="E35" s="135">
        <v>9</v>
      </c>
      <c r="F35" s="140"/>
      <c r="G35" s="139"/>
      <c r="H35" s="139"/>
      <c r="I35" s="133"/>
      <c r="J35" s="133"/>
      <c r="K35" s="192"/>
      <c r="L35" s="51">
        <f t="shared" si="7"/>
        <v>0</v>
      </c>
      <c r="M35" s="49">
        <f t="shared" si="8"/>
        <v>0</v>
      </c>
      <c r="N35" s="49">
        <f t="shared" si="9"/>
        <v>0</v>
      </c>
      <c r="O35" s="49">
        <f t="shared" si="10"/>
        <v>0</v>
      </c>
      <c r="P35" s="106">
        <f t="shared" si="11"/>
        <v>0</v>
      </c>
      <c r="Q35" s="77" t="s">
        <v>47</v>
      </c>
    </row>
    <row r="36" spans="1:17" ht="22.5">
      <c r="A36" s="188">
        <v>23</v>
      </c>
      <c r="B36" s="23" t="s">
        <v>191</v>
      </c>
      <c r="C36" s="48" t="s">
        <v>369</v>
      </c>
      <c r="D36" s="28" t="s">
        <v>125</v>
      </c>
      <c r="E36" s="135">
        <v>2</v>
      </c>
      <c r="F36" s="140"/>
      <c r="G36" s="139"/>
      <c r="H36" s="139"/>
      <c r="I36" s="133"/>
      <c r="J36" s="133"/>
      <c r="K36" s="192"/>
      <c r="L36" s="51">
        <f t="shared" si="7"/>
        <v>0</v>
      </c>
      <c r="M36" s="49">
        <f t="shared" si="8"/>
        <v>0</v>
      </c>
      <c r="N36" s="49">
        <f t="shared" si="9"/>
        <v>0</v>
      </c>
      <c r="O36" s="49">
        <f t="shared" si="10"/>
        <v>0</v>
      </c>
      <c r="P36" s="106">
        <f t="shared" si="11"/>
        <v>0</v>
      </c>
      <c r="Q36" s="77" t="s">
        <v>47</v>
      </c>
    </row>
    <row r="37" spans="1:17" ht="22.5">
      <c r="A37" s="188">
        <v>24</v>
      </c>
      <c r="B37" s="23" t="s">
        <v>191</v>
      </c>
      <c r="C37" s="48" t="s">
        <v>339</v>
      </c>
      <c r="D37" s="28" t="s">
        <v>125</v>
      </c>
      <c r="E37" s="135">
        <v>1</v>
      </c>
      <c r="F37" s="140"/>
      <c r="G37" s="139"/>
      <c r="H37" s="139"/>
      <c r="I37" s="133"/>
      <c r="J37" s="133"/>
      <c r="K37" s="192"/>
      <c r="L37" s="51">
        <f t="shared" si="7"/>
        <v>0</v>
      </c>
      <c r="M37" s="49">
        <f t="shared" si="8"/>
        <v>0</v>
      </c>
      <c r="N37" s="49">
        <f t="shared" si="9"/>
        <v>0</v>
      </c>
      <c r="O37" s="49">
        <f t="shared" si="10"/>
        <v>0</v>
      </c>
      <c r="P37" s="106">
        <f t="shared" si="11"/>
        <v>0</v>
      </c>
      <c r="Q37" s="77" t="s">
        <v>47</v>
      </c>
    </row>
    <row r="38" spans="1:17" ht="22.5">
      <c r="A38" s="188">
        <v>25</v>
      </c>
      <c r="B38" s="23" t="s">
        <v>191</v>
      </c>
      <c r="C38" s="48" t="s">
        <v>340</v>
      </c>
      <c r="D38" s="28" t="s">
        <v>125</v>
      </c>
      <c r="E38" s="135">
        <v>1</v>
      </c>
      <c r="F38" s="140"/>
      <c r="G38" s="139"/>
      <c r="H38" s="139"/>
      <c r="I38" s="133"/>
      <c r="J38" s="133"/>
      <c r="K38" s="192"/>
      <c r="L38" s="51">
        <f t="shared" si="7"/>
        <v>0</v>
      </c>
      <c r="M38" s="49">
        <f t="shared" si="8"/>
        <v>0</v>
      </c>
      <c r="N38" s="49">
        <f t="shared" si="9"/>
        <v>0</v>
      </c>
      <c r="O38" s="49">
        <f t="shared" si="10"/>
        <v>0</v>
      </c>
      <c r="P38" s="106">
        <f t="shared" si="11"/>
        <v>0</v>
      </c>
      <c r="Q38" s="77" t="s">
        <v>47</v>
      </c>
    </row>
    <row r="39" spans="1:17" ht="23.25" thickBot="1">
      <c r="A39" s="216">
        <v>26</v>
      </c>
      <c r="B39" s="217" t="s">
        <v>191</v>
      </c>
      <c r="C39" s="212" t="s">
        <v>341</v>
      </c>
      <c r="D39" s="29" t="s">
        <v>125</v>
      </c>
      <c r="E39" s="218">
        <v>1</v>
      </c>
      <c r="F39" s="200"/>
      <c r="G39" s="201"/>
      <c r="H39" s="139"/>
      <c r="I39" s="219"/>
      <c r="J39" s="219"/>
      <c r="K39" s="192"/>
      <c r="L39" s="51">
        <f t="shared" si="7"/>
        <v>0</v>
      </c>
      <c r="M39" s="49">
        <f t="shared" si="8"/>
        <v>0</v>
      </c>
      <c r="N39" s="49">
        <f t="shared" si="9"/>
        <v>0</v>
      </c>
      <c r="O39" s="49">
        <f t="shared" si="10"/>
        <v>0</v>
      </c>
      <c r="P39" s="106">
        <f t="shared" si="11"/>
        <v>0</v>
      </c>
      <c r="Q39" s="77" t="s">
        <v>47</v>
      </c>
    </row>
    <row r="40" spans="1:17" ht="12" customHeight="1" thickBot="1">
      <c r="A40" s="333" t="s">
        <v>63</v>
      </c>
      <c r="B40" s="334"/>
      <c r="C40" s="334"/>
      <c r="D40" s="334"/>
      <c r="E40" s="334"/>
      <c r="F40" s="334"/>
      <c r="G40" s="334"/>
      <c r="H40" s="334"/>
      <c r="I40" s="334"/>
      <c r="J40" s="334"/>
      <c r="K40" s="335"/>
      <c r="L40" s="74">
        <f>SUM(L14:L39)</f>
        <v>0</v>
      </c>
      <c r="M40" s="75">
        <f>SUM(M14:M39)</f>
        <v>0</v>
      </c>
      <c r="N40" s="75">
        <f>SUM(N14:N39)</f>
        <v>0</v>
      </c>
      <c r="O40" s="75">
        <f>SUM(O14:O39)</f>
        <v>0</v>
      </c>
      <c r="P40" s="76">
        <f>SUM(P14:P39)</f>
        <v>0</v>
      </c>
    </row>
    <row r="41" spans="1:17">
      <c r="A41" s="20"/>
      <c r="B41" s="20"/>
      <c r="C41" s="20"/>
      <c r="D41" s="20"/>
      <c r="E41" s="20"/>
      <c r="F41" s="20"/>
      <c r="G41" s="20"/>
      <c r="H41" s="20"/>
      <c r="I41" s="20"/>
      <c r="J41" s="20"/>
      <c r="K41" s="20"/>
      <c r="L41" s="20"/>
      <c r="M41" s="20"/>
      <c r="N41" s="20"/>
      <c r="O41" s="20"/>
      <c r="P41" s="20"/>
    </row>
    <row r="42" spans="1:17">
      <c r="A42" s="20"/>
      <c r="B42" s="20"/>
      <c r="C42" s="20"/>
      <c r="D42" s="20"/>
      <c r="E42" s="20"/>
      <c r="F42" s="20"/>
      <c r="G42" s="20"/>
      <c r="H42" s="20"/>
      <c r="I42" s="20"/>
      <c r="J42" s="20"/>
      <c r="K42" s="20"/>
      <c r="L42" s="20"/>
      <c r="M42" s="20"/>
      <c r="N42" s="20"/>
      <c r="O42" s="20"/>
      <c r="P42" s="20"/>
    </row>
    <row r="43" spans="1:17">
      <c r="A43" s="1" t="s">
        <v>14</v>
      </c>
      <c r="B43" s="20"/>
      <c r="C43" s="336">
        <f>'Kops n'!C35:H35</f>
        <v>0</v>
      </c>
      <c r="D43" s="336"/>
      <c r="E43" s="336"/>
      <c r="F43" s="336"/>
      <c r="G43" s="336"/>
      <c r="H43" s="336"/>
      <c r="I43" s="20"/>
      <c r="J43" s="20"/>
      <c r="K43" s="20"/>
      <c r="L43" s="20"/>
      <c r="M43" s="20"/>
      <c r="N43" s="20"/>
      <c r="O43" s="20"/>
      <c r="P43" s="20"/>
    </row>
    <row r="44" spans="1:17">
      <c r="A44" s="20"/>
      <c r="B44" s="20"/>
      <c r="C44" s="258" t="s">
        <v>15</v>
      </c>
      <c r="D44" s="258"/>
      <c r="E44" s="258"/>
      <c r="F44" s="258"/>
      <c r="G44" s="258"/>
      <c r="H44" s="258"/>
      <c r="I44" s="20"/>
      <c r="J44" s="20"/>
      <c r="K44" s="20"/>
      <c r="L44" s="20"/>
      <c r="M44" s="20"/>
      <c r="N44" s="20"/>
      <c r="O44" s="20"/>
      <c r="P44" s="20"/>
    </row>
    <row r="45" spans="1:17">
      <c r="A45" s="20"/>
      <c r="B45" s="20"/>
      <c r="C45" s="20"/>
      <c r="D45" s="20"/>
      <c r="E45" s="20"/>
      <c r="F45" s="20"/>
      <c r="G45" s="20"/>
      <c r="H45" s="20"/>
      <c r="I45" s="20"/>
      <c r="J45" s="20"/>
      <c r="K45" s="20"/>
      <c r="L45" s="20"/>
      <c r="M45" s="20"/>
      <c r="N45" s="20"/>
      <c r="O45" s="20"/>
      <c r="P45" s="20"/>
    </row>
    <row r="46" spans="1:17">
      <c r="A46" s="301" t="str">
        <f>'Kops n'!A38:D38</f>
        <v>Tāme sastādīta 2024. gada __.__________</v>
      </c>
      <c r="B46" s="302"/>
      <c r="C46" s="302"/>
      <c r="D46" s="302"/>
      <c r="E46" s="20"/>
      <c r="F46" s="20"/>
      <c r="G46" s="20"/>
      <c r="H46" s="20"/>
      <c r="I46" s="20"/>
      <c r="J46" s="20"/>
      <c r="K46" s="20"/>
      <c r="L46" s="20"/>
      <c r="M46" s="20"/>
      <c r="N46" s="20"/>
      <c r="O46" s="20"/>
      <c r="P46" s="20"/>
    </row>
    <row r="47" spans="1:17">
      <c r="A47" s="20"/>
      <c r="B47" s="20"/>
      <c r="C47" s="20"/>
      <c r="D47" s="20"/>
      <c r="E47" s="20"/>
      <c r="F47" s="20"/>
      <c r="G47" s="20"/>
      <c r="H47" s="20"/>
      <c r="I47" s="20"/>
      <c r="J47" s="20"/>
      <c r="K47" s="20"/>
      <c r="L47" s="20"/>
      <c r="M47" s="20"/>
      <c r="N47" s="20"/>
      <c r="O47" s="20"/>
      <c r="P47" s="20"/>
    </row>
    <row r="48" spans="1:17">
      <c r="A48" s="1" t="s">
        <v>41</v>
      </c>
      <c r="B48" s="20"/>
      <c r="C48" s="336">
        <f>'Kops n'!C40:H40</f>
        <v>0</v>
      </c>
      <c r="D48" s="336"/>
      <c r="E48" s="336"/>
      <c r="F48" s="336"/>
      <c r="G48" s="336"/>
      <c r="H48" s="336"/>
      <c r="I48" s="20"/>
      <c r="J48" s="20"/>
      <c r="K48" s="20"/>
      <c r="L48" s="20"/>
      <c r="M48" s="20"/>
      <c r="N48" s="20"/>
      <c r="O48" s="20"/>
      <c r="P48" s="20"/>
    </row>
    <row r="49" spans="1:16">
      <c r="A49" s="20"/>
      <c r="B49" s="20"/>
      <c r="C49" s="258" t="s">
        <v>15</v>
      </c>
      <c r="D49" s="258"/>
      <c r="E49" s="258"/>
      <c r="F49" s="258"/>
      <c r="G49" s="258"/>
      <c r="H49" s="258"/>
      <c r="I49" s="20"/>
      <c r="J49" s="20"/>
      <c r="K49" s="20"/>
      <c r="L49" s="20"/>
      <c r="M49" s="20"/>
      <c r="N49" s="20"/>
      <c r="O49" s="20"/>
      <c r="P49" s="20"/>
    </row>
    <row r="50" spans="1:16">
      <c r="A50" s="20"/>
      <c r="B50" s="20"/>
      <c r="C50" s="20"/>
      <c r="D50" s="20"/>
      <c r="E50" s="20"/>
      <c r="F50" s="20"/>
      <c r="G50" s="20"/>
      <c r="H50" s="20"/>
      <c r="I50" s="20"/>
      <c r="J50" s="20"/>
      <c r="K50" s="20"/>
      <c r="L50" s="20"/>
      <c r="M50" s="20"/>
      <c r="N50" s="20"/>
      <c r="O50" s="20"/>
      <c r="P50" s="20"/>
    </row>
    <row r="51" spans="1:16">
      <c r="A51" s="102" t="s">
        <v>16</v>
      </c>
      <c r="B51" s="52"/>
      <c r="C51" s="113">
        <f>'Kops n'!C43</f>
        <v>0</v>
      </c>
      <c r="D51" s="52"/>
      <c r="E51" s="20"/>
      <c r="F51" s="20"/>
      <c r="G51" s="20"/>
      <c r="H51" s="20"/>
      <c r="I51" s="20"/>
      <c r="J51" s="20"/>
      <c r="K51" s="20"/>
      <c r="L51" s="20"/>
      <c r="M51" s="20"/>
      <c r="N51" s="20"/>
      <c r="O51" s="20"/>
      <c r="P51" s="20"/>
    </row>
    <row r="52" spans="1:16">
      <c r="A52" s="20"/>
      <c r="B52" s="20"/>
      <c r="C52" s="20"/>
      <c r="D52" s="20"/>
      <c r="E52" s="20"/>
      <c r="F52" s="20"/>
      <c r="G52" s="20"/>
      <c r="H52" s="20"/>
      <c r="I52" s="20"/>
      <c r="J52" s="20"/>
      <c r="K52" s="20"/>
      <c r="L52" s="20"/>
      <c r="M52" s="20"/>
      <c r="N52" s="20"/>
      <c r="O52" s="20"/>
      <c r="P52" s="20"/>
    </row>
  </sheetData>
  <mergeCells count="23">
    <mergeCell ref="C49:H49"/>
    <mergeCell ref="C4:I4"/>
    <mergeCell ref="F12:K12"/>
    <mergeCell ref="A9:F9"/>
    <mergeCell ref="J9:M9"/>
    <mergeCell ref="D8:L8"/>
    <mergeCell ref="A40:K40"/>
    <mergeCell ref="C43:H43"/>
    <mergeCell ref="C44:H44"/>
    <mergeCell ref="A46:D46"/>
    <mergeCell ref="C48:H48"/>
    <mergeCell ref="N9:O9"/>
    <mergeCell ref="A12:A13"/>
    <mergeCell ref="B12:B13"/>
    <mergeCell ref="C12:C13"/>
    <mergeCell ref="D12:D13"/>
    <mergeCell ref="E12:E13"/>
    <mergeCell ref="L12:P12"/>
    <mergeCell ref="C2:I2"/>
    <mergeCell ref="C3:I3"/>
    <mergeCell ref="D5:L5"/>
    <mergeCell ref="D6:L6"/>
    <mergeCell ref="D7:L7"/>
  </mergeCells>
  <phoneticPr fontId="8" type="noConversion"/>
  <conditionalFormatting sqref="A14:A39">
    <cfRule type="cellIs" dxfId="107" priority="12" operator="equal">
      <formula>0</formula>
    </cfRule>
  </conditionalFormatting>
  <conditionalFormatting sqref="A9:F9">
    <cfRule type="containsText" dxfId="104" priority="164" operator="containsText" text="Tāme sastādīta  20__. gada tirgus cenās, pamatojoties uz ___ daļas rasējumiem">
      <formula>NOT(ISERROR(SEARCH("Tāme sastādīta  20__. gada tirgus cenās, pamatojoties uz ___ daļas rasējumiem",A9)))</formula>
    </cfRule>
  </conditionalFormatting>
  <conditionalFormatting sqref="A40:K40">
    <cfRule type="containsText" dxfId="103" priority="150" operator="containsText" text="Tiešās izmaksas kopā, t. sk. darba devēja sociālais nodoklis __.__% ">
      <formula>NOT(ISERROR(SEARCH("Tiešās izmaksas kopā, t. sk. darba devēja sociālais nodoklis __.__% ",A40)))</formula>
    </cfRule>
  </conditionalFormatting>
  <conditionalFormatting sqref="B18:B31 C19:F21">
    <cfRule type="cellIs" dxfId="102" priority="25" operator="equal">
      <formula>0</formula>
    </cfRule>
  </conditionalFormatting>
  <conditionalFormatting sqref="B33:D39">
    <cfRule type="cellIs" dxfId="101" priority="5" operator="equal">
      <formula>0</formula>
    </cfRule>
  </conditionalFormatting>
  <conditionalFormatting sqref="B14:G17">
    <cfRule type="cellIs" dxfId="100" priority="9" operator="equal">
      <formula>0</formula>
    </cfRule>
  </conditionalFormatting>
  <conditionalFormatting sqref="C23">
    <cfRule type="cellIs" dxfId="99" priority="15" operator="equal">
      <formula>0</formula>
    </cfRule>
  </conditionalFormatting>
  <conditionalFormatting sqref="C25:C26">
    <cfRule type="cellIs" dxfId="98" priority="14" operator="equal">
      <formula>0</formula>
    </cfRule>
  </conditionalFormatting>
  <conditionalFormatting sqref="C22:E22">
    <cfRule type="cellIs" dxfId="97" priority="83" operator="equal">
      <formula>0</formula>
    </cfRule>
  </conditionalFormatting>
  <conditionalFormatting sqref="C18:G18">
    <cfRule type="cellIs" dxfId="96" priority="154" operator="equal">
      <formula>0</formula>
    </cfRule>
  </conditionalFormatting>
  <conditionalFormatting sqref="C43:H43">
    <cfRule type="cellIs" dxfId="95" priority="157" operator="equal">
      <formula>0</formula>
    </cfRule>
  </conditionalFormatting>
  <conditionalFormatting sqref="C48:H48">
    <cfRule type="cellIs" dxfId="94" priority="158" operator="equal">
      <formula>0</formula>
    </cfRule>
  </conditionalFormatting>
  <conditionalFormatting sqref="C2:I2">
    <cfRule type="cellIs" dxfId="93" priority="163" operator="equal">
      <formula>0</formula>
    </cfRule>
  </conditionalFormatting>
  <conditionalFormatting sqref="C4:I4">
    <cfRule type="cellIs" dxfId="92" priority="155" operator="equal">
      <formula>0</formula>
    </cfRule>
  </conditionalFormatting>
  <conditionalFormatting sqref="D1">
    <cfRule type="cellIs" dxfId="91" priority="152" operator="equal">
      <formula>0</formula>
    </cfRule>
  </conditionalFormatting>
  <conditionalFormatting sqref="D19">
    <cfRule type="cellIs" dxfId="90" priority="95" operator="equal">
      <formula>0</formula>
    </cfRule>
  </conditionalFormatting>
  <conditionalFormatting sqref="D28">
    <cfRule type="cellIs" dxfId="89" priority="67" operator="equal">
      <formula>0</formula>
    </cfRule>
  </conditionalFormatting>
  <conditionalFormatting sqref="D30">
    <cfRule type="cellIs" dxfId="88" priority="69" operator="equal">
      <formula>0</formula>
    </cfRule>
  </conditionalFormatting>
  <conditionalFormatting sqref="D5:L8">
    <cfRule type="cellIs" dxfId="87" priority="153" operator="equal">
      <formula>0</formula>
    </cfRule>
  </conditionalFormatting>
  <conditionalFormatting sqref="E24">
    <cfRule type="cellIs" dxfId="86" priority="80" operator="equal">
      <formula>0</formula>
    </cfRule>
  </conditionalFormatting>
  <conditionalFormatting sqref="E26:E39">
    <cfRule type="cellIs" dxfId="85" priority="2" operator="equal">
      <formula>0</formula>
    </cfRule>
  </conditionalFormatting>
  <conditionalFormatting sqref="F22:F34">
    <cfRule type="cellIs" dxfId="84" priority="3" operator="equal">
      <formula>0</formula>
    </cfRule>
  </conditionalFormatting>
  <conditionalFormatting sqref="G19:G34">
    <cfRule type="cellIs" dxfId="83" priority="6" operator="equal">
      <formula>0</formula>
    </cfRule>
  </conditionalFormatting>
  <conditionalFormatting sqref="K14:P14 H14:H39 K15:K39">
    <cfRule type="cellIs" dxfId="82" priority="8" operator="equal">
      <formula>0</formula>
    </cfRule>
  </conditionalFormatting>
  <conditionalFormatting sqref="I14:J39">
    <cfRule type="cellIs" dxfId="81" priority="11" operator="equal">
      <formula>0</formula>
    </cfRule>
  </conditionalFormatting>
  <conditionalFormatting sqref="L40:P40">
    <cfRule type="cellIs" dxfId="80" priority="156" operator="equal">
      <formula>0</formula>
    </cfRule>
  </conditionalFormatting>
  <conditionalFormatting sqref="N9:O9">
    <cfRule type="cellIs" dxfId="79" priority="165" operator="equal">
      <formula>0</formula>
    </cfRule>
  </conditionalFormatting>
  <conditionalFormatting sqref="Q14:Q39 C27:D32 F35:G39">
    <cfRule type="cellIs" dxfId="78" priority="7" operator="equal">
      <formula>0</formula>
    </cfRule>
  </conditionalFormatting>
  <conditionalFormatting sqref="L15:P39">
    <cfRule type="cellIs" dxfId="76" priority="1" operator="equal">
      <formula>0</formula>
    </cfRule>
  </conditionalFormatting>
  <dataValidations count="1">
    <dataValidation type="list" allowBlank="1" showInputMessage="1" showErrorMessage="1" sqref="Q14:Q39" xr:uid="{00000000-0002-0000-2400-000000000000}">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60" operator="containsText" id="{691F4930-6CFB-4D6E-9602-D8BBD1FA0B0A}">
            <xm:f>NOT(ISERROR(SEARCH("Tāme sastādīta ____. gada ___. ______________",A46)))</xm:f>
            <xm:f>"Tāme sastādīta ____. gada ___. ______________"</xm:f>
            <x14:dxf>
              <font>
                <color auto="1"/>
              </font>
              <fill>
                <patternFill>
                  <bgColor rgb="FFC6EFCE"/>
                </patternFill>
              </fill>
            </x14:dxf>
          </x14:cfRule>
          <xm:sqref>A46</xm:sqref>
        </x14:conditionalFormatting>
        <x14:conditionalFormatting xmlns:xm="http://schemas.microsoft.com/office/excel/2006/main">
          <x14:cfRule type="containsText" priority="159" operator="containsText" id="{5235297E-D242-4173-AE1C-DA1CD197EAF6}">
            <xm:f>NOT(ISERROR(SEARCH("Sertifikāta Nr. _________________________________",A51)))</xm:f>
            <xm:f>"Sertifikāta Nr. _________________________________"</xm:f>
            <x14:dxf>
              <font>
                <color auto="1"/>
              </font>
              <fill>
                <patternFill>
                  <bgColor rgb="FFC6EFCE"/>
                </patternFill>
              </fill>
            </x14:dxf>
          </x14:cfRule>
          <xm:sqref>A51</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9">
    <tabColor rgb="FF002060"/>
  </sheetPr>
  <dimension ref="A1:P54"/>
  <sheetViews>
    <sheetView topLeftCell="A31" workbookViewId="0">
      <selection activeCell="T43" sqref="T4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'8a+c+n'!D1</f>
        <v>8</v>
      </c>
      <c r="E1" s="26"/>
      <c r="F1" s="26"/>
      <c r="G1" s="26"/>
      <c r="H1" s="26"/>
      <c r="I1" s="26"/>
      <c r="J1" s="26"/>
      <c r="N1" s="30"/>
      <c r="O1" s="31"/>
      <c r="P1" s="32"/>
    </row>
    <row r="2" spans="1:16">
      <c r="A2" s="33"/>
      <c r="B2" s="33"/>
      <c r="C2" s="324" t="str">
        <f>'8a+c+n'!C2:I2</f>
        <v>Bēniņu siltināšana</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P42</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1" t="s">
        <v>61</v>
      </c>
    </row>
    <row r="14" spans="1:16">
      <c r="A14" s="64">
        <f>IF(P14=0,0,IF(COUNTBLANK(P14)=1,0,COUNTA($P$14:P14)))</f>
        <v>0</v>
      </c>
      <c r="B14" s="84">
        <f>IF($C$4="Attiecināmās izmaksas",IF('8a+c+n'!$Q14="A",'8a+c+n'!B14,0),0)</f>
        <v>0</v>
      </c>
      <c r="C14" s="84">
        <f>IF($C$4="Attiecināmās izmaksas",IF('8a+c+n'!$Q14="A",'8a+c+n'!C14,0),0)</f>
        <v>0</v>
      </c>
      <c r="D14" s="84">
        <f>IF($C$4="Attiecināmās izmaksas",IF('8a+c+n'!$Q14="A",'8a+c+n'!D14,0),0)</f>
        <v>0</v>
      </c>
      <c r="E14" s="173"/>
      <c r="F14" s="64"/>
      <c r="G14" s="84">
        <f>IF($C$4="Attiecināmās izmaksas",IF('8a+c+n'!$Q14="A",'8a+c+n'!G14,0),0)</f>
        <v>0</v>
      </c>
      <c r="H14" s="84">
        <f>IF($C$4="Attiecināmās izmaksas",IF('8a+c+n'!$Q14="A",'8a+c+n'!H14,0),0)</f>
        <v>0</v>
      </c>
      <c r="I14" s="84"/>
      <c r="J14" s="84"/>
      <c r="K14" s="173">
        <f>IF($C$4="Attiecināmās izmaksas",IF('8a+c+n'!$Q14="A",'8a+c+n'!K14,0),0)</f>
        <v>0</v>
      </c>
      <c r="L14" s="64">
        <f>IF($C$4="Attiecināmās izmaksas",IF('8a+c+n'!$Q14="A",'8a+c+n'!L14,0),0)</f>
        <v>0</v>
      </c>
      <c r="M14" s="84">
        <f>IF($C$4="Attiecināmās izmaksas",IF('8a+c+n'!$Q14="A",'8a+c+n'!M14,0),0)</f>
        <v>0</v>
      </c>
      <c r="N14" s="84">
        <f>IF($C$4="Attiecināmās izmaksas",IF('8a+c+n'!$Q14="A",'8a+c+n'!N14,0),0)</f>
        <v>0</v>
      </c>
      <c r="O14" s="84">
        <f>IF($C$4="Attiecināmās izmaksas",IF('8a+c+n'!$Q14="A",'8a+c+n'!O14,0),0)</f>
        <v>0</v>
      </c>
      <c r="P14" s="112">
        <f>IF($C$4="Attiecināmās izmaksas",IF('8a+c+n'!$Q14="A",'8a+c+n'!P14,0),0)</f>
        <v>0</v>
      </c>
    </row>
    <row r="15" spans="1:16" ht="33.75">
      <c r="A15" s="64">
        <f>IF(P15=0,0,IF(COUNTBLANK(P15)=1,0,COUNTA($P$14:P15)))</f>
        <v>0</v>
      </c>
      <c r="B15" s="84" t="str">
        <f>IF($C$4="Attiecināmās izmaksas",IF('8a+c+n'!$Q15="A",'8a+c+n'!B15,0),0)</f>
        <v>13-00000</v>
      </c>
      <c r="C15" s="84" t="str">
        <f>IF($C$4="Attiecināmās izmaksas",IF('8a+c+n'!$Q15="A",'8a+c+n'!C15,0),0)</f>
        <v>Esošo ventilācijas atvērumu daļēja aizmūrēšana ar BAUROC Universal 300/200 gāzbetona blokiem vai ekvivalents, t.sk. java</v>
      </c>
      <c r="D15" s="84" t="str">
        <f>IF($C$4="Attiecināmās izmaksas",IF('8a+c+n'!$Q15="A",'8a+c+n'!D15,0),0)</f>
        <v>m3</v>
      </c>
      <c r="E15" s="173"/>
      <c r="F15" s="64"/>
      <c r="G15" s="84">
        <f>IF($C$4="Attiecināmās izmaksas",IF('8a+c+n'!$Q15="A",'8a+c+n'!G15,0),0)</f>
        <v>0</v>
      </c>
      <c r="H15" s="84">
        <f>IF($C$4="Attiecināmās izmaksas",IF('8a+c+n'!$Q15="A",'8a+c+n'!H15,0),0)</f>
        <v>0</v>
      </c>
      <c r="I15" s="84"/>
      <c r="J15" s="84"/>
      <c r="K15" s="173">
        <f>IF($C$4="Attiecināmās izmaksas",IF('8a+c+n'!$Q15="A",'8a+c+n'!K15,0),0)</f>
        <v>0</v>
      </c>
      <c r="L15" s="64">
        <f>IF($C$4="Attiecināmās izmaksas",IF('8a+c+n'!$Q15="A",'8a+c+n'!L15,0),0)</f>
        <v>0</v>
      </c>
      <c r="M15" s="84">
        <f>IF($C$4="Attiecināmās izmaksas",IF('8a+c+n'!$Q15="A",'8a+c+n'!M15,0),0)</f>
        <v>0</v>
      </c>
      <c r="N15" s="84">
        <f>IF($C$4="Attiecināmās izmaksas",IF('8a+c+n'!$Q15="A",'8a+c+n'!N15,0),0)</f>
        <v>0</v>
      </c>
      <c r="O15" s="84">
        <f>IF($C$4="Attiecināmās izmaksas",IF('8a+c+n'!$Q15="A",'8a+c+n'!O15,0),0)</f>
        <v>0</v>
      </c>
      <c r="P15" s="112">
        <f>IF($C$4="Attiecināmās izmaksas",IF('8a+c+n'!$Q15="A",'8a+c+n'!P15,0),0)</f>
        <v>0</v>
      </c>
    </row>
    <row r="16" spans="1:16" ht="22.5">
      <c r="A16" s="64">
        <f>IF(P16=0,0,IF(COUNTBLANK(P16)=1,0,COUNTA($P$14:P16)))</f>
        <v>0</v>
      </c>
      <c r="B16" s="84" t="str">
        <f>IF($C$4="Attiecināmās izmaksas",IF('8a+c+n'!$Q16="A",'8a+c+n'!B16,0),0)</f>
        <v>13-00000</v>
      </c>
      <c r="C16" s="84" t="str">
        <f>IF($C$4="Attiecināmās izmaksas",IF('8a+c+n'!$Q16="A",'8a+c+n'!C16,0),0)</f>
        <v>Esošo ventilācijas šahtu tīrīšana</v>
      </c>
      <c r="D16" s="84" t="str">
        <f>IF($C$4="Attiecināmās izmaksas",IF('8a+c+n'!$Q16="A",'8a+c+n'!D16,0),0)</f>
        <v>kompl</v>
      </c>
      <c r="E16" s="173"/>
      <c r="F16" s="64"/>
      <c r="G16" s="84">
        <f>IF($C$4="Attiecināmās izmaksas",IF('8a+c+n'!$Q16="A",'8a+c+n'!G16,0),0)</f>
        <v>0</v>
      </c>
      <c r="H16" s="84">
        <f>IF($C$4="Attiecināmās izmaksas",IF('8a+c+n'!$Q16="A",'8a+c+n'!H16,0),0)</f>
        <v>0</v>
      </c>
      <c r="I16" s="84"/>
      <c r="J16" s="84"/>
      <c r="K16" s="173">
        <f>IF($C$4="Attiecināmās izmaksas",IF('8a+c+n'!$Q16="A",'8a+c+n'!K16,0),0)</f>
        <v>0</v>
      </c>
      <c r="L16" s="64">
        <f>IF($C$4="Attiecināmās izmaksas",IF('8a+c+n'!$Q16="A",'8a+c+n'!L16,0),0)</f>
        <v>0</v>
      </c>
      <c r="M16" s="84">
        <f>IF($C$4="Attiecināmās izmaksas",IF('8a+c+n'!$Q16="A",'8a+c+n'!M16,0),0)</f>
        <v>0</v>
      </c>
      <c r="N16" s="84">
        <f>IF($C$4="Attiecināmās izmaksas",IF('8a+c+n'!$Q16="A",'8a+c+n'!N16,0),0)</f>
        <v>0</v>
      </c>
      <c r="O16" s="84">
        <f>IF($C$4="Attiecināmās izmaksas",IF('8a+c+n'!$Q16="A",'8a+c+n'!O16,0),0)</f>
        <v>0</v>
      </c>
      <c r="P16" s="112">
        <f>IF($C$4="Attiecināmās izmaksas",IF('8a+c+n'!$Q16="A",'8a+c+n'!P16,0),0)</f>
        <v>0</v>
      </c>
    </row>
    <row r="17" spans="1:16" ht="33.75">
      <c r="A17" s="64">
        <f>IF(P17=0,0,IF(COUNTBLANK(P17)=1,0,COUNTA($P$14:P17)))</f>
        <v>0</v>
      </c>
      <c r="B17" s="84" t="str">
        <f>IF($C$4="Attiecināmās izmaksas",IF('8a+c+n'!$Q17="A",'8a+c+n'!B17,0),0)</f>
        <v>13-00000</v>
      </c>
      <c r="C17" s="84" t="str">
        <f>IF($C$4="Attiecināmās izmaksas",IF('8a+c+n'!$Q17="A",'8a+c+n'!C17,0),0)</f>
        <v>BAUROC (Aeroc) Clasic 150x200 vai ekviv. mūrējums, samazinot duvju aili par 300 mm , t.sk. java</v>
      </c>
      <c r="D17" s="84" t="str">
        <f>IF($C$4="Attiecināmās izmaksas",IF('8a+c+n'!$Q17="A",'8a+c+n'!D17,0),0)</f>
        <v>m3</v>
      </c>
      <c r="E17" s="173"/>
      <c r="F17" s="64"/>
      <c r="G17" s="84">
        <f>IF($C$4="Attiecināmās izmaksas",IF('8a+c+n'!$Q17="A",'8a+c+n'!G17,0),0)</f>
        <v>0</v>
      </c>
      <c r="H17" s="84">
        <f>IF($C$4="Attiecināmās izmaksas",IF('8a+c+n'!$Q17="A",'8a+c+n'!H17,0),0)</f>
        <v>0</v>
      </c>
      <c r="I17" s="84"/>
      <c r="J17" s="84"/>
      <c r="K17" s="173">
        <f>IF($C$4="Attiecināmās izmaksas",IF('8a+c+n'!$Q17="A",'8a+c+n'!K17,0),0)</f>
        <v>0</v>
      </c>
      <c r="L17" s="64">
        <f>IF($C$4="Attiecināmās izmaksas",IF('8a+c+n'!$Q17="A",'8a+c+n'!L17,0),0)</f>
        <v>0</v>
      </c>
      <c r="M17" s="84">
        <f>IF($C$4="Attiecināmās izmaksas",IF('8a+c+n'!$Q17="A",'8a+c+n'!M17,0),0)</f>
        <v>0</v>
      </c>
      <c r="N17" s="84">
        <f>IF($C$4="Attiecināmās izmaksas",IF('8a+c+n'!$Q17="A",'8a+c+n'!N17,0),0)</f>
        <v>0</v>
      </c>
      <c r="O17" s="84">
        <f>IF($C$4="Attiecināmās izmaksas",IF('8a+c+n'!$Q17="A",'8a+c+n'!O17,0),0)</f>
        <v>0</v>
      </c>
      <c r="P17" s="112">
        <f>IF($C$4="Attiecināmās izmaksas",IF('8a+c+n'!$Q17="A",'8a+c+n'!P17,0),0)</f>
        <v>0</v>
      </c>
    </row>
    <row r="18" spans="1:16">
      <c r="A18" s="64">
        <f>IF(P18=0,0,IF(COUNTBLANK(P18)=1,0,COUNTA($P$14:P18)))</f>
        <v>0</v>
      </c>
      <c r="B18" s="84">
        <f>IF($C$4="Attiecināmās izmaksas",IF('8a+c+n'!$Q18="A",'8a+c+n'!B18,0),0)</f>
        <v>0</v>
      </c>
      <c r="C18" s="84">
        <f>IF($C$4="Attiecināmās izmaksas",IF('8a+c+n'!$Q18="A",'8a+c+n'!C18,0),0)</f>
        <v>0</v>
      </c>
      <c r="D18" s="84">
        <f>IF($C$4="Attiecināmās izmaksas",IF('8a+c+n'!$Q18="A",'8a+c+n'!D18,0),0)</f>
        <v>0</v>
      </c>
      <c r="E18" s="173"/>
      <c r="F18" s="64"/>
      <c r="G18" s="84">
        <f>IF($C$4="Attiecināmās izmaksas",IF('8a+c+n'!$Q18="A",'8a+c+n'!G18,0),0)</f>
        <v>0</v>
      </c>
      <c r="H18" s="84">
        <f>IF($C$4="Attiecināmās izmaksas",IF('8a+c+n'!$Q18="A",'8a+c+n'!H18,0),0)</f>
        <v>0</v>
      </c>
      <c r="I18" s="84"/>
      <c r="J18" s="84"/>
      <c r="K18" s="173">
        <f>IF($C$4="Attiecināmās izmaksas",IF('8a+c+n'!$Q18="A",'8a+c+n'!K18,0),0)</f>
        <v>0</v>
      </c>
      <c r="L18" s="64">
        <f>IF($C$4="Attiecināmās izmaksas",IF('8a+c+n'!$Q18="A",'8a+c+n'!L18,0),0)</f>
        <v>0</v>
      </c>
      <c r="M18" s="84">
        <f>IF($C$4="Attiecināmās izmaksas",IF('8a+c+n'!$Q18="A",'8a+c+n'!M18,0),0)</f>
        <v>0</v>
      </c>
      <c r="N18" s="84">
        <f>IF($C$4="Attiecināmās izmaksas",IF('8a+c+n'!$Q18="A",'8a+c+n'!N18,0),0)</f>
        <v>0</v>
      </c>
      <c r="O18" s="84">
        <f>IF($C$4="Attiecināmās izmaksas",IF('8a+c+n'!$Q18="A",'8a+c+n'!O18,0),0)</f>
        <v>0</v>
      </c>
      <c r="P18" s="112">
        <f>IF($C$4="Attiecināmās izmaksas",IF('8a+c+n'!$Q18="A",'8a+c+n'!P18,0),0)</f>
        <v>0</v>
      </c>
    </row>
    <row r="19" spans="1:16" ht="22.5">
      <c r="A19" s="64">
        <f>IF(P19=0,0,IF(COUNTBLANK(P19)=1,0,COUNTA($P$14:P19)))</f>
        <v>0</v>
      </c>
      <c r="B19" s="84" t="str">
        <f>IF($C$4="Attiecināmās izmaksas",IF('8a+c+n'!$Q19="A",'8a+c+n'!B19,0),0)</f>
        <v>13-00000</v>
      </c>
      <c r="C19" s="84" t="str">
        <f>IF($C$4="Attiecināmās izmaksas",IF('8a+c+n'!$Q19="A",'8a+c+n'!C19,0),0)</f>
        <v>Esošā pārseguma attīrīšana</v>
      </c>
      <c r="D19" s="84" t="str">
        <f>IF($C$4="Attiecināmās izmaksas",IF('8a+c+n'!$Q19="A",'8a+c+n'!D19,0),0)</f>
        <v>kompl</v>
      </c>
      <c r="E19" s="173"/>
      <c r="F19" s="64"/>
      <c r="G19" s="84">
        <f>IF($C$4="Attiecināmās izmaksas",IF('8a+c+n'!$Q19="A",'8a+c+n'!G19,0),0)</f>
        <v>0</v>
      </c>
      <c r="H19" s="84">
        <f>IF($C$4="Attiecināmās izmaksas",IF('8a+c+n'!$Q19="A",'8a+c+n'!H19,0),0)</f>
        <v>0</v>
      </c>
      <c r="I19" s="84"/>
      <c r="J19" s="84"/>
      <c r="K19" s="173">
        <f>IF($C$4="Attiecināmās izmaksas",IF('8a+c+n'!$Q19="A",'8a+c+n'!K19,0),0)</f>
        <v>0</v>
      </c>
      <c r="L19" s="64">
        <f>IF($C$4="Attiecināmās izmaksas",IF('8a+c+n'!$Q19="A",'8a+c+n'!L19,0),0)</f>
        <v>0</v>
      </c>
      <c r="M19" s="84">
        <f>IF($C$4="Attiecināmās izmaksas",IF('8a+c+n'!$Q19="A",'8a+c+n'!M19,0),0)</f>
        <v>0</v>
      </c>
      <c r="N19" s="84">
        <f>IF($C$4="Attiecināmās izmaksas",IF('8a+c+n'!$Q19="A",'8a+c+n'!N19,0),0)</f>
        <v>0</v>
      </c>
      <c r="O19" s="84">
        <f>IF($C$4="Attiecināmās izmaksas",IF('8a+c+n'!$Q19="A",'8a+c+n'!O19,0),0)</f>
        <v>0</v>
      </c>
      <c r="P19" s="112">
        <f>IF($C$4="Attiecināmās izmaksas",IF('8a+c+n'!$Q19="A",'8a+c+n'!P19,0),0)</f>
        <v>0</v>
      </c>
    </row>
    <row r="20" spans="1:16" ht="33.75">
      <c r="A20" s="64">
        <f>IF(P20=0,0,IF(COUNTBLANK(P20)=1,0,COUNTA($P$14:P20)))</f>
        <v>0</v>
      </c>
      <c r="B20" s="84" t="str">
        <f>IF($C$4="Attiecināmās izmaksas",IF('8a+c+n'!$Q20="A",'8a+c+n'!B20,0),0)</f>
        <v>13-00000</v>
      </c>
      <c r="C20" s="84" t="str">
        <f>IF($C$4="Attiecināmās izmaksas",IF('8a+c+n'!$Q20="A",'8a+c+n'!C20,0),0)</f>
        <v>Beramās akmens vates siltumizolācijas slāņa ieklāšana PAROC BLT3 vai ekvivalentas (λ&lt;=0,041 W/(mK)) b=300mm, papildis apjoms 20% sēšanās</v>
      </c>
      <c r="D20" s="84" t="str">
        <f>IF($C$4="Attiecināmās izmaksas",IF('8a+c+n'!$Q20="A",'8a+c+n'!D20,0),0)</f>
        <v>m3</v>
      </c>
      <c r="E20" s="173"/>
      <c r="F20" s="64"/>
      <c r="G20" s="84">
        <f>IF($C$4="Attiecināmās izmaksas",IF('8a+c+n'!$Q20="A",'8a+c+n'!G20,0),0)</f>
        <v>0</v>
      </c>
      <c r="H20" s="84">
        <f>IF($C$4="Attiecināmās izmaksas",IF('8a+c+n'!$Q20="A",'8a+c+n'!H20,0),0)</f>
        <v>0</v>
      </c>
      <c r="I20" s="84"/>
      <c r="J20" s="84"/>
      <c r="K20" s="173">
        <f>IF($C$4="Attiecināmās izmaksas",IF('8a+c+n'!$Q20="A",'8a+c+n'!K20,0),0)</f>
        <v>0</v>
      </c>
      <c r="L20" s="64">
        <f>IF($C$4="Attiecināmās izmaksas",IF('8a+c+n'!$Q20="A",'8a+c+n'!L20,0),0)</f>
        <v>0</v>
      </c>
      <c r="M20" s="84">
        <f>IF($C$4="Attiecināmās izmaksas",IF('8a+c+n'!$Q20="A",'8a+c+n'!M20,0),0)</f>
        <v>0</v>
      </c>
      <c r="N20" s="84">
        <f>IF($C$4="Attiecināmās izmaksas",IF('8a+c+n'!$Q20="A",'8a+c+n'!N20,0),0)</f>
        <v>0</v>
      </c>
      <c r="O20" s="84">
        <f>IF($C$4="Attiecināmās izmaksas",IF('8a+c+n'!$Q20="A",'8a+c+n'!O20,0),0)</f>
        <v>0</v>
      </c>
      <c r="P20" s="112">
        <f>IF($C$4="Attiecināmās izmaksas",IF('8a+c+n'!$Q20="A",'8a+c+n'!P20,0),0)</f>
        <v>0</v>
      </c>
    </row>
    <row r="21" spans="1:16">
      <c r="A21" s="64">
        <f>IF(P21=0,0,IF(COUNTBLANK(P21)=1,0,COUNTA($P$14:P21)))</f>
        <v>0</v>
      </c>
      <c r="B21" s="84">
        <f>IF($C$4="Attiecināmās izmaksas",IF('8a+c+n'!$Q21="A",'8a+c+n'!B21,0),0)</f>
        <v>0</v>
      </c>
      <c r="C21" s="84">
        <f>IF($C$4="Attiecināmās izmaksas",IF('8a+c+n'!$Q21="A",'8a+c+n'!C21,0),0)</f>
        <v>0</v>
      </c>
      <c r="D21" s="84">
        <f>IF($C$4="Attiecināmās izmaksas",IF('8a+c+n'!$Q21="A",'8a+c+n'!D21,0),0)</f>
        <v>0</v>
      </c>
      <c r="E21" s="173"/>
      <c r="F21" s="64"/>
      <c r="G21" s="84">
        <f>IF($C$4="Attiecināmās izmaksas",IF('8a+c+n'!$Q21="A",'8a+c+n'!G21,0),0)</f>
        <v>0</v>
      </c>
      <c r="H21" s="84">
        <f>IF($C$4="Attiecināmās izmaksas",IF('8a+c+n'!$Q21="A",'8a+c+n'!H21,0),0)</f>
        <v>0</v>
      </c>
      <c r="I21" s="84"/>
      <c r="J21" s="84"/>
      <c r="K21" s="173">
        <f>IF($C$4="Attiecināmās izmaksas",IF('8a+c+n'!$Q21="A",'8a+c+n'!K21,0),0)</f>
        <v>0</v>
      </c>
      <c r="L21" s="64">
        <f>IF($C$4="Attiecināmās izmaksas",IF('8a+c+n'!$Q21="A",'8a+c+n'!L21,0),0)</f>
        <v>0</v>
      </c>
      <c r="M21" s="84">
        <f>IF($C$4="Attiecināmās izmaksas",IF('8a+c+n'!$Q21="A",'8a+c+n'!M21,0),0)</f>
        <v>0</v>
      </c>
      <c r="N21" s="84">
        <f>IF($C$4="Attiecināmās izmaksas",IF('8a+c+n'!$Q21="A",'8a+c+n'!N21,0),0)</f>
        <v>0</v>
      </c>
      <c r="O21" s="84">
        <f>IF($C$4="Attiecināmās izmaksas",IF('8a+c+n'!$Q21="A",'8a+c+n'!O21,0),0)</f>
        <v>0</v>
      </c>
      <c r="P21" s="112">
        <f>IF($C$4="Attiecināmās izmaksas",IF('8a+c+n'!$Q21="A",'8a+c+n'!P21,0),0)</f>
        <v>0</v>
      </c>
    </row>
    <row r="22" spans="1:16" ht="22.5">
      <c r="A22" s="64">
        <f>IF(P22=0,0,IF(COUNTBLANK(P22)=1,0,COUNTA($P$14:P22)))</f>
        <v>0</v>
      </c>
      <c r="B22" s="84" t="str">
        <f>IF($C$4="Attiecināmās izmaksas",IF('8a+c+n'!$Q22="A",'8a+c+n'!B22,0),0)</f>
        <v>13-00000</v>
      </c>
      <c r="C22" s="84" t="str">
        <f>IF($C$4="Attiecināmās izmaksas",IF('8a+c+n'!$Q22="A",'8a+c+n'!C22,0),0)</f>
        <v>Virsmas attīrīšana, izlīdzināšana, sagatavošana</v>
      </c>
      <c r="D22" s="84" t="str">
        <f>IF($C$4="Attiecināmās izmaksas",IF('8a+c+n'!$Q22="A",'8a+c+n'!D22,0),0)</f>
        <v>m2</v>
      </c>
      <c r="E22" s="173"/>
      <c r="F22" s="64"/>
      <c r="G22" s="84">
        <f>IF($C$4="Attiecināmās izmaksas",IF('8a+c+n'!$Q22="A",'8a+c+n'!G22,0),0)</f>
        <v>0</v>
      </c>
      <c r="H22" s="84">
        <f>IF($C$4="Attiecināmās izmaksas",IF('8a+c+n'!$Q22="A",'8a+c+n'!H22,0),0)</f>
        <v>0</v>
      </c>
      <c r="I22" s="84"/>
      <c r="J22" s="84"/>
      <c r="K22" s="173">
        <f>IF($C$4="Attiecināmās izmaksas",IF('8a+c+n'!$Q22="A",'8a+c+n'!K22,0),0)</f>
        <v>0</v>
      </c>
      <c r="L22" s="64">
        <f>IF($C$4="Attiecināmās izmaksas",IF('8a+c+n'!$Q22="A",'8a+c+n'!L22,0),0)</f>
        <v>0</v>
      </c>
      <c r="M22" s="84">
        <f>IF($C$4="Attiecināmās izmaksas",IF('8a+c+n'!$Q22="A",'8a+c+n'!M22,0),0)</f>
        <v>0</v>
      </c>
      <c r="N22" s="84">
        <f>IF($C$4="Attiecināmās izmaksas",IF('8a+c+n'!$Q22="A",'8a+c+n'!N22,0),0)</f>
        <v>0</v>
      </c>
      <c r="O22" s="84">
        <f>IF($C$4="Attiecināmās izmaksas",IF('8a+c+n'!$Q22="A",'8a+c+n'!O22,0),0)</f>
        <v>0</v>
      </c>
      <c r="P22" s="112">
        <f>IF($C$4="Attiecināmās izmaksas",IF('8a+c+n'!$Q22="A",'8a+c+n'!P22,0),0)</f>
        <v>0</v>
      </c>
    </row>
    <row r="23" spans="1:16" ht="33.75">
      <c r="A23" s="64">
        <f>IF(P23=0,0,IF(COUNTBLANK(P23)=1,0,COUNTA($P$14:P23)))</f>
        <v>0</v>
      </c>
      <c r="B23" s="84" t="str">
        <f>IF($C$4="Attiecināmās izmaksas",IF('8a+c+n'!$Q23="A",'8a+c+n'!B23,0),0)</f>
        <v>13-00000</v>
      </c>
      <c r="C23" s="84" t="str">
        <f>IF($C$4="Attiecināmās izmaksas",IF('8a+c+n'!$Q23="A",'8a+c+n'!C23,0),0)</f>
        <v>Siltumizolācijas materiālu stiprināšana ar līmjavu SAKRET BAK vai ekvivalentu. Pēc nepieciešamības pirms tam virsmas gruntēšana.</v>
      </c>
      <c r="D23" s="84" t="str">
        <f>IF($C$4="Attiecināmās izmaksas",IF('8a+c+n'!$Q23="A",'8a+c+n'!D23,0),0)</f>
        <v>kg</v>
      </c>
      <c r="E23" s="173"/>
      <c r="F23" s="64"/>
      <c r="G23" s="84">
        <f>IF($C$4="Attiecināmās izmaksas",IF('8a+c+n'!$Q23="A",'8a+c+n'!G23,0),0)</f>
        <v>0</v>
      </c>
      <c r="H23" s="84">
        <f>IF($C$4="Attiecināmās izmaksas",IF('8a+c+n'!$Q23="A",'8a+c+n'!H23,0),0)</f>
        <v>0</v>
      </c>
      <c r="I23" s="84"/>
      <c r="J23" s="84"/>
      <c r="K23" s="173">
        <f>IF($C$4="Attiecināmās izmaksas",IF('8a+c+n'!$Q23="A",'8a+c+n'!K23,0),0)</f>
        <v>0</v>
      </c>
      <c r="L23" s="64">
        <f>IF($C$4="Attiecināmās izmaksas",IF('8a+c+n'!$Q23="A",'8a+c+n'!L23,0),0)</f>
        <v>0</v>
      </c>
      <c r="M23" s="84">
        <f>IF($C$4="Attiecināmās izmaksas",IF('8a+c+n'!$Q23="A",'8a+c+n'!M23,0),0)</f>
        <v>0</v>
      </c>
      <c r="N23" s="84">
        <f>IF($C$4="Attiecināmās izmaksas",IF('8a+c+n'!$Q23="A",'8a+c+n'!N23,0),0)</f>
        <v>0</v>
      </c>
      <c r="O23" s="84">
        <f>IF($C$4="Attiecināmās izmaksas",IF('8a+c+n'!$Q23="A",'8a+c+n'!O23,0),0)</f>
        <v>0</v>
      </c>
      <c r="P23" s="112">
        <f>IF($C$4="Attiecināmās izmaksas",IF('8a+c+n'!$Q23="A",'8a+c+n'!P23,0),0)</f>
        <v>0</v>
      </c>
    </row>
    <row r="24" spans="1:16" ht="22.5">
      <c r="A24" s="64">
        <f>IF(P24=0,0,IF(COUNTBLANK(P24)=1,0,COUNTA($P$14:P24)))</f>
        <v>0</v>
      </c>
      <c r="B24" s="84" t="str">
        <f>IF($C$4="Attiecināmās izmaksas",IF('8a+c+n'!$Q24="A",'8a+c+n'!B24,0),0)</f>
        <v>13-00000</v>
      </c>
      <c r="C24" s="84" t="str">
        <f>IF($C$4="Attiecināmās izmaksas",IF('8a+c+n'!$Q24="A",'8a+c+n'!C24,0),0)</f>
        <v>Nedegoša akmens vates siltumizolācija plānajām apmetuma sistēmām - λ&lt;=0,036 W/(mK), b=50 mm</v>
      </c>
      <c r="D24" s="84" t="str">
        <f>IF($C$4="Attiecināmās izmaksas",IF('8a+c+n'!$Q24="A",'8a+c+n'!D24,0),0)</f>
        <v>m2</v>
      </c>
      <c r="E24" s="173"/>
      <c r="F24" s="64"/>
      <c r="G24" s="84">
        <f>IF($C$4="Attiecināmās izmaksas",IF('8a+c+n'!$Q24="A",'8a+c+n'!G24,0),0)</f>
        <v>0</v>
      </c>
      <c r="H24" s="84">
        <f>IF($C$4="Attiecināmās izmaksas",IF('8a+c+n'!$Q24="A",'8a+c+n'!H24,0),0)</f>
        <v>0</v>
      </c>
      <c r="I24" s="84"/>
      <c r="J24" s="84"/>
      <c r="K24" s="173">
        <f>IF($C$4="Attiecināmās izmaksas",IF('8a+c+n'!$Q24="A",'8a+c+n'!K24,0),0)</f>
        <v>0</v>
      </c>
      <c r="L24" s="64">
        <f>IF($C$4="Attiecināmās izmaksas",IF('8a+c+n'!$Q24="A",'8a+c+n'!L24,0),0)</f>
        <v>0</v>
      </c>
      <c r="M24" s="84">
        <f>IF($C$4="Attiecināmās izmaksas",IF('8a+c+n'!$Q24="A",'8a+c+n'!M24,0),0)</f>
        <v>0</v>
      </c>
      <c r="N24" s="84">
        <f>IF($C$4="Attiecināmās izmaksas",IF('8a+c+n'!$Q24="A",'8a+c+n'!N24,0),0)</f>
        <v>0</v>
      </c>
      <c r="O24" s="84">
        <f>IF($C$4="Attiecināmās izmaksas",IF('8a+c+n'!$Q24="A",'8a+c+n'!O24,0),0)</f>
        <v>0</v>
      </c>
      <c r="P24" s="112">
        <f>IF($C$4="Attiecināmās izmaksas",IF('8a+c+n'!$Q24="A",'8a+c+n'!P24,0),0)</f>
        <v>0</v>
      </c>
    </row>
    <row r="25" spans="1:16" ht="22.5">
      <c r="A25" s="64">
        <f>IF(P25=0,0,IF(COUNTBLANK(P25)=1,0,COUNTA($P$14:P25)))</f>
        <v>0</v>
      </c>
      <c r="B25" s="84" t="str">
        <f>IF($C$4="Attiecināmās izmaksas",IF('8a+c+n'!$Q25="A",'8a+c+n'!B25,0),0)</f>
        <v>13-00000</v>
      </c>
      <c r="C25" s="84" t="str">
        <f>IF($C$4="Attiecināmās izmaksas",IF('8a+c+n'!$Q25="A",'8a+c+n'!C25,0),0)</f>
        <v>Armējošā slāņa iestrāde ar javas kārtu SAKRET BAK vai ekvivalentu - 1 kārtā</v>
      </c>
      <c r="D25" s="84" t="str">
        <f>IF($C$4="Attiecināmās izmaksas",IF('8a+c+n'!$Q25="A",'8a+c+n'!D25,0),0)</f>
        <v>kg</v>
      </c>
      <c r="E25" s="173"/>
      <c r="F25" s="64"/>
      <c r="G25" s="84">
        <f>IF($C$4="Attiecināmās izmaksas",IF('8a+c+n'!$Q25="A",'8a+c+n'!G25,0),0)</f>
        <v>0</v>
      </c>
      <c r="H25" s="84">
        <f>IF($C$4="Attiecināmās izmaksas",IF('8a+c+n'!$Q25="A",'8a+c+n'!H25,0),0)</f>
        <v>0</v>
      </c>
      <c r="I25" s="84"/>
      <c r="J25" s="84"/>
      <c r="K25" s="173">
        <f>IF($C$4="Attiecināmās izmaksas",IF('8a+c+n'!$Q25="A",'8a+c+n'!K25,0),0)</f>
        <v>0</v>
      </c>
      <c r="L25" s="64">
        <f>IF($C$4="Attiecināmās izmaksas",IF('8a+c+n'!$Q25="A",'8a+c+n'!L25,0),0)</f>
        <v>0</v>
      </c>
      <c r="M25" s="84">
        <f>IF($C$4="Attiecināmās izmaksas",IF('8a+c+n'!$Q25="A",'8a+c+n'!M25,0),0)</f>
        <v>0</v>
      </c>
      <c r="N25" s="84">
        <f>IF($C$4="Attiecināmās izmaksas",IF('8a+c+n'!$Q25="A",'8a+c+n'!N25,0),0)</f>
        <v>0</v>
      </c>
      <c r="O25" s="84">
        <f>IF($C$4="Attiecināmās izmaksas",IF('8a+c+n'!$Q25="A",'8a+c+n'!O25,0),0)</f>
        <v>0</v>
      </c>
      <c r="P25" s="112">
        <f>IF($C$4="Attiecināmās izmaksas",IF('8a+c+n'!$Q25="A",'8a+c+n'!P25,0),0)</f>
        <v>0</v>
      </c>
    </row>
    <row r="26" spans="1:16" ht="22.5">
      <c r="A26" s="64">
        <f>IF(P26=0,0,IF(COUNTBLANK(P26)=1,0,COUNTA($P$14:P26)))</f>
        <v>0</v>
      </c>
      <c r="B26" s="84" t="str">
        <f>IF($C$4="Attiecināmās izmaksas",IF('8a+c+n'!$Q26="A",'8a+c+n'!B26,0),0)</f>
        <v>13-00000</v>
      </c>
      <c r="C26" s="84" t="str">
        <f>IF($C$4="Attiecināmās izmaksas",IF('8a+c+n'!$Q26="A",'8a+c+n'!C26,0),0)</f>
        <v>Armējošā slāņa iestrāde ar SAKRET BAK vai ekviv. ar stiklušķiedras sietu SSA-1363-160 - 1 kārtā</v>
      </c>
      <c r="D26" s="84" t="str">
        <f>IF($C$4="Attiecināmās izmaksas",IF('8a+c+n'!$Q26="A",'8a+c+n'!D26,0),0)</f>
        <v>m2</v>
      </c>
      <c r="E26" s="173"/>
      <c r="F26" s="64"/>
      <c r="G26" s="84">
        <f>IF($C$4="Attiecināmās izmaksas",IF('8a+c+n'!$Q26="A",'8a+c+n'!G26,0),0)</f>
        <v>0</v>
      </c>
      <c r="H26" s="84">
        <f>IF($C$4="Attiecināmās izmaksas",IF('8a+c+n'!$Q26="A",'8a+c+n'!H26,0),0)</f>
        <v>0</v>
      </c>
      <c r="I26" s="84"/>
      <c r="J26" s="84"/>
      <c r="K26" s="173">
        <f>IF($C$4="Attiecināmās izmaksas",IF('8a+c+n'!$Q26="A",'8a+c+n'!K26,0),0)</f>
        <v>0</v>
      </c>
      <c r="L26" s="64">
        <f>IF($C$4="Attiecināmās izmaksas",IF('8a+c+n'!$Q26="A",'8a+c+n'!L26,0),0)</f>
        <v>0</v>
      </c>
      <c r="M26" s="84">
        <f>IF($C$4="Attiecināmās izmaksas",IF('8a+c+n'!$Q26="A",'8a+c+n'!M26,0),0)</f>
        <v>0</v>
      </c>
      <c r="N26" s="84">
        <f>IF($C$4="Attiecināmās izmaksas",IF('8a+c+n'!$Q26="A",'8a+c+n'!N26,0),0)</f>
        <v>0</v>
      </c>
      <c r="O26" s="84">
        <f>IF($C$4="Attiecināmās izmaksas",IF('8a+c+n'!$Q26="A",'8a+c+n'!O26,0),0)</f>
        <v>0</v>
      </c>
      <c r="P26" s="112">
        <f>IF($C$4="Attiecināmās izmaksas",IF('8a+c+n'!$Q26="A",'8a+c+n'!P26,0),0)</f>
        <v>0</v>
      </c>
    </row>
    <row r="27" spans="1:16">
      <c r="A27" s="64">
        <f>IF(P27=0,0,IF(COUNTBLANK(P27)=1,0,COUNTA($P$14:P27)))</f>
        <v>0</v>
      </c>
      <c r="B27" s="84">
        <f>IF($C$4="Attiecināmās izmaksas",IF('8a+c+n'!$Q27="A",'8a+c+n'!B27,0),0)</f>
        <v>0</v>
      </c>
      <c r="C27" s="84">
        <f>IF($C$4="Attiecināmās izmaksas",IF('8a+c+n'!$Q27="A",'8a+c+n'!C27,0),0)</f>
        <v>0</v>
      </c>
      <c r="D27" s="84">
        <f>IF($C$4="Attiecināmās izmaksas",IF('8a+c+n'!$Q27="A",'8a+c+n'!D27,0),0)</f>
        <v>0</v>
      </c>
      <c r="E27" s="173"/>
      <c r="F27" s="64"/>
      <c r="G27" s="84">
        <f>IF($C$4="Attiecināmās izmaksas",IF('8a+c+n'!$Q27="A",'8a+c+n'!G27,0),0)</f>
        <v>0</v>
      </c>
      <c r="H27" s="84">
        <f>IF($C$4="Attiecināmās izmaksas",IF('8a+c+n'!$Q27="A",'8a+c+n'!H27,0),0)</f>
        <v>0</v>
      </c>
      <c r="I27" s="84"/>
      <c r="J27" s="84"/>
      <c r="K27" s="173">
        <f>IF($C$4="Attiecināmās izmaksas",IF('8a+c+n'!$Q27="A",'8a+c+n'!K27,0),0)</f>
        <v>0</v>
      </c>
      <c r="L27" s="64">
        <f>IF($C$4="Attiecināmās izmaksas",IF('8a+c+n'!$Q27="A",'8a+c+n'!L27,0),0)</f>
        <v>0</v>
      </c>
      <c r="M27" s="84">
        <f>IF($C$4="Attiecināmās izmaksas",IF('8a+c+n'!$Q27="A",'8a+c+n'!M27,0),0)</f>
        <v>0</v>
      </c>
      <c r="N27" s="84">
        <f>IF($C$4="Attiecināmās izmaksas",IF('8a+c+n'!$Q27="A",'8a+c+n'!N27,0),0)</f>
        <v>0</v>
      </c>
      <c r="O27" s="84">
        <f>IF($C$4="Attiecināmās izmaksas",IF('8a+c+n'!$Q27="A",'8a+c+n'!O27,0),0)</f>
        <v>0</v>
      </c>
      <c r="P27" s="112">
        <f>IF($C$4="Attiecināmās izmaksas",IF('8a+c+n'!$Q27="A",'8a+c+n'!P27,0),0)</f>
        <v>0</v>
      </c>
    </row>
    <row r="28" spans="1:16" ht="22.5">
      <c r="A28" s="64">
        <f>IF(P28=0,0,IF(COUNTBLANK(P28)=1,0,COUNTA($P$14:P28)))</f>
        <v>0</v>
      </c>
      <c r="B28" s="84" t="str">
        <f>IF($C$4="Attiecināmās izmaksas",IF('8a+c+n'!$Q28="A",'8a+c+n'!B28,0),0)</f>
        <v>08-00000</v>
      </c>
      <c r="C28" s="84" t="str">
        <f>IF($C$4="Attiecināmās izmaksas",IF('8a+c+n'!$Q28="A",'8a+c+n'!C28,0),0)</f>
        <v>Ruberoīda starplika zem laipas balsta sijām</v>
      </c>
      <c r="D28" s="84" t="str">
        <f>IF($C$4="Attiecināmās izmaksas",IF('8a+c+n'!$Q28="A",'8a+c+n'!D28,0),0)</f>
        <v>m2</v>
      </c>
      <c r="E28" s="173"/>
      <c r="F28" s="64"/>
      <c r="G28" s="84">
        <f>IF($C$4="Attiecināmās izmaksas",IF('8a+c+n'!$Q28="A",'8a+c+n'!G28,0),0)</f>
        <v>0</v>
      </c>
      <c r="H28" s="84">
        <f>IF($C$4="Attiecināmās izmaksas",IF('8a+c+n'!$Q28="A",'8a+c+n'!H28,0),0)</f>
        <v>0</v>
      </c>
      <c r="I28" s="84"/>
      <c r="J28" s="84"/>
      <c r="K28" s="173">
        <f>IF($C$4="Attiecināmās izmaksas",IF('8a+c+n'!$Q28="A",'8a+c+n'!K28,0),0)</f>
        <v>0</v>
      </c>
      <c r="L28" s="64">
        <f>IF($C$4="Attiecināmās izmaksas",IF('8a+c+n'!$Q28="A",'8a+c+n'!L28,0),0)</f>
        <v>0</v>
      </c>
      <c r="M28" s="84">
        <f>IF($C$4="Attiecināmās izmaksas",IF('8a+c+n'!$Q28="A",'8a+c+n'!M28,0),0)</f>
        <v>0</v>
      </c>
      <c r="N28" s="84">
        <f>IF($C$4="Attiecināmās izmaksas",IF('8a+c+n'!$Q28="A",'8a+c+n'!N28,0),0)</f>
        <v>0</v>
      </c>
      <c r="O28" s="84">
        <f>IF($C$4="Attiecināmās izmaksas",IF('8a+c+n'!$Q28="A",'8a+c+n'!O28,0),0)</f>
        <v>0</v>
      </c>
      <c r="P28" s="112">
        <f>IF($C$4="Attiecināmās izmaksas",IF('8a+c+n'!$Q28="A",'8a+c+n'!P28,0),0)</f>
        <v>0</v>
      </c>
    </row>
    <row r="29" spans="1:16" ht="22.5">
      <c r="A29" s="64">
        <f>IF(P29=0,0,IF(COUNTBLANK(P29)=1,0,COUNTA($P$14:P29)))</f>
        <v>0</v>
      </c>
      <c r="B29" s="84" t="str">
        <f>IF($C$4="Attiecināmās izmaksas",IF('8a+c+n'!$Q29="A",'8a+c+n'!B29,0),0)</f>
        <v>08-00000</v>
      </c>
      <c r="C29" s="84" t="str">
        <f>IF($C$4="Attiecināmās izmaksas",IF('8a+c+n'!$Q29="A",'8a+c+n'!C29,0),0)</f>
        <v>Koka siju 50x200 montāža, komateriālu apstrāde ar antipirēnu, t.sk. stirpinājumi</v>
      </c>
      <c r="D29" s="84" t="str">
        <f>IF($C$4="Attiecināmās izmaksas",IF('8a+c+n'!$Q29="A",'8a+c+n'!D29,0),0)</f>
        <v>tm</v>
      </c>
      <c r="E29" s="173"/>
      <c r="F29" s="64"/>
      <c r="G29" s="84">
        <f>IF($C$4="Attiecināmās izmaksas",IF('8a+c+n'!$Q29="A",'8a+c+n'!G29,0),0)</f>
        <v>0</v>
      </c>
      <c r="H29" s="84">
        <f>IF($C$4="Attiecināmās izmaksas",IF('8a+c+n'!$Q29="A",'8a+c+n'!H29,0),0)</f>
        <v>0</v>
      </c>
      <c r="I29" s="84"/>
      <c r="J29" s="84"/>
      <c r="K29" s="173">
        <f>IF($C$4="Attiecināmās izmaksas",IF('8a+c+n'!$Q29="A",'8a+c+n'!K29,0),0)</f>
        <v>0</v>
      </c>
      <c r="L29" s="64">
        <f>IF($C$4="Attiecināmās izmaksas",IF('8a+c+n'!$Q29="A",'8a+c+n'!L29,0),0)</f>
        <v>0</v>
      </c>
      <c r="M29" s="84">
        <f>IF($C$4="Attiecināmās izmaksas",IF('8a+c+n'!$Q29="A",'8a+c+n'!M29,0),0)</f>
        <v>0</v>
      </c>
      <c r="N29" s="84">
        <f>IF($C$4="Attiecināmās izmaksas",IF('8a+c+n'!$Q29="A",'8a+c+n'!N29,0),0)</f>
        <v>0</v>
      </c>
      <c r="O29" s="84">
        <f>IF($C$4="Attiecināmās izmaksas",IF('8a+c+n'!$Q29="A",'8a+c+n'!O29,0),0)</f>
        <v>0</v>
      </c>
      <c r="P29" s="112">
        <f>IF($C$4="Attiecināmās izmaksas",IF('8a+c+n'!$Q29="A",'8a+c+n'!P29,0),0)</f>
        <v>0</v>
      </c>
    </row>
    <row r="30" spans="1:16" ht="22.5">
      <c r="A30" s="64">
        <f>IF(P30=0,0,IF(COUNTBLANK(P30)=1,0,COUNTA($P$14:P30)))</f>
        <v>0</v>
      </c>
      <c r="B30" s="84" t="str">
        <f>IF($C$4="Attiecināmās izmaksas",IF('8a+c+n'!$Q30="A",'8a+c+n'!B30,0),0)</f>
        <v>08-00000</v>
      </c>
      <c r="C30" s="84" t="str">
        <f>IF($C$4="Attiecināmās izmaksas",IF('8a+c+n'!$Q30="A",'8a+c+n'!C30,0),0)</f>
        <v>Koka siju 50x100,  S=1000 montāža, komateriālu apstrāde ar antipirēnu, t.sk. stirpinājumi</v>
      </c>
      <c r="D30" s="84" t="str">
        <f>IF($C$4="Attiecināmās izmaksas",IF('8a+c+n'!$Q30="A",'8a+c+n'!D30,0),0)</f>
        <v>tm</v>
      </c>
      <c r="E30" s="173"/>
      <c r="F30" s="64"/>
      <c r="G30" s="84">
        <f>IF($C$4="Attiecināmās izmaksas",IF('8a+c+n'!$Q30="A",'8a+c+n'!G30,0),0)</f>
        <v>0</v>
      </c>
      <c r="H30" s="84">
        <f>IF($C$4="Attiecināmās izmaksas",IF('8a+c+n'!$Q30="A",'8a+c+n'!H30,0),0)</f>
        <v>0</v>
      </c>
      <c r="I30" s="84"/>
      <c r="J30" s="84"/>
      <c r="K30" s="173">
        <f>IF($C$4="Attiecināmās izmaksas",IF('8a+c+n'!$Q30="A",'8a+c+n'!K30,0),0)</f>
        <v>0</v>
      </c>
      <c r="L30" s="64">
        <f>IF($C$4="Attiecināmās izmaksas",IF('8a+c+n'!$Q30="A",'8a+c+n'!L30,0),0)</f>
        <v>0</v>
      </c>
      <c r="M30" s="84">
        <f>IF($C$4="Attiecināmās izmaksas",IF('8a+c+n'!$Q30="A",'8a+c+n'!M30,0),0)</f>
        <v>0</v>
      </c>
      <c r="N30" s="84">
        <f>IF($C$4="Attiecināmās izmaksas",IF('8a+c+n'!$Q30="A",'8a+c+n'!N30,0),0)</f>
        <v>0</v>
      </c>
      <c r="O30" s="84">
        <f>IF($C$4="Attiecināmās izmaksas",IF('8a+c+n'!$Q30="A",'8a+c+n'!O30,0),0)</f>
        <v>0</v>
      </c>
      <c r="P30" s="112">
        <f>IF($C$4="Attiecināmās izmaksas",IF('8a+c+n'!$Q30="A",'8a+c+n'!P30,0),0)</f>
        <v>0</v>
      </c>
    </row>
    <row r="31" spans="1:16" ht="22.5">
      <c r="A31" s="64">
        <f>IF(P31=0,0,IF(COUNTBLANK(P31)=1,0,COUNTA($P$14:P31)))</f>
        <v>0</v>
      </c>
      <c r="B31" s="84" t="str">
        <f>IF($C$4="Attiecināmās izmaksas",IF('8a+c+n'!$Q31="A",'8a+c+n'!B31,0),0)</f>
        <v>08-00000</v>
      </c>
      <c r="C31" s="84" t="str">
        <f>IF($C$4="Attiecināmās izmaksas",IF('8a+c+n'!$Q31="A",'8a+c+n'!C31,0),0)</f>
        <v>Dēļu klāja montāža b=25, kokmateriālu apstrāde ar antipirēnu, t.sk. stirpinājumi</v>
      </c>
      <c r="D31" s="84" t="str">
        <f>IF($C$4="Attiecināmās izmaksas",IF('8a+c+n'!$Q31="A",'8a+c+n'!D31,0),0)</f>
        <v>m2</v>
      </c>
      <c r="E31" s="173"/>
      <c r="F31" s="64"/>
      <c r="G31" s="84">
        <f>IF($C$4="Attiecināmās izmaksas",IF('8a+c+n'!$Q31="A",'8a+c+n'!G31,0),0)</f>
        <v>0</v>
      </c>
      <c r="H31" s="84">
        <f>IF($C$4="Attiecināmās izmaksas",IF('8a+c+n'!$Q31="A",'8a+c+n'!H31,0),0)</f>
        <v>0</v>
      </c>
      <c r="I31" s="84"/>
      <c r="J31" s="84"/>
      <c r="K31" s="173">
        <f>IF($C$4="Attiecināmās izmaksas",IF('8a+c+n'!$Q31="A",'8a+c+n'!K31,0),0)</f>
        <v>0</v>
      </c>
      <c r="L31" s="64">
        <f>IF($C$4="Attiecināmās izmaksas",IF('8a+c+n'!$Q31="A",'8a+c+n'!L31,0),0)</f>
        <v>0</v>
      </c>
      <c r="M31" s="84">
        <f>IF($C$4="Attiecināmās izmaksas",IF('8a+c+n'!$Q31="A",'8a+c+n'!M31,0),0)</f>
        <v>0</v>
      </c>
      <c r="N31" s="84">
        <f>IF($C$4="Attiecināmās izmaksas",IF('8a+c+n'!$Q31="A",'8a+c+n'!N31,0),0)</f>
        <v>0</v>
      </c>
      <c r="O31" s="84">
        <f>IF($C$4="Attiecināmās izmaksas",IF('8a+c+n'!$Q31="A",'8a+c+n'!O31,0),0)</f>
        <v>0</v>
      </c>
      <c r="P31" s="112">
        <f>IF($C$4="Attiecināmās izmaksas",IF('8a+c+n'!$Q31="A",'8a+c+n'!P31,0),0)</f>
        <v>0</v>
      </c>
    </row>
    <row r="32" spans="1:16">
      <c r="A32" s="64">
        <f>IF(P32=0,0,IF(COUNTBLANK(P32)=1,0,COUNTA($P$14:P32)))</f>
        <v>0</v>
      </c>
      <c r="B32" s="84">
        <f>IF($C$4="Attiecināmās izmaksas",IF('8a+c+n'!$Q32="A",'8a+c+n'!B32,0),0)</f>
        <v>0</v>
      </c>
      <c r="C32" s="84">
        <f>IF($C$4="Attiecināmās izmaksas",IF('8a+c+n'!$Q32="A",'8a+c+n'!C32,0),0)</f>
        <v>0</v>
      </c>
      <c r="D32" s="84">
        <f>IF($C$4="Attiecināmās izmaksas",IF('8a+c+n'!$Q32="A",'8a+c+n'!D32,0),0)</f>
        <v>0</v>
      </c>
      <c r="E32" s="173"/>
      <c r="F32" s="64"/>
      <c r="G32" s="84">
        <f>IF($C$4="Attiecināmās izmaksas",IF('8a+c+n'!$Q32="A",'8a+c+n'!G32,0),0)</f>
        <v>0</v>
      </c>
      <c r="H32" s="84">
        <f>IF($C$4="Attiecināmās izmaksas",IF('8a+c+n'!$Q32="A",'8a+c+n'!H32,0),0)</f>
        <v>0</v>
      </c>
      <c r="I32" s="84"/>
      <c r="J32" s="84"/>
      <c r="K32" s="173">
        <f>IF($C$4="Attiecināmās izmaksas",IF('8a+c+n'!$Q32="A",'8a+c+n'!K32,0),0)</f>
        <v>0</v>
      </c>
      <c r="L32" s="64">
        <f>IF($C$4="Attiecināmās izmaksas",IF('8a+c+n'!$Q32="A",'8a+c+n'!L32,0),0)</f>
        <v>0</v>
      </c>
      <c r="M32" s="84">
        <f>IF($C$4="Attiecināmās izmaksas",IF('8a+c+n'!$Q32="A",'8a+c+n'!M32,0),0)</f>
        <v>0</v>
      </c>
      <c r="N32" s="84">
        <f>IF($C$4="Attiecināmās izmaksas",IF('8a+c+n'!$Q32="A",'8a+c+n'!N32,0),0)</f>
        <v>0</v>
      </c>
      <c r="O32" s="84">
        <f>IF($C$4="Attiecināmās izmaksas",IF('8a+c+n'!$Q32="A",'8a+c+n'!O32,0),0)</f>
        <v>0</v>
      </c>
      <c r="P32" s="112">
        <f>IF($C$4="Attiecināmās izmaksas",IF('8a+c+n'!$Q32="A",'8a+c+n'!P32,0),0)</f>
        <v>0</v>
      </c>
    </row>
    <row r="33" spans="1:16" ht="22.5">
      <c r="A33" s="64">
        <f>IF(P33=0,0,IF(COUNTBLANK(P33)=1,0,COUNTA($P$14:P33)))</f>
        <v>0</v>
      </c>
      <c r="B33" s="84" t="str">
        <f>IF($C$4="Attiecināmās izmaksas",IF('8a+c+n'!$Q33="A",'8a+c+n'!B33,0),0)</f>
        <v>14-00000</v>
      </c>
      <c r="C33" s="84" t="str">
        <f>IF($C$4="Attiecināmās izmaksas",IF('8a+c+n'!$Q33="A",'8a+c+n'!C33,0),0)</f>
        <v>Caurule d110 ar fasondaļām</v>
      </c>
      <c r="D33" s="84" t="str">
        <f>IF($C$4="Attiecināmās izmaksas",IF('8a+c+n'!$Q33="A",'8a+c+n'!D33,0),0)</f>
        <v>m</v>
      </c>
      <c r="E33" s="173"/>
      <c r="F33" s="64"/>
      <c r="G33" s="84">
        <f>IF($C$4="Attiecināmās izmaksas",IF('8a+c+n'!$Q33="A",'8a+c+n'!G33,0),0)</f>
        <v>0</v>
      </c>
      <c r="H33" s="84">
        <f>IF($C$4="Attiecināmās izmaksas",IF('8a+c+n'!$Q33="A",'8a+c+n'!H33,0),0)</f>
        <v>0</v>
      </c>
      <c r="I33" s="84"/>
      <c r="J33" s="84"/>
      <c r="K33" s="173">
        <f>IF($C$4="Attiecināmās izmaksas",IF('8a+c+n'!$Q33="A",'8a+c+n'!K33,0),0)</f>
        <v>0</v>
      </c>
      <c r="L33" s="64">
        <f>IF($C$4="Attiecināmās izmaksas",IF('8a+c+n'!$Q33="A",'8a+c+n'!L33,0),0)</f>
        <v>0</v>
      </c>
      <c r="M33" s="84">
        <f>IF($C$4="Attiecināmās izmaksas",IF('8a+c+n'!$Q33="A",'8a+c+n'!M33,0),0)</f>
        <v>0</v>
      </c>
      <c r="N33" s="84">
        <f>IF($C$4="Attiecināmās izmaksas",IF('8a+c+n'!$Q33="A",'8a+c+n'!N33,0),0)</f>
        <v>0</v>
      </c>
      <c r="O33" s="84">
        <f>IF($C$4="Attiecināmās izmaksas",IF('8a+c+n'!$Q33="A",'8a+c+n'!O33,0),0)</f>
        <v>0</v>
      </c>
      <c r="P33" s="112">
        <f>IF($C$4="Attiecināmās izmaksas",IF('8a+c+n'!$Q33="A",'8a+c+n'!P33,0),0)</f>
        <v>0</v>
      </c>
    </row>
    <row r="34" spans="1:16" ht="22.5">
      <c r="A34" s="64">
        <f>IF(P34=0,0,IF(COUNTBLANK(P34)=1,0,COUNTA($P$14:P34)))</f>
        <v>0</v>
      </c>
      <c r="B34" s="84" t="str">
        <f>IF($C$4="Attiecināmās izmaksas",IF('8a+c+n'!$Q34="A",'8a+c+n'!B34,0),0)</f>
        <v>14-00000</v>
      </c>
      <c r="C34" s="84" t="str">
        <f>IF($C$4="Attiecināmās izmaksas",IF('8a+c+n'!$Q34="A",'8a+c+n'!C34,0),0)</f>
        <v>Caurule d160 ar fasondaļām</v>
      </c>
      <c r="D34" s="84" t="str">
        <f>IF($C$4="Attiecināmās izmaksas",IF('8a+c+n'!$Q34="A",'8a+c+n'!D34,0),0)</f>
        <v>m</v>
      </c>
      <c r="E34" s="173"/>
      <c r="F34" s="64"/>
      <c r="G34" s="84">
        <f>IF($C$4="Attiecināmās izmaksas",IF('8a+c+n'!$Q34="A",'8a+c+n'!G34,0),0)</f>
        <v>0</v>
      </c>
      <c r="H34" s="84">
        <f>IF($C$4="Attiecināmās izmaksas",IF('8a+c+n'!$Q34="A",'8a+c+n'!H34,0),0)</f>
        <v>0</v>
      </c>
      <c r="I34" s="84"/>
      <c r="J34" s="84"/>
      <c r="K34" s="173">
        <f>IF($C$4="Attiecināmās izmaksas",IF('8a+c+n'!$Q34="A",'8a+c+n'!K34,0),0)</f>
        <v>0</v>
      </c>
      <c r="L34" s="64">
        <f>IF($C$4="Attiecināmās izmaksas",IF('8a+c+n'!$Q34="A",'8a+c+n'!L34,0),0)</f>
        <v>0</v>
      </c>
      <c r="M34" s="84">
        <f>IF($C$4="Attiecināmās izmaksas",IF('8a+c+n'!$Q34="A",'8a+c+n'!M34,0),0)</f>
        <v>0</v>
      </c>
      <c r="N34" s="84">
        <f>IF($C$4="Attiecināmās izmaksas",IF('8a+c+n'!$Q34="A",'8a+c+n'!N34,0),0)</f>
        <v>0</v>
      </c>
      <c r="O34" s="84">
        <f>IF($C$4="Attiecināmās izmaksas",IF('8a+c+n'!$Q34="A",'8a+c+n'!O34,0),0)</f>
        <v>0</v>
      </c>
      <c r="P34" s="112">
        <f>IF($C$4="Attiecināmās izmaksas",IF('8a+c+n'!$Q34="A",'8a+c+n'!P34,0),0)</f>
        <v>0</v>
      </c>
    </row>
    <row r="35" spans="1:16" ht="22.5">
      <c r="A35" s="64">
        <f>IF(P35=0,0,IF(COUNTBLANK(P35)=1,0,COUNTA($P$14:P35)))</f>
        <v>0</v>
      </c>
      <c r="B35" s="84" t="str">
        <f>IF($C$4="Attiecināmās izmaksas",IF('8a+c+n'!$Q35="A",'8a+c+n'!B35,0),0)</f>
        <v>14-00000</v>
      </c>
      <c r="C35" s="84" t="str">
        <f>IF($C$4="Attiecināmās izmaksas",IF('8a+c+n'!$Q35="A",'8a+c+n'!C35,0),0)</f>
        <v>Revīzijas lūka d160</v>
      </c>
      <c r="D35" s="84" t="str">
        <f>IF($C$4="Attiecināmās izmaksas",IF('8a+c+n'!$Q35="A",'8a+c+n'!D35,0),0)</f>
        <v>gb</v>
      </c>
      <c r="E35" s="173"/>
      <c r="F35" s="64"/>
      <c r="G35" s="84">
        <f>IF($C$4="Attiecināmās izmaksas",IF('8a+c+n'!$Q35="A",'8a+c+n'!G35,0),0)</f>
        <v>0</v>
      </c>
      <c r="H35" s="84">
        <f>IF($C$4="Attiecināmās izmaksas",IF('8a+c+n'!$Q35="A",'8a+c+n'!H35,0),0)</f>
        <v>0</v>
      </c>
      <c r="I35" s="84"/>
      <c r="J35" s="84"/>
      <c r="K35" s="173">
        <f>IF($C$4="Attiecināmās izmaksas",IF('8a+c+n'!$Q35="A",'8a+c+n'!K35,0),0)</f>
        <v>0</v>
      </c>
      <c r="L35" s="64">
        <f>IF($C$4="Attiecināmās izmaksas",IF('8a+c+n'!$Q35="A",'8a+c+n'!L35,0),0)</f>
        <v>0</v>
      </c>
      <c r="M35" s="84">
        <f>IF($C$4="Attiecināmās izmaksas",IF('8a+c+n'!$Q35="A",'8a+c+n'!M35,0),0)</f>
        <v>0</v>
      </c>
      <c r="N35" s="84">
        <f>IF($C$4="Attiecināmās izmaksas",IF('8a+c+n'!$Q35="A",'8a+c+n'!N35,0),0)</f>
        <v>0</v>
      </c>
      <c r="O35" s="84">
        <f>IF($C$4="Attiecināmās izmaksas",IF('8a+c+n'!$Q35="A",'8a+c+n'!O35,0),0)</f>
        <v>0</v>
      </c>
      <c r="P35" s="112">
        <f>IF($C$4="Attiecināmās izmaksas",IF('8a+c+n'!$Q35="A",'8a+c+n'!P35,0),0)</f>
        <v>0</v>
      </c>
    </row>
    <row r="36" spans="1:16" ht="22.5">
      <c r="A36" s="64">
        <f>IF(P36=0,0,IF(COUNTBLANK(P36)=1,0,COUNTA($P$14:P36)))</f>
        <v>0</v>
      </c>
      <c r="B36" s="84" t="str">
        <f>IF($C$4="Attiecināmās izmaksas",IF('8a+c+n'!$Q36="A",'8a+c+n'!B36,0),0)</f>
        <v>14-00000</v>
      </c>
      <c r="C36" s="84" t="str">
        <f>IF($C$4="Attiecināmās izmaksas",IF('8a+c+n'!$Q36="A",'8a+c+n'!C36,0),0)</f>
        <v>Jumta piltuves ar lapu ķerājiem</v>
      </c>
      <c r="D36" s="84" t="str">
        <f>IF($C$4="Attiecināmās izmaksas",IF('8a+c+n'!$Q36="A",'8a+c+n'!D36,0),0)</f>
        <v>kompl.</v>
      </c>
      <c r="E36" s="173"/>
      <c r="F36" s="64"/>
      <c r="G36" s="84">
        <f>IF($C$4="Attiecināmās izmaksas",IF('8a+c+n'!$Q36="A",'8a+c+n'!G36,0),0)</f>
        <v>0</v>
      </c>
      <c r="H36" s="84">
        <f>IF($C$4="Attiecināmās izmaksas",IF('8a+c+n'!$Q36="A",'8a+c+n'!H36,0),0)</f>
        <v>0</v>
      </c>
      <c r="I36" s="84"/>
      <c r="J36" s="84"/>
      <c r="K36" s="173">
        <f>IF($C$4="Attiecināmās izmaksas",IF('8a+c+n'!$Q36="A",'8a+c+n'!K36,0),0)</f>
        <v>0</v>
      </c>
      <c r="L36" s="64">
        <f>IF($C$4="Attiecināmās izmaksas",IF('8a+c+n'!$Q36="A",'8a+c+n'!L36,0),0)</f>
        <v>0</v>
      </c>
      <c r="M36" s="84">
        <f>IF($C$4="Attiecināmās izmaksas",IF('8a+c+n'!$Q36="A",'8a+c+n'!M36,0),0)</f>
        <v>0</v>
      </c>
      <c r="N36" s="84">
        <f>IF($C$4="Attiecināmās izmaksas",IF('8a+c+n'!$Q36="A",'8a+c+n'!N36,0),0)</f>
        <v>0</v>
      </c>
      <c r="O36" s="84">
        <f>IF($C$4="Attiecināmās izmaksas",IF('8a+c+n'!$Q36="A",'8a+c+n'!O36,0),0)</f>
        <v>0</v>
      </c>
      <c r="P36" s="112">
        <f>IF($C$4="Attiecināmās izmaksas",IF('8a+c+n'!$Q36="A",'8a+c+n'!P36,0),0)</f>
        <v>0</v>
      </c>
    </row>
    <row r="37" spans="1:16" ht="22.5">
      <c r="A37" s="64">
        <f>IF(P37=0,0,IF(COUNTBLANK(P37)=1,0,COUNTA($P$14:P37)))</f>
        <v>0</v>
      </c>
      <c r="B37" s="84" t="str">
        <f>IF($C$4="Attiecināmās izmaksas",IF('8a+c+n'!$Q37="A",'8a+c+n'!B37,0),0)</f>
        <v>14-00000</v>
      </c>
      <c r="C37" s="84" t="str">
        <f>IF($C$4="Attiecināmās izmaksas",IF('8a+c+n'!$Q37="A",'8a+c+n'!C37,0),0)</f>
        <v xml:space="preserve">Pievienojums kanalizācijas tīkliem </v>
      </c>
      <c r="D37" s="84" t="str">
        <f>IF($C$4="Attiecināmās izmaksas",IF('8a+c+n'!$Q37="A",'8a+c+n'!D37,0),0)</f>
        <v>kompl.</v>
      </c>
      <c r="E37" s="173"/>
      <c r="F37" s="64"/>
      <c r="G37" s="84">
        <f>IF($C$4="Attiecināmās izmaksas",IF('8a+c+n'!$Q37="A",'8a+c+n'!G37,0),0)</f>
        <v>0</v>
      </c>
      <c r="H37" s="84">
        <f>IF($C$4="Attiecināmās izmaksas",IF('8a+c+n'!$Q37="A",'8a+c+n'!H37,0),0)</f>
        <v>0</v>
      </c>
      <c r="I37" s="84"/>
      <c r="J37" s="84"/>
      <c r="K37" s="173">
        <f>IF($C$4="Attiecināmās izmaksas",IF('8a+c+n'!$Q37="A",'8a+c+n'!K37,0),0)</f>
        <v>0</v>
      </c>
      <c r="L37" s="64">
        <f>IF($C$4="Attiecināmās izmaksas",IF('8a+c+n'!$Q37="A",'8a+c+n'!L37,0),0)</f>
        <v>0</v>
      </c>
      <c r="M37" s="84">
        <f>IF($C$4="Attiecināmās izmaksas",IF('8a+c+n'!$Q37="A",'8a+c+n'!M37,0),0)</f>
        <v>0</v>
      </c>
      <c r="N37" s="84">
        <f>IF($C$4="Attiecināmās izmaksas",IF('8a+c+n'!$Q37="A",'8a+c+n'!N37,0),0)</f>
        <v>0</v>
      </c>
      <c r="O37" s="84">
        <f>IF($C$4="Attiecināmās izmaksas",IF('8a+c+n'!$Q37="A",'8a+c+n'!O37,0),0)</f>
        <v>0</v>
      </c>
      <c r="P37" s="112">
        <f>IF($C$4="Attiecināmās izmaksas",IF('8a+c+n'!$Q37="A",'8a+c+n'!P37,0),0)</f>
        <v>0</v>
      </c>
    </row>
    <row r="38" spans="1:16" ht="22.5">
      <c r="A38" s="64">
        <f>IF(P38=0,0,IF(COUNTBLANK(P38)=1,0,COUNTA($P$14:P38)))</f>
        <v>0</v>
      </c>
      <c r="B38" s="84" t="str">
        <f>IF($C$4="Attiecināmās izmaksas",IF('8a+c+n'!$Q38="A",'8a+c+n'!B38,0),0)</f>
        <v>14-00000</v>
      </c>
      <c r="C38" s="84" t="str">
        <f>IF($C$4="Attiecināmās izmaksas",IF('8a+c+n'!$Q38="A",'8a+c+n'!C38,0),0)</f>
        <v>Stiprinājumi,aizdare</v>
      </c>
      <c r="D38" s="84" t="str">
        <f>IF($C$4="Attiecināmās izmaksas",IF('8a+c+n'!$Q38="A",'8a+c+n'!D38,0),0)</f>
        <v>kompl.</v>
      </c>
      <c r="E38" s="173"/>
      <c r="F38" s="64"/>
      <c r="G38" s="84">
        <f>IF($C$4="Attiecināmās izmaksas",IF('8a+c+n'!$Q38="A",'8a+c+n'!G38,0),0)</f>
        <v>0</v>
      </c>
      <c r="H38" s="84">
        <f>IF($C$4="Attiecināmās izmaksas",IF('8a+c+n'!$Q38="A",'8a+c+n'!H38,0),0)</f>
        <v>0</v>
      </c>
      <c r="I38" s="84"/>
      <c r="J38" s="84"/>
      <c r="K38" s="173">
        <f>IF($C$4="Attiecināmās izmaksas",IF('8a+c+n'!$Q38="A",'8a+c+n'!K38,0),0)</f>
        <v>0</v>
      </c>
      <c r="L38" s="64">
        <f>IF($C$4="Attiecināmās izmaksas",IF('8a+c+n'!$Q38="A",'8a+c+n'!L38,0),0)</f>
        <v>0</v>
      </c>
      <c r="M38" s="84">
        <f>IF($C$4="Attiecināmās izmaksas",IF('8a+c+n'!$Q38="A",'8a+c+n'!M38,0),0)</f>
        <v>0</v>
      </c>
      <c r="N38" s="84">
        <f>IF($C$4="Attiecināmās izmaksas",IF('8a+c+n'!$Q38="A",'8a+c+n'!N38,0),0)</f>
        <v>0</v>
      </c>
      <c r="O38" s="84">
        <f>IF($C$4="Attiecināmās izmaksas",IF('8a+c+n'!$Q38="A",'8a+c+n'!O38,0),0)</f>
        <v>0</v>
      </c>
      <c r="P38" s="112">
        <f>IF($C$4="Attiecināmās izmaksas",IF('8a+c+n'!$Q38="A",'8a+c+n'!P38,0),0)</f>
        <v>0</v>
      </c>
    </row>
    <row r="39" spans="1:16" ht="22.5">
      <c r="A39" s="64">
        <f>IF(P39=0,0,IF(COUNTBLANK(P39)=1,0,COUNTA($P$14:P39)))</f>
        <v>0</v>
      </c>
      <c r="B39" s="84" t="str">
        <f>IF($C$4="Attiecināmās izmaksas",IF('8a+c+n'!$Q39="A",'8a+c+n'!B39,0),0)</f>
        <v>14-00000</v>
      </c>
      <c r="C39" s="84" t="str">
        <f>IF($C$4="Attiecināmās izmaksas",IF('8a+c+n'!$Q39="A",'8a+c+n'!C39,0),0)</f>
        <v>Hermētiskuma pārbaude</v>
      </c>
      <c r="D39" s="84" t="str">
        <f>IF($C$4="Attiecināmās izmaksas",IF('8a+c+n'!$Q39="A",'8a+c+n'!D39,0),0)</f>
        <v>kompl.</v>
      </c>
      <c r="E39" s="173"/>
      <c r="F39" s="64"/>
      <c r="G39" s="84">
        <f>IF($C$4="Attiecināmās izmaksas",IF('8a+c+n'!$Q39="A",'8a+c+n'!G39,0),0)</f>
        <v>0</v>
      </c>
      <c r="H39" s="84">
        <f>IF($C$4="Attiecināmās izmaksas",IF('8a+c+n'!$Q39="A",'8a+c+n'!H39,0),0)</f>
        <v>0</v>
      </c>
      <c r="I39" s="84"/>
      <c r="J39" s="84"/>
      <c r="K39" s="173">
        <f>IF($C$4="Attiecināmās izmaksas",IF('8a+c+n'!$Q39="A",'8a+c+n'!K39,0),0)</f>
        <v>0</v>
      </c>
      <c r="L39" s="64">
        <f>IF($C$4="Attiecināmās izmaksas",IF('8a+c+n'!$Q39="A",'8a+c+n'!L39,0),0)</f>
        <v>0</v>
      </c>
      <c r="M39" s="84">
        <f>IF($C$4="Attiecināmās izmaksas",IF('8a+c+n'!$Q39="A",'8a+c+n'!M39,0),0)</f>
        <v>0</v>
      </c>
      <c r="N39" s="84">
        <f>IF($C$4="Attiecināmās izmaksas",IF('8a+c+n'!$Q39="A",'8a+c+n'!N39,0),0)</f>
        <v>0</v>
      </c>
      <c r="O39" s="84">
        <f>IF($C$4="Attiecināmās izmaksas",IF('8a+c+n'!$Q39="A",'8a+c+n'!O39,0),0)</f>
        <v>0</v>
      </c>
      <c r="P39" s="112">
        <f>IF($C$4="Attiecināmās izmaksas",IF('8a+c+n'!$Q39="A",'8a+c+n'!P39,0),0)</f>
        <v>0</v>
      </c>
    </row>
    <row r="40" spans="1:16">
      <c r="A40" s="64">
        <f>IF(P40=0,0,IF(COUNTBLANK(P40)=1,0,COUNTA($P$14:P40)))</f>
        <v>0</v>
      </c>
      <c r="B40" s="84">
        <f>IF($C$4="Attiecināmās izmaksas",IF('8a+c+n'!$Q40="A",'8a+c+n'!B40,0),0)</f>
        <v>0</v>
      </c>
      <c r="C40" s="84">
        <f>IF($C$4="Attiecināmās izmaksas",IF('8a+c+n'!$Q40="A",'8a+c+n'!C40,0),0)</f>
        <v>0</v>
      </c>
      <c r="D40" s="84">
        <f>IF($C$4="Attiecināmās izmaksas",IF('8a+c+n'!$Q40="A",'8a+c+n'!D40,0),0)</f>
        <v>0</v>
      </c>
      <c r="E40" s="173"/>
      <c r="F40" s="64"/>
      <c r="G40" s="84">
        <f>IF($C$4="Attiecināmās izmaksas",IF('8a+c+n'!$Q40="A",'8a+c+n'!G40,0),0)</f>
        <v>0</v>
      </c>
      <c r="H40" s="84">
        <f>IF($C$4="Attiecināmās izmaksas",IF('8a+c+n'!$Q40="A",'8a+c+n'!H40,0),0)</f>
        <v>0</v>
      </c>
      <c r="I40" s="84"/>
      <c r="J40" s="84"/>
      <c r="K40" s="173">
        <f>IF($C$4="Attiecināmās izmaksas",IF('8a+c+n'!$Q40="A",'8a+c+n'!K40,0),0)</f>
        <v>0</v>
      </c>
      <c r="L40" s="64">
        <f>IF($C$4="Attiecināmās izmaksas",IF('8a+c+n'!$Q40="A",'8a+c+n'!L40,0),0)</f>
        <v>0</v>
      </c>
      <c r="M40" s="84">
        <f>IF($C$4="Attiecināmās izmaksas",IF('8a+c+n'!$Q40="A",'8a+c+n'!M40,0),0)</f>
        <v>0</v>
      </c>
      <c r="N40" s="84">
        <f>IF($C$4="Attiecināmās izmaksas",IF('8a+c+n'!$Q40="A",'8a+c+n'!N40,0),0)</f>
        <v>0</v>
      </c>
      <c r="O40" s="84">
        <f>IF($C$4="Attiecināmās izmaksas",IF('8a+c+n'!$Q40="A",'8a+c+n'!O40,0),0)</f>
        <v>0</v>
      </c>
      <c r="P40" s="112">
        <f>IF($C$4="Attiecināmās izmaksas",IF('8a+c+n'!$Q40="A",'8a+c+n'!P40,0),0)</f>
        <v>0</v>
      </c>
    </row>
    <row r="41" spans="1:16">
      <c r="A41" s="64">
        <f>IF(P41=0,0,IF(COUNTBLANK(P41)=1,0,COUNTA($P$14:P41)))</f>
        <v>0</v>
      </c>
      <c r="B41" s="84">
        <f>IF($C$4="Attiecināmās izmaksas",IF('8a+c+n'!$Q41="A",'8a+c+n'!B41,0),0)</f>
        <v>0</v>
      </c>
      <c r="C41" s="84">
        <f>IF($C$4="Attiecināmās izmaksas",IF('8a+c+n'!$Q41="A",'8a+c+n'!C41,0),0)</f>
        <v>0</v>
      </c>
      <c r="D41" s="84">
        <f>IF($C$4="Attiecināmās izmaksas",IF('8a+c+n'!$Q41="A",'8a+c+n'!D41,0),0)</f>
        <v>0</v>
      </c>
      <c r="E41" s="173"/>
      <c r="F41" s="64"/>
      <c r="G41" s="84">
        <f>IF($C$4="Attiecināmās izmaksas",IF('8a+c+n'!$Q41="A",'8a+c+n'!G41,0),0)</f>
        <v>0</v>
      </c>
      <c r="H41" s="84">
        <f>IF($C$4="Attiecināmās izmaksas",IF('8a+c+n'!$Q41="A",'8a+c+n'!H41,0),0)</f>
        <v>0</v>
      </c>
      <c r="I41" s="84"/>
      <c r="J41" s="84"/>
      <c r="K41" s="173">
        <f>IF($C$4="Attiecināmās izmaksas",IF('8a+c+n'!$Q41="A",'8a+c+n'!K41,0),0)</f>
        <v>0</v>
      </c>
      <c r="L41" s="64">
        <f>IF($C$4="Attiecināmās izmaksas",IF('8a+c+n'!$Q41="A",'8a+c+n'!L41,0),0)</f>
        <v>0</v>
      </c>
      <c r="M41" s="84">
        <f>IF($C$4="Attiecināmās izmaksas",IF('8a+c+n'!$Q41="A",'8a+c+n'!M41,0),0)</f>
        <v>0</v>
      </c>
      <c r="N41" s="84">
        <f>IF($C$4="Attiecināmās izmaksas",IF('8a+c+n'!$Q41="A",'8a+c+n'!N41,0),0)</f>
        <v>0</v>
      </c>
      <c r="O41" s="84">
        <f>IF($C$4="Attiecināmās izmaksas",IF('8a+c+n'!$Q41="A",'8a+c+n'!O41,0),0)</f>
        <v>0</v>
      </c>
      <c r="P41" s="112">
        <f>IF($C$4="Attiecināmās izmaksas",IF('8a+c+n'!$Q41="A",'8a+c+n'!P41,0),0)</f>
        <v>0</v>
      </c>
    </row>
    <row r="42" spans="1:16" ht="12" customHeight="1" thickBot="1">
      <c r="A42" s="333" t="s">
        <v>63</v>
      </c>
      <c r="B42" s="334"/>
      <c r="C42" s="334"/>
      <c r="D42" s="334"/>
      <c r="E42" s="334"/>
      <c r="F42" s="334"/>
      <c r="G42" s="334"/>
      <c r="H42" s="334"/>
      <c r="I42" s="334"/>
      <c r="J42" s="334"/>
      <c r="K42" s="335"/>
      <c r="L42" s="74">
        <f>SUM(L14:L41)</f>
        <v>0</v>
      </c>
      <c r="M42" s="75">
        <f>SUM(M14:M41)</f>
        <v>0</v>
      </c>
      <c r="N42" s="75">
        <f>SUM(N14:N41)</f>
        <v>0</v>
      </c>
      <c r="O42" s="75">
        <f>SUM(O14:O41)</f>
        <v>0</v>
      </c>
      <c r="P42" s="76">
        <f>SUM(P14:P41)</f>
        <v>0</v>
      </c>
    </row>
    <row r="43" spans="1:16">
      <c r="A43" s="20"/>
      <c r="B43" s="20"/>
      <c r="C43" s="20"/>
      <c r="D43" s="20"/>
      <c r="E43" s="20"/>
      <c r="F43" s="20"/>
      <c r="G43" s="20"/>
      <c r="H43" s="20"/>
      <c r="I43" s="20"/>
      <c r="J43" s="20"/>
      <c r="K43" s="20"/>
      <c r="L43" s="20"/>
      <c r="M43" s="20"/>
      <c r="N43" s="20"/>
      <c r="O43" s="20"/>
      <c r="P43" s="20"/>
    </row>
    <row r="44" spans="1:16">
      <c r="A44" s="20"/>
      <c r="B44" s="20"/>
      <c r="C44" s="20"/>
      <c r="D44" s="20"/>
      <c r="E44" s="20"/>
      <c r="F44" s="20"/>
      <c r="G44" s="20"/>
      <c r="H44" s="20"/>
      <c r="I44" s="20"/>
      <c r="J44" s="20"/>
      <c r="K44" s="20"/>
      <c r="L44" s="20"/>
      <c r="M44" s="20"/>
      <c r="N44" s="20"/>
      <c r="O44" s="20"/>
      <c r="P44" s="20"/>
    </row>
    <row r="45" spans="1:16">
      <c r="A45" s="1" t="s">
        <v>14</v>
      </c>
      <c r="B45" s="20"/>
      <c r="C45" s="336">
        <f>'Kops n'!C35:H35</f>
        <v>0</v>
      </c>
      <c r="D45" s="336"/>
      <c r="E45" s="336"/>
      <c r="F45" s="336"/>
      <c r="G45" s="336"/>
      <c r="H45" s="336"/>
      <c r="I45" s="20"/>
      <c r="J45" s="20"/>
      <c r="K45" s="20"/>
      <c r="L45" s="20"/>
      <c r="M45" s="20"/>
      <c r="N45" s="20"/>
      <c r="O45" s="20"/>
      <c r="P45" s="20"/>
    </row>
    <row r="46" spans="1:16">
      <c r="A46" s="20"/>
      <c r="B46" s="20"/>
      <c r="C46" s="258" t="s">
        <v>15</v>
      </c>
      <c r="D46" s="258"/>
      <c r="E46" s="258"/>
      <c r="F46" s="258"/>
      <c r="G46" s="258"/>
      <c r="H46" s="258"/>
      <c r="I46" s="20"/>
      <c r="J46" s="20"/>
      <c r="K46" s="20"/>
      <c r="L46" s="20"/>
      <c r="M46" s="20"/>
      <c r="N46" s="20"/>
      <c r="O46" s="20"/>
      <c r="P46" s="20"/>
    </row>
    <row r="47" spans="1:16">
      <c r="A47" s="20"/>
      <c r="B47" s="20"/>
      <c r="C47" s="20"/>
      <c r="D47" s="20"/>
      <c r="E47" s="20"/>
      <c r="F47" s="20"/>
      <c r="G47" s="20"/>
      <c r="H47" s="20"/>
      <c r="I47" s="20"/>
      <c r="J47" s="20"/>
      <c r="K47" s="20"/>
      <c r="L47" s="20"/>
      <c r="M47" s="20"/>
      <c r="N47" s="20"/>
      <c r="O47" s="20"/>
      <c r="P47" s="20"/>
    </row>
    <row r="48" spans="1:16">
      <c r="A48" s="301" t="str">
        <f>'Kops n'!A38:D38</f>
        <v>Tāme sastādīta 2024. gada __.__________</v>
      </c>
      <c r="B48" s="302"/>
      <c r="C48" s="302"/>
      <c r="D48" s="302"/>
      <c r="E48" s="20"/>
      <c r="F48" s="20"/>
      <c r="G48" s="20"/>
      <c r="H48" s="20"/>
      <c r="I48" s="20"/>
      <c r="J48" s="20"/>
      <c r="K48" s="20"/>
      <c r="L48" s="20"/>
      <c r="M48" s="20"/>
      <c r="N48" s="20"/>
      <c r="O48" s="20"/>
      <c r="P48" s="20"/>
    </row>
    <row r="49" spans="1:16">
      <c r="A49" s="20"/>
      <c r="B49" s="20"/>
      <c r="C49" s="20"/>
      <c r="D49" s="20"/>
      <c r="E49" s="20"/>
      <c r="F49" s="20"/>
      <c r="G49" s="20"/>
      <c r="H49" s="20"/>
      <c r="I49" s="20"/>
      <c r="J49" s="20"/>
      <c r="K49" s="20"/>
      <c r="L49" s="20"/>
      <c r="M49" s="20"/>
      <c r="N49" s="20"/>
      <c r="O49" s="20"/>
      <c r="P49" s="20"/>
    </row>
    <row r="50" spans="1:16">
      <c r="A50" s="1" t="s">
        <v>41</v>
      </c>
      <c r="B50" s="20"/>
      <c r="C50" s="336">
        <f>'Kops n'!C40:H40</f>
        <v>0</v>
      </c>
      <c r="D50" s="336"/>
      <c r="E50" s="336"/>
      <c r="F50" s="336"/>
      <c r="G50" s="336"/>
      <c r="H50" s="336"/>
      <c r="I50" s="20"/>
      <c r="J50" s="20"/>
      <c r="K50" s="20"/>
      <c r="L50" s="20"/>
      <c r="M50" s="20"/>
      <c r="N50" s="20"/>
      <c r="O50" s="20"/>
      <c r="P50" s="20"/>
    </row>
    <row r="51" spans="1:16">
      <c r="A51" s="20"/>
      <c r="B51" s="20"/>
      <c r="C51" s="258" t="s">
        <v>15</v>
      </c>
      <c r="D51" s="258"/>
      <c r="E51" s="258"/>
      <c r="F51" s="258"/>
      <c r="G51" s="258"/>
      <c r="H51" s="258"/>
      <c r="I51" s="20"/>
      <c r="J51" s="20"/>
      <c r="K51" s="20"/>
      <c r="L51" s="20"/>
      <c r="M51" s="20"/>
      <c r="N51" s="20"/>
      <c r="O51" s="20"/>
      <c r="P51" s="20"/>
    </row>
    <row r="52" spans="1:16">
      <c r="A52" s="20"/>
      <c r="B52" s="20"/>
      <c r="C52" s="20"/>
      <c r="D52" s="20"/>
      <c r="E52" s="20"/>
      <c r="F52" s="20"/>
      <c r="G52" s="20"/>
      <c r="H52" s="20"/>
      <c r="I52" s="20"/>
      <c r="J52" s="20"/>
      <c r="K52" s="20"/>
      <c r="L52" s="20"/>
      <c r="M52" s="20"/>
      <c r="N52" s="20"/>
      <c r="O52" s="20"/>
      <c r="P52" s="20"/>
    </row>
    <row r="53" spans="1:16">
      <c r="A53" s="102" t="s">
        <v>16</v>
      </c>
      <c r="B53" s="52"/>
      <c r="C53" s="113">
        <f>'Kops n'!C43</f>
        <v>0</v>
      </c>
      <c r="D53" s="52"/>
      <c r="E53" s="20"/>
      <c r="F53" s="20"/>
      <c r="G53" s="20"/>
      <c r="H53" s="20"/>
      <c r="I53" s="20"/>
      <c r="J53" s="20"/>
      <c r="K53" s="20"/>
      <c r="L53" s="20"/>
      <c r="M53" s="20"/>
      <c r="N53" s="20"/>
      <c r="O53" s="20"/>
      <c r="P53" s="20"/>
    </row>
    <row r="54" spans="1:16">
      <c r="A54" s="20"/>
      <c r="B54" s="20"/>
      <c r="C54" s="20"/>
      <c r="D54" s="20"/>
      <c r="E54" s="20"/>
      <c r="F54" s="20"/>
      <c r="G54" s="20"/>
      <c r="H54" s="20"/>
      <c r="I54" s="20"/>
      <c r="J54" s="20"/>
      <c r="K54" s="20"/>
      <c r="L54" s="20"/>
      <c r="M54" s="20"/>
      <c r="N54" s="20"/>
      <c r="O54" s="20"/>
      <c r="P54" s="20"/>
    </row>
  </sheetData>
  <mergeCells count="23">
    <mergeCell ref="C51:H51"/>
    <mergeCell ref="L12:P12"/>
    <mergeCell ref="A42:K42"/>
    <mergeCell ref="C45:H45"/>
    <mergeCell ref="C46:H46"/>
    <mergeCell ref="A48:D48"/>
    <mergeCell ref="C50:H50"/>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42:K42">
    <cfRule type="containsText" dxfId="75" priority="3" operator="containsText" text="Tiešās izmaksas kopā, t. sk. darba devēja sociālais nodoklis __.__% ">
      <formula>NOT(ISERROR(SEARCH("Tiešās izmaksas kopā, t. sk. darba devēja sociālais nodoklis __.__% ",A42)))</formula>
    </cfRule>
  </conditionalFormatting>
  <conditionalFormatting sqref="C2:I2 D5:L8 N9:O9 A14:P41 L42:P42 C45:H45 C50:H50 C53">
    <cfRule type="cellIs" dxfId="74" priority="2" operator="equal">
      <formula>0</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2060"/>
  </sheetPr>
  <dimension ref="A1:P31"/>
  <sheetViews>
    <sheetView workbookViewId="0">
      <selection activeCell="A14" sqref="A14:P1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'8a+c+n'!D1</f>
        <v>8</v>
      </c>
      <c r="E1" s="26"/>
      <c r="F1" s="26"/>
      <c r="G1" s="26"/>
      <c r="H1" s="26"/>
      <c r="I1" s="26"/>
      <c r="J1" s="26"/>
      <c r="N1" s="30"/>
      <c r="O1" s="31"/>
      <c r="P1" s="32"/>
    </row>
    <row r="2" spans="1:16">
      <c r="A2" s="33"/>
      <c r="B2" s="33"/>
      <c r="C2" s="324" t="str">
        <f>'8a+c+n'!C2:I2</f>
        <v>Bēniņu siltināšana</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P19</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c r="B14" s="27"/>
      <c r="C14" s="27"/>
      <c r="D14" s="27"/>
      <c r="E14" s="57"/>
      <c r="F14" s="79"/>
      <c r="G14" s="27"/>
      <c r="H14" s="27"/>
      <c r="I14" s="27"/>
      <c r="J14" s="27"/>
      <c r="K14" s="57"/>
      <c r="L14" s="107"/>
      <c r="M14" s="27"/>
      <c r="N14" s="27"/>
      <c r="O14" s="27"/>
      <c r="P14" s="57"/>
    </row>
    <row r="15" spans="1:16">
      <c r="A15" s="64"/>
      <c r="B15" s="28"/>
      <c r="C15" s="28"/>
      <c r="D15" s="28"/>
      <c r="E15" s="59"/>
      <c r="F15" s="81"/>
      <c r="G15" s="28"/>
      <c r="H15" s="28"/>
      <c r="I15" s="28"/>
      <c r="J15" s="28"/>
      <c r="K15" s="59"/>
      <c r="L15" s="108"/>
      <c r="M15" s="28"/>
      <c r="N15" s="28"/>
      <c r="O15" s="28"/>
      <c r="P15" s="59"/>
    </row>
    <row r="16" spans="1:16">
      <c r="A16" s="64"/>
      <c r="B16" s="28"/>
      <c r="C16" s="28"/>
      <c r="D16" s="28"/>
      <c r="E16" s="59"/>
      <c r="F16" s="81"/>
      <c r="G16" s="28"/>
      <c r="H16" s="28"/>
      <c r="I16" s="28"/>
      <c r="J16" s="28"/>
      <c r="K16" s="59"/>
      <c r="L16" s="108"/>
      <c r="M16" s="28"/>
      <c r="N16" s="28"/>
      <c r="O16" s="28"/>
      <c r="P16" s="59"/>
    </row>
    <row r="17" spans="1:16">
      <c r="A17" s="64"/>
      <c r="B17" s="28"/>
      <c r="C17" s="28"/>
      <c r="D17" s="28"/>
      <c r="E17" s="59"/>
      <c r="F17" s="81"/>
      <c r="G17" s="28"/>
      <c r="H17" s="28"/>
      <c r="I17" s="28"/>
      <c r="J17" s="28"/>
      <c r="K17" s="59"/>
      <c r="L17" s="108"/>
      <c r="M17" s="28"/>
      <c r="N17" s="28"/>
      <c r="O17" s="28"/>
      <c r="P17" s="59"/>
    </row>
    <row r="18" spans="1:16" ht="12" thickBot="1">
      <c r="A18" s="64"/>
      <c r="B18" s="28"/>
      <c r="C18" s="28"/>
      <c r="D18" s="28"/>
      <c r="E18" s="59"/>
      <c r="F18" s="81"/>
      <c r="G18" s="28"/>
      <c r="H18" s="28"/>
      <c r="I18" s="28"/>
      <c r="J18" s="28"/>
      <c r="K18" s="59"/>
      <c r="L18" s="108"/>
      <c r="M18" s="28"/>
      <c r="N18" s="28"/>
      <c r="O18" s="28"/>
      <c r="P18" s="59"/>
    </row>
    <row r="19" spans="1:16" ht="12" customHeight="1" thickBot="1">
      <c r="A19" s="333" t="s">
        <v>63</v>
      </c>
      <c r="B19" s="334"/>
      <c r="C19" s="334"/>
      <c r="D19" s="334"/>
      <c r="E19" s="334"/>
      <c r="F19" s="334"/>
      <c r="G19" s="334"/>
      <c r="H19" s="334"/>
      <c r="I19" s="334"/>
      <c r="J19" s="334"/>
      <c r="K19" s="335"/>
      <c r="L19" s="109">
        <f>SUM(L14:L18)</f>
        <v>0</v>
      </c>
      <c r="M19" s="110">
        <f>SUM(M14:M18)</f>
        <v>0</v>
      </c>
      <c r="N19" s="110">
        <f>SUM(N14:N18)</f>
        <v>0</v>
      </c>
      <c r="O19" s="110">
        <f>SUM(O14:O18)</f>
        <v>0</v>
      </c>
      <c r="P19" s="111">
        <f>SUM(P14:P18)</f>
        <v>0</v>
      </c>
    </row>
    <row r="20" spans="1:16">
      <c r="A20" s="20"/>
      <c r="B20" s="20"/>
      <c r="C20" s="20"/>
      <c r="D20" s="20"/>
      <c r="E20" s="20"/>
      <c r="F20" s="20"/>
      <c r="G20" s="20"/>
      <c r="H20" s="20"/>
      <c r="I20" s="20"/>
      <c r="J20" s="20"/>
      <c r="K20" s="20"/>
      <c r="L20" s="20"/>
      <c r="M20" s="20"/>
      <c r="N20" s="20"/>
      <c r="O20" s="20"/>
      <c r="P20" s="20"/>
    </row>
    <row r="21" spans="1:16">
      <c r="A21" s="20"/>
      <c r="B21" s="20"/>
      <c r="C21" s="20"/>
      <c r="D21" s="20"/>
      <c r="E21" s="20"/>
      <c r="F21" s="20"/>
      <c r="G21" s="20"/>
      <c r="H21" s="20"/>
      <c r="I21" s="20"/>
      <c r="J21" s="20"/>
      <c r="K21" s="20"/>
      <c r="L21" s="20"/>
      <c r="M21" s="20"/>
      <c r="N21" s="20"/>
      <c r="O21" s="20"/>
      <c r="P21" s="20"/>
    </row>
    <row r="22" spans="1:16">
      <c r="A22" s="1" t="s">
        <v>14</v>
      </c>
      <c r="B22" s="20"/>
      <c r="C22" s="336">
        <f>'Kops c'!C35:H35</f>
        <v>0</v>
      </c>
      <c r="D22" s="336"/>
      <c r="E22" s="336"/>
      <c r="F22" s="336"/>
      <c r="G22" s="336"/>
      <c r="H22" s="336"/>
      <c r="I22" s="20"/>
      <c r="J22" s="20"/>
      <c r="K22" s="20"/>
      <c r="L22" s="20"/>
      <c r="M22" s="20"/>
      <c r="N22" s="20"/>
      <c r="O22" s="20"/>
      <c r="P22" s="20"/>
    </row>
    <row r="23" spans="1:16">
      <c r="A23" s="20"/>
      <c r="B23" s="20"/>
      <c r="C23" s="258" t="s">
        <v>15</v>
      </c>
      <c r="D23" s="258"/>
      <c r="E23" s="258"/>
      <c r="F23" s="258"/>
      <c r="G23" s="258"/>
      <c r="H23" s="258"/>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301" t="str">
        <f>'Kops n'!A38:D38</f>
        <v>Tāme sastādīta 2024. gada __.__________</v>
      </c>
      <c r="B25" s="302"/>
      <c r="C25" s="302"/>
      <c r="D25" s="302"/>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41</v>
      </c>
      <c r="B27" s="20"/>
      <c r="C27" s="336">
        <f>'Kops c'!C40:H40</f>
        <v>0</v>
      </c>
      <c r="D27" s="336"/>
      <c r="E27" s="336"/>
      <c r="F27" s="336"/>
      <c r="G27" s="336"/>
      <c r="H27" s="336"/>
      <c r="I27" s="20"/>
      <c r="J27" s="20"/>
      <c r="K27" s="20"/>
      <c r="L27" s="20"/>
      <c r="M27" s="20"/>
      <c r="N27" s="20"/>
      <c r="O27" s="20"/>
      <c r="P27" s="20"/>
    </row>
    <row r="28" spans="1:16">
      <c r="A28" s="20"/>
      <c r="B28" s="20"/>
      <c r="C28" s="258" t="s">
        <v>15</v>
      </c>
      <c r="D28" s="258"/>
      <c r="E28" s="258"/>
      <c r="F28" s="258"/>
      <c r="G28" s="258"/>
      <c r="H28" s="258"/>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02" t="s">
        <v>16</v>
      </c>
      <c r="B30" s="52"/>
      <c r="C30" s="113">
        <f>'Kops c'!C43</f>
        <v>0</v>
      </c>
      <c r="D30" s="52"/>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sheetData>
  <mergeCells count="23">
    <mergeCell ref="C28:H28"/>
    <mergeCell ref="L12:P12"/>
    <mergeCell ref="A19:K19"/>
    <mergeCell ref="C22:H22"/>
    <mergeCell ref="C23:H23"/>
    <mergeCell ref="A25:D25"/>
    <mergeCell ref="C27:H27"/>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19:K19">
    <cfRule type="containsText" dxfId="73" priority="3" operator="containsText" text="Tiešās izmaksas kopā, t. sk. darba devēja sociālais nodoklis __.__% ">
      <formula>NOT(ISERROR(SEARCH("Tiešās izmaksas kopā, t. sk. darba devēja sociālais nodoklis __.__% ",A19)))</formula>
    </cfRule>
  </conditionalFormatting>
  <conditionalFormatting sqref="C2:I2 D5:L8 N9:O9 A14:P18 L19:P19 C22:H22 C27:H27 C30">
    <cfRule type="cellIs" dxfId="72"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sheetPr>
  <dimension ref="A2:C36"/>
  <sheetViews>
    <sheetView workbookViewId="0">
      <selection activeCell="D38" sqref="D38"/>
    </sheetView>
  </sheetViews>
  <sheetFormatPr defaultRowHeight="11.25"/>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c r="C2" s="2" t="s">
        <v>0</v>
      </c>
    </row>
    <row r="3" spans="1:3">
      <c r="A3" s="2"/>
      <c r="B3" s="3"/>
      <c r="C3" s="3"/>
    </row>
    <row r="4" spans="1:3">
      <c r="B4" s="259" t="s">
        <v>1</v>
      </c>
      <c r="C4" s="259"/>
    </row>
    <row r="5" spans="1:3">
      <c r="A5" s="2"/>
      <c r="B5" s="2"/>
      <c r="C5" s="2"/>
    </row>
    <row r="6" spans="1:3">
      <c r="C6" s="4" t="s">
        <v>2</v>
      </c>
    </row>
    <row r="8" spans="1:3">
      <c r="B8" s="260" t="s">
        <v>3</v>
      </c>
      <c r="C8" s="260"/>
    </row>
    <row r="11" spans="1:3">
      <c r="B11" s="2" t="s">
        <v>4</v>
      </c>
    </row>
    <row r="12" spans="1:3">
      <c r="B12" s="68" t="s">
        <v>19</v>
      </c>
    </row>
    <row r="13" spans="1:3">
      <c r="A13" s="4" t="s">
        <v>5</v>
      </c>
      <c r="B13" s="270" t="str">
        <f>'Kopt a '!B13:C13</f>
        <v>Daudzdzīvokļu dzīvojamā ēka</v>
      </c>
      <c r="C13" s="270"/>
    </row>
    <row r="14" spans="1:3">
      <c r="A14" s="4" t="s">
        <v>6</v>
      </c>
      <c r="B14" s="271" t="str">
        <f>'Kopt a '!B14:C14</f>
        <v>Daudzdzīvokļu dzīvojamās ēkas energoefektivitātes paaugstināšana</v>
      </c>
      <c r="C14" s="271"/>
    </row>
    <row r="15" spans="1:3">
      <c r="A15" s="4" t="s">
        <v>7</v>
      </c>
      <c r="B15" s="271" t="str">
        <f>'Kopt a '!B15:C15</f>
        <v>Zemgales iela 41, Olaine, Olaines novads, LV-2114</v>
      </c>
      <c r="C15" s="271"/>
    </row>
    <row r="16" spans="1:3">
      <c r="A16" s="4" t="s">
        <v>8</v>
      </c>
      <c r="B16" s="271" t="str">
        <f>'Kopt a '!B16:C16</f>
        <v>Iepirkums Nr. AS OŪS 2024/01_E</v>
      </c>
      <c r="C16" s="271"/>
    </row>
    <row r="17" spans="1:3" ht="12" thickBot="1"/>
    <row r="18" spans="1:3">
      <c r="A18" s="5" t="s">
        <v>9</v>
      </c>
      <c r="B18" s="6" t="s">
        <v>10</v>
      </c>
      <c r="C18" s="7" t="s">
        <v>11</v>
      </c>
    </row>
    <row r="19" spans="1:3">
      <c r="A19" s="64">
        <f>'Kopt a+c+n'!A19</f>
        <v>1</v>
      </c>
      <c r="B19" s="98" t="str">
        <f>'Kopt a+c+n'!B19</f>
        <v>Kopsavilkums</v>
      </c>
      <c r="C19" s="99">
        <f>'Kops n'!E30</f>
        <v>0</v>
      </c>
    </row>
    <row r="20" spans="1:3">
      <c r="A20" s="11"/>
      <c r="B20" s="12"/>
      <c r="C20" s="13"/>
    </row>
    <row r="21" spans="1:3">
      <c r="A21" s="8"/>
      <c r="B21" s="9"/>
      <c r="C21" s="13"/>
    </row>
    <row r="22" spans="1:3">
      <c r="A22" s="8"/>
      <c r="B22" s="9"/>
      <c r="C22" s="13"/>
    </row>
    <row r="23" spans="1:3">
      <c r="A23" s="8"/>
      <c r="B23" s="9"/>
      <c r="C23" s="13"/>
    </row>
    <row r="24" spans="1:3">
      <c r="A24" s="8"/>
      <c r="B24" s="9"/>
      <c r="C24" s="13"/>
    </row>
    <row r="25" spans="1:3" ht="12" thickBot="1">
      <c r="A25" s="53"/>
      <c r="B25" s="54"/>
      <c r="C25" s="55"/>
    </row>
    <row r="26" spans="1:3" ht="12" thickBot="1">
      <c r="A26" s="14"/>
      <c r="B26" s="15" t="s">
        <v>12</v>
      </c>
      <c r="C26" s="100">
        <f>SUM(C19:C25)</f>
        <v>0</v>
      </c>
    </row>
    <row r="27" spans="1:3" ht="12" thickBot="1">
      <c r="B27" s="17"/>
      <c r="C27" s="18"/>
    </row>
    <row r="28" spans="1:3" ht="12" thickBot="1">
      <c r="A28" s="261" t="s">
        <v>13</v>
      </c>
      <c r="B28" s="262"/>
      <c r="C28" s="101">
        <f>ROUND(C26*21%,2)</f>
        <v>0</v>
      </c>
    </row>
    <row r="31" spans="1:3">
      <c r="A31" s="1" t="s">
        <v>14</v>
      </c>
      <c r="B31" s="267">
        <f>'Kopt a+c+n'!B30:C30</f>
        <v>0</v>
      </c>
      <c r="C31" s="267"/>
    </row>
    <row r="32" spans="1:3">
      <c r="B32" s="258" t="s">
        <v>15</v>
      </c>
      <c r="C32" s="258"/>
    </row>
    <row r="34" spans="1:3">
      <c r="A34" s="1" t="s">
        <v>16</v>
      </c>
      <c r="B34" s="93">
        <f>'Kopt a+c+n'!B33</f>
        <v>0</v>
      </c>
      <c r="C34" s="20"/>
    </row>
    <row r="35" spans="1:3">
      <c r="A35" s="20"/>
      <c r="B35" s="20"/>
      <c r="C35" s="20"/>
    </row>
    <row r="36" spans="1:3">
      <c r="A36" s="1" t="str">
        <f>'Kopt a+c+n'!A35</f>
        <v>Tāme sastādīta 2024. gada __.__________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353" priority="6" operator="equal">
      <formula>"Tāme sastādīta 20__. gada __. _________"</formula>
    </cfRule>
  </conditionalFormatting>
  <conditionalFormatting sqref="B13:B16 A19:C19 C26 C28 B31:C31 B34">
    <cfRule type="cellIs" dxfId="352" priority="2" operator="equal">
      <formula>68757.18</formula>
    </cfRule>
  </conditionalFormatting>
  <conditionalFormatting sqref="B13:B16 A19:C19 C26 C28">
    <cfRule type="cellIs" dxfId="351" priority="1" operator="equal">
      <formula>0</formula>
    </cfRule>
  </conditionalFormatting>
  <conditionalFormatting sqref="B34">
    <cfRule type="cellIs" dxfId="350" priority="4" operator="equal">
      <formula>0</formula>
    </cfRule>
  </conditionalFormatting>
  <conditionalFormatting sqref="B31:C31 B34">
    <cfRule type="cellIs" dxfId="349" priority="3" operator="equal">
      <formula>0</formula>
    </cfRule>
  </conditionalFormatting>
  <conditionalFormatting sqref="B31:C31">
    <cfRule type="cellIs" dxfId="348" priority="5"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0">
    <tabColor rgb="FF002060"/>
  </sheetPr>
  <dimension ref="A1:P34"/>
  <sheetViews>
    <sheetView topLeftCell="A10" workbookViewId="0">
      <selection activeCell="P36" sqref="P3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'8a+c+n'!D1</f>
        <v>8</v>
      </c>
      <c r="E1" s="26"/>
      <c r="F1" s="26"/>
      <c r="G1" s="26"/>
      <c r="H1" s="26"/>
      <c r="I1" s="26"/>
      <c r="J1" s="26"/>
      <c r="N1" s="30"/>
      <c r="O1" s="31"/>
      <c r="P1" s="32"/>
    </row>
    <row r="2" spans="1:16">
      <c r="A2" s="33"/>
      <c r="B2" s="33"/>
      <c r="C2" s="324" t="str">
        <f>'8a+c+n'!C2:I2</f>
        <v>Bēniņu siltināšana</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P22</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161">
        <f>IF(P14=0,0,IF(COUNTBLANK(P14)=1,0,COUNTA($P$14:P14)))</f>
        <v>0</v>
      </c>
      <c r="B14" s="214">
        <f>IF($C$4="Neattiecināmās izmaksas",IF('8a+c+n'!$Q32="N",'8a+c+n'!B32,0))</f>
        <v>0</v>
      </c>
      <c r="C14" s="214">
        <f>IF($C$4="Neattiecināmās izmaksas",IF('8a+c+n'!$Q32="N",'8a+c+n'!C32,0))</f>
        <v>0</v>
      </c>
      <c r="D14" s="214">
        <f>IF($C$4="Neattiecināmās izmaksas",IF('8a+c+n'!$Q32="N",'8a+c+n'!D32,0))</f>
        <v>0</v>
      </c>
      <c r="E14" s="189"/>
      <c r="F14" s="224"/>
      <c r="G14" s="214"/>
      <c r="H14" s="214">
        <f>IF($C$4="Neattiecināmās izmaksas",IF('8a+c+n'!$Q32="N",'8a+c+n'!H32,0))</f>
        <v>0</v>
      </c>
      <c r="I14" s="214"/>
      <c r="J14" s="214"/>
      <c r="K14" s="189">
        <f>IF($C$4="Neattiecināmās izmaksas",IF('8a+c+n'!$Q32="N",'8a+c+n'!K32,0))</f>
        <v>0</v>
      </c>
      <c r="L14" s="225">
        <f>IF($C$4="Neattiecināmās izmaksas",IF('8a+c+n'!$Q32="N",'8a+c+n'!L32,0))</f>
        <v>0</v>
      </c>
      <c r="M14" s="214">
        <f>IF($C$4="Neattiecināmās izmaksas",IF('8a+c+n'!$Q32="N",'8a+c+n'!M32,0))</f>
        <v>0</v>
      </c>
      <c r="N14" s="214">
        <f>IF($C$4="Neattiecināmās izmaksas",IF('8a+c+n'!$Q32="N",'8a+c+n'!N32,0))</f>
        <v>0</v>
      </c>
      <c r="O14" s="214">
        <f>IF($C$4="Neattiecināmās izmaksas",IF('8a+c+n'!$Q32="N",'8a+c+n'!O32,0))</f>
        <v>0</v>
      </c>
      <c r="P14" s="189">
        <f>IF($C$4="Neattiecināmās izmaksas",IF('8a+c+n'!$Q32="N",'8a+c+n'!P32,0))</f>
        <v>0</v>
      </c>
    </row>
    <row r="15" spans="1:16">
      <c r="A15" s="161">
        <f>IF(P15=0,0,IF(COUNTBLANK(P15)=1,0,COUNTA($P$14:P15)))</f>
        <v>0</v>
      </c>
      <c r="B15" s="214">
        <f>IF($C$4="Neattiecināmās izmaksas",IF('8a+c+n'!$Q33="N",'8a+c+n'!B33,0))</f>
        <v>0</v>
      </c>
      <c r="C15" s="214">
        <f>IF($C$4="Neattiecināmās izmaksas",IF('8a+c+n'!$Q33="N",'8a+c+n'!C33,0))</f>
        <v>0</v>
      </c>
      <c r="D15" s="214">
        <f>IF($C$4="Neattiecināmās izmaksas",IF('8a+c+n'!$Q33="N",'8a+c+n'!D33,0))</f>
        <v>0</v>
      </c>
      <c r="E15" s="189"/>
      <c r="F15" s="224"/>
      <c r="G15" s="214"/>
      <c r="H15" s="214">
        <f>IF($C$4="Neattiecināmās izmaksas",IF('8a+c+n'!$Q33="N",'8a+c+n'!H33,0))</f>
        <v>0</v>
      </c>
      <c r="I15" s="214"/>
      <c r="J15" s="214"/>
      <c r="K15" s="189">
        <f>IF($C$4="Neattiecināmās izmaksas",IF('8a+c+n'!$Q33="N",'8a+c+n'!K33,0))</f>
        <v>0</v>
      </c>
      <c r="L15" s="225">
        <f>IF($C$4="Neattiecināmās izmaksas",IF('8a+c+n'!$Q33="N",'8a+c+n'!L33,0))</f>
        <v>0</v>
      </c>
      <c r="M15" s="214">
        <f>IF($C$4="Neattiecināmās izmaksas",IF('8a+c+n'!$Q33="N",'8a+c+n'!M33,0))</f>
        <v>0</v>
      </c>
      <c r="N15" s="214">
        <f>IF($C$4="Neattiecināmās izmaksas",IF('8a+c+n'!$Q33="N",'8a+c+n'!N33,0))</f>
        <v>0</v>
      </c>
      <c r="O15" s="214">
        <f>IF($C$4="Neattiecināmās izmaksas",IF('8a+c+n'!$Q33="N",'8a+c+n'!O33,0))</f>
        <v>0</v>
      </c>
      <c r="P15" s="189">
        <f>IF($C$4="Neattiecināmās izmaksas",IF('8a+c+n'!$Q33="N",'8a+c+n'!P33,0))</f>
        <v>0</v>
      </c>
    </row>
    <row r="16" spans="1:16">
      <c r="A16" s="161">
        <f>IF(P16=0,0,IF(COUNTBLANK(P16)=1,0,COUNTA($P$14:P16)))</f>
        <v>0</v>
      </c>
      <c r="B16" s="214">
        <f>IF($C$4="Neattiecināmās izmaksas",IF('8a+c+n'!$Q34="N",'8a+c+n'!B34,0))</f>
        <v>0</v>
      </c>
      <c r="C16" s="214">
        <f>IF($C$4="Neattiecināmās izmaksas",IF('8a+c+n'!$Q34="N",'8a+c+n'!C34,0))</f>
        <v>0</v>
      </c>
      <c r="D16" s="214">
        <f>IF($C$4="Neattiecināmās izmaksas",IF('8a+c+n'!$Q34="N",'8a+c+n'!D34,0))</f>
        <v>0</v>
      </c>
      <c r="E16" s="189"/>
      <c r="F16" s="224"/>
      <c r="G16" s="214"/>
      <c r="H16" s="214">
        <f>IF($C$4="Neattiecināmās izmaksas",IF('8a+c+n'!$Q34="N",'8a+c+n'!H34,0))</f>
        <v>0</v>
      </c>
      <c r="I16" s="214"/>
      <c r="J16" s="214"/>
      <c r="K16" s="189">
        <f>IF($C$4="Neattiecināmās izmaksas",IF('8a+c+n'!$Q34="N",'8a+c+n'!K34,0))</f>
        <v>0</v>
      </c>
      <c r="L16" s="225">
        <f>IF($C$4="Neattiecināmās izmaksas",IF('8a+c+n'!$Q34="N",'8a+c+n'!L34,0))</f>
        <v>0</v>
      </c>
      <c r="M16" s="214">
        <f>IF($C$4="Neattiecināmās izmaksas",IF('8a+c+n'!$Q34="N",'8a+c+n'!M34,0))</f>
        <v>0</v>
      </c>
      <c r="N16" s="214">
        <f>IF($C$4="Neattiecināmās izmaksas",IF('8a+c+n'!$Q34="N",'8a+c+n'!N34,0))</f>
        <v>0</v>
      </c>
      <c r="O16" s="214">
        <f>IF($C$4="Neattiecināmās izmaksas",IF('8a+c+n'!$Q34="N",'8a+c+n'!O34,0))</f>
        <v>0</v>
      </c>
      <c r="P16" s="189">
        <f>IF($C$4="Neattiecināmās izmaksas",IF('8a+c+n'!$Q34="N",'8a+c+n'!P34,0))</f>
        <v>0</v>
      </c>
    </row>
    <row r="17" spans="1:16">
      <c r="A17" s="161">
        <f>IF(P17=0,0,IF(COUNTBLANK(P17)=1,0,COUNTA($P$14:P17)))</f>
        <v>0</v>
      </c>
      <c r="B17" s="214">
        <f>IF($C$4="Neattiecināmās izmaksas",IF('8a+c+n'!$Q35="N",'8a+c+n'!B35,0))</f>
        <v>0</v>
      </c>
      <c r="C17" s="214">
        <f>IF($C$4="Neattiecināmās izmaksas",IF('8a+c+n'!$Q35="N",'8a+c+n'!C35,0))</f>
        <v>0</v>
      </c>
      <c r="D17" s="214">
        <f>IF($C$4="Neattiecināmās izmaksas",IF('8a+c+n'!$Q35="N",'8a+c+n'!D35,0))</f>
        <v>0</v>
      </c>
      <c r="E17" s="189"/>
      <c r="F17" s="224"/>
      <c r="G17" s="214"/>
      <c r="H17" s="214">
        <f>IF($C$4="Neattiecināmās izmaksas",IF('8a+c+n'!$Q35="N",'8a+c+n'!H35,0))</f>
        <v>0</v>
      </c>
      <c r="I17" s="214"/>
      <c r="J17" s="214"/>
      <c r="K17" s="189">
        <f>IF($C$4="Neattiecināmās izmaksas",IF('8a+c+n'!$Q35="N",'8a+c+n'!K35,0))</f>
        <v>0</v>
      </c>
      <c r="L17" s="225">
        <f>IF($C$4="Neattiecināmās izmaksas",IF('8a+c+n'!$Q35="N",'8a+c+n'!L35,0))</f>
        <v>0</v>
      </c>
      <c r="M17" s="214">
        <f>IF($C$4="Neattiecināmās izmaksas",IF('8a+c+n'!$Q35="N",'8a+c+n'!M35,0))</f>
        <v>0</v>
      </c>
      <c r="N17" s="214">
        <f>IF($C$4="Neattiecināmās izmaksas",IF('8a+c+n'!$Q35="N",'8a+c+n'!N35,0))</f>
        <v>0</v>
      </c>
      <c r="O17" s="214">
        <f>IF($C$4="Neattiecināmās izmaksas",IF('8a+c+n'!$Q35="N",'8a+c+n'!O35,0))</f>
        <v>0</v>
      </c>
      <c r="P17" s="189">
        <f>IF($C$4="Neattiecināmās izmaksas",IF('8a+c+n'!$Q35="N",'8a+c+n'!P35,0))</f>
        <v>0</v>
      </c>
    </row>
    <row r="18" spans="1:16">
      <c r="A18" s="161">
        <f>IF(P18=0,0,IF(COUNTBLANK(P18)=1,0,COUNTA($P$14:P18)))</f>
        <v>0</v>
      </c>
      <c r="B18" s="214">
        <f>IF($C$4="Neattiecināmās izmaksas",IF('8a+c+n'!$Q36="N",'8a+c+n'!B36,0))</f>
        <v>0</v>
      </c>
      <c r="C18" s="214">
        <f>IF($C$4="Neattiecināmās izmaksas",IF('8a+c+n'!$Q36="N",'8a+c+n'!C36,0))</f>
        <v>0</v>
      </c>
      <c r="D18" s="214">
        <f>IF($C$4="Neattiecināmās izmaksas",IF('8a+c+n'!$Q36="N",'8a+c+n'!D36,0))</f>
        <v>0</v>
      </c>
      <c r="E18" s="189"/>
      <c r="F18" s="224"/>
      <c r="G18" s="214"/>
      <c r="H18" s="214">
        <f>IF($C$4="Neattiecināmās izmaksas",IF('8a+c+n'!$Q36="N",'8a+c+n'!H36,0))</f>
        <v>0</v>
      </c>
      <c r="I18" s="214"/>
      <c r="J18" s="214"/>
      <c r="K18" s="189">
        <f>IF($C$4="Neattiecināmās izmaksas",IF('8a+c+n'!$Q36="N",'8a+c+n'!K36,0))</f>
        <v>0</v>
      </c>
      <c r="L18" s="225">
        <f>IF($C$4="Neattiecināmās izmaksas",IF('8a+c+n'!$Q36="N",'8a+c+n'!L36,0))</f>
        <v>0</v>
      </c>
      <c r="M18" s="214">
        <f>IF($C$4="Neattiecināmās izmaksas",IF('8a+c+n'!$Q36="N",'8a+c+n'!M36,0))</f>
        <v>0</v>
      </c>
      <c r="N18" s="214">
        <f>IF($C$4="Neattiecināmās izmaksas",IF('8a+c+n'!$Q36="N",'8a+c+n'!N36,0))</f>
        <v>0</v>
      </c>
      <c r="O18" s="214">
        <f>IF($C$4="Neattiecināmās izmaksas",IF('8a+c+n'!$Q36="N",'8a+c+n'!O36,0))</f>
        <v>0</v>
      </c>
      <c r="P18" s="189">
        <f>IF($C$4="Neattiecināmās izmaksas",IF('8a+c+n'!$Q36="N",'8a+c+n'!P36,0))</f>
        <v>0</v>
      </c>
    </row>
    <row r="19" spans="1:16">
      <c r="A19" s="161">
        <f>IF(P19=0,0,IF(COUNTBLANK(P19)=1,0,COUNTA($P$14:P19)))</f>
        <v>0</v>
      </c>
      <c r="B19" s="214">
        <f>IF($C$4="Neattiecināmās izmaksas",IF('8a+c+n'!$Q37="N",'8a+c+n'!B37,0))</f>
        <v>0</v>
      </c>
      <c r="C19" s="214">
        <f>IF($C$4="Neattiecināmās izmaksas",IF('8a+c+n'!$Q37="N",'8a+c+n'!C37,0))</f>
        <v>0</v>
      </c>
      <c r="D19" s="214">
        <f>IF($C$4="Neattiecināmās izmaksas",IF('8a+c+n'!$Q37="N",'8a+c+n'!D37,0))</f>
        <v>0</v>
      </c>
      <c r="E19" s="189"/>
      <c r="F19" s="224"/>
      <c r="G19" s="214"/>
      <c r="H19" s="214">
        <f>IF($C$4="Neattiecināmās izmaksas",IF('8a+c+n'!$Q37="N",'8a+c+n'!H37,0))</f>
        <v>0</v>
      </c>
      <c r="I19" s="214"/>
      <c r="J19" s="214"/>
      <c r="K19" s="189">
        <f>IF($C$4="Neattiecināmās izmaksas",IF('8a+c+n'!$Q37="N",'8a+c+n'!K37,0))</f>
        <v>0</v>
      </c>
      <c r="L19" s="225">
        <f>IF($C$4="Neattiecināmās izmaksas",IF('8a+c+n'!$Q37="N",'8a+c+n'!L37,0))</f>
        <v>0</v>
      </c>
      <c r="M19" s="214">
        <f>IF($C$4="Neattiecināmās izmaksas",IF('8a+c+n'!$Q37="N",'8a+c+n'!M37,0))</f>
        <v>0</v>
      </c>
      <c r="N19" s="214">
        <f>IF($C$4="Neattiecināmās izmaksas",IF('8a+c+n'!$Q37="N",'8a+c+n'!N37,0))</f>
        <v>0</v>
      </c>
      <c r="O19" s="214">
        <f>IF($C$4="Neattiecināmās izmaksas",IF('8a+c+n'!$Q37="N",'8a+c+n'!O37,0))</f>
        <v>0</v>
      </c>
      <c r="P19" s="189">
        <f>IF($C$4="Neattiecināmās izmaksas",IF('8a+c+n'!$Q37="N",'8a+c+n'!P37,0))</f>
        <v>0</v>
      </c>
    </row>
    <row r="20" spans="1:16">
      <c r="A20" s="161">
        <f>IF(P20=0,0,IF(COUNTBLANK(P20)=1,0,COUNTA($P$14:P20)))</f>
        <v>0</v>
      </c>
      <c r="B20" s="214">
        <f>IF($C$4="Neattiecināmās izmaksas",IF('8a+c+n'!$Q38="N",'8a+c+n'!B38,0))</f>
        <v>0</v>
      </c>
      <c r="C20" s="214">
        <f>IF($C$4="Neattiecināmās izmaksas",IF('8a+c+n'!$Q38="N",'8a+c+n'!C38,0))</f>
        <v>0</v>
      </c>
      <c r="D20" s="214">
        <f>IF($C$4="Neattiecināmās izmaksas",IF('8a+c+n'!$Q38="N",'8a+c+n'!D38,0))</f>
        <v>0</v>
      </c>
      <c r="E20" s="189"/>
      <c r="F20" s="224"/>
      <c r="G20" s="214"/>
      <c r="H20" s="214">
        <f>IF($C$4="Neattiecināmās izmaksas",IF('8a+c+n'!$Q38="N",'8a+c+n'!H38,0))</f>
        <v>0</v>
      </c>
      <c r="I20" s="214"/>
      <c r="J20" s="214"/>
      <c r="K20" s="189">
        <f>IF($C$4="Neattiecināmās izmaksas",IF('8a+c+n'!$Q38="N",'8a+c+n'!K38,0))</f>
        <v>0</v>
      </c>
      <c r="L20" s="225">
        <f>IF($C$4="Neattiecināmās izmaksas",IF('8a+c+n'!$Q38="N",'8a+c+n'!L38,0))</f>
        <v>0</v>
      </c>
      <c r="M20" s="214">
        <f>IF($C$4="Neattiecināmās izmaksas",IF('8a+c+n'!$Q38="N",'8a+c+n'!M38,0))</f>
        <v>0</v>
      </c>
      <c r="N20" s="214">
        <f>IF($C$4="Neattiecināmās izmaksas",IF('8a+c+n'!$Q38="N",'8a+c+n'!N38,0))</f>
        <v>0</v>
      </c>
      <c r="O20" s="214">
        <f>IF($C$4="Neattiecināmās izmaksas",IF('8a+c+n'!$Q38="N",'8a+c+n'!O38,0))</f>
        <v>0</v>
      </c>
      <c r="P20" s="189">
        <f>IF($C$4="Neattiecināmās izmaksas",IF('8a+c+n'!$Q38="N",'8a+c+n'!P38,0))</f>
        <v>0</v>
      </c>
    </row>
    <row r="21" spans="1:16" ht="12" thickBot="1">
      <c r="A21" s="161">
        <f>IF(P21=0,0,IF(COUNTBLANK(P21)=1,0,COUNTA($P$14:P21)))</f>
        <v>0</v>
      </c>
      <c r="B21" s="214">
        <f>IF($C$4="Neattiecināmās izmaksas",IF('8a+c+n'!$Q39="N",'8a+c+n'!B39,0))</f>
        <v>0</v>
      </c>
      <c r="C21" s="214">
        <f>IF($C$4="Neattiecināmās izmaksas",IF('8a+c+n'!$Q39="N",'8a+c+n'!C39,0))</f>
        <v>0</v>
      </c>
      <c r="D21" s="214">
        <f>IF($C$4="Neattiecināmās izmaksas",IF('8a+c+n'!$Q39="N",'8a+c+n'!D39,0))</f>
        <v>0</v>
      </c>
      <c r="E21" s="189"/>
      <c r="F21" s="224"/>
      <c r="G21" s="214"/>
      <c r="H21" s="214">
        <f>IF($C$4="Neattiecināmās izmaksas",IF('8a+c+n'!$Q39="N",'8a+c+n'!H39,0))</f>
        <v>0</v>
      </c>
      <c r="I21" s="214"/>
      <c r="J21" s="214"/>
      <c r="K21" s="189">
        <f>IF($C$4="Neattiecināmās izmaksas",IF('8a+c+n'!$Q39="N",'8a+c+n'!K39,0))</f>
        <v>0</v>
      </c>
      <c r="L21" s="225">
        <f>IF($C$4="Neattiecināmās izmaksas",IF('8a+c+n'!$Q39="N",'8a+c+n'!L39,0))</f>
        <v>0</v>
      </c>
      <c r="M21" s="214">
        <f>IF($C$4="Neattiecināmās izmaksas",IF('8a+c+n'!$Q39="N",'8a+c+n'!M39,0))</f>
        <v>0</v>
      </c>
      <c r="N21" s="214">
        <f>IF($C$4="Neattiecināmās izmaksas",IF('8a+c+n'!$Q39="N",'8a+c+n'!N39,0))</f>
        <v>0</v>
      </c>
      <c r="O21" s="214">
        <f>IF($C$4="Neattiecināmās izmaksas",IF('8a+c+n'!$Q39="N",'8a+c+n'!O39,0))</f>
        <v>0</v>
      </c>
      <c r="P21" s="189">
        <f>IF($C$4="Neattiecināmās izmaksas",IF('8a+c+n'!$Q39="N",'8a+c+n'!P39,0))</f>
        <v>0</v>
      </c>
    </row>
    <row r="22" spans="1:16" ht="12" customHeight="1" thickBot="1">
      <c r="A22" s="333" t="s">
        <v>63</v>
      </c>
      <c r="B22" s="334"/>
      <c r="C22" s="334"/>
      <c r="D22" s="334"/>
      <c r="E22" s="334"/>
      <c r="F22" s="334"/>
      <c r="G22" s="334"/>
      <c r="H22" s="334"/>
      <c r="I22" s="334"/>
      <c r="J22" s="334"/>
      <c r="K22" s="335"/>
      <c r="L22" s="109">
        <f>SUM(L14:L21)</f>
        <v>0</v>
      </c>
      <c r="M22" s="110">
        <f>SUM(M14:M21)</f>
        <v>0</v>
      </c>
      <c r="N22" s="110">
        <f>SUM(N14:N21)</f>
        <v>0</v>
      </c>
      <c r="O22" s="110">
        <f>SUM(O14:O21)</f>
        <v>0</v>
      </c>
      <c r="P22" s="111">
        <f>SUM(P14:P21)</f>
        <v>0</v>
      </c>
    </row>
    <row r="23" spans="1:16">
      <c r="A23" s="20"/>
      <c r="B23" s="20"/>
      <c r="C23" s="20"/>
      <c r="D23" s="20"/>
      <c r="E23" s="20"/>
      <c r="F23" s="20"/>
      <c r="G23" s="20"/>
      <c r="H23" s="20"/>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1" t="s">
        <v>14</v>
      </c>
      <c r="B25" s="20"/>
      <c r="C25" s="336">
        <f>'Kops n'!C35:H35</f>
        <v>0</v>
      </c>
      <c r="D25" s="336"/>
      <c r="E25" s="336"/>
      <c r="F25" s="336"/>
      <c r="G25" s="336"/>
      <c r="H25" s="336"/>
      <c r="I25" s="20"/>
      <c r="J25" s="20"/>
      <c r="K25" s="20"/>
      <c r="L25" s="20"/>
      <c r="M25" s="20"/>
      <c r="N25" s="20"/>
      <c r="O25" s="20"/>
      <c r="P25" s="20"/>
    </row>
    <row r="26" spans="1:16">
      <c r="A26" s="20"/>
      <c r="B26" s="20"/>
      <c r="C26" s="258" t="s">
        <v>15</v>
      </c>
      <c r="D26" s="258"/>
      <c r="E26" s="258"/>
      <c r="F26" s="258"/>
      <c r="G26" s="258"/>
      <c r="H26" s="258"/>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301" t="str">
        <f>'Kops n'!A38:D38</f>
        <v>Tāme sastādīta 2024. gada __.__________</v>
      </c>
      <c r="B28" s="302"/>
      <c r="C28" s="302"/>
      <c r="D28" s="302"/>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 t="s">
        <v>41</v>
      </c>
      <c r="B30" s="20"/>
      <c r="C30" s="336">
        <f>'Kops n'!C40:H40</f>
        <v>0</v>
      </c>
      <c r="D30" s="336"/>
      <c r="E30" s="336"/>
      <c r="F30" s="336"/>
      <c r="G30" s="336"/>
      <c r="H30" s="336"/>
      <c r="I30" s="20"/>
      <c r="J30" s="20"/>
      <c r="K30" s="20"/>
      <c r="L30" s="20"/>
      <c r="M30" s="20"/>
      <c r="N30" s="20"/>
      <c r="O30" s="20"/>
      <c r="P30" s="20"/>
    </row>
    <row r="31" spans="1:16">
      <c r="A31" s="20"/>
      <c r="B31" s="20"/>
      <c r="C31" s="258" t="s">
        <v>15</v>
      </c>
      <c r="D31" s="258"/>
      <c r="E31" s="258"/>
      <c r="F31" s="258"/>
      <c r="G31" s="258"/>
      <c r="H31" s="258"/>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02" t="s">
        <v>16</v>
      </c>
      <c r="B33" s="52"/>
      <c r="C33" s="113">
        <f>'Kops n'!C43</f>
        <v>0</v>
      </c>
      <c r="D33" s="52"/>
      <c r="E33" s="20"/>
      <c r="F33" s="20"/>
      <c r="G33" s="20"/>
      <c r="H33" s="20"/>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sheetData>
  <mergeCells count="23">
    <mergeCell ref="C31:H31"/>
    <mergeCell ref="L12:P12"/>
    <mergeCell ref="A22:K22"/>
    <mergeCell ref="C25:H25"/>
    <mergeCell ref="C26:H26"/>
    <mergeCell ref="A28:D28"/>
    <mergeCell ref="C30:H30"/>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2:K22">
    <cfRule type="containsText" dxfId="71" priority="3" operator="containsText" text="Tiešās izmaksas kopā, t. sk. darba devēja sociālais nodoklis __.__% ">
      <formula>NOT(ISERROR(SEARCH("Tiešās izmaksas kopā, t. sk. darba devēja sociālais nodoklis __.__% ",A22)))</formula>
    </cfRule>
  </conditionalFormatting>
  <conditionalFormatting sqref="C2:I2 D5:L8 N9:O9 A14:P21 L22:P22 C25:H25 C30:H30 C33">
    <cfRule type="cellIs" dxfId="70" priority="2" operator="equal">
      <formula>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1">
    <tabColor rgb="FF7030A0"/>
  </sheetPr>
  <dimension ref="A1:Q35"/>
  <sheetViews>
    <sheetView topLeftCell="A7" zoomScale="115" zoomScaleNormal="115" workbookViewId="0">
      <selection activeCell="I15" sqref="I15:J2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4">
        <v>9</v>
      </c>
      <c r="E1" s="26"/>
      <c r="F1" s="26"/>
      <c r="G1" s="26"/>
      <c r="H1" s="26"/>
      <c r="I1" s="26"/>
      <c r="J1" s="26"/>
      <c r="N1" s="30"/>
      <c r="O1" s="31"/>
      <c r="P1" s="32"/>
    </row>
    <row r="2" spans="1:17">
      <c r="A2" s="33"/>
      <c r="B2" s="33"/>
      <c r="C2" s="324" t="s">
        <v>207</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200</v>
      </c>
      <c r="B9" s="327"/>
      <c r="C9" s="327"/>
      <c r="D9" s="327"/>
      <c r="E9" s="327"/>
      <c r="F9" s="327"/>
      <c r="G9" s="35"/>
      <c r="H9" s="35"/>
      <c r="I9" s="35"/>
      <c r="J9" s="328" t="s">
        <v>46</v>
      </c>
      <c r="K9" s="328"/>
      <c r="L9" s="328"/>
      <c r="M9" s="328"/>
      <c r="N9" s="329">
        <f>P23</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141</v>
      </c>
      <c r="D14" s="27"/>
      <c r="E14" s="57"/>
      <c r="F14" s="88"/>
      <c r="G14" s="89"/>
      <c r="H14" s="89">
        <f>F14*G14</f>
        <v>0</v>
      </c>
      <c r="I14" s="89"/>
      <c r="J14" s="89"/>
      <c r="K14" s="90">
        <f>SUM(H14:J14)</f>
        <v>0</v>
      </c>
      <c r="L14" s="88">
        <f>E14*F14</f>
        <v>0</v>
      </c>
      <c r="M14" s="89">
        <f>H14*E14</f>
        <v>0</v>
      </c>
      <c r="N14" s="89">
        <f>I14*E14</f>
        <v>0</v>
      </c>
      <c r="O14" s="89">
        <f>J14*E14</f>
        <v>0</v>
      </c>
      <c r="P14" s="105">
        <f>SUM(M14:O14)</f>
        <v>0</v>
      </c>
      <c r="Q14" s="70"/>
    </row>
    <row r="15" spans="1:17" ht="22.5">
      <c r="A15" s="40">
        <v>1</v>
      </c>
      <c r="B15" s="28" t="s">
        <v>151</v>
      </c>
      <c r="C15" s="134" t="s">
        <v>142</v>
      </c>
      <c r="D15" s="129" t="s">
        <v>76</v>
      </c>
      <c r="E15" s="130">
        <v>80</v>
      </c>
      <c r="F15" s="132"/>
      <c r="G15" s="139"/>
      <c r="H15" s="49">
        <f>F15*G15</f>
        <v>0</v>
      </c>
      <c r="I15" s="133"/>
      <c r="J15" s="133"/>
      <c r="K15" s="50">
        <f t="shared" ref="K15:K22" si="0">SUM(H15:J15)</f>
        <v>0</v>
      </c>
      <c r="L15" s="51">
        <f t="shared" ref="L15:L22" si="1">E15*F15</f>
        <v>0</v>
      </c>
      <c r="M15" s="49">
        <f t="shared" ref="M15:M22" si="2">H15*E15</f>
        <v>0</v>
      </c>
      <c r="N15" s="49">
        <f t="shared" ref="N15:N22" si="3">I15*E15</f>
        <v>0</v>
      </c>
      <c r="O15" s="49">
        <f t="shared" ref="O15:O22" si="4">J15*E15</f>
        <v>0</v>
      </c>
      <c r="P15" s="106">
        <f t="shared" ref="P15:P22" si="5">SUM(M15:O15)</f>
        <v>0</v>
      </c>
      <c r="Q15" s="77" t="s">
        <v>47</v>
      </c>
    </row>
    <row r="16" spans="1:17" ht="22.5">
      <c r="A16" s="40">
        <v>2</v>
      </c>
      <c r="B16" s="28" t="s">
        <v>151</v>
      </c>
      <c r="C16" s="134" t="s">
        <v>143</v>
      </c>
      <c r="D16" s="129" t="s">
        <v>89</v>
      </c>
      <c r="E16" s="130">
        <v>2.4</v>
      </c>
      <c r="F16" s="132"/>
      <c r="G16" s="139"/>
      <c r="H16" s="49">
        <f t="shared" ref="H16:H22" si="6">F16*G16</f>
        <v>0</v>
      </c>
      <c r="I16" s="133"/>
      <c r="J16" s="133"/>
      <c r="K16" s="50">
        <f t="shared" si="0"/>
        <v>0</v>
      </c>
      <c r="L16" s="51">
        <f t="shared" ref="L16:L22" si="7">E16*F16</f>
        <v>0</v>
      </c>
      <c r="M16" s="49">
        <f t="shared" ref="M16:M22" si="8">H16*E16</f>
        <v>0</v>
      </c>
      <c r="N16" s="49">
        <f t="shared" ref="N16:N22" si="9">I16*E16</f>
        <v>0</v>
      </c>
      <c r="O16" s="49">
        <f t="shared" ref="O16:O22" si="10">J16*E16</f>
        <v>0</v>
      </c>
      <c r="P16" s="106">
        <f t="shared" ref="P16:P22" si="11">SUM(M16:O16)</f>
        <v>0</v>
      </c>
      <c r="Q16" s="77" t="s">
        <v>47</v>
      </c>
    </row>
    <row r="17" spans="1:17" ht="22.5">
      <c r="A17" s="40">
        <v>3</v>
      </c>
      <c r="B17" s="28" t="s">
        <v>151</v>
      </c>
      <c r="C17" s="134" t="s">
        <v>145</v>
      </c>
      <c r="D17" s="129" t="s">
        <v>89</v>
      </c>
      <c r="E17" s="130">
        <v>14.399999999999999</v>
      </c>
      <c r="F17" s="51"/>
      <c r="G17" s="139"/>
      <c r="H17" s="49">
        <f t="shared" si="6"/>
        <v>0</v>
      </c>
      <c r="I17" s="133"/>
      <c r="J17" s="133"/>
      <c r="K17" s="50">
        <f t="shared" si="0"/>
        <v>0</v>
      </c>
      <c r="L17" s="51">
        <f t="shared" si="7"/>
        <v>0</v>
      </c>
      <c r="M17" s="49">
        <f t="shared" si="8"/>
        <v>0</v>
      </c>
      <c r="N17" s="49">
        <f t="shared" si="9"/>
        <v>0</v>
      </c>
      <c r="O17" s="49">
        <f t="shared" si="10"/>
        <v>0</v>
      </c>
      <c r="P17" s="106">
        <f t="shared" si="11"/>
        <v>0</v>
      </c>
      <c r="Q17" s="77" t="s">
        <v>47</v>
      </c>
    </row>
    <row r="18" spans="1:17" ht="22.5">
      <c r="A18" s="40">
        <v>4</v>
      </c>
      <c r="B18" s="28" t="s">
        <v>151</v>
      </c>
      <c r="C18" s="48" t="s">
        <v>146</v>
      </c>
      <c r="D18" s="28" t="s">
        <v>77</v>
      </c>
      <c r="E18" s="59">
        <v>1</v>
      </c>
      <c r="F18" s="51"/>
      <c r="G18" s="139"/>
      <c r="H18" s="49">
        <f t="shared" si="6"/>
        <v>0</v>
      </c>
      <c r="I18" s="49"/>
      <c r="J18" s="49"/>
      <c r="K18" s="50">
        <f t="shared" si="0"/>
        <v>0</v>
      </c>
      <c r="L18" s="51">
        <f t="shared" si="7"/>
        <v>0</v>
      </c>
      <c r="M18" s="49">
        <f t="shared" si="8"/>
        <v>0</v>
      </c>
      <c r="N18" s="49">
        <f t="shared" si="9"/>
        <v>0</v>
      </c>
      <c r="O18" s="49">
        <f t="shared" si="10"/>
        <v>0</v>
      </c>
      <c r="P18" s="106">
        <f t="shared" si="11"/>
        <v>0</v>
      </c>
      <c r="Q18" s="77" t="s">
        <v>47</v>
      </c>
    </row>
    <row r="19" spans="1:17" ht="22.5">
      <c r="A19" s="40">
        <v>5</v>
      </c>
      <c r="B19" s="28" t="s">
        <v>151</v>
      </c>
      <c r="C19" s="134" t="s">
        <v>147</v>
      </c>
      <c r="D19" s="129" t="s">
        <v>76</v>
      </c>
      <c r="E19" s="130">
        <v>80</v>
      </c>
      <c r="F19" s="51"/>
      <c r="G19" s="139"/>
      <c r="H19" s="49">
        <f t="shared" si="6"/>
        <v>0</v>
      </c>
      <c r="I19" s="49"/>
      <c r="J19" s="49"/>
      <c r="K19" s="50">
        <f t="shared" si="0"/>
        <v>0</v>
      </c>
      <c r="L19" s="51">
        <f t="shared" si="7"/>
        <v>0</v>
      </c>
      <c r="M19" s="49">
        <f t="shared" si="8"/>
        <v>0</v>
      </c>
      <c r="N19" s="49">
        <f t="shared" si="9"/>
        <v>0</v>
      </c>
      <c r="O19" s="49">
        <f t="shared" si="10"/>
        <v>0</v>
      </c>
      <c r="P19" s="106">
        <f t="shared" si="11"/>
        <v>0</v>
      </c>
      <c r="Q19" s="77" t="s">
        <v>47</v>
      </c>
    </row>
    <row r="20" spans="1:17" ht="22.5">
      <c r="A20" s="40">
        <v>6</v>
      </c>
      <c r="B20" s="28" t="s">
        <v>151</v>
      </c>
      <c r="C20" s="134" t="s">
        <v>148</v>
      </c>
      <c r="D20" s="129" t="s">
        <v>76</v>
      </c>
      <c r="E20" s="130">
        <v>80</v>
      </c>
      <c r="F20" s="51"/>
      <c r="G20" s="139"/>
      <c r="H20" s="49">
        <f t="shared" si="6"/>
        <v>0</v>
      </c>
      <c r="I20" s="49"/>
      <c r="J20" s="49"/>
      <c r="K20" s="50">
        <f t="shared" si="0"/>
        <v>0</v>
      </c>
      <c r="L20" s="51">
        <f t="shared" si="7"/>
        <v>0</v>
      </c>
      <c r="M20" s="49">
        <f t="shared" si="8"/>
        <v>0</v>
      </c>
      <c r="N20" s="49">
        <f t="shared" si="9"/>
        <v>0</v>
      </c>
      <c r="O20" s="49">
        <f t="shared" si="10"/>
        <v>0</v>
      </c>
      <c r="P20" s="106">
        <f t="shared" si="11"/>
        <v>0</v>
      </c>
      <c r="Q20" s="77" t="s">
        <v>47</v>
      </c>
    </row>
    <row r="21" spans="1:17" ht="22.5">
      <c r="A21" s="40">
        <v>7</v>
      </c>
      <c r="B21" s="28" t="s">
        <v>151</v>
      </c>
      <c r="C21" s="134" t="s">
        <v>149</v>
      </c>
      <c r="D21" s="129" t="s">
        <v>150</v>
      </c>
      <c r="E21" s="144">
        <v>1</v>
      </c>
      <c r="F21" s="51"/>
      <c r="G21" s="139"/>
      <c r="H21" s="49">
        <f t="shared" si="6"/>
        <v>0</v>
      </c>
      <c r="I21" s="49"/>
      <c r="J21" s="49"/>
      <c r="K21" s="50">
        <f t="shared" si="0"/>
        <v>0</v>
      </c>
      <c r="L21" s="51">
        <f t="shared" si="7"/>
        <v>0</v>
      </c>
      <c r="M21" s="49">
        <f t="shared" si="8"/>
        <v>0</v>
      </c>
      <c r="N21" s="49">
        <f t="shared" si="9"/>
        <v>0</v>
      </c>
      <c r="O21" s="49">
        <f t="shared" si="10"/>
        <v>0</v>
      </c>
      <c r="P21" s="106">
        <f t="shared" si="11"/>
        <v>0</v>
      </c>
      <c r="Q21" s="77" t="s">
        <v>48</v>
      </c>
    </row>
    <row r="22" spans="1:17" ht="22.5">
      <c r="A22" s="40">
        <v>8</v>
      </c>
      <c r="B22" s="28" t="s">
        <v>151</v>
      </c>
      <c r="C22" s="134" t="s">
        <v>228</v>
      </c>
      <c r="D22" s="129" t="s">
        <v>78</v>
      </c>
      <c r="E22" s="130">
        <v>4</v>
      </c>
      <c r="F22" s="51"/>
      <c r="G22" s="139"/>
      <c r="H22" s="49">
        <f t="shared" si="6"/>
        <v>0</v>
      </c>
      <c r="I22" s="49"/>
      <c r="J22" s="49"/>
      <c r="K22" s="50">
        <f t="shared" si="0"/>
        <v>0</v>
      </c>
      <c r="L22" s="51">
        <f t="shared" si="7"/>
        <v>0</v>
      </c>
      <c r="M22" s="49">
        <f t="shared" si="8"/>
        <v>0</v>
      </c>
      <c r="N22" s="49">
        <f t="shared" si="9"/>
        <v>0</v>
      </c>
      <c r="O22" s="49">
        <f t="shared" si="10"/>
        <v>0</v>
      </c>
      <c r="P22" s="106">
        <f t="shared" si="11"/>
        <v>0</v>
      </c>
      <c r="Q22" s="77" t="s">
        <v>48</v>
      </c>
    </row>
    <row r="23" spans="1:17" ht="12" customHeight="1" thickBot="1">
      <c r="A23" s="333" t="s">
        <v>63</v>
      </c>
      <c r="B23" s="334"/>
      <c r="C23" s="334"/>
      <c r="D23" s="334"/>
      <c r="E23" s="334"/>
      <c r="F23" s="334"/>
      <c r="G23" s="334"/>
      <c r="H23" s="334"/>
      <c r="I23" s="334"/>
      <c r="J23" s="334"/>
      <c r="K23" s="335"/>
      <c r="L23" s="74">
        <f>SUM(L14:L22)</f>
        <v>0</v>
      </c>
      <c r="M23" s="75">
        <f>SUM(M14:M22)</f>
        <v>0</v>
      </c>
      <c r="N23" s="75">
        <f>SUM(N14:N22)</f>
        <v>0</v>
      </c>
      <c r="O23" s="75">
        <f>SUM(O14:O22)</f>
        <v>0</v>
      </c>
      <c r="P23" s="76">
        <f>SUM(P14:P22)</f>
        <v>0</v>
      </c>
    </row>
    <row r="24" spans="1:17">
      <c r="A24" s="20"/>
      <c r="B24" s="20"/>
      <c r="C24" s="20"/>
      <c r="D24" s="20"/>
      <c r="E24" s="20"/>
      <c r="F24" s="20"/>
      <c r="G24" s="20"/>
      <c r="H24" s="20"/>
      <c r="I24" s="20"/>
      <c r="J24" s="20"/>
      <c r="K24" s="20"/>
      <c r="L24" s="20"/>
      <c r="M24" s="20"/>
      <c r="N24" s="20"/>
      <c r="O24" s="20"/>
      <c r="P24" s="20"/>
    </row>
    <row r="25" spans="1:17">
      <c r="A25" s="20"/>
      <c r="B25" s="20"/>
      <c r="C25" s="20"/>
      <c r="D25" s="20"/>
      <c r="E25" s="20"/>
      <c r="F25" s="20"/>
      <c r="G25" s="20"/>
      <c r="H25" s="20"/>
      <c r="I25" s="20"/>
      <c r="J25" s="20"/>
      <c r="K25" s="20"/>
      <c r="L25" s="20"/>
      <c r="M25" s="20"/>
      <c r="N25" s="20"/>
      <c r="O25" s="20"/>
      <c r="P25" s="20"/>
    </row>
    <row r="26" spans="1:17">
      <c r="A26" s="1" t="s">
        <v>14</v>
      </c>
      <c r="B26" s="20"/>
      <c r="C26" s="336">
        <f>'Kops n'!C35:H35</f>
        <v>0</v>
      </c>
      <c r="D26" s="336"/>
      <c r="E26" s="336"/>
      <c r="F26" s="336"/>
      <c r="G26" s="336"/>
      <c r="H26" s="336"/>
      <c r="I26" s="20"/>
      <c r="J26" s="20"/>
      <c r="K26" s="20"/>
      <c r="L26" s="20"/>
      <c r="M26" s="20"/>
      <c r="N26" s="20"/>
      <c r="O26" s="20"/>
      <c r="P26" s="20"/>
    </row>
    <row r="27" spans="1:17">
      <c r="A27" s="20"/>
      <c r="B27" s="20"/>
      <c r="C27" s="258" t="s">
        <v>15</v>
      </c>
      <c r="D27" s="258"/>
      <c r="E27" s="258"/>
      <c r="F27" s="258"/>
      <c r="G27" s="258"/>
      <c r="H27" s="258"/>
      <c r="I27" s="20"/>
      <c r="J27" s="20"/>
      <c r="K27" s="20"/>
      <c r="L27" s="20"/>
      <c r="M27" s="20"/>
      <c r="N27" s="20"/>
      <c r="O27" s="20"/>
      <c r="P27" s="20"/>
    </row>
    <row r="28" spans="1:17">
      <c r="A28" s="20"/>
      <c r="B28" s="20"/>
      <c r="C28" s="20"/>
      <c r="D28" s="20"/>
      <c r="E28" s="20"/>
      <c r="F28" s="20"/>
      <c r="G28" s="20"/>
      <c r="H28" s="20"/>
      <c r="I28" s="20"/>
      <c r="J28" s="20"/>
      <c r="K28" s="20"/>
      <c r="L28" s="20"/>
      <c r="M28" s="20"/>
      <c r="N28" s="20"/>
      <c r="O28" s="20"/>
      <c r="P28" s="20"/>
    </row>
    <row r="29" spans="1:17">
      <c r="A29" s="301" t="str">
        <f>'Kops n'!A38:D38</f>
        <v>Tāme sastādīta 2024. gada __.__________</v>
      </c>
      <c r="B29" s="302"/>
      <c r="C29" s="302"/>
      <c r="D29" s="302"/>
      <c r="E29" s="20"/>
      <c r="F29" s="20"/>
      <c r="G29" s="20"/>
      <c r="H29" s="20"/>
      <c r="I29" s="20"/>
      <c r="J29" s="20"/>
      <c r="K29" s="20"/>
      <c r="L29" s="20"/>
      <c r="M29" s="20"/>
      <c r="N29" s="20"/>
      <c r="O29" s="20"/>
      <c r="P29" s="20"/>
    </row>
    <row r="30" spans="1:17">
      <c r="A30" s="20"/>
      <c r="B30" s="20"/>
      <c r="C30" s="20"/>
      <c r="D30" s="20"/>
      <c r="E30" s="20"/>
      <c r="F30" s="20"/>
      <c r="G30" s="20"/>
      <c r="H30" s="20"/>
      <c r="I30" s="20"/>
      <c r="J30" s="20"/>
      <c r="K30" s="20"/>
      <c r="L30" s="20"/>
      <c r="M30" s="20"/>
      <c r="N30" s="20"/>
      <c r="O30" s="20"/>
      <c r="P30" s="20"/>
    </row>
    <row r="31" spans="1:17">
      <c r="A31" s="1" t="s">
        <v>41</v>
      </c>
      <c r="B31" s="20"/>
      <c r="C31" s="336">
        <f>'Kops n'!C40:H40</f>
        <v>0</v>
      </c>
      <c r="D31" s="336"/>
      <c r="E31" s="336"/>
      <c r="F31" s="336"/>
      <c r="G31" s="336"/>
      <c r="H31" s="336"/>
      <c r="I31" s="20"/>
      <c r="J31" s="20"/>
      <c r="K31" s="20"/>
      <c r="L31" s="20"/>
      <c r="M31" s="20"/>
      <c r="N31" s="20"/>
      <c r="O31" s="20"/>
      <c r="P31" s="20"/>
    </row>
    <row r="32" spans="1:17">
      <c r="A32" s="20"/>
      <c r="B32" s="20"/>
      <c r="C32" s="258" t="s">
        <v>15</v>
      </c>
      <c r="D32" s="258"/>
      <c r="E32" s="258"/>
      <c r="F32" s="258"/>
      <c r="G32" s="258"/>
      <c r="H32" s="258"/>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2" t="s">
        <v>16</v>
      </c>
      <c r="B34" s="52"/>
      <c r="C34" s="113">
        <f>'Kops n'!C43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C4:I4"/>
    <mergeCell ref="F12:K12"/>
    <mergeCell ref="A9:F9"/>
    <mergeCell ref="J9:M9"/>
    <mergeCell ref="D8:L8"/>
    <mergeCell ref="A23:K23"/>
    <mergeCell ref="C26:H26"/>
    <mergeCell ref="C27:H27"/>
    <mergeCell ref="A29:D29"/>
    <mergeCell ref="C31:H31"/>
    <mergeCell ref="N9:O9"/>
    <mergeCell ref="A12:A13"/>
    <mergeCell ref="B12:B13"/>
    <mergeCell ref="C12:C13"/>
    <mergeCell ref="D12:D13"/>
    <mergeCell ref="E12:E13"/>
    <mergeCell ref="L12:P12"/>
    <mergeCell ref="C2:I2"/>
    <mergeCell ref="C3:I3"/>
    <mergeCell ref="D5:L5"/>
    <mergeCell ref="D6:L6"/>
    <mergeCell ref="D7:L7"/>
  </mergeCells>
  <conditionalFormatting sqref="A14:B22 F19:F22">
    <cfRule type="cellIs" dxfId="67" priority="31" operator="equal">
      <formula>0</formula>
    </cfRule>
  </conditionalFormatting>
  <conditionalFormatting sqref="A9:F9">
    <cfRule type="containsText" dxfId="66" priority="28" operator="containsText" text="Tāme sastādīta  20__. gada tirgus cenās, pamatojoties uz ___ daļas rasējumiem">
      <formula>NOT(ISERROR(SEARCH("Tāme sastādīta  20__. gada tirgus cenās, pamatojoties uz ___ daļas rasējumiem",A9)))</formula>
    </cfRule>
  </conditionalFormatting>
  <conditionalFormatting sqref="A23:K23">
    <cfRule type="containsText" dxfId="65" priority="12" operator="containsText" text="Tiešās izmaksas kopā, t. sk. darba devēja sociālais nodoklis __.__% ">
      <formula>NOT(ISERROR(SEARCH("Tiešās izmaksas kopā, t. sk. darba devēja sociālais nodoklis __.__% ",A23)))</formula>
    </cfRule>
  </conditionalFormatting>
  <conditionalFormatting sqref="C21:E21">
    <cfRule type="cellIs" dxfId="64" priority="1" operator="equal">
      <formula>0</formula>
    </cfRule>
  </conditionalFormatting>
  <conditionalFormatting sqref="C14:G14 C18:F18">
    <cfRule type="cellIs" dxfId="63" priority="18" operator="equal">
      <formula>0</formula>
    </cfRule>
  </conditionalFormatting>
  <conditionalFormatting sqref="C26:H26">
    <cfRule type="cellIs" dxfId="62" priority="21" operator="equal">
      <formula>0</formula>
    </cfRule>
  </conditionalFormatting>
  <conditionalFormatting sqref="C31:H31">
    <cfRule type="cellIs" dxfId="61" priority="22" operator="equal">
      <formula>0</formula>
    </cfRule>
  </conditionalFormatting>
  <conditionalFormatting sqref="C2:I2">
    <cfRule type="cellIs" dxfId="60" priority="27" operator="equal">
      <formula>0</formula>
    </cfRule>
  </conditionalFormatting>
  <conditionalFormatting sqref="C4:I4">
    <cfRule type="cellIs" dxfId="59" priority="19" operator="equal">
      <formula>0</formula>
    </cfRule>
  </conditionalFormatting>
  <conditionalFormatting sqref="D1">
    <cfRule type="cellIs" dxfId="58" priority="14" operator="equal">
      <formula>0</formula>
    </cfRule>
  </conditionalFormatting>
  <conditionalFormatting sqref="D5:L8">
    <cfRule type="cellIs" dxfId="57" priority="15" operator="equal">
      <formula>0</formula>
    </cfRule>
  </conditionalFormatting>
  <conditionalFormatting sqref="F15:F17">
    <cfRule type="cellIs" dxfId="56" priority="4" operator="equal">
      <formula>0</formula>
    </cfRule>
  </conditionalFormatting>
  <conditionalFormatting sqref="G15:G22">
    <cfRule type="cellIs" dxfId="55" priority="7" operator="equal">
      <formula>0</formula>
    </cfRule>
  </conditionalFormatting>
  <conditionalFormatting sqref="H14:H22">
    <cfRule type="cellIs" dxfId="54" priority="10" operator="equal">
      <formula>0</formula>
    </cfRule>
  </conditionalFormatting>
  <conditionalFormatting sqref="I14:J22">
    <cfRule type="cellIs" dxfId="53" priority="2" operator="equal">
      <formula>0</formula>
    </cfRule>
  </conditionalFormatting>
  <conditionalFormatting sqref="K14:P22">
    <cfRule type="cellIs" dxfId="52" priority="9" operator="equal">
      <formula>0</formula>
    </cfRule>
  </conditionalFormatting>
  <conditionalFormatting sqref="L23:P23">
    <cfRule type="cellIs" dxfId="51" priority="20" operator="equal">
      <formula>0</formula>
    </cfRule>
  </conditionalFormatting>
  <conditionalFormatting sqref="N9:O9">
    <cfRule type="cellIs" dxfId="50" priority="30" operator="equal">
      <formula>0</formula>
    </cfRule>
  </conditionalFormatting>
  <conditionalFormatting sqref="Q14:Q22">
    <cfRule type="cellIs" dxfId="49" priority="8" operator="equal">
      <formula>0</formula>
    </cfRule>
  </conditionalFormatting>
  <dataValidations count="1">
    <dataValidation type="list" allowBlank="1" showInputMessage="1" showErrorMessage="1" sqref="Q14:Q22" xr:uid="{00000000-0002-0000-28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4" operator="containsText" id="{CA968219-76FB-4505-92C3-C4DDA46A6362}">
            <xm:f>NOT(ISERROR(SEARCH("Tāme sastādīta ____. gada ___. ______________",A29)))</xm:f>
            <xm:f>"Tāme sastādīta ____. gada ___. ______________"</xm:f>
            <x14:dxf>
              <font>
                <color auto="1"/>
              </font>
              <fill>
                <patternFill>
                  <bgColor rgb="FFC6EFCE"/>
                </patternFill>
              </fill>
            </x14:dxf>
          </x14:cfRule>
          <xm:sqref>A29</xm:sqref>
        </x14:conditionalFormatting>
        <x14:conditionalFormatting xmlns:xm="http://schemas.microsoft.com/office/excel/2006/main">
          <x14:cfRule type="containsText" priority="23" operator="containsText" id="{F298470E-59D4-4BDF-88C0-AD8C775F3EA9}">
            <xm:f>NOT(ISERROR(SEARCH("Sertifikāta Nr. _________________________________",A34)))</xm:f>
            <xm:f>"Sertifikāta Nr. _________________________________"</xm:f>
            <x14:dxf>
              <font>
                <color auto="1"/>
              </font>
              <fill>
                <patternFill>
                  <bgColor rgb="FFC6EFCE"/>
                </patternFill>
              </fill>
            </x14:dxf>
          </x14:cfRule>
          <xm:sqref>A34</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2">
    <tabColor rgb="FF7030A0"/>
  </sheetPr>
  <dimension ref="A1:P35"/>
  <sheetViews>
    <sheetView workbookViewId="0">
      <selection activeCell="A9" sqref="A9:F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'9a+c+n'!D1</f>
        <v>9</v>
      </c>
      <c r="E1" s="26"/>
      <c r="F1" s="26"/>
      <c r="G1" s="26"/>
      <c r="H1" s="26"/>
      <c r="I1" s="26"/>
      <c r="J1" s="26"/>
      <c r="N1" s="30"/>
      <c r="O1" s="31"/>
      <c r="P1" s="32"/>
    </row>
    <row r="2" spans="1:16">
      <c r="A2" s="33"/>
      <c r="B2" s="33"/>
      <c r="C2" s="324" t="str">
        <f>'9a+c+n'!C2:I2</f>
        <v>Labiekārtošana</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P23</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125" t="s">
        <v>61</v>
      </c>
    </row>
    <row r="14" spans="1:16">
      <c r="A14" s="63">
        <f>IF(P14=0,0,IF(COUNTBLANK(P14)=1,0,COUNTA($P$14:P14)))</f>
        <v>0</v>
      </c>
      <c r="B14" s="27">
        <f>IF($C$4="Attiecināmās izmaksas",IF('9a+c+n'!$Q14="A",'9a+c+n'!B14,0),0)</f>
        <v>0</v>
      </c>
      <c r="C14" s="27">
        <f>IF($C$4="Attiecināmās izmaksas",IF('9a+c+n'!$Q14="A",'9a+c+n'!C14,0),0)</f>
        <v>0</v>
      </c>
      <c r="D14" s="27">
        <f>IF($C$4="Attiecināmās izmaksas",IF('9a+c+n'!$Q14="A",'9a+c+n'!D14,0),0)</f>
        <v>0</v>
      </c>
      <c r="E14" s="57"/>
      <c r="F14" s="79"/>
      <c r="G14" s="27">
        <f>IF($C$4="Attiecināmās izmaksas",IF('9a+c+n'!$Q14="A",'9a+c+n'!G14,0),0)</f>
        <v>0</v>
      </c>
      <c r="H14" s="27">
        <f>IF($C$4="Attiecināmās izmaksas",IF('9a+c+n'!$Q14="A",'9a+c+n'!H14,0),0)</f>
        <v>0</v>
      </c>
      <c r="I14" s="27"/>
      <c r="J14" s="27"/>
      <c r="K14" s="57">
        <f>IF($C$4="Attiecināmās izmaksas",IF('9a+c+n'!$Q14="A",'9a+c+n'!K14,0),0)</f>
        <v>0</v>
      </c>
      <c r="L14" s="79">
        <f>IF($C$4="Attiecināmās izmaksas",IF('9a+c+n'!$Q14="A",'9a+c+n'!L14,0),0)</f>
        <v>0</v>
      </c>
      <c r="M14" s="27">
        <f>IF($C$4="Attiecināmās izmaksas",IF('9a+c+n'!$Q14="A",'9a+c+n'!M14,0),0)</f>
        <v>0</v>
      </c>
      <c r="N14" s="27">
        <f>IF($C$4="Attiecināmās izmaksas",IF('9a+c+n'!$Q14="A",'9a+c+n'!N14,0),0)</f>
        <v>0</v>
      </c>
      <c r="O14" s="27">
        <f>IF($C$4="Attiecināmās izmaksas",IF('9a+c+n'!$Q14="A",'9a+c+n'!O14,0),0)</f>
        <v>0</v>
      </c>
      <c r="P14" s="57">
        <f>IF($C$4="Attiecināmās izmaksas",IF('9a+c+n'!$Q14="A",'9a+c+n'!P14,0),0)</f>
        <v>0</v>
      </c>
    </row>
    <row r="15" spans="1:16" ht="22.5">
      <c r="A15" s="64">
        <f>IF(P15=0,0,IF(COUNTBLANK(P15)=1,0,COUNTA($P$14:P15)))</f>
        <v>0</v>
      </c>
      <c r="B15" s="28" t="str">
        <f>IF($C$4="Attiecināmās izmaksas",IF('9a+c+n'!$Q15="A",'9a+c+n'!B15,0),0)</f>
        <v>31-00000</v>
      </c>
      <c r="C15" s="28" t="str">
        <f>IF($C$4="Attiecināmās izmaksas",IF('9a+c+n'!$Q15="A",'9a+c+n'!C15,0),0)</f>
        <v>Betona bruģakmens"PRIZMA" vai ekvivalents, 100x200x60 ieklāšana 600mm joslā</v>
      </c>
      <c r="D15" s="28" t="str">
        <f>IF($C$4="Attiecināmās izmaksas",IF('9a+c+n'!$Q15="A",'9a+c+n'!D15,0),0)</f>
        <v>tm</v>
      </c>
      <c r="E15" s="59"/>
      <c r="F15" s="81"/>
      <c r="G15" s="28"/>
      <c r="H15" s="28">
        <f>IF($C$4="Attiecināmās izmaksas",IF('9a+c+n'!$Q15="A",'9a+c+n'!H15,0),0)</f>
        <v>0</v>
      </c>
      <c r="I15" s="28"/>
      <c r="J15" s="28"/>
      <c r="K15" s="59">
        <f>IF($C$4="Attiecināmās izmaksas",IF('9a+c+n'!$Q15="A",'9a+c+n'!K15,0),0)</f>
        <v>0</v>
      </c>
      <c r="L15" s="81">
        <f>IF($C$4="Attiecināmās izmaksas",IF('9a+c+n'!$Q15="A",'9a+c+n'!L15,0),0)</f>
        <v>0</v>
      </c>
      <c r="M15" s="28">
        <f>IF($C$4="Attiecināmās izmaksas",IF('9a+c+n'!$Q15="A",'9a+c+n'!M15,0),0)</f>
        <v>0</v>
      </c>
      <c r="N15" s="28">
        <f>IF($C$4="Attiecināmās izmaksas",IF('9a+c+n'!$Q15="A",'9a+c+n'!N15,0),0)</f>
        <v>0</v>
      </c>
      <c r="O15" s="28">
        <f>IF($C$4="Attiecināmās izmaksas",IF('9a+c+n'!$Q15="A",'9a+c+n'!O15,0),0)</f>
        <v>0</v>
      </c>
      <c r="P15" s="59">
        <f>IF($C$4="Attiecināmās izmaksas",IF('9a+c+n'!$Q15="A",'9a+c+n'!P15,0),0)</f>
        <v>0</v>
      </c>
    </row>
    <row r="16" spans="1:16" ht="22.5">
      <c r="A16" s="64">
        <f>IF(P16=0,0,IF(COUNTBLANK(P16)=1,0,COUNTA($P$14:P16)))</f>
        <v>0</v>
      </c>
      <c r="B16" s="28" t="str">
        <f>IF($C$4="Attiecināmās izmaksas",IF('9a+c+n'!$Q16="A",'9a+c+n'!B16,0),0)</f>
        <v>31-00000</v>
      </c>
      <c r="C16" s="28" t="str">
        <f>IF($C$4="Attiecināmās izmaksas",IF('9a+c+n'!$Q16="A",'9a+c+n'!C16,0),0)</f>
        <v>Dolomīta atsijas fr. 2 - 8; 50mm</v>
      </c>
      <c r="D16" s="28" t="str">
        <f>IF($C$4="Attiecināmās izmaksas",IF('9a+c+n'!$Q16="A",'9a+c+n'!D16,0),0)</f>
        <v>m3</v>
      </c>
      <c r="E16" s="59"/>
      <c r="F16" s="81"/>
      <c r="G16" s="28"/>
      <c r="H16" s="28">
        <f>IF($C$4="Attiecināmās izmaksas",IF('9a+c+n'!$Q16="A",'9a+c+n'!H16,0),0)</f>
        <v>0</v>
      </c>
      <c r="I16" s="28"/>
      <c r="J16" s="28"/>
      <c r="K16" s="59">
        <f>IF($C$4="Attiecināmās izmaksas",IF('9a+c+n'!$Q16="A",'9a+c+n'!K16,0),0)</f>
        <v>0</v>
      </c>
      <c r="L16" s="81">
        <f>IF($C$4="Attiecināmās izmaksas",IF('9a+c+n'!$Q16="A",'9a+c+n'!L16,0),0)</f>
        <v>0</v>
      </c>
      <c r="M16" s="28">
        <f>IF($C$4="Attiecināmās izmaksas",IF('9a+c+n'!$Q16="A",'9a+c+n'!M16,0),0)</f>
        <v>0</v>
      </c>
      <c r="N16" s="28">
        <f>IF($C$4="Attiecināmās izmaksas",IF('9a+c+n'!$Q16="A",'9a+c+n'!N16,0),0)</f>
        <v>0</v>
      </c>
      <c r="O16" s="28">
        <f>IF($C$4="Attiecināmās izmaksas",IF('9a+c+n'!$Q16="A",'9a+c+n'!O16,0),0)</f>
        <v>0</v>
      </c>
      <c r="P16" s="59">
        <f>IF($C$4="Attiecināmās izmaksas",IF('9a+c+n'!$Q16="A",'9a+c+n'!P16,0),0)</f>
        <v>0</v>
      </c>
    </row>
    <row r="17" spans="1:16" ht="22.5">
      <c r="A17" s="64">
        <f>IF(P17=0,0,IF(COUNTBLANK(P17)=1,0,COUNTA($P$14:P17)))</f>
        <v>0</v>
      </c>
      <c r="B17" s="28" t="str">
        <f>IF($C$4="Attiecināmās izmaksas",IF('9a+c+n'!$Q17="A",'9a+c+n'!B17,0),0)</f>
        <v>31-00000</v>
      </c>
      <c r="C17" s="28" t="str">
        <f>IF($C$4="Attiecināmās izmaksas",IF('9a+c+n'!$Q17="A",'9a+c+n'!C17,0),0)</f>
        <v>Šķembas fr. 20-60mm, biezums 150 mm</v>
      </c>
      <c r="D17" s="28" t="str">
        <f>IF($C$4="Attiecināmās izmaksas",IF('9a+c+n'!$Q17="A",'9a+c+n'!D17,0),0)</f>
        <v>m3</v>
      </c>
      <c r="E17" s="59"/>
      <c r="F17" s="81"/>
      <c r="G17" s="28"/>
      <c r="H17" s="28">
        <f>IF($C$4="Attiecināmās izmaksas",IF('9a+c+n'!$Q17="A",'9a+c+n'!H17,0),0)</f>
        <v>0</v>
      </c>
      <c r="I17" s="28"/>
      <c r="J17" s="28"/>
      <c r="K17" s="59">
        <f>IF($C$4="Attiecināmās izmaksas",IF('9a+c+n'!$Q17="A",'9a+c+n'!K17,0),0)</f>
        <v>0</v>
      </c>
      <c r="L17" s="81">
        <f>IF($C$4="Attiecināmās izmaksas",IF('9a+c+n'!$Q17="A",'9a+c+n'!L17,0),0)</f>
        <v>0</v>
      </c>
      <c r="M17" s="28">
        <f>IF($C$4="Attiecināmās izmaksas",IF('9a+c+n'!$Q17="A",'9a+c+n'!M17,0),0)</f>
        <v>0</v>
      </c>
      <c r="N17" s="28">
        <f>IF($C$4="Attiecināmās izmaksas",IF('9a+c+n'!$Q17="A",'9a+c+n'!N17,0),0)</f>
        <v>0</v>
      </c>
      <c r="O17" s="28">
        <f>IF($C$4="Attiecināmās izmaksas",IF('9a+c+n'!$Q17="A",'9a+c+n'!O17,0),0)</f>
        <v>0</v>
      </c>
      <c r="P17" s="59">
        <f>IF($C$4="Attiecināmās izmaksas",IF('9a+c+n'!$Q17="A",'9a+c+n'!P17,0),0)</f>
        <v>0</v>
      </c>
    </row>
    <row r="18" spans="1:16" ht="22.5">
      <c r="A18" s="64">
        <f>IF(P18=0,0,IF(COUNTBLANK(P18)=1,0,COUNTA($P$14:P18)))</f>
        <v>0</v>
      </c>
      <c r="B18" s="28" t="str">
        <f>IF($C$4="Attiecināmās izmaksas",IF('9a+c+n'!$Q18="A",'9a+c+n'!B18,0),0)</f>
        <v>31-00000</v>
      </c>
      <c r="C18" s="28" t="str">
        <f>IF($C$4="Attiecināmās izmaksas",IF('9a+c+n'!$Q18="A",'9a+c+n'!C18,0),0)</f>
        <v>Esošās grunts blietēšana</v>
      </c>
      <c r="D18" s="28" t="str">
        <f>IF($C$4="Attiecināmās izmaksas",IF('9a+c+n'!$Q18="A",'9a+c+n'!D18,0),0)</f>
        <v>kompl</v>
      </c>
      <c r="E18" s="59"/>
      <c r="F18" s="81"/>
      <c r="G18" s="28"/>
      <c r="H18" s="28">
        <f>IF($C$4="Attiecināmās izmaksas",IF('9a+c+n'!$Q18="A",'9a+c+n'!H18,0),0)</f>
        <v>0</v>
      </c>
      <c r="I18" s="28"/>
      <c r="J18" s="28"/>
      <c r="K18" s="59">
        <f>IF($C$4="Attiecināmās izmaksas",IF('9a+c+n'!$Q18="A",'9a+c+n'!K18,0),0)</f>
        <v>0</v>
      </c>
      <c r="L18" s="81">
        <f>IF($C$4="Attiecināmās izmaksas",IF('9a+c+n'!$Q18="A",'9a+c+n'!L18,0),0)</f>
        <v>0</v>
      </c>
      <c r="M18" s="28">
        <f>IF($C$4="Attiecināmās izmaksas",IF('9a+c+n'!$Q18="A",'9a+c+n'!M18,0),0)</f>
        <v>0</v>
      </c>
      <c r="N18" s="28">
        <f>IF($C$4="Attiecināmās izmaksas",IF('9a+c+n'!$Q18="A",'9a+c+n'!N18,0),0)</f>
        <v>0</v>
      </c>
      <c r="O18" s="28">
        <f>IF($C$4="Attiecināmās izmaksas",IF('9a+c+n'!$Q18="A",'9a+c+n'!O18,0),0)</f>
        <v>0</v>
      </c>
      <c r="P18" s="59">
        <f>IF($C$4="Attiecināmās izmaksas",IF('9a+c+n'!$Q18="A",'9a+c+n'!P18,0),0)</f>
        <v>0</v>
      </c>
    </row>
    <row r="19" spans="1:16" ht="22.5">
      <c r="A19" s="64">
        <f>IF(P19=0,0,IF(COUNTBLANK(P19)=1,0,COUNTA($P$14:P19)))</f>
        <v>0</v>
      </c>
      <c r="B19" s="28" t="str">
        <f>IF($C$4="Attiecināmās izmaksas",IF('9a+c+n'!$Q19="A",'9a+c+n'!B19,0),0)</f>
        <v>31-00000</v>
      </c>
      <c r="C19" s="28" t="str">
        <f>IF($C$4="Attiecināmās izmaksas",IF('9a+c+n'!$Q19="A",'9a+c+n'!C19,0),0)</f>
        <v>Betona bortakmeņa BR 100.20.8 iebūve</v>
      </c>
      <c r="D19" s="28" t="str">
        <f>IF($C$4="Attiecināmās izmaksas",IF('9a+c+n'!$Q19="A",'9a+c+n'!D19,0),0)</f>
        <v>tm</v>
      </c>
      <c r="E19" s="59"/>
      <c r="F19" s="81"/>
      <c r="G19" s="28"/>
      <c r="H19" s="28">
        <f>IF($C$4="Attiecināmās izmaksas",IF('9a+c+n'!$Q19="A",'9a+c+n'!H19,0),0)</f>
        <v>0</v>
      </c>
      <c r="I19" s="28"/>
      <c r="J19" s="28"/>
      <c r="K19" s="59">
        <f>IF($C$4="Attiecināmās izmaksas",IF('9a+c+n'!$Q19="A",'9a+c+n'!K19,0),0)</f>
        <v>0</v>
      </c>
      <c r="L19" s="81">
        <f>IF($C$4="Attiecināmās izmaksas",IF('9a+c+n'!$Q19="A",'9a+c+n'!L19,0),0)</f>
        <v>0</v>
      </c>
      <c r="M19" s="28">
        <f>IF($C$4="Attiecināmās izmaksas",IF('9a+c+n'!$Q19="A",'9a+c+n'!M19,0),0)</f>
        <v>0</v>
      </c>
      <c r="N19" s="28">
        <f>IF($C$4="Attiecināmās izmaksas",IF('9a+c+n'!$Q19="A",'9a+c+n'!N19,0),0)</f>
        <v>0</v>
      </c>
      <c r="O19" s="28">
        <f>IF($C$4="Attiecināmās izmaksas",IF('9a+c+n'!$Q19="A",'9a+c+n'!O19,0),0)</f>
        <v>0</v>
      </c>
      <c r="P19" s="59">
        <f>IF($C$4="Attiecināmās izmaksas",IF('9a+c+n'!$Q19="A",'9a+c+n'!P19,0),0)</f>
        <v>0</v>
      </c>
    </row>
    <row r="20" spans="1:16" ht="22.5">
      <c r="A20" s="64">
        <f>IF(P20=0,0,IF(COUNTBLANK(P20)=1,0,COUNTA($P$14:P20)))</f>
        <v>0</v>
      </c>
      <c r="B20" s="28" t="str">
        <f>IF($C$4="Attiecināmās izmaksas",IF('9a+c+n'!$Q20="A",'9a+c+n'!B20,0),0)</f>
        <v>31-00000</v>
      </c>
      <c r="C20" s="28" t="str">
        <f>IF($C$4="Attiecināmās izmaksas",IF('9a+c+n'!$Q20="A",'9a+c+n'!C20,0),0)</f>
        <v>Betona C16/20 pamatnes izveidošana bortakmens pamatnei</v>
      </c>
      <c r="D20" s="28" t="str">
        <f>IF($C$4="Attiecināmās izmaksas",IF('9a+c+n'!$Q20="A",'9a+c+n'!D20,0),0)</f>
        <v>tm</v>
      </c>
      <c r="E20" s="59"/>
      <c r="F20" s="81"/>
      <c r="G20" s="28"/>
      <c r="H20" s="28">
        <f>IF($C$4="Attiecināmās izmaksas",IF('9a+c+n'!$Q20="A",'9a+c+n'!H20,0),0)</f>
        <v>0</v>
      </c>
      <c r="I20" s="28"/>
      <c r="J20" s="28"/>
      <c r="K20" s="59">
        <f>IF($C$4="Attiecināmās izmaksas",IF('9a+c+n'!$Q20="A",'9a+c+n'!K20,0),0)</f>
        <v>0</v>
      </c>
      <c r="L20" s="81">
        <f>IF($C$4="Attiecināmās izmaksas",IF('9a+c+n'!$Q20="A",'9a+c+n'!L20,0),0)</f>
        <v>0</v>
      </c>
      <c r="M20" s="28">
        <f>IF($C$4="Attiecināmās izmaksas",IF('9a+c+n'!$Q20="A",'9a+c+n'!M20,0),0)</f>
        <v>0</v>
      </c>
      <c r="N20" s="28">
        <f>IF($C$4="Attiecināmās izmaksas",IF('9a+c+n'!$Q20="A",'9a+c+n'!N20,0),0)</f>
        <v>0</v>
      </c>
      <c r="O20" s="28">
        <f>IF($C$4="Attiecināmās izmaksas",IF('9a+c+n'!$Q20="A",'9a+c+n'!O20,0),0)</f>
        <v>0</v>
      </c>
      <c r="P20" s="59">
        <f>IF($C$4="Attiecināmās izmaksas",IF('9a+c+n'!$Q20="A",'9a+c+n'!P20,0),0)</f>
        <v>0</v>
      </c>
    </row>
    <row r="21" spans="1:16">
      <c r="A21" s="64">
        <f>IF(P21=0,0,IF(COUNTBLANK(P21)=1,0,COUNTA($P$14:P21)))</f>
        <v>0</v>
      </c>
      <c r="B21" s="28">
        <f>IF($C$4="Attiecināmās izmaksas",IF('9a+c+n'!$Q21="A",'9a+c+n'!B21,0),0)</f>
        <v>0</v>
      </c>
      <c r="C21" s="28">
        <f>IF($C$4="Attiecināmās izmaksas",IF('9a+c+n'!$Q21="A",'9a+c+n'!C21,0),0)</f>
        <v>0</v>
      </c>
      <c r="D21" s="28">
        <f>IF($C$4="Attiecināmās izmaksas",IF('9a+c+n'!$Q21="A",'9a+c+n'!D21,0),0)</f>
        <v>0</v>
      </c>
      <c r="E21" s="59"/>
      <c r="F21" s="81"/>
      <c r="G21" s="28"/>
      <c r="H21" s="28">
        <f>IF($C$4="Attiecināmās izmaksas",IF('9a+c+n'!$Q21="A",'9a+c+n'!H21,0),0)</f>
        <v>0</v>
      </c>
      <c r="I21" s="28"/>
      <c r="J21" s="28"/>
      <c r="K21" s="59">
        <f>IF($C$4="Attiecināmās izmaksas",IF('9a+c+n'!$Q21="A",'9a+c+n'!K21,0),0)</f>
        <v>0</v>
      </c>
      <c r="L21" s="81">
        <f>IF($C$4="Attiecināmās izmaksas",IF('9a+c+n'!$Q21="A",'9a+c+n'!L21,0),0)</f>
        <v>0</v>
      </c>
      <c r="M21" s="28">
        <f>IF($C$4="Attiecināmās izmaksas",IF('9a+c+n'!$Q21="A",'9a+c+n'!M21,0),0)</f>
        <v>0</v>
      </c>
      <c r="N21" s="28">
        <f>IF($C$4="Attiecināmās izmaksas",IF('9a+c+n'!$Q21="A",'9a+c+n'!N21,0),0)</f>
        <v>0</v>
      </c>
      <c r="O21" s="28">
        <f>IF($C$4="Attiecināmās izmaksas",IF('9a+c+n'!$Q21="A",'9a+c+n'!O21,0),0)</f>
        <v>0</v>
      </c>
      <c r="P21" s="59">
        <f>IF($C$4="Attiecināmās izmaksas",IF('9a+c+n'!$Q21="A",'9a+c+n'!P21,0),0)</f>
        <v>0</v>
      </c>
    </row>
    <row r="22" spans="1:16">
      <c r="A22" s="64">
        <f>IF(P22=0,0,IF(COUNTBLANK(P22)=1,0,COUNTA($P$14:P22)))</f>
        <v>0</v>
      </c>
      <c r="B22" s="28">
        <f>IF($C$4="Attiecināmās izmaksas",IF('9a+c+n'!$Q22="A",'9a+c+n'!B22,0),0)</f>
        <v>0</v>
      </c>
      <c r="C22" s="28">
        <f>IF($C$4="Attiecināmās izmaksas",IF('9a+c+n'!$Q22="A",'9a+c+n'!C22,0),0)</f>
        <v>0</v>
      </c>
      <c r="D22" s="28">
        <f>IF($C$4="Attiecināmās izmaksas",IF('9a+c+n'!$Q22="A",'9a+c+n'!D22,0),0)</f>
        <v>0</v>
      </c>
      <c r="E22" s="59"/>
      <c r="F22" s="81"/>
      <c r="G22" s="28"/>
      <c r="H22" s="28">
        <f>IF($C$4="Attiecināmās izmaksas",IF('9a+c+n'!$Q22="A",'9a+c+n'!H22,0),0)</f>
        <v>0</v>
      </c>
      <c r="I22" s="28"/>
      <c r="J22" s="28"/>
      <c r="K22" s="59">
        <f>IF($C$4="Attiecināmās izmaksas",IF('9a+c+n'!$Q22="A",'9a+c+n'!K22,0),0)</f>
        <v>0</v>
      </c>
      <c r="L22" s="81">
        <f>IF($C$4="Attiecināmās izmaksas",IF('9a+c+n'!$Q22="A",'9a+c+n'!L22,0),0)</f>
        <v>0</v>
      </c>
      <c r="M22" s="28">
        <f>IF($C$4="Attiecināmās izmaksas",IF('9a+c+n'!$Q22="A",'9a+c+n'!M22,0),0)</f>
        <v>0</v>
      </c>
      <c r="N22" s="28">
        <f>IF($C$4="Attiecināmās izmaksas",IF('9a+c+n'!$Q22="A",'9a+c+n'!N22,0),0)</f>
        <v>0</v>
      </c>
      <c r="O22" s="28">
        <f>IF($C$4="Attiecināmās izmaksas",IF('9a+c+n'!$Q22="A",'9a+c+n'!O22,0),0)</f>
        <v>0</v>
      </c>
      <c r="P22" s="59">
        <f>IF($C$4="Attiecināmās izmaksas",IF('9a+c+n'!$Q22="A",'9a+c+n'!P22,0),0)</f>
        <v>0</v>
      </c>
    </row>
    <row r="23" spans="1:16" ht="12" customHeight="1" thickBot="1">
      <c r="A23" s="333" t="s">
        <v>63</v>
      </c>
      <c r="B23" s="334"/>
      <c r="C23" s="334"/>
      <c r="D23" s="334"/>
      <c r="E23" s="334"/>
      <c r="F23" s="334"/>
      <c r="G23" s="334"/>
      <c r="H23" s="334"/>
      <c r="I23" s="334"/>
      <c r="J23" s="334"/>
      <c r="K23" s="335"/>
      <c r="L23" s="74">
        <f>SUM(L14:L22)</f>
        <v>0</v>
      </c>
      <c r="M23" s="75">
        <f>SUM(M14:M22)</f>
        <v>0</v>
      </c>
      <c r="N23" s="75">
        <f>SUM(N14:N22)</f>
        <v>0</v>
      </c>
      <c r="O23" s="75">
        <f>SUM(O14:O22)</f>
        <v>0</v>
      </c>
      <c r="P23" s="76">
        <f>SUM(P14:P22)</f>
        <v>0</v>
      </c>
    </row>
    <row r="24" spans="1:16">
      <c r="A24" s="20"/>
      <c r="B24" s="20"/>
      <c r="C24" s="20"/>
      <c r="D24" s="20"/>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14</v>
      </c>
      <c r="B26" s="20"/>
      <c r="C26" s="336">
        <f>'Kops n'!C35:H35</f>
        <v>0</v>
      </c>
      <c r="D26" s="336"/>
      <c r="E26" s="336"/>
      <c r="F26" s="336"/>
      <c r="G26" s="336"/>
      <c r="H26" s="336"/>
      <c r="I26" s="20"/>
      <c r="J26" s="20"/>
      <c r="K26" s="20"/>
      <c r="L26" s="20"/>
      <c r="M26" s="20"/>
      <c r="N26" s="20"/>
      <c r="O26" s="20"/>
      <c r="P26" s="20"/>
    </row>
    <row r="27" spans="1:16">
      <c r="A27" s="20"/>
      <c r="B27" s="20"/>
      <c r="C27" s="258" t="s">
        <v>15</v>
      </c>
      <c r="D27" s="258"/>
      <c r="E27" s="258"/>
      <c r="F27" s="258"/>
      <c r="G27" s="258"/>
      <c r="H27" s="258"/>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301" t="str">
        <f>'Kops n'!A38:D38</f>
        <v>Tāme sastādīta 2024. gada __.__________</v>
      </c>
      <c r="B29" s="302"/>
      <c r="C29" s="302"/>
      <c r="D29" s="302"/>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 t="s">
        <v>41</v>
      </c>
      <c r="B31" s="20"/>
      <c r="C31" s="336">
        <f>'Kops n'!C40:H40</f>
        <v>0</v>
      </c>
      <c r="D31" s="336"/>
      <c r="E31" s="336"/>
      <c r="F31" s="336"/>
      <c r="G31" s="336"/>
      <c r="H31" s="336"/>
      <c r="I31" s="20"/>
      <c r="J31" s="20"/>
      <c r="K31" s="20"/>
      <c r="L31" s="20"/>
      <c r="M31" s="20"/>
      <c r="N31" s="20"/>
      <c r="O31" s="20"/>
      <c r="P31" s="20"/>
    </row>
    <row r="32" spans="1:16">
      <c r="A32" s="20"/>
      <c r="B32" s="20"/>
      <c r="C32" s="258" t="s">
        <v>15</v>
      </c>
      <c r="D32" s="258"/>
      <c r="E32" s="258"/>
      <c r="F32" s="258"/>
      <c r="G32" s="258"/>
      <c r="H32" s="258"/>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2" t="s">
        <v>16</v>
      </c>
      <c r="B34" s="52"/>
      <c r="C34" s="113">
        <f>'Kops n'!C43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L12:P12"/>
    <mergeCell ref="A23:K23"/>
    <mergeCell ref="C26:H26"/>
    <mergeCell ref="C27:H27"/>
    <mergeCell ref="A29:D29"/>
    <mergeCell ref="C31:H31"/>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3:K23">
    <cfRule type="containsText" dxfId="48" priority="3" operator="containsText" text="Tiešās izmaksas kopā, t. sk. darba devēja sociālais nodoklis __.__% ">
      <formula>NOT(ISERROR(SEARCH("Tiešās izmaksas kopā, t. sk. darba devēja sociālais nodoklis __.__% ",A23)))</formula>
    </cfRule>
  </conditionalFormatting>
  <conditionalFormatting sqref="C2:I2 D5:L8 N9:O9 A14:P22 L23:P23 C26:H26 C31:H31 C34">
    <cfRule type="cellIs" dxfId="47" priority="2" operator="equal">
      <formula>0</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7030A0"/>
  </sheetPr>
  <dimension ref="A1:P35"/>
  <sheetViews>
    <sheetView workbookViewId="0">
      <selection activeCell="A9" sqref="A9:F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'9a+c+n'!D1</f>
        <v>9</v>
      </c>
      <c r="E1" s="26"/>
      <c r="F1" s="26"/>
      <c r="G1" s="26"/>
      <c r="H1" s="26"/>
      <c r="I1" s="26"/>
      <c r="J1" s="26"/>
      <c r="N1" s="30"/>
      <c r="O1" s="31"/>
      <c r="P1" s="32"/>
    </row>
    <row r="2" spans="1:16">
      <c r="A2" s="33"/>
      <c r="B2" s="33"/>
      <c r="C2" s="324" t="str">
        <f>'9a+c+n'!C2:I2</f>
        <v>Labiekārtošana</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P23</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IF($C$4="citu pasākumu izmaksas",IF('9a+c+n'!$Q14="C",'9a+c+n'!B14,0))</f>
        <v>0</v>
      </c>
      <c r="C14" s="27">
        <f>IF($C$4="citu pasākumu izmaksas",IF('9a+c+n'!$Q14="C",'9a+c+n'!C14,0))</f>
        <v>0</v>
      </c>
      <c r="D14" s="27">
        <f>IF($C$4="citu pasākumu izmaksas",IF('9a+c+n'!$Q14="C",'9a+c+n'!D14,0))</f>
        <v>0</v>
      </c>
      <c r="E14" s="57"/>
      <c r="F14" s="79"/>
      <c r="G14" s="27">
        <f>IF($C$4="citu pasākumu izmaksas",IF('9a+c+n'!$Q14="C",'9a+c+n'!G14,0))</f>
        <v>0</v>
      </c>
      <c r="H14" s="27">
        <f>IF($C$4="citu pasākumu izmaksas",IF('9a+c+n'!$Q14="C",'9a+c+n'!H14,0))</f>
        <v>0</v>
      </c>
      <c r="I14" s="27"/>
      <c r="J14" s="27"/>
      <c r="K14" s="57">
        <f>IF($C$4="citu pasākumu izmaksas",IF('9a+c+n'!$Q14="C",'9a+c+n'!K14,0))</f>
        <v>0</v>
      </c>
      <c r="L14" s="107">
        <f>IF($C$4="citu pasākumu izmaksas",IF('9a+c+n'!$Q14="C",'9a+c+n'!L14,0))</f>
        <v>0</v>
      </c>
      <c r="M14" s="27">
        <f>IF($C$4="citu pasākumu izmaksas",IF('9a+c+n'!$Q14="C",'9a+c+n'!M14,0))</f>
        <v>0</v>
      </c>
      <c r="N14" s="27">
        <f>IF($C$4="citu pasākumu izmaksas",IF('9a+c+n'!$Q14="C",'9a+c+n'!N14,0))</f>
        <v>0</v>
      </c>
      <c r="O14" s="27">
        <f>IF($C$4="citu pasākumu izmaksas",IF('9a+c+n'!$Q14="C",'9a+c+n'!O14,0))</f>
        <v>0</v>
      </c>
      <c r="P14" s="57">
        <f>IF($C$4="citu pasākumu izmaksas",IF('9a+c+n'!$Q14="C",'9a+c+n'!P14,0))</f>
        <v>0</v>
      </c>
    </row>
    <row r="15" spans="1:16">
      <c r="A15" s="64">
        <f>IF(P15=0,0,IF(COUNTBLANK(P15)=1,0,COUNTA($P$14:P15)))</f>
        <v>0</v>
      </c>
      <c r="B15" s="28">
        <f>IF($C$4="citu pasākumu izmaksas",IF('9a+c+n'!$Q15="C",'9a+c+n'!B15,0))</f>
        <v>0</v>
      </c>
      <c r="C15" s="28">
        <f>IF($C$4="citu pasākumu izmaksas",IF('9a+c+n'!$Q15="C",'9a+c+n'!C15,0))</f>
        <v>0</v>
      </c>
      <c r="D15" s="28">
        <f>IF($C$4="citu pasākumu izmaksas",IF('9a+c+n'!$Q15="C",'9a+c+n'!D15,0))</f>
        <v>0</v>
      </c>
      <c r="E15" s="59"/>
      <c r="F15" s="81"/>
      <c r="G15" s="28"/>
      <c r="H15" s="28">
        <f>IF($C$4="citu pasākumu izmaksas",IF('9a+c+n'!$Q15="C",'9a+c+n'!H15,0))</f>
        <v>0</v>
      </c>
      <c r="I15" s="28"/>
      <c r="J15" s="28"/>
      <c r="K15" s="59">
        <f>IF($C$4="citu pasākumu izmaksas",IF('9a+c+n'!$Q15="C",'9a+c+n'!K15,0))</f>
        <v>0</v>
      </c>
      <c r="L15" s="108">
        <f>IF($C$4="citu pasākumu izmaksas",IF('9a+c+n'!$Q15="C",'9a+c+n'!L15,0))</f>
        <v>0</v>
      </c>
      <c r="M15" s="28">
        <f>IF($C$4="citu pasākumu izmaksas",IF('9a+c+n'!$Q15="C",'9a+c+n'!M15,0))</f>
        <v>0</v>
      </c>
      <c r="N15" s="28">
        <f>IF($C$4="citu pasākumu izmaksas",IF('9a+c+n'!$Q15="C",'9a+c+n'!N15,0))</f>
        <v>0</v>
      </c>
      <c r="O15" s="28">
        <f>IF($C$4="citu pasākumu izmaksas",IF('9a+c+n'!$Q15="C",'9a+c+n'!O15,0))</f>
        <v>0</v>
      </c>
      <c r="P15" s="59">
        <f>IF($C$4="citu pasākumu izmaksas",IF('9a+c+n'!$Q15="C",'9a+c+n'!P15,0))</f>
        <v>0</v>
      </c>
    </row>
    <row r="16" spans="1:16">
      <c r="A16" s="64">
        <f>IF(P16=0,0,IF(COUNTBLANK(P16)=1,0,COUNTA($P$14:P16)))</f>
        <v>0</v>
      </c>
      <c r="B16" s="28">
        <f>IF($C$4="citu pasākumu izmaksas",IF('9a+c+n'!$Q16="C",'9a+c+n'!B16,0))</f>
        <v>0</v>
      </c>
      <c r="C16" s="28">
        <f>IF($C$4="citu pasākumu izmaksas",IF('9a+c+n'!$Q16="C",'9a+c+n'!C16,0))</f>
        <v>0</v>
      </c>
      <c r="D16" s="28">
        <f>IF($C$4="citu pasākumu izmaksas",IF('9a+c+n'!$Q16="C",'9a+c+n'!D16,0))</f>
        <v>0</v>
      </c>
      <c r="E16" s="59"/>
      <c r="F16" s="81"/>
      <c r="G16" s="28"/>
      <c r="H16" s="28">
        <f>IF($C$4="citu pasākumu izmaksas",IF('9a+c+n'!$Q16="C",'9a+c+n'!H16,0))</f>
        <v>0</v>
      </c>
      <c r="I16" s="28"/>
      <c r="J16" s="28"/>
      <c r="K16" s="59">
        <f>IF($C$4="citu pasākumu izmaksas",IF('9a+c+n'!$Q16="C",'9a+c+n'!K16,0))</f>
        <v>0</v>
      </c>
      <c r="L16" s="108">
        <f>IF($C$4="citu pasākumu izmaksas",IF('9a+c+n'!$Q16="C",'9a+c+n'!L16,0))</f>
        <v>0</v>
      </c>
      <c r="M16" s="28">
        <f>IF($C$4="citu pasākumu izmaksas",IF('9a+c+n'!$Q16="C",'9a+c+n'!M16,0))</f>
        <v>0</v>
      </c>
      <c r="N16" s="28">
        <f>IF($C$4="citu pasākumu izmaksas",IF('9a+c+n'!$Q16="C",'9a+c+n'!N16,0))</f>
        <v>0</v>
      </c>
      <c r="O16" s="28">
        <f>IF($C$4="citu pasākumu izmaksas",IF('9a+c+n'!$Q16="C",'9a+c+n'!O16,0))</f>
        <v>0</v>
      </c>
      <c r="P16" s="59">
        <f>IF($C$4="citu pasākumu izmaksas",IF('9a+c+n'!$Q16="C",'9a+c+n'!P16,0))</f>
        <v>0</v>
      </c>
    </row>
    <row r="17" spans="1:16">
      <c r="A17" s="64">
        <f>IF(P17=0,0,IF(COUNTBLANK(P17)=1,0,COUNTA($P$14:P17)))</f>
        <v>0</v>
      </c>
      <c r="B17" s="28">
        <f>IF($C$4="citu pasākumu izmaksas",IF('9a+c+n'!$Q17="C",'9a+c+n'!B17,0))</f>
        <v>0</v>
      </c>
      <c r="C17" s="28">
        <f>IF($C$4="citu pasākumu izmaksas",IF('9a+c+n'!$Q17="C",'9a+c+n'!C17,0))</f>
        <v>0</v>
      </c>
      <c r="D17" s="28">
        <f>IF($C$4="citu pasākumu izmaksas",IF('9a+c+n'!$Q17="C",'9a+c+n'!D17,0))</f>
        <v>0</v>
      </c>
      <c r="E17" s="59"/>
      <c r="F17" s="81"/>
      <c r="G17" s="28"/>
      <c r="H17" s="28">
        <f>IF($C$4="citu pasākumu izmaksas",IF('9a+c+n'!$Q17="C",'9a+c+n'!H17,0))</f>
        <v>0</v>
      </c>
      <c r="I17" s="28"/>
      <c r="J17" s="28"/>
      <c r="K17" s="59">
        <f>IF($C$4="citu pasākumu izmaksas",IF('9a+c+n'!$Q17="C",'9a+c+n'!K17,0))</f>
        <v>0</v>
      </c>
      <c r="L17" s="108">
        <f>IF($C$4="citu pasākumu izmaksas",IF('9a+c+n'!$Q17="C",'9a+c+n'!L17,0))</f>
        <v>0</v>
      </c>
      <c r="M17" s="28">
        <f>IF($C$4="citu pasākumu izmaksas",IF('9a+c+n'!$Q17="C",'9a+c+n'!M17,0))</f>
        <v>0</v>
      </c>
      <c r="N17" s="28">
        <f>IF($C$4="citu pasākumu izmaksas",IF('9a+c+n'!$Q17="C",'9a+c+n'!N17,0))</f>
        <v>0</v>
      </c>
      <c r="O17" s="28">
        <f>IF($C$4="citu pasākumu izmaksas",IF('9a+c+n'!$Q17="C",'9a+c+n'!O17,0))</f>
        <v>0</v>
      </c>
      <c r="P17" s="59">
        <f>IF($C$4="citu pasākumu izmaksas",IF('9a+c+n'!$Q17="C",'9a+c+n'!P17,0))</f>
        <v>0</v>
      </c>
    </row>
    <row r="18" spans="1:16">
      <c r="A18" s="64">
        <f>IF(P18=0,0,IF(COUNTBLANK(P18)=1,0,COUNTA($P$14:P18)))</f>
        <v>0</v>
      </c>
      <c r="B18" s="28">
        <f>IF($C$4="citu pasākumu izmaksas",IF('9a+c+n'!$Q18="C",'9a+c+n'!B18,0))</f>
        <v>0</v>
      </c>
      <c r="C18" s="28">
        <f>IF($C$4="citu pasākumu izmaksas",IF('9a+c+n'!$Q18="C",'9a+c+n'!C18,0))</f>
        <v>0</v>
      </c>
      <c r="D18" s="28">
        <f>IF($C$4="citu pasākumu izmaksas",IF('9a+c+n'!$Q18="C",'9a+c+n'!D18,0))</f>
        <v>0</v>
      </c>
      <c r="E18" s="59"/>
      <c r="F18" s="81"/>
      <c r="G18" s="28"/>
      <c r="H18" s="28">
        <f>IF($C$4="citu pasākumu izmaksas",IF('9a+c+n'!$Q18="C",'9a+c+n'!H18,0))</f>
        <v>0</v>
      </c>
      <c r="I18" s="28"/>
      <c r="J18" s="28"/>
      <c r="K18" s="59">
        <f>IF($C$4="citu pasākumu izmaksas",IF('9a+c+n'!$Q18="C",'9a+c+n'!K18,0))</f>
        <v>0</v>
      </c>
      <c r="L18" s="108">
        <f>IF($C$4="citu pasākumu izmaksas",IF('9a+c+n'!$Q18="C",'9a+c+n'!L18,0))</f>
        <v>0</v>
      </c>
      <c r="M18" s="28">
        <f>IF($C$4="citu pasākumu izmaksas",IF('9a+c+n'!$Q18="C",'9a+c+n'!M18,0))</f>
        <v>0</v>
      </c>
      <c r="N18" s="28">
        <f>IF($C$4="citu pasākumu izmaksas",IF('9a+c+n'!$Q18="C",'9a+c+n'!N18,0))</f>
        <v>0</v>
      </c>
      <c r="O18" s="28">
        <f>IF($C$4="citu pasākumu izmaksas",IF('9a+c+n'!$Q18="C",'9a+c+n'!O18,0))</f>
        <v>0</v>
      </c>
      <c r="P18" s="59">
        <f>IF($C$4="citu pasākumu izmaksas",IF('9a+c+n'!$Q18="C",'9a+c+n'!P18,0))</f>
        <v>0</v>
      </c>
    </row>
    <row r="19" spans="1:16">
      <c r="A19" s="64">
        <f>IF(P19=0,0,IF(COUNTBLANK(P19)=1,0,COUNTA($P$14:P19)))</f>
        <v>0</v>
      </c>
      <c r="B19" s="28">
        <f>IF($C$4="citu pasākumu izmaksas",IF('9a+c+n'!$Q19="C",'9a+c+n'!B19,0))</f>
        <v>0</v>
      </c>
      <c r="C19" s="28">
        <f>IF($C$4="citu pasākumu izmaksas",IF('9a+c+n'!$Q19="C",'9a+c+n'!C19,0))</f>
        <v>0</v>
      </c>
      <c r="D19" s="28">
        <f>IF($C$4="citu pasākumu izmaksas",IF('9a+c+n'!$Q19="C",'9a+c+n'!D19,0))</f>
        <v>0</v>
      </c>
      <c r="E19" s="59"/>
      <c r="F19" s="81"/>
      <c r="G19" s="28"/>
      <c r="H19" s="28">
        <f>IF($C$4="citu pasākumu izmaksas",IF('9a+c+n'!$Q19="C",'9a+c+n'!H19,0))</f>
        <v>0</v>
      </c>
      <c r="I19" s="28"/>
      <c r="J19" s="28"/>
      <c r="K19" s="59">
        <f>IF($C$4="citu pasākumu izmaksas",IF('9a+c+n'!$Q19="C",'9a+c+n'!K19,0))</f>
        <v>0</v>
      </c>
      <c r="L19" s="108">
        <f>IF($C$4="citu pasākumu izmaksas",IF('9a+c+n'!$Q19="C",'9a+c+n'!L19,0))</f>
        <v>0</v>
      </c>
      <c r="M19" s="28">
        <f>IF($C$4="citu pasākumu izmaksas",IF('9a+c+n'!$Q19="C",'9a+c+n'!M19,0))</f>
        <v>0</v>
      </c>
      <c r="N19" s="28">
        <f>IF($C$4="citu pasākumu izmaksas",IF('9a+c+n'!$Q19="C",'9a+c+n'!N19,0))</f>
        <v>0</v>
      </c>
      <c r="O19" s="28">
        <f>IF($C$4="citu pasākumu izmaksas",IF('9a+c+n'!$Q19="C",'9a+c+n'!O19,0))</f>
        <v>0</v>
      </c>
      <c r="P19" s="59">
        <f>IF($C$4="citu pasākumu izmaksas",IF('9a+c+n'!$Q19="C",'9a+c+n'!P19,0))</f>
        <v>0</v>
      </c>
    </row>
    <row r="20" spans="1:16">
      <c r="A20" s="64">
        <f>IF(P20=0,0,IF(COUNTBLANK(P20)=1,0,COUNTA($P$14:P20)))</f>
        <v>0</v>
      </c>
      <c r="B20" s="28">
        <f>IF($C$4="citu pasākumu izmaksas",IF('9a+c+n'!$Q20="C",'9a+c+n'!B20,0))</f>
        <v>0</v>
      </c>
      <c r="C20" s="28">
        <f>IF($C$4="citu pasākumu izmaksas",IF('9a+c+n'!$Q20="C",'9a+c+n'!C20,0))</f>
        <v>0</v>
      </c>
      <c r="D20" s="28">
        <f>IF($C$4="citu pasākumu izmaksas",IF('9a+c+n'!$Q20="C",'9a+c+n'!D20,0))</f>
        <v>0</v>
      </c>
      <c r="E20" s="59"/>
      <c r="F20" s="81"/>
      <c r="G20" s="28"/>
      <c r="H20" s="28">
        <f>IF($C$4="citu pasākumu izmaksas",IF('9a+c+n'!$Q20="C",'9a+c+n'!H20,0))</f>
        <v>0</v>
      </c>
      <c r="I20" s="28"/>
      <c r="J20" s="28"/>
      <c r="K20" s="59">
        <f>IF($C$4="citu pasākumu izmaksas",IF('9a+c+n'!$Q20="C",'9a+c+n'!K20,0))</f>
        <v>0</v>
      </c>
      <c r="L20" s="108">
        <f>IF($C$4="citu pasākumu izmaksas",IF('9a+c+n'!$Q20="C",'9a+c+n'!L20,0))</f>
        <v>0</v>
      </c>
      <c r="M20" s="28">
        <f>IF($C$4="citu pasākumu izmaksas",IF('9a+c+n'!$Q20="C",'9a+c+n'!M20,0))</f>
        <v>0</v>
      </c>
      <c r="N20" s="28">
        <f>IF($C$4="citu pasākumu izmaksas",IF('9a+c+n'!$Q20="C",'9a+c+n'!N20,0))</f>
        <v>0</v>
      </c>
      <c r="O20" s="28">
        <f>IF($C$4="citu pasākumu izmaksas",IF('9a+c+n'!$Q20="C",'9a+c+n'!O20,0))</f>
        <v>0</v>
      </c>
      <c r="P20" s="59">
        <f>IF($C$4="citu pasākumu izmaksas",IF('9a+c+n'!$Q20="C",'9a+c+n'!P20,0))</f>
        <v>0</v>
      </c>
    </row>
    <row r="21" spans="1:16" ht="22.5">
      <c r="A21" s="64">
        <f>IF(P21=0,0,IF(COUNTBLANK(P21)=1,0,COUNTA($P$14:P21)))</f>
        <v>0</v>
      </c>
      <c r="B21" s="28" t="str">
        <f>IF($C$4="citu pasākumu izmaksas",IF('9a+c+n'!$Q21="C",'9a+c+n'!B21,0))</f>
        <v>31-00000</v>
      </c>
      <c r="C21" s="28" t="str">
        <f>IF($C$4="citu pasākumu izmaksas",IF('9a+c+n'!$Q21="C",'9a+c+n'!C21,0))</f>
        <v>Zāliena atjaunošana pēc darbu pabeigšanas, t.sk. melnzemes uzbēršana 150mm un zāliena sēšana</v>
      </c>
      <c r="D21" s="28" t="str">
        <f>IF($C$4="citu pasākumu izmaksas",IF('9a+c+n'!$Q21="C",'9a+c+n'!D21,0))</f>
        <v>obj</v>
      </c>
      <c r="E21" s="59"/>
      <c r="F21" s="81"/>
      <c r="G21" s="28"/>
      <c r="H21" s="28">
        <f>IF($C$4="citu pasākumu izmaksas",IF('9a+c+n'!$Q21="C",'9a+c+n'!H21,0))</f>
        <v>0</v>
      </c>
      <c r="I21" s="28"/>
      <c r="J21" s="28"/>
      <c r="K21" s="59">
        <f>IF($C$4="citu pasākumu izmaksas",IF('9a+c+n'!$Q21="C",'9a+c+n'!K21,0))</f>
        <v>0</v>
      </c>
      <c r="L21" s="108">
        <f>IF($C$4="citu pasākumu izmaksas",IF('9a+c+n'!$Q21="C",'9a+c+n'!L21,0))</f>
        <v>0</v>
      </c>
      <c r="M21" s="28">
        <f>IF($C$4="citu pasākumu izmaksas",IF('9a+c+n'!$Q21="C",'9a+c+n'!M21,0))</f>
        <v>0</v>
      </c>
      <c r="N21" s="28">
        <f>IF($C$4="citu pasākumu izmaksas",IF('9a+c+n'!$Q21="C",'9a+c+n'!N21,0))</f>
        <v>0</v>
      </c>
      <c r="O21" s="28">
        <f>IF($C$4="citu pasākumu izmaksas",IF('9a+c+n'!$Q21="C",'9a+c+n'!O21,0))</f>
        <v>0</v>
      </c>
      <c r="P21" s="59">
        <f>IF($C$4="citu pasākumu izmaksas",IF('9a+c+n'!$Q21="C",'9a+c+n'!P21,0))</f>
        <v>0</v>
      </c>
    </row>
    <row r="22" spans="1:16" ht="23.25" thickBot="1">
      <c r="A22" s="64">
        <f>IF(P22=0,0,IF(COUNTBLANK(P22)=1,0,COUNTA($P$14:P22)))</f>
        <v>0</v>
      </c>
      <c r="B22" s="28" t="str">
        <f>IF($C$4="citu pasākumu izmaksas",IF('9a+c+n'!$Q22="C",'9a+c+n'!B22,0))</f>
        <v>31-00000</v>
      </c>
      <c r="C22" s="28" t="str">
        <f>IF($C$4="citu pasākumu izmaksas",IF('9a+c+n'!$Q22="C",'9a+c+n'!C22,0))</f>
        <v>Dalīto aizsargcauruļu uzstādīšana esošiem elektrības un sakaru kabeļiem, atrokot pamatus, l=1500</v>
      </c>
      <c r="D22" s="28" t="str">
        <f>IF($C$4="citu pasākumu izmaksas",IF('9a+c+n'!$Q22="C",'9a+c+n'!D22,0))</f>
        <v>gab</v>
      </c>
      <c r="E22" s="59"/>
      <c r="F22" s="81"/>
      <c r="G22" s="28"/>
      <c r="H22" s="28">
        <f>IF($C$4="citu pasākumu izmaksas",IF('9a+c+n'!$Q22="C",'9a+c+n'!H22,0))</f>
        <v>0</v>
      </c>
      <c r="I22" s="28"/>
      <c r="J22" s="28"/>
      <c r="K22" s="59">
        <f>IF($C$4="citu pasākumu izmaksas",IF('9a+c+n'!$Q22="C",'9a+c+n'!K22,0))</f>
        <v>0</v>
      </c>
      <c r="L22" s="108">
        <f>IF($C$4="citu pasākumu izmaksas",IF('9a+c+n'!$Q22="C",'9a+c+n'!L22,0))</f>
        <v>0</v>
      </c>
      <c r="M22" s="28">
        <f>IF($C$4="citu pasākumu izmaksas",IF('9a+c+n'!$Q22="C",'9a+c+n'!M22,0))</f>
        <v>0</v>
      </c>
      <c r="N22" s="28">
        <f>IF($C$4="citu pasākumu izmaksas",IF('9a+c+n'!$Q22="C",'9a+c+n'!N22,0))</f>
        <v>0</v>
      </c>
      <c r="O22" s="28">
        <f>IF($C$4="citu pasākumu izmaksas",IF('9a+c+n'!$Q22="C",'9a+c+n'!O22,0))</f>
        <v>0</v>
      </c>
      <c r="P22" s="59">
        <f>IF($C$4="citu pasākumu izmaksas",IF('9a+c+n'!$Q22="C",'9a+c+n'!P22,0))</f>
        <v>0</v>
      </c>
    </row>
    <row r="23" spans="1:16" ht="12" customHeight="1" thickBot="1">
      <c r="A23" s="333" t="s">
        <v>63</v>
      </c>
      <c r="B23" s="334"/>
      <c r="C23" s="334"/>
      <c r="D23" s="334"/>
      <c r="E23" s="334"/>
      <c r="F23" s="334"/>
      <c r="G23" s="334"/>
      <c r="H23" s="334"/>
      <c r="I23" s="334"/>
      <c r="J23" s="334"/>
      <c r="K23" s="335"/>
      <c r="L23" s="109">
        <f>SUM(L14:L22)</f>
        <v>0</v>
      </c>
      <c r="M23" s="110">
        <f>SUM(M14:M22)</f>
        <v>0</v>
      </c>
      <c r="N23" s="110">
        <f>SUM(N14:N22)</f>
        <v>0</v>
      </c>
      <c r="O23" s="110">
        <f>SUM(O14:O22)</f>
        <v>0</v>
      </c>
      <c r="P23" s="111">
        <f>SUM(P14:P22)</f>
        <v>0</v>
      </c>
    </row>
    <row r="24" spans="1:16">
      <c r="A24" s="20"/>
      <c r="B24" s="20"/>
      <c r="C24" s="20"/>
      <c r="D24" s="20"/>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14</v>
      </c>
      <c r="B26" s="20"/>
      <c r="C26" s="336">
        <f>'Kops c'!C35:H35</f>
        <v>0</v>
      </c>
      <c r="D26" s="336"/>
      <c r="E26" s="336"/>
      <c r="F26" s="336"/>
      <c r="G26" s="336"/>
      <c r="H26" s="336"/>
      <c r="I26" s="20"/>
      <c r="J26" s="20"/>
      <c r="K26" s="20"/>
      <c r="L26" s="20"/>
      <c r="M26" s="20"/>
      <c r="N26" s="20"/>
      <c r="O26" s="20"/>
      <c r="P26" s="20"/>
    </row>
    <row r="27" spans="1:16">
      <c r="A27" s="20"/>
      <c r="B27" s="20"/>
      <c r="C27" s="258" t="s">
        <v>15</v>
      </c>
      <c r="D27" s="258"/>
      <c r="E27" s="258"/>
      <c r="F27" s="258"/>
      <c r="G27" s="258"/>
      <c r="H27" s="258"/>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301" t="str">
        <f>'Kops n'!A38:D38</f>
        <v>Tāme sastādīta 2024. gada __.__________</v>
      </c>
      <c r="B29" s="302"/>
      <c r="C29" s="302"/>
      <c r="D29" s="302"/>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 t="s">
        <v>41</v>
      </c>
      <c r="B31" s="20"/>
      <c r="C31" s="336">
        <f>'Kops c'!C40:H40</f>
        <v>0</v>
      </c>
      <c r="D31" s="336"/>
      <c r="E31" s="336"/>
      <c r="F31" s="336"/>
      <c r="G31" s="336"/>
      <c r="H31" s="336"/>
      <c r="I31" s="20"/>
      <c r="J31" s="20"/>
      <c r="K31" s="20"/>
      <c r="L31" s="20"/>
      <c r="M31" s="20"/>
      <c r="N31" s="20"/>
      <c r="O31" s="20"/>
      <c r="P31" s="20"/>
    </row>
    <row r="32" spans="1:16">
      <c r="A32" s="20"/>
      <c r="B32" s="20"/>
      <c r="C32" s="258" t="s">
        <v>15</v>
      </c>
      <c r="D32" s="258"/>
      <c r="E32" s="258"/>
      <c r="F32" s="258"/>
      <c r="G32" s="258"/>
      <c r="H32" s="258"/>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2" t="s">
        <v>16</v>
      </c>
      <c r="B34" s="52"/>
      <c r="C34" s="113">
        <f>'Kops c'!C43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L12:P12"/>
    <mergeCell ref="A23:K23"/>
    <mergeCell ref="C26:H26"/>
    <mergeCell ref="C27:H27"/>
    <mergeCell ref="A29:D29"/>
    <mergeCell ref="C31:H31"/>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3:K23">
    <cfRule type="containsText" dxfId="46" priority="3"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45" priority="1" operator="equal">
      <formula>0</formula>
    </cfRule>
  </conditionalFormatting>
  <conditionalFormatting sqref="C2:I2 D5:L8 N9:O9 L23:P23 C26:H26 C31:H31 C34">
    <cfRule type="cellIs" dxfId="44" priority="2" operator="equal">
      <formula>0</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3">
    <tabColor rgb="FF7030A0"/>
  </sheetPr>
  <dimension ref="A1:P35"/>
  <sheetViews>
    <sheetView workbookViewId="0">
      <selection activeCell="I31" sqref="I31"/>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'9a+c+n'!D1</f>
        <v>9</v>
      </c>
      <c r="E1" s="26"/>
      <c r="F1" s="26"/>
      <c r="G1" s="26"/>
      <c r="H1" s="26"/>
      <c r="I1" s="26"/>
      <c r="J1" s="26"/>
      <c r="N1" s="30"/>
      <c r="O1" s="31"/>
      <c r="P1" s="32"/>
    </row>
    <row r="2" spans="1:16">
      <c r="A2" s="33"/>
      <c r="B2" s="33"/>
      <c r="C2" s="324" t="str">
        <f>'9a+c+n'!C2:I2</f>
        <v>Labiekārtošana</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200</v>
      </c>
      <c r="B9" s="327"/>
      <c r="C9" s="327"/>
      <c r="D9" s="327"/>
      <c r="E9" s="327"/>
      <c r="F9" s="327"/>
      <c r="G9" s="35"/>
      <c r="H9" s="35"/>
      <c r="I9" s="35"/>
      <c r="J9" s="328" t="s">
        <v>46</v>
      </c>
      <c r="K9" s="328"/>
      <c r="L9" s="328"/>
      <c r="M9" s="328"/>
      <c r="N9" s="329">
        <f>P23</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IF($C$4="Neattiecināmās izmaksas",IF('9a+c+n'!$Q14="N",'9a+c+n'!B14,0))</f>
        <v>0</v>
      </c>
      <c r="C14" s="27">
        <f>IF($C$4="Neattiecināmās izmaksas",IF('9a+c+n'!$Q14="N",'9a+c+n'!C14,0))</f>
        <v>0</v>
      </c>
      <c r="D14" s="27">
        <f>IF($C$4="Neattiecināmās izmaksas",IF('9a+c+n'!$Q14="N",'9a+c+n'!D14,0))</f>
        <v>0</v>
      </c>
      <c r="E14" s="57"/>
      <c r="F14" s="79"/>
      <c r="G14" s="27">
        <f>IF($C$4="Neattiecināmās izmaksas",IF('9a+c+n'!$Q14="N",'9a+c+n'!G14,0))</f>
        <v>0</v>
      </c>
      <c r="H14" s="27">
        <f>IF($C$4="Neattiecināmās izmaksas",IF('9a+c+n'!$Q14="N",'9a+c+n'!H14,0))</f>
        <v>0</v>
      </c>
      <c r="I14" s="27"/>
      <c r="J14" s="27"/>
      <c r="K14" s="57">
        <f>IF($C$4="Neattiecināmās izmaksas",IF('9a+c+n'!$Q14="N",'9a+c+n'!K14,0))</f>
        <v>0</v>
      </c>
      <c r="L14" s="107">
        <f>IF($C$4="Neattiecināmās izmaksas",IF('9a+c+n'!$Q14="N",'9a+c+n'!L14,0))</f>
        <v>0</v>
      </c>
      <c r="M14" s="27">
        <f>IF($C$4="Neattiecināmās izmaksas",IF('9a+c+n'!$Q14="N",'9a+c+n'!M14,0))</f>
        <v>0</v>
      </c>
      <c r="N14" s="27">
        <f>IF($C$4="Neattiecināmās izmaksas",IF('9a+c+n'!$Q14="N",'9a+c+n'!N14,0))</f>
        <v>0</v>
      </c>
      <c r="O14" s="27">
        <f>IF($C$4="Neattiecināmās izmaksas",IF('9a+c+n'!$Q14="N",'9a+c+n'!O14,0))</f>
        <v>0</v>
      </c>
      <c r="P14" s="57">
        <f>IF($C$4="Neattiecināmās izmaksas",IF('9a+c+n'!$Q14="N",'9a+c+n'!P14,0))</f>
        <v>0</v>
      </c>
    </row>
    <row r="15" spans="1:16">
      <c r="A15" s="64">
        <f>IF(P15=0,0,IF(COUNTBLANK(P15)=1,0,COUNTA($P$14:P15)))</f>
        <v>0</v>
      </c>
      <c r="B15" s="28">
        <f>IF($C$4="Neattiecināmās izmaksas",IF('9a+c+n'!$Q15="N",'9a+c+n'!B15,0))</f>
        <v>0</v>
      </c>
      <c r="C15" s="28">
        <f>IF($C$4="Neattiecināmās izmaksas",IF('9a+c+n'!$Q15="N",'9a+c+n'!C15,0))</f>
        <v>0</v>
      </c>
      <c r="D15" s="28">
        <f>IF($C$4="Neattiecināmās izmaksas",IF('9a+c+n'!$Q15="N",'9a+c+n'!D15,0))</f>
        <v>0</v>
      </c>
      <c r="E15" s="59"/>
      <c r="F15" s="81"/>
      <c r="G15" s="28"/>
      <c r="H15" s="28">
        <f>IF($C$4="Neattiecināmās izmaksas",IF('9a+c+n'!$Q15="N",'9a+c+n'!H15,0))</f>
        <v>0</v>
      </c>
      <c r="I15" s="28"/>
      <c r="J15" s="28"/>
      <c r="K15" s="59">
        <f>IF($C$4="Neattiecināmās izmaksas",IF('9a+c+n'!$Q15="N",'9a+c+n'!K15,0))</f>
        <v>0</v>
      </c>
      <c r="L15" s="108">
        <f>IF($C$4="Neattiecināmās izmaksas",IF('9a+c+n'!$Q15="N",'9a+c+n'!L15,0))</f>
        <v>0</v>
      </c>
      <c r="M15" s="28">
        <f>IF($C$4="Neattiecināmās izmaksas",IF('9a+c+n'!$Q15="N",'9a+c+n'!M15,0))</f>
        <v>0</v>
      </c>
      <c r="N15" s="28">
        <f>IF($C$4="Neattiecināmās izmaksas",IF('9a+c+n'!$Q15="N",'9a+c+n'!N15,0))</f>
        <v>0</v>
      </c>
      <c r="O15" s="28">
        <f>IF($C$4="Neattiecināmās izmaksas",IF('9a+c+n'!$Q15="N",'9a+c+n'!O15,0))</f>
        <v>0</v>
      </c>
      <c r="P15" s="59">
        <f>IF($C$4="Neattiecināmās izmaksas",IF('9a+c+n'!$Q15="N",'9a+c+n'!P15,0))</f>
        <v>0</v>
      </c>
    </row>
    <row r="16" spans="1:16">
      <c r="A16" s="64">
        <f>IF(P16=0,0,IF(COUNTBLANK(P16)=1,0,COUNTA($P$14:P16)))</f>
        <v>0</v>
      </c>
      <c r="B16" s="28">
        <f>IF($C$4="Neattiecināmās izmaksas",IF('9a+c+n'!$Q16="N",'9a+c+n'!B16,0))</f>
        <v>0</v>
      </c>
      <c r="C16" s="28">
        <f>IF($C$4="Neattiecināmās izmaksas",IF('9a+c+n'!$Q16="N",'9a+c+n'!C16,0))</f>
        <v>0</v>
      </c>
      <c r="D16" s="28">
        <f>IF($C$4="Neattiecināmās izmaksas",IF('9a+c+n'!$Q16="N",'9a+c+n'!D16,0))</f>
        <v>0</v>
      </c>
      <c r="E16" s="59"/>
      <c r="F16" s="81"/>
      <c r="G16" s="28"/>
      <c r="H16" s="28">
        <f>IF($C$4="Neattiecināmās izmaksas",IF('9a+c+n'!$Q16="N",'9a+c+n'!H16,0))</f>
        <v>0</v>
      </c>
      <c r="I16" s="28"/>
      <c r="J16" s="28"/>
      <c r="K16" s="59">
        <f>IF($C$4="Neattiecināmās izmaksas",IF('9a+c+n'!$Q16="N",'9a+c+n'!K16,0))</f>
        <v>0</v>
      </c>
      <c r="L16" s="108">
        <f>IF($C$4="Neattiecināmās izmaksas",IF('9a+c+n'!$Q16="N",'9a+c+n'!L16,0))</f>
        <v>0</v>
      </c>
      <c r="M16" s="28">
        <f>IF($C$4="Neattiecināmās izmaksas",IF('9a+c+n'!$Q16="N",'9a+c+n'!M16,0))</f>
        <v>0</v>
      </c>
      <c r="N16" s="28">
        <f>IF($C$4="Neattiecināmās izmaksas",IF('9a+c+n'!$Q16="N",'9a+c+n'!N16,0))</f>
        <v>0</v>
      </c>
      <c r="O16" s="28">
        <f>IF($C$4="Neattiecināmās izmaksas",IF('9a+c+n'!$Q16="N",'9a+c+n'!O16,0))</f>
        <v>0</v>
      </c>
      <c r="P16" s="59">
        <f>IF($C$4="Neattiecināmās izmaksas",IF('9a+c+n'!$Q16="N",'9a+c+n'!P16,0))</f>
        <v>0</v>
      </c>
    </row>
    <row r="17" spans="1:16">
      <c r="A17" s="64">
        <f>IF(P17=0,0,IF(COUNTBLANK(P17)=1,0,COUNTA($P$14:P17)))</f>
        <v>0</v>
      </c>
      <c r="B17" s="28">
        <f>IF($C$4="Neattiecināmās izmaksas",IF('9a+c+n'!$Q17="N",'9a+c+n'!B17,0))</f>
        <v>0</v>
      </c>
      <c r="C17" s="28">
        <f>IF($C$4="Neattiecināmās izmaksas",IF('9a+c+n'!$Q17="N",'9a+c+n'!C17,0))</f>
        <v>0</v>
      </c>
      <c r="D17" s="28">
        <f>IF($C$4="Neattiecināmās izmaksas",IF('9a+c+n'!$Q17="N",'9a+c+n'!D17,0))</f>
        <v>0</v>
      </c>
      <c r="E17" s="59"/>
      <c r="F17" s="81"/>
      <c r="G17" s="28"/>
      <c r="H17" s="28">
        <f>IF($C$4="Neattiecināmās izmaksas",IF('9a+c+n'!$Q17="N",'9a+c+n'!H17,0))</f>
        <v>0</v>
      </c>
      <c r="I17" s="28"/>
      <c r="J17" s="28"/>
      <c r="K17" s="59">
        <f>IF($C$4="Neattiecināmās izmaksas",IF('9a+c+n'!$Q17="N",'9a+c+n'!K17,0))</f>
        <v>0</v>
      </c>
      <c r="L17" s="108">
        <f>IF($C$4="Neattiecināmās izmaksas",IF('9a+c+n'!$Q17="N",'9a+c+n'!L17,0))</f>
        <v>0</v>
      </c>
      <c r="M17" s="28">
        <f>IF($C$4="Neattiecināmās izmaksas",IF('9a+c+n'!$Q17="N",'9a+c+n'!M17,0))</f>
        <v>0</v>
      </c>
      <c r="N17" s="28">
        <f>IF($C$4="Neattiecināmās izmaksas",IF('9a+c+n'!$Q17="N",'9a+c+n'!N17,0))</f>
        <v>0</v>
      </c>
      <c r="O17" s="28">
        <f>IF($C$4="Neattiecināmās izmaksas",IF('9a+c+n'!$Q17="N",'9a+c+n'!O17,0))</f>
        <v>0</v>
      </c>
      <c r="P17" s="59">
        <f>IF($C$4="Neattiecināmās izmaksas",IF('9a+c+n'!$Q17="N",'9a+c+n'!P17,0))</f>
        <v>0</v>
      </c>
    </row>
    <row r="18" spans="1:16">
      <c r="A18" s="64">
        <f>IF(P18=0,0,IF(COUNTBLANK(P18)=1,0,COUNTA($P$14:P18)))</f>
        <v>0</v>
      </c>
      <c r="B18" s="28">
        <f>IF($C$4="Neattiecināmās izmaksas",IF('9a+c+n'!$Q18="N",'9a+c+n'!B18,0))</f>
        <v>0</v>
      </c>
      <c r="C18" s="28">
        <f>IF($C$4="Neattiecināmās izmaksas",IF('9a+c+n'!$Q18="N",'9a+c+n'!C18,0))</f>
        <v>0</v>
      </c>
      <c r="D18" s="28">
        <f>IF($C$4="Neattiecināmās izmaksas",IF('9a+c+n'!$Q18="N",'9a+c+n'!D18,0))</f>
        <v>0</v>
      </c>
      <c r="E18" s="59"/>
      <c r="F18" s="81"/>
      <c r="G18" s="28"/>
      <c r="H18" s="28">
        <f>IF($C$4="Neattiecināmās izmaksas",IF('9a+c+n'!$Q18="N",'9a+c+n'!H18,0))</f>
        <v>0</v>
      </c>
      <c r="I18" s="28"/>
      <c r="J18" s="28"/>
      <c r="K18" s="59">
        <f>IF($C$4="Neattiecināmās izmaksas",IF('9a+c+n'!$Q18="N",'9a+c+n'!K18,0))</f>
        <v>0</v>
      </c>
      <c r="L18" s="108">
        <f>IF($C$4="Neattiecināmās izmaksas",IF('9a+c+n'!$Q18="N",'9a+c+n'!L18,0))</f>
        <v>0</v>
      </c>
      <c r="M18" s="28">
        <f>IF($C$4="Neattiecināmās izmaksas",IF('9a+c+n'!$Q18="N",'9a+c+n'!M18,0))</f>
        <v>0</v>
      </c>
      <c r="N18" s="28">
        <f>IF($C$4="Neattiecināmās izmaksas",IF('9a+c+n'!$Q18="N",'9a+c+n'!N18,0))</f>
        <v>0</v>
      </c>
      <c r="O18" s="28">
        <f>IF($C$4="Neattiecināmās izmaksas",IF('9a+c+n'!$Q18="N",'9a+c+n'!O18,0))</f>
        <v>0</v>
      </c>
      <c r="P18" s="59">
        <f>IF($C$4="Neattiecināmās izmaksas",IF('9a+c+n'!$Q18="N",'9a+c+n'!P18,0))</f>
        <v>0</v>
      </c>
    </row>
    <row r="19" spans="1:16">
      <c r="A19" s="64">
        <f>IF(P19=0,0,IF(COUNTBLANK(P19)=1,0,COUNTA($P$14:P19)))</f>
        <v>0</v>
      </c>
      <c r="B19" s="28">
        <f>IF($C$4="Neattiecināmās izmaksas",IF('9a+c+n'!$Q19="N",'9a+c+n'!B19,0))</f>
        <v>0</v>
      </c>
      <c r="C19" s="28">
        <f>IF($C$4="Neattiecināmās izmaksas",IF('9a+c+n'!$Q19="N",'9a+c+n'!C19,0))</f>
        <v>0</v>
      </c>
      <c r="D19" s="28">
        <f>IF($C$4="Neattiecināmās izmaksas",IF('9a+c+n'!$Q19="N",'9a+c+n'!D19,0))</f>
        <v>0</v>
      </c>
      <c r="E19" s="59"/>
      <c r="F19" s="81"/>
      <c r="G19" s="28"/>
      <c r="H19" s="28">
        <f>IF($C$4="Neattiecināmās izmaksas",IF('9a+c+n'!$Q19="N",'9a+c+n'!H19,0))</f>
        <v>0</v>
      </c>
      <c r="I19" s="28"/>
      <c r="J19" s="28"/>
      <c r="K19" s="59">
        <f>IF($C$4="Neattiecināmās izmaksas",IF('9a+c+n'!$Q19="N",'9a+c+n'!K19,0))</f>
        <v>0</v>
      </c>
      <c r="L19" s="108">
        <f>IF($C$4="Neattiecināmās izmaksas",IF('9a+c+n'!$Q19="N",'9a+c+n'!L19,0))</f>
        <v>0</v>
      </c>
      <c r="M19" s="28">
        <f>IF($C$4="Neattiecināmās izmaksas",IF('9a+c+n'!$Q19="N",'9a+c+n'!M19,0))</f>
        <v>0</v>
      </c>
      <c r="N19" s="28">
        <f>IF($C$4="Neattiecināmās izmaksas",IF('9a+c+n'!$Q19="N",'9a+c+n'!N19,0))</f>
        <v>0</v>
      </c>
      <c r="O19" s="28">
        <f>IF($C$4="Neattiecināmās izmaksas",IF('9a+c+n'!$Q19="N",'9a+c+n'!O19,0))</f>
        <v>0</v>
      </c>
      <c r="P19" s="59">
        <f>IF($C$4="Neattiecināmās izmaksas",IF('9a+c+n'!$Q19="N",'9a+c+n'!P19,0))</f>
        <v>0</v>
      </c>
    </row>
    <row r="20" spans="1:16">
      <c r="A20" s="64">
        <f>IF(P20=0,0,IF(COUNTBLANK(P20)=1,0,COUNTA($P$14:P20)))</f>
        <v>0</v>
      </c>
      <c r="B20" s="28">
        <f>IF($C$4="Neattiecināmās izmaksas",IF('9a+c+n'!$Q20="N",'9a+c+n'!B20,0))</f>
        <v>0</v>
      </c>
      <c r="C20" s="28">
        <f>IF($C$4="Neattiecināmās izmaksas",IF('9a+c+n'!$Q20="N",'9a+c+n'!C20,0))</f>
        <v>0</v>
      </c>
      <c r="D20" s="28">
        <f>IF($C$4="Neattiecināmās izmaksas",IF('9a+c+n'!$Q20="N",'9a+c+n'!D20,0))</f>
        <v>0</v>
      </c>
      <c r="E20" s="59"/>
      <c r="F20" s="81"/>
      <c r="G20" s="28"/>
      <c r="H20" s="28">
        <f>IF($C$4="Neattiecināmās izmaksas",IF('9a+c+n'!$Q20="N",'9a+c+n'!H20,0))</f>
        <v>0</v>
      </c>
      <c r="I20" s="28"/>
      <c r="J20" s="28"/>
      <c r="K20" s="59">
        <f>IF($C$4="Neattiecināmās izmaksas",IF('9a+c+n'!$Q20="N",'9a+c+n'!K20,0))</f>
        <v>0</v>
      </c>
      <c r="L20" s="108">
        <f>IF($C$4="Neattiecināmās izmaksas",IF('9a+c+n'!$Q20="N",'9a+c+n'!L20,0))</f>
        <v>0</v>
      </c>
      <c r="M20" s="28">
        <f>IF($C$4="Neattiecināmās izmaksas",IF('9a+c+n'!$Q20="N",'9a+c+n'!M20,0))</f>
        <v>0</v>
      </c>
      <c r="N20" s="28">
        <f>IF($C$4="Neattiecināmās izmaksas",IF('9a+c+n'!$Q20="N",'9a+c+n'!N20,0))</f>
        <v>0</v>
      </c>
      <c r="O20" s="28">
        <f>IF($C$4="Neattiecināmās izmaksas",IF('9a+c+n'!$Q20="N",'9a+c+n'!O20,0))</f>
        <v>0</v>
      </c>
      <c r="P20" s="59">
        <f>IF($C$4="Neattiecināmās izmaksas",IF('9a+c+n'!$Q20="N",'9a+c+n'!P20,0))</f>
        <v>0</v>
      </c>
    </row>
    <row r="21" spans="1:16">
      <c r="A21" s="64">
        <f>IF(P21=0,0,IF(COUNTBLANK(P21)=1,0,COUNTA($P$14:P21)))</f>
        <v>0</v>
      </c>
      <c r="B21" s="28">
        <f>IF($C$4="Neattiecināmās izmaksas",IF('9a+c+n'!$Q21="N",'9a+c+n'!B21,0))</f>
        <v>0</v>
      </c>
      <c r="C21" s="28">
        <f>IF($C$4="Neattiecināmās izmaksas",IF('9a+c+n'!$Q21="N",'9a+c+n'!C21,0))</f>
        <v>0</v>
      </c>
      <c r="D21" s="28">
        <f>IF($C$4="Neattiecināmās izmaksas",IF('9a+c+n'!$Q21="N",'9a+c+n'!D21,0))</f>
        <v>0</v>
      </c>
      <c r="E21" s="59"/>
      <c r="F21" s="81"/>
      <c r="G21" s="28"/>
      <c r="H21" s="28">
        <f>IF($C$4="Neattiecināmās izmaksas",IF('9a+c+n'!$Q21="N",'9a+c+n'!H21,0))</f>
        <v>0</v>
      </c>
      <c r="I21" s="28"/>
      <c r="J21" s="28"/>
      <c r="K21" s="59">
        <f>IF($C$4="Neattiecināmās izmaksas",IF('9a+c+n'!$Q21="N",'9a+c+n'!K21,0))</f>
        <v>0</v>
      </c>
      <c r="L21" s="108">
        <f>IF($C$4="Neattiecināmās izmaksas",IF('9a+c+n'!$Q21="N",'9a+c+n'!L21,0))</f>
        <v>0</v>
      </c>
      <c r="M21" s="28">
        <f>IF($C$4="Neattiecināmās izmaksas",IF('9a+c+n'!$Q21="N",'9a+c+n'!M21,0))</f>
        <v>0</v>
      </c>
      <c r="N21" s="28">
        <f>IF($C$4="Neattiecināmās izmaksas",IF('9a+c+n'!$Q21="N",'9a+c+n'!N21,0))</f>
        <v>0</v>
      </c>
      <c r="O21" s="28">
        <f>IF($C$4="Neattiecināmās izmaksas",IF('9a+c+n'!$Q21="N",'9a+c+n'!O21,0))</f>
        <v>0</v>
      </c>
      <c r="P21" s="59">
        <f>IF($C$4="Neattiecināmās izmaksas",IF('9a+c+n'!$Q21="N",'9a+c+n'!P21,0))</f>
        <v>0</v>
      </c>
    </row>
    <row r="22" spans="1:16" ht="12" thickBot="1">
      <c r="A22" s="64">
        <f>IF(P22=0,0,IF(COUNTBLANK(P22)=1,0,COUNTA($P$14:P22)))</f>
        <v>0</v>
      </c>
      <c r="B22" s="28">
        <f>IF($C$4="Neattiecināmās izmaksas",IF('9a+c+n'!$Q22="N",'9a+c+n'!B22,0))</f>
        <v>0</v>
      </c>
      <c r="C22" s="28">
        <f>IF($C$4="Neattiecināmās izmaksas",IF('9a+c+n'!$Q22="N",'9a+c+n'!C22,0))</f>
        <v>0</v>
      </c>
      <c r="D22" s="28">
        <f>IF($C$4="Neattiecināmās izmaksas",IF('9a+c+n'!$Q22="N",'9a+c+n'!D22,0))</f>
        <v>0</v>
      </c>
      <c r="E22" s="59"/>
      <c r="F22" s="81"/>
      <c r="G22" s="28"/>
      <c r="H22" s="28">
        <f>IF($C$4="Neattiecināmās izmaksas",IF('9a+c+n'!$Q22="N",'9a+c+n'!H22,0))</f>
        <v>0</v>
      </c>
      <c r="I22" s="28"/>
      <c r="J22" s="28"/>
      <c r="K22" s="59">
        <f>IF($C$4="Neattiecināmās izmaksas",IF('9a+c+n'!$Q22="N",'9a+c+n'!K22,0))</f>
        <v>0</v>
      </c>
      <c r="L22" s="108">
        <f>IF($C$4="Neattiecināmās izmaksas",IF('9a+c+n'!$Q22="N",'9a+c+n'!L22,0))</f>
        <v>0</v>
      </c>
      <c r="M22" s="28">
        <f>IF($C$4="Neattiecināmās izmaksas",IF('9a+c+n'!$Q22="N",'9a+c+n'!M22,0))</f>
        <v>0</v>
      </c>
      <c r="N22" s="28">
        <f>IF($C$4="Neattiecināmās izmaksas",IF('9a+c+n'!$Q22="N",'9a+c+n'!N22,0))</f>
        <v>0</v>
      </c>
      <c r="O22" s="28">
        <f>IF($C$4="Neattiecināmās izmaksas",IF('9a+c+n'!$Q22="N",'9a+c+n'!O22,0))</f>
        <v>0</v>
      </c>
      <c r="P22" s="59">
        <f>IF($C$4="Neattiecināmās izmaksas",IF('9a+c+n'!$Q22="N",'9a+c+n'!P22,0))</f>
        <v>0</v>
      </c>
    </row>
    <row r="23" spans="1:16" ht="12" customHeight="1" thickBot="1">
      <c r="A23" s="333" t="s">
        <v>63</v>
      </c>
      <c r="B23" s="334"/>
      <c r="C23" s="334"/>
      <c r="D23" s="334"/>
      <c r="E23" s="334"/>
      <c r="F23" s="334"/>
      <c r="G23" s="334"/>
      <c r="H23" s="334"/>
      <c r="I23" s="334"/>
      <c r="J23" s="334"/>
      <c r="K23" s="335"/>
      <c r="L23" s="109">
        <f>SUM(L14:L22)</f>
        <v>0</v>
      </c>
      <c r="M23" s="110">
        <f>SUM(M14:M22)</f>
        <v>0</v>
      </c>
      <c r="N23" s="110">
        <f>SUM(N14:N22)</f>
        <v>0</v>
      </c>
      <c r="O23" s="110">
        <f>SUM(O14:O22)</f>
        <v>0</v>
      </c>
      <c r="P23" s="111">
        <f>SUM(P14:P22)</f>
        <v>0</v>
      </c>
    </row>
    <row r="24" spans="1:16">
      <c r="A24" s="20"/>
      <c r="B24" s="20"/>
      <c r="C24" s="20"/>
      <c r="D24" s="20"/>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14</v>
      </c>
      <c r="B26" s="20"/>
      <c r="C26" s="336">
        <f>'Kops n'!C35:H35</f>
        <v>0</v>
      </c>
      <c r="D26" s="336"/>
      <c r="E26" s="336"/>
      <c r="F26" s="336"/>
      <c r="G26" s="336"/>
      <c r="H26" s="336"/>
      <c r="I26" s="20"/>
      <c r="J26" s="20"/>
      <c r="K26" s="20"/>
      <c r="L26" s="20"/>
      <c r="M26" s="20"/>
      <c r="N26" s="20"/>
      <c r="O26" s="20"/>
      <c r="P26" s="20"/>
    </row>
    <row r="27" spans="1:16">
      <c r="A27" s="20"/>
      <c r="B27" s="20"/>
      <c r="C27" s="258" t="s">
        <v>15</v>
      </c>
      <c r="D27" s="258"/>
      <c r="E27" s="258"/>
      <c r="F27" s="258"/>
      <c r="G27" s="258"/>
      <c r="H27" s="258"/>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301" t="str">
        <f>'Kops n'!A38:D38</f>
        <v>Tāme sastādīta 2024. gada __.__________</v>
      </c>
      <c r="B29" s="302"/>
      <c r="C29" s="302"/>
      <c r="D29" s="302"/>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 t="s">
        <v>41</v>
      </c>
      <c r="B31" s="20"/>
      <c r="C31" s="336">
        <f>'Kops n'!C40:H40</f>
        <v>0</v>
      </c>
      <c r="D31" s="336"/>
      <c r="E31" s="336"/>
      <c r="F31" s="336"/>
      <c r="G31" s="336"/>
      <c r="H31" s="336"/>
      <c r="I31" s="20"/>
      <c r="J31" s="20"/>
      <c r="K31" s="20"/>
      <c r="L31" s="20"/>
      <c r="M31" s="20"/>
      <c r="N31" s="20"/>
      <c r="O31" s="20"/>
      <c r="P31" s="20"/>
    </row>
    <row r="32" spans="1:16">
      <c r="A32" s="20"/>
      <c r="B32" s="20"/>
      <c r="C32" s="258" t="s">
        <v>15</v>
      </c>
      <c r="D32" s="258"/>
      <c r="E32" s="258"/>
      <c r="F32" s="258"/>
      <c r="G32" s="258"/>
      <c r="H32" s="258"/>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2" t="s">
        <v>16</v>
      </c>
      <c r="B34" s="52"/>
      <c r="C34" s="113">
        <f>'Kops n'!C43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L12:P12"/>
    <mergeCell ref="A23:K23"/>
    <mergeCell ref="C26:H26"/>
    <mergeCell ref="C27:H27"/>
    <mergeCell ref="A29:D29"/>
    <mergeCell ref="C31:H31"/>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3:K23">
    <cfRule type="containsText" dxfId="43" priority="3"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42" priority="1" operator="equal">
      <formula>0</formula>
    </cfRule>
  </conditionalFormatting>
  <conditionalFormatting sqref="C2:I2 D5:L8 N9:O9 L23:P23 C26:H26 C31:H31 C34">
    <cfRule type="cellIs" dxfId="41" priority="2" operator="equal">
      <formula>0</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4">
    <tabColor rgb="FFC00000"/>
  </sheetPr>
  <dimension ref="A1:Q74"/>
  <sheetViews>
    <sheetView topLeftCell="A5" zoomScale="115" zoomScaleNormal="115" workbookViewId="0">
      <selection activeCell="I15" sqref="I15:J61"/>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3" width="7.7109375" style="1" customWidth="1"/>
    <col min="14" max="14" width="9.140625" style="1" bestFit="1" customWidth="1"/>
    <col min="15" max="15" width="7.7109375" style="1" customWidth="1"/>
    <col min="16" max="16" width="9" style="1" customWidth="1"/>
    <col min="17" max="16384" width="9.140625" style="1"/>
  </cols>
  <sheetData>
    <row r="1" spans="1:17">
      <c r="A1" s="26"/>
      <c r="B1" s="26"/>
      <c r="C1" s="31" t="s">
        <v>44</v>
      </c>
      <c r="D1" s="104">
        <v>10</v>
      </c>
      <c r="E1" s="26"/>
      <c r="F1" s="26"/>
      <c r="G1" s="26"/>
      <c r="H1" s="26"/>
      <c r="I1" s="26"/>
      <c r="J1" s="26"/>
      <c r="N1" s="30"/>
      <c r="O1" s="31"/>
      <c r="P1" s="32"/>
    </row>
    <row r="2" spans="1:17">
      <c r="A2" s="33"/>
      <c r="B2" s="33"/>
      <c r="C2" s="324" t="s">
        <v>208</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209</v>
      </c>
      <c r="B9" s="327"/>
      <c r="C9" s="327"/>
      <c r="D9" s="327"/>
      <c r="E9" s="327"/>
      <c r="F9" s="327"/>
      <c r="G9" s="35"/>
      <c r="H9" s="35"/>
      <c r="I9" s="35"/>
      <c r="J9" s="328" t="s">
        <v>46</v>
      </c>
      <c r="K9" s="328"/>
      <c r="L9" s="328"/>
      <c r="M9" s="328"/>
      <c r="N9" s="329">
        <f>P62</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152</v>
      </c>
      <c r="D14" s="27"/>
      <c r="E14" s="57"/>
      <c r="F14" s="168"/>
      <c r="G14" s="169"/>
      <c r="H14" s="169">
        <f>F14*G14</f>
        <v>0</v>
      </c>
      <c r="I14" s="169"/>
      <c r="J14" s="169"/>
      <c r="K14" s="170">
        <f>SUM(H14:J14)</f>
        <v>0</v>
      </c>
      <c r="L14" s="88">
        <f>E14*F14</f>
        <v>0</v>
      </c>
      <c r="M14" s="89">
        <f>H14*E14</f>
        <v>0</v>
      </c>
      <c r="N14" s="89">
        <f>I14*E14</f>
        <v>0</v>
      </c>
      <c r="O14" s="89">
        <f>J14*E14</f>
        <v>0</v>
      </c>
      <c r="P14" s="90">
        <f>SUM(M14:O14)</f>
        <v>0</v>
      </c>
      <c r="Q14" s="70"/>
    </row>
    <row r="15" spans="1:17" ht="38.25">
      <c r="A15" s="40">
        <v>1</v>
      </c>
      <c r="B15" s="28" t="s">
        <v>166</v>
      </c>
      <c r="C15" s="151" t="s">
        <v>229</v>
      </c>
      <c r="D15" s="150" t="s">
        <v>84</v>
      </c>
      <c r="E15" s="193">
        <v>2</v>
      </c>
      <c r="F15" s="140"/>
      <c r="G15" s="139"/>
      <c r="H15" s="49">
        <f t="shared" ref="H15:H61" si="0">F15*G15</f>
        <v>0</v>
      </c>
      <c r="I15" s="139"/>
      <c r="J15" s="139"/>
      <c r="K15" s="50">
        <f t="shared" ref="K15:K61" si="1">SUM(H15:J15)</f>
        <v>0</v>
      </c>
      <c r="L15" s="149">
        <f t="shared" ref="L15:L61" si="2">E15*F15</f>
        <v>0</v>
      </c>
      <c r="M15" s="49">
        <f t="shared" ref="M15:M61" si="3">H15*E15</f>
        <v>0</v>
      </c>
      <c r="N15" s="49">
        <f t="shared" ref="N15:N61" si="4">I15*E15</f>
        <v>0</v>
      </c>
      <c r="O15" s="49">
        <f t="shared" ref="O15:O61" si="5">J15*E15</f>
        <v>0</v>
      </c>
      <c r="P15" s="50">
        <f t="shared" ref="P15:P61" si="6">SUM(M15:O15)</f>
        <v>0</v>
      </c>
      <c r="Q15" s="77" t="s">
        <v>47</v>
      </c>
    </row>
    <row r="16" spans="1:17" ht="38.25">
      <c r="A16" s="40">
        <v>2</v>
      </c>
      <c r="B16" s="28" t="s">
        <v>166</v>
      </c>
      <c r="C16" s="151" t="s">
        <v>342</v>
      </c>
      <c r="D16" s="150" t="s">
        <v>84</v>
      </c>
      <c r="E16" s="194">
        <v>8</v>
      </c>
      <c r="F16" s="140"/>
      <c r="G16" s="139"/>
      <c r="H16" s="49">
        <f t="shared" si="0"/>
        <v>0</v>
      </c>
      <c r="I16" s="139"/>
      <c r="J16" s="139"/>
      <c r="K16" s="50">
        <f t="shared" si="1"/>
        <v>0</v>
      </c>
      <c r="L16" s="149">
        <f t="shared" ref="L16:L61" si="7">E16*F16</f>
        <v>0</v>
      </c>
      <c r="M16" s="49">
        <f t="shared" ref="M16:M61" si="8">H16*E16</f>
        <v>0</v>
      </c>
      <c r="N16" s="49">
        <f t="shared" ref="N16:N61" si="9">I16*E16</f>
        <v>0</v>
      </c>
      <c r="O16" s="49">
        <f t="shared" ref="O16:O61" si="10">J16*E16</f>
        <v>0</v>
      </c>
      <c r="P16" s="50">
        <f t="shared" ref="P16:P61" si="11">SUM(M16:O16)</f>
        <v>0</v>
      </c>
      <c r="Q16" s="77" t="s">
        <v>47</v>
      </c>
    </row>
    <row r="17" spans="1:17" ht="38.25">
      <c r="A17" s="40">
        <v>3</v>
      </c>
      <c r="B17" s="28" t="s">
        <v>166</v>
      </c>
      <c r="C17" s="151" t="s">
        <v>343</v>
      </c>
      <c r="D17" s="150" t="s">
        <v>84</v>
      </c>
      <c r="E17" s="194">
        <v>34</v>
      </c>
      <c r="F17" s="140"/>
      <c r="G17" s="139"/>
      <c r="H17" s="49">
        <f t="shared" si="0"/>
        <v>0</v>
      </c>
      <c r="I17" s="139"/>
      <c r="J17" s="139"/>
      <c r="K17" s="50">
        <f t="shared" si="1"/>
        <v>0</v>
      </c>
      <c r="L17" s="149">
        <f t="shared" si="7"/>
        <v>0</v>
      </c>
      <c r="M17" s="49">
        <f t="shared" si="8"/>
        <v>0</v>
      </c>
      <c r="N17" s="49">
        <f t="shared" si="9"/>
        <v>0</v>
      </c>
      <c r="O17" s="49">
        <f t="shared" si="10"/>
        <v>0</v>
      </c>
      <c r="P17" s="50">
        <f t="shared" si="11"/>
        <v>0</v>
      </c>
      <c r="Q17" s="77" t="s">
        <v>47</v>
      </c>
    </row>
    <row r="18" spans="1:17" ht="38.25">
      <c r="A18" s="40">
        <v>4</v>
      </c>
      <c r="B18" s="28" t="s">
        <v>166</v>
      </c>
      <c r="C18" s="151" t="s">
        <v>344</v>
      </c>
      <c r="D18" s="150" t="s">
        <v>84</v>
      </c>
      <c r="E18" s="194">
        <v>6</v>
      </c>
      <c r="F18" s="140"/>
      <c r="G18" s="139"/>
      <c r="H18" s="49">
        <f t="shared" si="0"/>
        <v>0</v>
      </c>
      <c r="I18" s="139"/>
      <c r="J18" s="139"/>
      <c r="K18" s="50">
        <f t="shared" si="1"/>
        <v>0</v>
      </c>
      <c r="L18" s="149">
        <f t="shared" si="7"/>
        <v>0</v>
      </c>
      <c r="M18" s="49">
        <f t="shared" si="8"/>
        <v>0</v>
      </c>
      <c r="N18" s="49">
        <f t="shared" si="9"/>
        <v>0</v>
      </c>
      <c r="O18" s="49">
        <f t="shared" si="10"/>
        <v>0</v>
      </c>
      <c r="P18" s="50">
        <f t="shared" si="11"/>
        <v>0</v>
      </c>
      <c r="Q18" s="77" t="s">
        <v>47</v>
      </c>
    </row>
    <row r="19" spans="1:17" ht="38.25">
      <c r="A19" s="40">
        <v>5</v>
      </c>
      <c r="B19" s="28" t="s">
        <v>166</v>
      </c>
      <c r="C19" s="151" t="s">
        <v>345</v>
      </c>
      <c r="D19" s="150" t="s">
        <v>84</v>
      </c>
      <c r="E19" s="194">
        <v>35</v>
      </c>
      <c r="F19" s="140"/>
      <c r="G19" s="139"/>
      <c r="H19" s="49">
        <f t="shared" si="0"/>
        <v>0</v>
      </c>
      <c r="I19" s="139"/>
      <c r="J19" s="139"/>
      <c r="K19" s="50">
        <f t="shared" si="1"/>
        <v>0</v>
      </c>
      <c r="L19" s="149">
        <f t="shared" si="7"/>
        <v>0</v>
      </c>
      <c r="M19" s="49">
        <f t="shared" si="8"/>
        <v>0</v>
      </c>
      <c r="N19" s="49">
        <f t="shared" si="9"/>
        <v>0</v>
      </c>
      <c r="O19" s="49">
        <f t="shared" si="10"/>
        <v>0</v>
      </c>
      <c r="P19" s="50">
        <f t="shared" si="11"/>
        <v>0</v>
      </c>
      <c r="Q19" s="77" t="s">
        <v>47</v>
      </c>
    </row>
    <row r="20" spans="1:17" ht="38.25">
      <c r="A20" s="40">
        <v>6</v>
      </c>
      <c r="B20" s="28" t="s">
        <v>166</v>
      </c>
      <c r="C20" s="151" t="s">
        <v>346</v>
      </c>
      <c r="D20" s="150" t="s">
        <v>84</v>
      </c>
      <c r="E20" s="194">
        <v>42</v>
      </c>
      <c r="F20" s="140"/>
      <c r="G20" s="139"/>
      <c r="H20" s="49">
        <f t="shared" si="0"/>
        <v>0</v>
      </c>
      <c r="I20" s="139"/>
      <c r="J20" s="139"/>
      <c r="K20" s="50">
        <f t="shared" si="1"/>
        <v>0</v>
      </c>
      <c r="L20" s="149">
        <f t="shared" si="7"/>
        <v>0</v>
      </c>
      <c r="M20" s="49">
        <f t="shared" si="8"/>
        <v>0</v>
      </c>
      <c r="N20" s="49">
        <f t="shared" si="9"/>
        <v>0</v>
      </c>
      <c r="O20" s="49">
        <f t="shared" si="10"/>
        <v>0</v>
      </c>
      <c r="P20" s="50">
        <f t="shared" si="11"/>
        <v>0</v>
      </c>
      <c r="Q20" s="77" t="s">
        <v>47</v>
      </c>
    </row>
    <row r="21" spans="1:17" ht="22.5">
      <c r="A21" s="40">
        <v>7</v>
      </c>
      <c r="B21" s="28" t="s">
        <v>166</v>
      </c>
      <c r="C21" s="151" t="s">
        <v>153</v>
      </c>
      <c r="D21" s="150" t="s">
        <v>84</v>
      </c>
      <c r="E21" s="195">
        <v>127</v>
      </c>
      <c r="F21" s="140"/>
      <c r="G21" s="139"/>
      <c r="H21" s="49">
        <f t="shared" si="0"/>
        <v>0</v>
      </c>
      <c r="I21" s="139"/>
      <c r="J21" s="139"/>
      <c r="K21" s="50">
        <f t="shared" si="1"/>
        <v>0</v>
      </c>
      <c r="L21" s="149">
        <f t="shared" si="7"/>
        <v>0</v>
      </c>
      <c r="M21" s="49">
        <f t="shared" si="8"/>
        <v>0</v>
      </c>
      <c r="N21" s="49">
        <f t="shared" si="9"/>
        <v>0</v>
      </c>
      <c r="O21" s="49">
        <f t="shared" si="10"/>
        <v>0</v>
      </c>
      <c r="P21" s="50">
        <f t="shared" si="11"/>
        <v>0</v>
      </c>
      <c r="Q21" s="77" t="s">
        <v>47</v>
      </c>
    </row>
    <row r="22" spans="1:17" ht="25.5">
      <c r="A22" s="40">
        <v>8</v>
      </c>
      <c r="B22" s="28" t="s">
        <v>166</v>
      </c>
      <c r="C22" s="151" t="s">
        <v>154</v>
      </c>
      <c r="D22" s="150" t="s">
        <v>84</v>
      </c>
      <c r="E22" s="195">
        <v>125</v>
      </c>
      <c r="F22" s="140"/>
      <c r="G22" s="139"/>
      <c r="H22" s="49">
        <f t="shared" si="0"/>
        <v>0</v>
      </c>
      <c r="I22" s="139"/>
      <c r="J22" s="139"/>
      <c r="K22" s="50">
        <f t="shared" si="1"/>
        <v>0</v>
      </c>
      <c r="L22" s="149">
        <f t="shared" si="7"/>
        <v>0</v>
      </c>
      <c r="M22" s="49">
        <f t="shared" si="8"/>
        <v>0</v>
      </c>
      <c r="N22" s="49">
        <f t="shared" si="9"/>
        <v>0</v>
      </c>
      <c r="O22" s="49">
        <f t="shared" si="10"/>
        <v>0</v>
      </c>
      <c r="P22" s="50">
        <f t="shared" si="11"/>
        <v>0</v>
      </c>
      <c r="Q22" s="77" t="s">
        <v>47</v>
      </c>
    </row>
    <row r="23" spans="1:17" ht="25.5">
      <c r="A23" s="40">
        <v>9</v>
      </c>
      <c r="B23" s="28" t="s">
        <v>166</v>
      </c>
      <c r="C23" s="151" t="s">
        <v>155</v>
      </c>
      <c r="D23" s="150" t="s">
        <v>84</v>
      </c>
      <c r="E23" s="195">
        <v>2</v>
      </c>
      <c r="F23" s="140"/>
      <c r="G23" s="139"/>
      <c r="H23" s="49">
        <f t="shared" si="0"/>
        <v>0</v>
      </c>
      <c r="I23" s="139"/>
      <c r="J23" s="139"/>
      <c r="K23" s="50">
        <f t="shared" si="1"/>
        <v>0</v>
      </c>
      <c r="L23" s="149">
        <f t="shared" si="7"/>
        <v>0</v>
      </c>
      <c r="M23" s="49">
        <f t="shared" si="8"/>
        <v>0</v>
      </c>
      <c r="N23" s="49">
        <f t="shared" si="9"/>
        <v>0</v>
      </c>
      <c r="O23" s="49">
        <f t="shared" si="10"/>
        <v>0</v>
      </c>
      <c r="P23" s="50">
        <f t="shared" si="11"/>
        <v>0</v>
      </c>
      <c r="Q23" s="77" t="s">
        <v>47</v>
      </c>
    </row>
    <row r="24" spans="1:17" ht="22.5">
      <c r="A24" s="40">
        <v>10</v>
      </c>
      <c r="B24" s="28" t="s">
        <v>166</v>
      </c>
      <c r="C24" s="151" t="s">
        <v>156</v>
      </c>
      <c r="D24" s="150" t="s">
        <v>84</v>
      </c>
      <c r="E24" s="195">
        <v>127</v>
      </c>
      <c r="F24" s="140"/>
      <c r="G24" s="139"/>
      <c r="H24" s="49">
        <f t="shared" si="0"/>
        <v>0</v>
      </c>
      <c r="I24" s="139"/>
      <c r="J24" s="139"/>
      <c r="K24" s="50">
        <f t="shared" si="1"/>
        <v>0</v>
      </c>
      <c r="L24" s="149">
        <f t="shared" si="7"/>
        <v>0</v>
      </c>
      <c r="M24" s="49">
        <f t="shared" si="8"/>
        <v>0</v>
      </c>
      <c r="N24" s="49">
        <f t="shared" si="9"/>
        <v>0</v>
      </c>
      <c r="O24" s="49">
        <f t="shared" si="10"/>
        <v>0</v>
      </c>
      <c r="P24" s="50">
        <f t="shared" si="11"/>
        <v>0</v>
      </c>
      <c r="Q24" s="77" t="s">
        <v>47</v>
      </c>
    </row>
    <row r="25" spans="1:17" ht="25.5">
      <c r="A25" s="40">
        <v>11</v>
      </c>
      <c r="B25" s="28" t="s">
        <v>166</v>
      </c>
      <c r="C25" s="151" t="s">
        <v>157</v>
      </c>
      <c r="D25" s="150" t="s">
        <v>84</v>
      </c>
      <c r="E25" s="195">
        <v>11</v>
      </c>
      <c r="F25" s="140"/>
      <c r="G25" s="139"/>
      <c r="H25" s="49">
        <f t="shared" si="0"/>
        <v>0</v>
      </c>
      <c r="I25" s="139"/>
      <c r="J25" s="139"/>
      <c r="K25" s="50">
        <f t="shared" si="1"/>
        <v>0</v>
      </c>
      <c r="L25" s="149">
        <f t="shared" si="7"/>
        <v>0</v>
      </c>
      <c r="M25" s="49">
        <f t="shared" si="8"/>
        <v>0</v>
      </c>
      <c r="N25" s="49">
        <f t="shared" si="9"/>
        <v>0</v>
      </c>
      <c r="O25" s="49">
        <f t="shared" si="10"/>
        <v>0</v>
      </c>
      <c r="P25" s="50">
        <f t="shared" si="11"/>
        <v>0</v>
      </c>
      <c r="Q25" s="77" t="s">
        <v>47</v>
      </c>
    </row>
    <row r="26" spans="1:17" ht="25.5">
      <c r="A26" s="40">
        <v>12</v>
      </c>
      <c r="B26" s="28" t="s">
        <v>166</v>
      </c>
      <c r="C26" s="151" t="s">
        <v>347</v>
      </c>
      <c r="D26" s="150" t="s">
        <v>84</v>
      </c>
      <c r="E26" s="195">
        <v>4</v>
      </c>
      <c r="F26" s="140"/>
      <c r="G26" s="139"/>
      <c r="H26" s="49">
        <f t="shared" ref="H26" si="12">F26*G26</f>
        <v>0</v>
      </c>
      <c r="I26" s="139"/>
      <c r="J26" s="139"/>
      <c r="K26" s="50">
        <f t="shared" ref="K26" si="13">SUM(H26:J26)</f>
        <v>0</v>
      </c>
      <c r="L26" s="149">
        <f t="shared" si="7"/>
        <v>0</v>
      </c>
      <c r="M26" s="49">
        <f t="shared" si="8"/>
        <v>0</v>
      </c>
      <c r="N26" s="49">
        <f t="shared" si="9"/>
        <v>0</v>
      </c>
      <c r="O26" s="49">
        <f t="shared" si="10"/>
        <v>0</v>
      </c>
      <c r="P26" s="50">
        <f t="shared" si="11"/>
        <v>0</v>
      </c>
      <c r="Q26" s="77" t="s">
        <v>47</v>
      </c>
    </row>
    <row r="27" spans="1:17" ht="22.5">
      <c r="A27" s="40">
        <v>13</v>
      </c>
      <c r="B27" s="28" t="s">
        <v>166</v>
      </c>
      <c r="C27" s="151" t="s">
        <v>192</v>
      </c>
      <c r="D27" s="150" t="s">
        <v>84</v>
      </c>
      <c r="E27" s="195">
        <v>33</v>
      </c>
      <c r="F27" s="140"/>
      <c r="G27" s="139"/>
      <c r="H27" s="49">
        <f t="shared" si="0"/>
        <v>0</v>
      </c>
      <c r="I27" s="139"/>
      <c r="J27" s="139"/>
      <c r="K27" s="50">
        <f t="shared" si="1"/>
        <v>0</v>
      </c>
      <c r="L27" s="149">
        <f t="shared" si="7"/>
        <v>0</v>
      </c>
      <c r="M27" s="49">
        <f t="shared" si="8"/>
        <v>0</v>
      </c>
      <c r="N27" s="49">
        <f t="shared" si="9"/>
        <v>0</v>
      </c>
      <c r="O27" s="49">
        <f t="shared" si="10"/>
        <v>0</v>
      </c>
      <c r="P27" s="50">
        <f t="shared" si="11"/>
        <v>0</v>
      </c>
      <c r="Q27" s="77" t="s">
        <v>47</v>
      </c>
    </row>
    <row r="28" spans="1:17" ht="22.5">
      <c r="A28" s="40">
        <v>14</v>
      </c>
      <c r="B28" s="28" t="s">
        <v>166</v>
      </c>
      <c r="C28" s="151" t="s">
        <v>348</v>
      </c>
      <c r="D28" s="150" t="s">
        <v>84</v>
      </c>
      <c r="E28" s="195">
        <v>12</v>
      </c>
      <c r="F28" s="140"/>
      <c r="G28" s="139"/>
      <c r="H28" s="49">
        <f t="shared" si="0"/>
        <v>0</v>
      </c>
      <c r="I28" s="139"/>
      <c r="J28" s="139"/>
      <c r="K28" s="50">
        <f t="shared" si="1"/>
        <v>0</v>
      </c>
      <c r="L28" s="149">
        <f t="shared" si="7"/>
        <v>0</v>
      </c>
      <c r="M28" s="49">
        <f t="shared" si="8"/>
        <v>0</v>
      </c>
      <c r="N28" s="49">
        <f t="shared" si="9"/>
        <v>0</v>
      </c>
      <c r="O28" s="49">
        <f t="shared" si="10"/>
        <v>0</v>
      </c>
      <c r="P28" s="50">
        <f t="shared" si="11"/>
        <v>0</v>
      </c>
      <c r="Q28" s="77" t="s">
        <v>47</v>
      </c>
    </row>
    <row r="29" spans="1:17" ht="22.5">
      <c r="A29" s="40">
        <v>15</v>
      </c>
      <c r="B29" s="28" t="s">
        <v>166</v>
      </c>
      <c r="C29" s="151" t="s">
        <v>158</v>
      </c>
      <c r="D29" s="150" t="s">
        <v>84</v>
      </c>
      <c r="E29" s="195">
        <v>30</v>
      </c>
      <c r="F29" s="140"/>
      <c r="G29" s="139"/>
      <c r="H29" s="49">
        <f t="shared" si="0"/>
        <v>0</v>
      </c>
      <c r="I29" s="139"/>
      <c r="J29" s="139"/>
      <c r="K29" s="50">
        <f t="shared" si="1"/>
        <v>0</v>
      </c>
      <c r="L29" s="149">
        <f t="shared" si="7"/>
        <v>0</v>
      </c>
      <c r="M29" s="49">
        <f t="shared" si="8"/>
        <v>0</v>
      </c>
      <c r="N29" s="49">
        <f t="shared" si="9"/>
        <v>0</v>
      </c>
      <c r="O29" s="49">
        <f t="shared" si="10"/>
        <v>0</v>
      </c>
      <c r="P29" s="50">
        <f t="shared" si="11"/>
        <v>0</v>
      </c>
      <c r="Q29" s="77" t="s">
        <v>47</v>
      </c>
    </row>
    <row r="30" spans="1:17" ht="25.5">
      <c r="A30" s="40">
        <v>16</v>
      </c>
      <c r="B30" s="28" t="s">
        <v>166</v>
      </c>
      <c r="C30" s="151" t="s">
        <v>349</v>
      </c>
      <c r="D30" s="150" t="s">
        <v>159</v>
      </c>
      <c r="E30" s="195">
        <v>494</v>
      </c>
      <c r="F30" s="140"/>
      <c r="G30" s="139"/>
      <c r="H30" s="49">
        <f t="shared" si="0"/>
        <v>0</v>
      </c>
      <c r="I30" s="139"/>
      <c r="J30" s="139"/>
      <c r="K30" s="50">
        <f t="shared" si="1"/>
        <v>0</v>
      </c>
      <c r="L30" s="149">
        <f t="shared" si="7"/>
        <v>0</v>
      </c>
      <c r="M30" s="49">
        <f t="shared" si="8"/>
        <v>0</v>
      </c>
      <c r="N30" s="49">
        <f t="shared" si="9"/>
        <v>0</v>
      </c>
      <c r="O30" s="49">
        <f t="shared" si="10"/>
        <v>0</v>
      </c>
      <c r="P30" s="50">
        <f t="shared" si="11"/>
        <v>0</v>
      </c>
      <c r="Q30" s="77" t="s">
        <v>47</v>
      </c>
    </row>
    <row r="31" spans="1:17" ht="25.5">
      <c r="A31" s="40">
        <v>17</v>
      </c>
      <c r="B31" s="28" t="s">
        <v>166</v>
      </c>
      <c r="C31" s="151" t="s">
        <v>350</v>
      </c>
      <c r="D31" s="150" t="s">
        <v>159</v>
      </c>
      <c r="E31" s="195">
        <v>185</v>
      </c>
      <c r="F31" s="140"/>
      <c r="G31" s="139"/>
      <c r="H31" s="49">
        <f t="shared" si="0"/>
        <v>0</v>
      </c>
      <c r="I31" s="139"/>
      <c r="J31" s="139"/>
      <c r="K31" s="50">
        <f t="shared" si="1"/>
        <v>0</v>
      </c>
      <c r="L31" s="149">
        <f t="shared" si="7"/>
        <v>0</v>
      </c>
      <c r="M31" s="49">
        <f t="shared" si="8"/>
        <v>0</v>
      </c>
      <c r="N31" s="49">
        <f t="shared" si="9"/>
        <v>0</v>
      </c>
      <c r="O31" s="49">
        <f t="shared" si="10"/>
        <v>0</v>
      </c>
      <c r="P31" s="50">
        <f t="shared" si="11"/>
        <v>0</v>
      </c>
      <c r="Q31" s="77" t="s">
        <v>47</v>
      </c>
    </row>
    <row r="32" spans="1:17" ht="25.5">
      <c r="A32" s="40">
        <v>18</v>
      </c>
      <c r="B32" s="28" t="s">
        <v>166</v>
      </c>
      <c r="C32" s="151" t="s">
        <v>351</v>
      </c>
      <c r="D32" s="150" t="s">
        <v>159</v>
      </c>
      <c r="E32" s="195">
        <v>356</v>
      </c>
      <c r="F32" s="140"/>
      <c r="G32" s="139"/>
      <c r="H32" s="49">
        <f t="shared" si="0"/>
        <v>0</v>
      </c>
      <c r="I32" s="139"/>
      <c r="J32" s="139"/>
      <c r="K32" s="50">
        <f t="shared" si="1"/>
        <v>0</v>
      </c>
      <c r="L32" s="149">
        <f t="shared" si="7"/>
        <v>0</v>
      </c>
      <c r="M32" s="49">
        <f t="shared" si="8"/>
        <v>0</v>
      </c>
      <c r="N32" s="49">
        <f t="shared" si="9"/>
        <v>0</v>
      </c>
      <c r="O32" s="49">
        <f t="shared" si="10"/>
        <v>0</v>
      </c>
      <c r="P32" s="50">
        <f t="shared" si="11"/>
        <v>0</v>
      </c>
      <c r="Q32" s="77" t="s">
        <v>47</v>
      </c>
    </row>
    <row r="33" spans="1:17" ht="25.5">
      <c r="A33" s="40">
        <v>19</v>
      </c>
      <c r="B33" s="28" t="s">
        <v>166</v>
      </c>
      <c r="C33" s="151" t="s">
        <v>160</v>
      </c>
      <c r="D33" s="150" t="s">
        <v>125</v>
      </c>
      <c r="E33" s="195">
        <v>1</v>
      </c>
      <c r="F33" s="140"/>
      <c r="G33" s="139"/>
      <c r="H33" s="49">
        <f t="shared" si="0"/>
        <v>0</v>
      </c>
      <c r="I33" s="139"/>
      <c r="J33" s="139"/>
      <c r="K33" s="50">
        <f t="shared" si="1"/>
        <v>0</v>
      </c>
      <c r="L33" s="149">
        <f t="shared" si="7"/>
        <v>0</v>
      </c>
      <c r="M33" s="49">
        <f t="shared" si="8"/>
        <v>0</v>
      </c>
      <c r="N33" s="49">
        <f t="shared" si="9"/>
        <v>0</v>
      </c>
      <c r="O33" s="49">
        <f t="shared" si="10"/>
        <v>0</v>
      </c>
      <c r="P33" s="50">
        <f t="shared" si="11"/>
        <v>0</v>
      </c>
      <c r="Q33" s="77" t="s">
        <v>47</v>
      </c>
    </row>
    <row r="34" spans="1:17" ht="25.5">
      <c r="A34" s="40">
        <v>20</v>
      </c>
      <c r="B34" s="28" t="s">
        <v>166</v>
      </c>
      <c r="C34" s="151" t="s">
        <v>161</v>
      </c>
      <c r="D34" s="150" t="s">
        <v>84</v>
      </c>
      <c r="E34" s="194">
        <v>141</v>
      </c>
      <c r="F34" s="140"/>
      <c r="G34" s="139"/>
      <c r="H34" s="49">
        <f t="shared" si="0"/>
        <v>0</v>
      </c>
      <c r="I34" s="139"/>
      <c r="J34" s="139"/>
      <c r="K34" s="50">
        <f t="shared" si="1"/>
        <v>0</v>
      </c>
      <c r="L34" s="149">
        <f t="shared" si="7"/>
        <v>0</v>
      </c>
      <c r="M34" s="49">
        <f t="shared" si="8"/>
        <v>0</v>
      </c>
      <c r="N34" s="49">
        <f t="shared" si="9"/>
        <v>0</v>
      </c>
      <c r="O34" s="49">
        <f t="shared" si="10"/>
        <v>0</v>
      </c>
      <c r="P34" s="50">
        <f t="shared" si="11"/>
        <v>0</v>
      </c>
      <c r="Q34" s="77" t="s">
        <v>47</v>
      </c>
    </row>
    <row r="35" spans="1:17" ht="38.25">
      <c r="A35" s="40">
        <v>21</v>
      </c>
      <c r="B35" s="28" t="s">
        <v>166</v>
      </c>
      <c r="C35" s="151" t="s">
        <v>162</v>
      </c>
      <c r="D35" s="150" t="s">
        <v>84</v>
      </c>
      <c r="E35" s="194">
        <v>1</v>
      </c>
      <c r="F35" s="140"/>
      <c r="G35" s="139"/>
      <c r="H35" s="49">
        <f t="shared" si="0"/>
        <v>0</v>
      </c>
      <c r="I35" s="139"/>
      <c r="J35" s="139"/>
      <c r="K35" s="50">
        <f t="shared" si="1"/>
        <v>0</v>
      </c>
      <c r="L35" s="149">
        <f t="shared" si="7"/>
        <v>0</v>
      </c>
      <c r="M35" s="49">
        <f t="shared" si="8"/>
        <v>0</v>
      </c>
      <c r="N35" s="49">
        <f t="shared" si="9"/>
        <v>0</v>
      </c>
      <c r="O35" s="49">
        <f t="shared" si="10"/>
        <v>0</v>
      </c>
      <c r="P35" s="50">
        <f t="shared" si="11"/>
        <v>0</v>
      </c>
      <c r="Q35" s="77" t="s">
        <v>47</v>
      </c>
    </row>
    <row r="36" spans="1:17" ht="25.5">
      <c r="A36" s="40">
        <v>22</v>
      </c>
      <c r="B36" s="28" t="s">
        <v>166</v>
      </c>
      <c r="C36" s="151" t="s">
        <v>163</v>
      </c>
      <c r="D36" s="150" t="s">
        <v>84</v>
      </c>
      <c r="E36" s="194">
        <v>2</v>
      </c>
      <c r="F36" s="140"/>
      <c r="G36" s="139"/>
      <c r="H36" s="49">
        <f t="shared" si="0"/>
        <v>0</v>
      </c>
      <c r="I36" s="139"/>
      <c r="J36" s="139"/>
      <c r="K36" s="50">
        <f t="shared" si="1"/>
        <v>0</v>
      </c>
      <c r="L36" s="149">
        <f t="shared" si="7"/>
        <v>0</v>
      </c>
      <c r="M36" s="49">
        <f t="shared" si="8"/>
        <v>0</v>
      </c>
      <c r="N36" s="49">
        <f t="shared" si="9"/>
        <v>0</v>
      </c>
      <c r="O36" s="49">
        <f t="shared" si="10"/>
        <v>0</v>
      </c>
      <c r="P36" s="50">
        <f t="shared" si="11"/>
        <v>0</v>
      </c>
      <c r="Q36" s="77" t="s">
        <v>47</v>
      </c>
    </row>
    <row r="37" spans="1:17" ht="22.5">
      <c r="A37" s="40">
        <v>23</v>
      </c>
      <c r="B37" s="28" t="s">
        <v>166</v>
      </c>
      <c r="C37" s="151" t="s">
        <v>164</v>
      </c>
      <c r="D37" s="150" t="s">
        <v>84</v>
      </c>
      <c r="E37" s="194">
        <v>141</v>
      </c>
      <c r="F37" s="140"/>
      <c r="G37" s="139"/>
      <c r="H37" s="49">
        <f t="shared" si="0"/>
        <v>0</v>
      </c>
      <c r="I37" s="139"/>
      <c r="J37" s="139"/>
      <c r="K37" s="50">
        <f t="shared" si="1"/>
        <v>0</v>
      </c>
      <c r="L37" s="149">
        <f t="shared" si="7"/>
        <v>0</v>
      </c>
      <c r="M37" s="49">
        <f t="shared" si="8"/>
        <v>0</v>
      </c>
      <c r="N37" s="49">
        <f t="shared" si="9"/>
        <v>0</v>
      </c>
      <c r="O37" s="49">
        <f t="shared" si="10"/>
        <v>0</v>
      </c>
      <c r="P37" s="50">
        <f t="shared" si="11"/>
        <v>0</v>
      </c>
      <c r="Q37" s="77" t="s">
        <v>47</v>
      </c>
    </row>
    <row r="38" spans="1:17" ht="22.5">
      <c r="A38" s="40">
        <v>24</v>
      </c>
      <c r="B38" s="28" t="s">
        <v>166</v>
      </c>
      <c r="C38" s="151" t="s">
        <v>165</v>
      </c>
      <c r="D38" s="150" t="s">
        <v>84</v>
      </c>
      <c r="E38" s="195">
        <v>141</v>
      </c>
      <c r="F38" s="140"/>
      <c r="G38" s="139"/>
      <c r="H38" s="49">
        <f t="shared" si="0"/>
        <v>0</v>
      </c>
      <c r="I38" s="139"/>
      <c r="J38" s="139"/>
      <c r="K38" s="50">
        <f t="shared" si="1"/>
        <v>0</v>
      </c>
      <c r="L38" s="149">
        <f t="shared" si="7"/>
        <v>0</v>
      </c>
      <c r="M38" s="49">
        <f t="shared" si="8"/>
        <v>0</v>
      </c>
      <c r="N38" s="49">
        <f t="shared" si="9"/>
        <v>0</v>
      </c>
      <c r="O38" s="49">
        <f t="shared" si="10"/>
        <v>0</v>
      </c>
      <c r="P38" s="50">
        <f t="shared" si="11"/>
        <v>0</v>
      </c>
      <c r="Q38" s="77" t="s">
        <v>47</v>
      </c>
    </row>
    <row r="39" spans="1:17" ht="25.5">
      <c r="A39" s="40">
        <v>25</v>
      </c>
      <c r="B39" s="28" t="s">
        <v>166</v>
      </c>
      <c r="C39" s="151" t="s">
        <v>352</v>
      </c>
      <c r="D39" s="150" t="s">
        <v>77</v>
      </c>
      <c r="E39" s="195">
        <v>1</v>
      </c>
      <c r="F39" s="140"/>
      <c r="G39" s="139"/>
      <c r="H39" s="49">
        <f t="shared" ref="H39" si="14">F39*G39</f>
        <v>0</v>
      </c>
      <c r="I39" s="139"/>
      <c r="J39" s="139"/>
      <c r="K39" s="50">
        <f t="shared" ref="K39" si="15">SUM(H39:J39)</f>
        <v>0</v>
      </c>
      <c r="L39" s="149">
        <f t="shared" si="7"/>
        <v>0</v>
      </c>
      <c r="M39" s="49">
        <f t="shared" si="8"/>
        <v>0</v>
      </c>
      <c r="N39" s="49">
        <f t="shared" si="9"/>
        <v>0</v>
      </c>
      <c r="O39" s="49">
        <f t="shared" si="10"/>
        <v>0</v>
      </c>
      <c r="P39" s="50">
        <f t="shared" si="11"/>
        <v>0</v>
      </c>
      <c r="Q39" s="77" t="s">
        <v>47</v>
      </c>
    </row>
    <row r="40" spans="1:17">
      <c r="A40" s="40">
        <v>26</v>
      </c>
      <c r="B40" s="91"/>
      <c r="C40" s="141" t="s">
        <v>167</v>
      </c>
      <c r="D40" s="28"/>
      <c r="E40" s="146"/>
      <c r="F40" s="51"/>
      <c r="G40" s="49"/>
      <c r="H40" s="49">
        <f t="shared" si="0"/>
        <v>0</v>
      </c>
      <c r="I40" s="139"/>
      <c r="J40" s="139"/>
      <c r="K40" s="50">
        <f t="shared" si="1"/>
        <v>0</v>
      </c>
      <c r="L40" s="149">
        <f t="shared" si="7"/>
        <v>0</v>
      </c>
      <c r="M40" s="49">
        <f t="shared" si="8"/>
        <v>0</v>
      </c>
      <c r="N40" s="49">
        <f t="shared" si="9"/>
        <v>0</v>
      </c>
      <c r="O40" s="49">
        <f t="shared" si="10"/>
        <v>0</v>
      </c>
      <c r="P40" s="50">
        <f t="shared" si="11"/>
        <v>0</v>
      </c>
      <c r="Q40" s="77" t="s">
        <v>239</v>
      </c>
    </row>
    <row r="41" spans="1:17" ht="25.5">
      <c r="A41" s="40">
        <v>27</v>
      </c>
      <c r="B41" s="28" t="s">
        <v>166</v>
      </c>
      <c r="C41" s="151" t="s">
        <v>351</v>
      </c>
      <c r="D41" s="166" t="s">
        <v>159</v>
      </c>
      <c r="E41" s="195">
        <v>40</v>
      </c>
      <c r="F41" s="140"/>
      <c r="G41" s="139"/>
      <c r="H41" s="49">
        <f t="shared" si="0"/>
        <v>0</v>
      </c>
      <c r="I41" s="139"/>
      <c r="J41" s="139"/>
      <c r="K41" s="50">
        <f t="shared" si="1"/>
        <v>0</v>
      </c>
      <c r="L41" s="149">
        <f t="shared" si="7"/>
        <v>0</v>
      </c>
      <c r="M41" s="49">
        <f t="shared" si="8"/>
        <v>0</v>
      </c>
      <c r="N41" s="49">
        <f t="shared" si="9"/>
        <v>0</v>
      </c>
      <c r="O41" s="49">
        <f t="shared" si="10"/>
        <v>0</v>
      </c>
      <c r="P41" s="50">
        <f t="shared" si="11"/>
        <v>0</v>
      </c>
      <c r="Q41" s="77" t="s">
        <v>47</v>
      </c>
    </row>
    <row r="42" spans="1:17" ht="25.5">
      <c r="A42" s="40">
        <v>28</v>
      </c>
      <c r="B42" s="28" t="s">
        <v>166</v>
      </c>
      <c r="C42" s="151" t="s">
        <v>353</v>
      </c>
      <c r="D42" s="166" t="s">
        <v>159</v>
      </c>
      <c r="E42" s="195">
        <v>80</v>
      </c>
      <c r="F42" s="140"/>
      <c r="G42" s="139"/>
      <c r="H42" s="49">
        <f t="shared" si="0"/>
        <v>0</v>
      </c>
      <c r="I42" s="139"/>
      <c r="J42" s="139"/>
      <c r="K42" s="50">
        <f t="shared" si="1"/>
        <v>0</v>
      </c>
      <c r="L42" s="149">
        <f t="shared" si="7"/>
        <v>0</v>
      </c>
      <c r="M42" s="49">
        <f t="shared" si="8"/>
        <v>0</v>
      </c>
      <c r="N42" s="49">
        <f t="shared" si="9"/>
        <v>0</v>
      </c>
      <c r="O42" s="49">
        <f t="shared" si="10"/>
        <v>0</v>
      </c>
      <c r="P42" s="50">
        <f t="shared" si="11"/>
        <v>0</v>
      </c>
      <c r="Q42" s="77" t="s">
        <v>47</v>
      </c>
    </row>
    <row r="43" spans="1:17" ht="25.5">
      <c r="A43" s="40">
        <v>29</v>
      </c>
      <c r="B43" s="28" t="s">
        <v>166</v>
      </c>
      <c r="C43" s="151" t="s">
        <v>354</v>
      </c>
      <c r="D43" s="166" t="s">
        <v>159</v>
      </c>
      <c r="E43" s="195">
        <v>64</v>
      </c>
      <c r="F43" s="140"/>
      <c r="G43" s="139"/>
      <c r="H43" s="49">
        <f t="shared" si="0"/>
        <v>0</v>
      </c>
      <c r="I43" s="139"/>
      <c r="J43" s="139"/>
      <c r="K43" s="50">
        <f t="shared" si="1"/>
        <v>0</v>
      </c>
      <c r="L43" s="149">
        <f t="shared" si="7"/>
        <v>0</v>
      </c>
      <c r="M43" s="49">
        <f t="shared" si="8"/>
        <v>0</v>
      </c>
      <c r="N43" s="49">
        <f t="shared" si="9"/>
        <v>0</v>
      </c>
      <c r="O43" s="49">
        <f t="shared" si="10"/>
        <v>0</v>
      </c>
      <c r="P43" s="50">
        <f t="shared" si="11"/>
        <v>0</v>
      </c>
      <c r="Q43" s="77" t="s">
        <v>47</v>
      </c>
    </row>
    <row r="44" spans="1:17" ht="25.5">
      <c r="A44" s="40">
        <v>30</v>
      </c>
      <c r="B44" s="28" t="s">
        <v>166</v>
      </c>
      <c r="C44" s="151" t="s">
        <v>355</v>
      </c>
      <c r="D44" s="166" t="s">
        <v>159</v>
      </c>
      <c r="E44" s="195">
        <v>22</v>
      </c>
      <c r="F44" s="140"/>
      <c r="G44" s="139"/>
      <c r="H44" s="49">
        <f t="shared" si="0"/>
        <v>0</v>
      </c>
      <c r="I44" s="139"/>
      <c r="J44" s="139"/>
      <c r="K44" s="50">
        <f t="shared" si="1"/>
        <v>0</v>
      </c>
      <c r="L44" s="149">
        <f t="shared" si="7"/>
        <v>0</v>
      </c>
      <c r="M44" s="49">
        <f t="shared" si="8"/>
        <v>0</v>
      </c>
      <c r="N44" s="49">
        <f t="shared" si="9"/>
        <v>0</v>
      </c>
      <c r="O44" s="49">
        <f t="shared" si="10"/>
        <v>0</v>
      </c>
      <c r="P44" s="50">
        <f t="shared" si="11"/>
        <v>0</v>
      </c>
      <c r="Q44" s="77" t="s">
        <v>47</v>
      </c>
    </row>
    <row r="45" spans="1:17" ht="25.5">
      <c r="A45" s="40">
        <v>31</v>
      </c>
      <c r="B45" s="28" t="s">
        <v>166</v>
      </c>
      <c r="C45" s="151" t="s">
        <v>160</v>
      </c>
      <c r="D45" s="166" t="s">
        <v>125</v>
      </c>
      <c r="E45" s="195">
        <v>1</v>
      </c>
      <c r="F45" s="140"/>
      <c r="G45" s="139"/>
      <c r="H45" s="49">
        <f t="shared" si="0"/>
        <v>0</v>
      </c>
      <c r="I45" s="139"/>
      <c r="J45" s="139"/>
      <c r="K45" s="50">
        <f t="shared" si="1"/>
        <v>0</v>
      </c>
      <c r="L45" s="149">
        <f t="shared" si="7"/>
        <v>0</v>
      </c>
      <c r="M45" s="49">
        <f t="shared" si="8"/>
        <v>0</v>
      </c>
      <c r="N45" s="49">
        <f t="shared" si="9"/>
        <v>0</v>
      </c>
      <c r="O45" s="49">
        <f t="shared" si="10"/>
        <v>0</v>
      </c>
      <c r="P45" s="50">
        <f t="shared" si="11"/>
        <v>0</v>
      </c>
      <c r="Q45" s="77" t="s">
        <v>47</v>
      </c>
    </row>
    <row r="46" spans="1:17" ht="51">
      <c r="A46" s="40">
        <v>32</v>
      </c>
      <c r="B46" s="28" t="s">
        <v>166</v>
      </c>
      <c r="C46" s="171" t="s">
        <v>230</v>
      </c>
      <c r="D46" s="166" t="s">
        <v>159</v>
      </c>
      <c r="E46" s="195">
        <f>E41</f>
        <v>40</v>
      </c>
      <c r="F46" s="140"/>
      <c r="G46" s="139"/>
      <c r="H46" s="49">
        <f t="shared" si="0"/>
        <v>0</v>
      </c>
      <c r="I46" s="139"/>
      <c r="J46" s="139"/>
      <c r="K46" s="50">
        <f t="shared" si="1"/>
        <v>0</v>
      </c>
      <c r="L46" s="149">
        <f t="shared" si="7"/>
        <v>0</v>
      </c>
      <c r="M46" s="49">
        <f t="shared" si="8"/>
        <v>0</v>
      </c>
      <c r="N46" s="49">
        <f t="shared" si="9"/>
        <v>0</v>
      </c>
      <c r="O46" s="49">
        <f t="shared" si="10"/>
        <v>0</v>
      </c>
      <c r="P46" s="50">
        <f t="shared" si="11"/>
        <v>0</v>
      </c>
      <c r="Q46" s="77" t="s">
        <v>47</v>
      </c>
    </row>
    <row r="47" spans="1:17" ht="51">
      <c r="A47" s="40">
        <v>33</v>
      </c>
      <c r="B47" s="28" t="s">
        <v>166</v>
      </c>
      <c r="C47" s="171" t="s">
        <v>231</v>
      </c>
      <c r="D47" s="166" t="s">
        <v>159</v>
      </c>
      <c r="E47" s="195">
        <f>E42</f>
        <v>80</v>
      </c>
      <c r="F47" s="140"/>
      <c r="G47" s="139"/>
      <c r="H47" s="49">
        <f t="shared" si="0"/>
        <v>0</v>
      </c>
      <c r="I47" s="139"/>
      <c r="J47" s="139"/>
      <c r="K47" s="50">
        <f t="shared" si="1"/>
        <v>0</v>
      </c>
      <c r="L47" s="149">
        <f t="shared" si="7"/>
        <v>0</v>
      </c>
      <c r="M47" s="49">
        <f t="shared" si="8"/>
        <v>0</v>
      </c>
      <c r="N47" s="49">
        <f t="shared" si="9"/>
        <v>0</v>
      </c>
      <c r="O47" s="49">
        <f t="shared" si="10"/>
        <v>0</v>
      </c>
      <c r="P47" s="50">
        <f t="shared" si="11"/>
        <v>0</v>
      </c>
      <c r="Q47" s="77" t="s">
        <v>47</v>
      </c>
    </row>
    <row r="48" spans="1:17" ht="51">
      <c r="A48" s="40">
        <v>34</v>
      </c>
      <c r="B48" s="28" t="s">
        <v>166</v>
      </c>
      <c r="C48" s="171" t="s">
        <v>232</v>
      </c>
      <c r="D48" s="166" t="s">
        <v>159</v>
      </c>
      <c r="E48" s="195">
        <f>E43</f>
        <v>64</v>
      </c>
      <c r="F48" s="140"/>
      <c r="G48" s="139"/>
      <c r="H48" s="49">
        <f t="shared" si="0"/>
        <v>0</v>
      </c>
      <c r="I48" s="139"/>
      <c r="J48" s="139"/>
      <c r="K48" s="50">
        <f t="shared" si="1"/>
        <v>0</v>
      </c>
      <c r="L48" s="149">
        <f t="shared" si="7"/>
        <v>0</v>
      </c>
      <c r="M48" s="49">
        <f t="shared" si="8"/>
        <v>0</v>
      </c>
      <c r="N48" s="49">
        <f t="shared" si="9"/>
        <v>0</v>
      </c>
      <c r="O48" s="49">
        <f t="shared" si="10"/>
        <v>0</v>
      </c>
      <c r="P48" s="50">
        <f t="shared" si="11"/>
        <v>0</v>
      </c>
      <c r="Q48" s="77" t="s">
        <v>47</v>
      </c>
    </row>
    <row r="49" spans="1:17" ht="51">
      <c r="A49" s="40">
        <v>35</v>
      </c>
      <c r="B49" s="28" t="s">
        <v>166</v>
      </c>
      <c r="C49" s="171" t="s">
        <v>233</v>
      </c>
      <c r="D49" s="166" t="s">
        <v>159</v>
      </c>
      <c r="E49" s="195">
        <f>E44</f>
        <v>22</v>
      </c>
      <c r="F49" s="140"/>
      <c r="G49" s="139"/>
      <c r="H49" s="49">
        <f t="shared" si="0"/>
        <v>0</v>
      </c>
      <c r="I49" s="139"/>
      <c r="J49" s="139"/>
      <c r="K49" s="50">
        <f t="shared" si="1"/>
        <v>0</v>
      </c>
      <c r="L49" s="149">
        <f t="shared" si="7"/>
        <v>0</v>
      </c>
      <c r="M49" s="49">
        <f t="shared" si="8"/>
        <v>0</v>
      </c>
      <c r="N49" s="49">
        <f t="shared" si="9"/>
        <v>0</v>
      </c>
      <c r="O49" s="49">
        <f t="shared" si="10"/>
        <v>0</v>
      </c>
      <c r="P49" s="50">
        <f t="shared" si="11"/>
        <v>0</v>
      </c>
      <c r="Q49" s="77" t="s">
        <v>47</v>
      </c>
    </row>
    <row r="50" spans="1:17" ht="22.5">
      <c r="A50" s="40">
        <v>36</v>
      </c>
      <c r="B50" s="28" t="s">
        <v>166</v>
      </c>
      <c r="C50" s="151" t="s">
        <v>234</v>
      </c>
      <c r="D50" s="166" t="s">
        <v>84</v>
      </c>
      <c r="E50" s="195">
        <v>2</v>
      </c>
      <c r="F50" s="140"/>
      <c r="G50" s="139"/>
      <c r="H50" s="49">
        <f t="shared" si="0"/>
        <v>0</v>
      </c>
      <c r="I50" s="139"/>
      <c r="J50" s="139"/>
      <c r="K50" s="50">
        <f t="shared" si="1"/>
        <v>0</v>
      </c>
      <c r="L50" s="149">
        <f t="shared" si="7"/>
        <v>0</v>
      </c>
      <c r="M50" s="49">
        <f t="shared" si="8"/>
        <v>0</v>
      </c>
      <c r="N50" s="49">
        <f t="shared" si="9"/>
        <v>0</v>
      </c>
      <c r="O50" s="49">
        <f t="shared" si="10"/>
        <v>0</v>
      </c>
      <c r="P50" s="50">
        <f t="shared" si="11"/>
        <v>0</v>
      </c>
      <c r="Q50" s="77" t="s">
        <v>47</v>
      </c>
    </row>
    <row r="51" spans="1:17" ht="25.5">
      <c r="A51" s="40">
        <v>37</v>
      </c>
      <c r="B51" s="28" t="s">
        <v>166</v>
      </c>
      <c r="C51" s="151" t="s">
        <v>235</v>
      </c>
      <c r="D51" s="166" t="s">
        <v>84</v>
      </c>
      <c r="E51" s="195">
        <v>4</v>
      </c>
      <c r="F51" s="140"/>
      <c r="G51" s="139"/>
      <c r="H51" s="49">
        <f t="shared" si="0"/>
        <v>0</v>
      </c>
      <c r="I51" s="139"/>
      <c r="J51" s="139"/>
      <c r="K51" s="50">
        <f t="shared" si="1"/>
        <v>0</v>
      </c>
      <c r="L51" s="149">
        <f t="shared" si="7"/>
        <v>0</v>
      </c>
      <c r="M51" s="49">
        <f t="shared" si="8"/>
        <v>0</v>
      </c>
      <c r="N51" s="49">
        <f t="shared" si="9"/>
        <v>0</v>
      </c>
      <c r="O51" s="49">
        <f t="shared" si="10"/>
        <v>0</v>
      </c>
      <c r="P51" s="50">
        <f t="shared" si="11"/>
        <v>0</v>
      </c>
      <c r="Q51" s="77" t="s">
        <v>47</v>
      </c>
    </row>
    <row r="52" spans="1:17" ht="22.5">
      <c r="A52" s="40">
        <v>38</v>
      </c>
      <c r="B52" s="28" t="s">
        <v>166</v>
      </c>
      <c r="C52" s="151" t="s">
        <v>236</v>
      </c>
      <c r="D52" s="166" t="s">
        <v>84</v>
      </c>
      <c r="E52" s="195">
        <v>12</v>
      </c>
      <c r="F52" s="140"/>
      <c r="G52" s="139"/>
      <c r="H52" s="49">
        <f t="shared" si="0"/>
        <v>0</v>
      </c>
      <c r="I52" s="139"/>
      <c r="J52" s="139"/>
      <c r="K52" s="50">
        <f t="shared" si="1"/>
        <v>0</v>
      </c>
      <c r="L52" s="149">
        <f t="shared" si="7"/>
        <v>0</v>
      </c>
      <c r="M52" s="49">
        <f t="shared" si="8"/>
        <v>0</v>
      </c>
      <c r="N52" s="49">
        <f t="shared" si="9"/>
        <v>0</v>
      </c>
      <c r="O52" s="49">
        <f t="shared" si="10"/>
        <v>0</v>
      </c>
      <c r="P52" s="50">
        <f t="shared" si="11"/>
        <v>0</v>
      </c>
      <c r="Q52" s="77" t="s">
        <v>47</v>
      </c>
    </row>
    <row r="53" spans="1:17" ht="22.5">
      <c r="A53" s="40">
        <v>39</v>
      </c>
      <c r="B53" s="28" t="s">
        <v>166</v>
      </c>
      <c r="C53" s="151" t="s">
        <v>158</v>
      </c>
      <c r="D53" s="166" t="s">
        <v>84</v>
      </c>
      <c r="E53" s="195">
        <v>4</v>
      </c>
      <c r="F53" s="140"/>
      <c r="G53" s="139"/>
      <c r="H53" s="49">
        <f t="shared" si="0"/>
        <v>0</v>
      </c>
      <c r="I53" s="139"/>
      <c r="J53" s="139"/>
      <c r="K53" s="50">
        <f t="shared" si="1"/>
        <v>0</v>
      </c>
      <c r="L53" s="149">
        <f t="shared" si="7"/>
        <v>0</v>
      </c>
      <c r="M53" s="49">
        <f t="shared" si="8"/>
        <v>0</v>
      </c>
      <c r="N53" s="49">
        <f t="shared" si="9"/>
        <v>0</v>
      </c>
      <c r="O53" s="49">
        <f t="shared" si="10"/>
        <v>0</v>
      </c>
      <c r="P53" s="50">
        <f t="shared" si="11"/>
        <v>0</v>
      </c>
      <c r="Q53" s="77" t="s">
        <v>47</v>
      </c>
    </row>
    <row r="54" spans="1:17">
      <c r="A54" s="40">
        <v>40</v>
      </c>
      <c r="B54" s="91"/>
      <c r="C54" s="141" t="s">
        <v>168</v>
      </c>
      <c r="D54" s="28"/>
      <c r="E54" s="146"/>
      <c r="F54" s="51"/>
      <c r="G54" s="49"/>
      <c r="H54" s="49">
        <f t="shared" si="0"/>
        <v>0</v>
      </c>
      <c r="I54" s="139"/>
      <c r="J54" s="139"/>
      <c r="K54" s="50">
        <f t="shared" si="1"/>
        <v>0</v>
      </c>
      <c r="L54" s="149">
        <f t="shared" si="7"/>
        <v>0</v>
      </c>
      <c r="M54" s="49">
        <f t="shared" si="8"/>
        <v>0</v>
      </c>
      <c r="N54" s="49">
        <f t="shared" si="9"/>
        <v>0</v>
      </c>
      <c r="O54" s="49">
        <f t="shared" si="10"/>
        <v>0</v>
      </c>
      <c r="P54" s="50">
        <f t="shared" si="11"/>
        <v>0</v>
      </c>
      <c r="Q54" s="77" t="s">
        <v>239</v>
      </c>
    </row>
    <row r="55" spans="1:17" ht="22.5">
      <c r="A55" s="40">
        <v>41</v>
      </c>
      <c r="B55" s="28" t="s">
        <v>166</v>
      </c>
      <c r="C55" s="151" t="s">
        <v>169</v>
      </c>
      <c r="D55" s="166" t="s">
        <v>84</v>
      </c>
      <c r="E55" s="195">
        <v>1</v>
      </c>
      <c r="F55" s="140"/>
      <c r="G55" s="139"/>
      <c r="H55" s="49">
        <f t="shared" si="0"/>
        <v>0</v>
      </c>
      <c r="I55" s="139"/>
      <c r="J55" s="139"/>
      <c r="K55" s="50">
        <f t="shared" si="1"/>
        <v>0</v>
      </c>
      <c r="L55" s="149">
        <f t="shared" si="7"/>
        <v>0</v>
      </c>
      <c r="M55" s="49">
        <f t="shared" si="8"/>
        <v>0</v>
      </c>
      <c r="N55" s="49">
        <f t="shared" si="9"/>
        <v>0</v>
      </c>
      <c r="O55" s="49">
        <f t="shared" si="10"/>
        <v>0</v>
      </c>
      <c r="P55" s="50">
        <f t="shared" si="11"/>
        <v>0</v>
      </c>
      <c r="Q55" s="77" t="s">
        <v>47</v>
      </c>
    </row>
    <row r="56" spans="1:17" ht="22.5">
      <c r="A56" s="40">
        <v>42</v>
      </c>
      <c r="B56" s="28" t="s">
        <v>166</v>
      </c>
      <c r="C56" s="151" t="s">
        <v>170</v>
      </c>
      <c r="D56" s="166" t="s">
        <v>77</v>
      </c>
      <c r="E56" s="195">
        <v>1</v>
      </c>
      <c r="F56" s="140"/>
      <c r="G56" s="139"/>
      <c r="H56" s="49">
        <f t="shared" si="0"/>
        <v>0</v>
      </c>
      <c r="I56" s="139"/>
      <c r="J56" s="139"/>
      <c r="K56" s="50">
        <f t="shared" si="1"/>
        <v>0</v>
      </c>
      <c r="L56" s="149">
        <f t="shared" si="7"/>
        <v>0</v>
      </c>
      <c r="M56" s="49">
        <f t="shared" si="8"/>
        <v>0</v>
      </c>
      <c r="N56" s="49">
        <f t="shared" si="9"/>
        <v>0</v>
      </c>
      <c r="O56" s="49">
        <f t="shared" si="10"/>
        <v>0</v>
      </c>
      <c r="P56" s="50">
        <f t="shared" si="11"/>
        <v>0</v>
      </c>
      <c r="Q56" s="77" t="s">
        <v>47</v>
      </c>
    </row>
    <row r="57" spans="1:17" ht="22.5">
      <c r="A57" s="40">
        <v>43</v>
      </c>
      <c r="B57" s="28" t="s">
        <v>166</v>
      </c>
      <c r="C57" s="151" t="s">
        <v>171</v>
      </c>
      <c r="D57" s="166" t="s">
        <v>125</v>
      </c>
      <c r="E57" s="195">
        <v>1</v>
      </c>
      <c r="F57" s="140"/>
      <c r="G57" s="139"/>
      <c r="H57" s="49">
        <f t="shared" si="0"/>
        <v>0</v>
      </c>
      <c r="I57" s="139"/>
      <c r="J57" s="139"/>
      <c r="K57" s="50">
        <f t="shared" si="1"/>
        <v>0</v>
      </c>
      <c r="L57" s="149">
        <f t="shared" si="7"/>
        <v>0</v>
      </c>
      <c r="M57" s="49">
        <f t="shared" si="8"/>
        <v>0</v>
      </c>
      <c r="N57" s="49">
        <f t="shared" si="9"/>
        <v>0</v>
      </c>
      <c r="O57" s="49">
        <f t="shared" si="10"/>
        <v>0</v>
      </c>
      <c r="P57" s="50">
        <f t="shared" si="11"/>
        <v>0</v>
      </c>
      <c r="Q57" s="77" t="s">
        <v>47</v>
      </c>
    </row>
    <row r="58" spans="1:17" ht="22.5">
      <c r="A58" s="40">
        <v>44</v>
      </c>
      <c r="B58" s="28" t="s">
        <v>166</v>
      </c>
      <c r="C58" s="151" t="s">
        <v>172</v>
      </c>
      <c r="D58" s="166" t="s">
        <v>125</v>
      </c>
      <c r="E58" s="195">
        <v>1</v>
      </c>
      <c r="F58" s="140"/>
      <c r="G58" s="139"/>
      <c r="H58" s="49">
        <f t="shared" si="0"/>
        <v>0</v>
      </c>
      <c r="I58" s="139"/>
      <c r="J58" s="139"/>
      <c r="K58" s="50">
        <f t="shared" si="1"/>
        <v>0</v>
      </c>
      <c r="L58" s="149">
        <f t="shared" si="7"/>
        <v>0</v>
      </c>
      <c r="M58" s="49">
        <f t="shared" si="8"/>
        <v>0</v>
      </c>
      <c r="N58" s="49">
        <f t="shared" si="9"/>
        <v>0</v>
      </c>
      <c r="O58" s="49">
        <f t="shared" si="10"/>
        <v>0</v>
      </c>
      <c r="P58" s="50">
        <f t="shared" si="11"/>
        <v>0</v>
      </c>
      <c r="Q58" s="77" t="s">
        <v>47</v>
      </c>
    </row>
    <row r="59" spans="1:17" ht="22.5">
      <c r="A59" s="40">
        <v>45</v>
      </c>
      <c r="B59" s="28" t="s">
        <v>166</v>
      </c>
      <c r="C59" s="151" t="s">
        <v>173</v>
      </c>
      <c r="D59" s="166" t="s">
        <v>125</v>
      </c>
      <c r="E59" s="195">
        <v>1</v>
      </c>
      <c r="F59" s="140"/>
      <c r="G59" s="139"/>
      <c r="H59" s="49">
        <f t="shared" si="0"/>
        <v>0</v>
      </c>
      <c r="I59" s="139"/>
      <c r="J59" s="139"/>
      <c r="K59" s="50">
        <f t="shared" si="1"/>
        <v>0</v>
      </c>
      <c r="L59" s="149">
        <f t="shared" si="7"/>
        <v>0</v>
      </c>
      <c r="M59" s="49">
        <f t="shared" si="8"/>
        <v>0</v>
      </c>
      <c r="N59" s="49">
        <f t="shared" si="9"/>
        <v>0</v>
      </c>
      <c r="O59" s="49">
        <f t="shared" si="10"/>
        <v>0</v>
      </c>
      <c r="P59" s="50">
        <f t="shared" si="11"/>
        <v>0</v>
      </c>
      <c r="Q59" s="77" t="s">
        <v>47</v>
      </c>
    </row>
    <row r="60" spans="1:17" ht="22.5">
      <c r="A60" s="40">
        <v>46</v>
      </c>
      <c r="B60" s="28" t="s">
        <v>166</v>
      </c>
      <c r="C60" s="151" t="s">
        <v>174</v>
      </c>
      <c r="D60" s="166" t="s">
        <v>125</v>
      </c>
      <c r="E60" s="195">
        <v>1</v>
      </c>
      <c r="F60" s="140"/>
      <c r="G60" s="139"/>
      <c r="H60" s="49">
        <f t="shared" si="0"/>
        <v>0</v>
      </c>
      <c r="I60" s="139"/>
      <c r="J60" s="139"/>
      <c r="K60" s="50">
        <f t="shared" si="1"/>
        <v>0</v>
      </c>
      <c r="L60" s="149">
        <f t="shared" si="7"/>
        <v>0</v>
      </c>
      <c r="M60" s="49">
        <f t="shared" si="8"/>
        <v>0</v>
      </c>
      <c r="N60" s="49">
        <f t="shared" si="9"/>
        <v>0</v>
      </c>
      <c r="O60" s="49">
        <f t="shared" si="10"/>
        <v>0</v>
      </c>
      <c r="P60" s="50">
        <f t="shared" si="11"/>
        <v>0</v>
      </c>
      <c r="Q60" s="77" t="s">
        <v>47</v>
      </c>
    </row>
    <row r="61" spans="1:17" ht="23.25" thickBot="1">
      <c r="A61" s="196">
        <v>47</v>
      </c>
      <c r="B61" s="29" t="s">
        <v>166</v>
      </c>
      <c r="C61" s="197" t="s">
        <v>175</v>
      </c>
      <c r="D61" s="198" t="s">
        <v>125</v>
      </c>
      <c r="E61" s="199">
        <v>1</v>
      </c>
      <c r="F61" s="200"/>
      <c r="G61" s="201"/>
      <c r="H61" s="177">
        <f t="shared" si="0"/>
        <v>0</v>
      </c>
      <c r="I61" s="201"/>
      <c r="J61" s="201"/>
      <c r="K61" s="178">
        <f t="shared" si="1"/>
        <v>0</v>
      </c>
      <c r="L61" s="149">
        <f t="shared" si="7"/>
        <v>0</v>
      </c>
      <c r="M61" s="49">
        <f t="shared" si="8"/>
        <v>0</v>
      </c>
      <c r="N61" s="49">
        <f t="shared" si="9"/>
        <v>0</v>
      </c>
      <c r="O61" s="49">
        <f t="shared" si="10"/>
        <v>0</v>
      </c>
      <c r="P61" s="50">
        <f t="shared" si="11"/>
        <v>0</v>
      </c>
      <c r="Q61" s="77" t="s">
        <v>47</v>
      </c>
    </row>
    <row r="62" spans="1:17" ht="12" customHeight="1" thickBot="1">
      <c r="A62" s="333" t="s">
        <v>63</v>
      </c>
      <c r="B62" s="334"/>
      <c r="C62" s="334"/>
      <c r="D62" s="334"/>
      <c r="E62" s="334"/>
      <c r="F62" s="334"/>
      <c r="G62" s="334"/>
      <c r="H62" s="334"/>
      <c r="I62" s="334"/>
      <c r="J62" s="334"/>
      <c r="K62" s="335"/>
      <c r="L62" s="74">
        <f>SUM(L14:L61)</f>
        <v>0</v>
      </c>
      <c r="M62" s="75">
        <f>SUM(M14:M61)</f>
        <v>0</v>
      </c>
      <c r="N62" s="75">
        <f>SUM(N14:N61)</f>
        <v>0</v>
      </c>
      <c r="O62" s="75">
        <f>SUM(O14:O61)</f>
        <v>0</v>
      </c>
      <c r="P62" s="76">
        <f>SUM(P14:P61)</f>
        <v>0</v>
      </c>
    </row>
    <row r="63" spans="1:17">
      <c r="A63" s="20"/>
      <c r="B63" s="20"/>
      <c r="C63" s="20"/>
      <c r="D63" s="20"/>
      <c r="E63" s="20"/>
      <c r="F63" s="20"/>
      <c r="G63" s="20"/>
      <c r="H63" s="20"/>
      <c r="I63" s="20"/>
      <c r="J63" s="20"/>
      <c r="K63" s="20"/>
      <c r="L63" s="20"/>
      <c r="M63" s="20"/>
      <c r="N63" s="20"/>
      <c r="O63" s="20"/>
      <c r="P63" s="20"/>
    </row>
    <row r="64" spans="1:17">
      <c r="A64" s="20"/>
      <c r="B64" s="20"/>
      <c r="C64" s="20"/>
      <c r="D64" s="20"/>
      <c r="E64" s="20"/>
      <c r="F64" s="20"/>
      <c r="G64" s="20"/>
      <c r="H64" s="20"/>
      <c r="I64" s="20"/>
      <c r="J64" s="20"/>
      <c r="K64" s="20"/>
      <c r="L64" s="20"/>
      <c r="M64" s="20"/>
      <c r="N64" s="20"/>
      <c r="O64" s="20"/>
      <c r="P64" s="20"/>
    </row>
    <row r="65" spans="1:16">
      <c r="A65" s="1" t="s">
        <v>14</v>
      </c>
      <c r="B65" s="20"/>
      <c r="C65" s="336">
        <f>'Kops n'!C35:H35</f>
        <v>0</v>
      </c>
      <c r="D65" s="336"/>
      <c r="E65" s="336"/>
      <c r="F65" s="336"/>
      <c r="G65" s="336"/>
      <c r="H65" s="336"/>
      <c r="I65" s="20"/>
      <c r="J65" s="20"/>
      <c r="K65" s="20"/>
      <c r="L65" s="20"/>
      <c r="M65" s="20"/>
      <c r="N65" s="20"/>
      <c r="O65" s="20"/>
      <c r="P65" s="20"/>
    </row>
    <row r="66" spans="1:16">
      <c r="A66" s="20"/>
      <c r="B66" s="20"/>
      <c r="C66" s="258" t="s">
        <v>15</v>
      </c>
      <c r="D66" s="258"/>
      <c r="E66" s="258"/>
      <c r="F66" s="258"/>
      <c r="G66" s="258"/>
      <c r="H66" s="258"/>
      <c r="I66" s="20"/>
      <c r="J66" s="20"/>
      <c r="K66" s="20"/>
      <c r="L66" s="20"/>
      <c r="M66" s="20"/>
      <c r="N66" s="20"/>
      <c r="O66" s="20"/>
      <c r="P66" s="20"/>
    </row>
    <row r="67" spans="1:16">
      <c r="A67" s="20"/>
      <c r="B67" s="20"/>
      <c r="C67" s="20"/>
      <c r="D67" s="20"/>
      <c r="E67" s="20"/>
      <c r="F67" s="20"/>
      <c r="G67" s="20"/>
      <c r="H67" s="20"/>
      <c r="I67" s="20"/>
      <c r="J67" s="20"/>
      <c r="K67" s="20"/>
      <c r="L67" s="20"/>
      <c r="M67" s="20"/>
      <c r="N67" s="20"/>
      <c r="O67" s="20"/>
      <c r="P67" s="20"/>
    </row>
    <row r="68" spans="1:16">
      <c r="A68" s="301" t="str">
        <f>'Kops n'!A38:D38</f>
        <v>Tāme sastādīta 2024. gada __.__________</v>
      </c>
      <c r="B68" s="302"/>
      <c r="C68" s="302"/>
      <c r="D68" s="302"/>
      <c r="E68" s="20"/>
      <c r="F68" s="20"/>
      <c r="G68" s="20"/>
      <c r="H68" s="20"/>
      <c r="I68" s="20"/>
      <c r="J68" s="20"/>
      <c r="K68" s="20"/>
      <c r="L68" s="20"/>
      <c r="M68" s="20"/>
      <c r="N68" s="20"/>
      <c r="O68" s="20"/>
      <c r="P68" s="20"/>
    </row>
    <row r="69" spans="1:16">
      <c r="A69" s="20"/>
      <c r="B69" s="20"/>
      <c r="C69" s="20"/>
      <c r="D69" s="20"/>
      <c r="E69" s="20"/>
      <c r="F69" s="20"/>
      <c r="G69" s="20"/>
      <c r="H69" s="20"/>
      <c r="I69" s="20"/>
      <c r="J69" s="20"/>
      <c r="K69" s="20"/>
      <c r="L69" s="20"/>
      <c r="M69" s="20"/>
      <c r="N69" s="20"/>
      <c r="O69" s="20"/>
      <c r="P69" s="20"/>
    </row>
    <row r="70" spans="1:16">
      <c r="A70" s="1" t="s">
        <v>41</v>
      </c>
      <c r="B70" s="20"/>
      <c r="C70" s="336">
        <f>'Kops n'!C40:H40</f>
        <v>0</v>
      </c>
      <c r="D70" s="336"/>
      <c r="E70" s="336"/>
      <c r="F70" s="336"/>
      <c r="G70" s="336"/>
      <c r="H70" s="336"/>
      <c r="I70" s="20"/>
      <c r="J70" s="20"/>
      <c r="K70" s="20"/>
      <c r="L70" s="20"/>
      <c r="M70" s="20"/>
      <c r="N70" s="20"/>
      <c r="O70" s="20"/>
      <c r="P70" s="20"/>
    </row>
    <row r="71" spans="1:16">
      <c r="A71" s="20"/>
      <c r="B71" s="20"/>
      <c r="C71" s="258" t="s">
        <v>15</v>
      </c>
      <c r="D71" s="258"/>
      <c r="E71" s="258"/>
      <c r="F71" s="258"/>
      <c r="G71" s="258"/>
      <c r="H71" s="258"/>
      <c r="I71" s="20"/>
      <c r="J71" s="20"/>
      <c r="K71" s="20"/>
      <c r="L71" s="20"/>
      <c r="M71" s="20"/>
      <c r="N71" s="20"/>
      <c r="O71" s="20"/>
      <c r="P71" s="20"/>
    </row>
    <row r="72" spans="1:16">
      <c r="A72" s="20"/>
      <c r="B72" s="20"/>
      <c r="C72" s="20"/>
      <c r="D72" s="20"/>
      <c r="E72" s="20"/>
      <c r="F72" s="20"/>
      <c r="G72" s="20"/>
      <c r="H72" s="20"/>
      <c r="I72" s="20"/>
      <c r="J72" s="20"/>
      <c r="K72" s="20"/>
      <c r="L72" s="20"/>
      <c r="M72" s="20"/>
      <c r="N72" s="20"/>
      <c r="O72" s="20"/>
      <c r="P72" s="20"/>
    </row>
    <row r="73" spans="1:16">
      <c r="A73" s="102" t="s">
        <v>16</v>
      </c>
      <c r="B73" s="52"/>
      <c r="C73" s="113">
        <f>'Kops n'!C43</f>
        <v>0</v>
      </c>
      <c r="D73" s="52"/>
      <c r="E73" s="20"/>
      <c r="F73" s="20"/>
      <c r="G73" s="20"/>
      <c r="H73" s="20"/>
      <c r="I73" s="20"/>
      <c r="J73" s="20"/>
      <c r="K73" s="20"/>
      <c r="L73" s="20"/>
      <c r="M73" s="20"/>
      <c r="N73" s="20"/>
      <c r="O73" s="20"/>
      <c r="P73" s="20"/>
    </row>
    <row r="74" spans="1:16">
      <c r="A74" s="20"/>
      <c r="B74" s="20"/>
      <c r="C74" s="20"/>
      <c r="D74" s="20"/>
      <c r="E74" s="20"/>
      <c r="F74" s="20"/>
      <c r="G74" s="20"/>
      <c r="H74" s="20"/>
      <c r="I74" s="20"/>
      <c r="J74" s="20"/>
      <c r="K74" s="20"/>
      <c r="L74" s="20"/>
      <c r="M74" s="20"/>
      <c r="N74" s="20"/>
      <c r="O74" s="20"/>
      <c r="P74" s="20"/>
    </row>
  </sheetData>
  <mergeCells count="23">
    <mergeCell ref="C71:H71"/>
    <mergeCell ref="C4:I4"/>
    <mergeCell ref="F12:K12"/>
    <mergeCell ref="A9:F9"/>
    <mergeCell ref="J9:M9"/>
    <mergeCell ref="D8:L8"/>
    <mergeCell ref="A62:K62"/>
    <mergeCell ref="C65:H65"/>
    <mergeCell ref="C66:H66"/>
    <mergeCell ref="A68:D68"/>
    <mergeCell ref="C70:H70"/>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38" priority="138"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61 I14:J61 Q14:Q61">
    <cfRule type="cellIs" dxfId="37" priority="141" operator="equal">
      <formula>0</formula>
    </cfRule>
  </conditionalFormatting>
  <conditionalFormatting sqref="A62:K62">
    <cfRule type="containsText" dxfId="36" priority="123" operator="containsText" text="Tiešās izmaksas kopā, t. sk. darba devēja sociālais nodoklis __.__% ">
      <formula>NOT(ISERROR(SEARCH("Tiešās izmaksas kopā, t. sk. darba devēja sociālais nodoklis __.__% ",A62)))</formula>
    </cfRule>
  </conditionalFormatting>
  <conditionalFormatting sqref="C65:H65">
    <cfRule type="cellIs" dxfId="35" priority="131" operator="equal">
      <formula>0</formula>
    </cfRule>
  </conditionalFormatting>
  <conditionalFormatting sqref="C70:H70">
    <cfRule type="cellIs" dxfId="34" priority="132" operator="equal">
      <formula>0</formula>
    </cfRule>
  </conditionalFormatting>
  <conditionalFormatting sqref="C2:I2">
    <cfRule type="cellIs" dxfId="33" priority="137" operator="equal">
      <formula>0</formula>
    </cfRule>
  </conditionalFormatting>
  <conditionalFormatting sqref="C4:I4">
    <cfRule type="cellIs" dxfId="32" priority="129" operator="equal">
      <formula>0</formula>
    </cfRule>
  </conditionalFormatting>
  <conditionalFormatting sqref="D1">
    <cfRule type="cellIs" dxfId="31" priority="125" operator="equal">
      <formula>0</formula>
    </cfRule>
  </conditionalFormatting>
  <conditionalFormatting sqref="D5:L8 H14:H61 K14:P61">
    <cfRule type="cellIs" dxfId="30" priority="126" operator="equal">
      <formula>0</formula>
    </cfRule>
  </conditionalFormatting>
  <conditionalFormatting sqref="L62:P62">
    <cfRule type="cellIs" dxfId="29" priority="130" operator="equal">
      <formula>0</formula>
    </cfRule>
  </conditionalFormatting>
  <conditionalFormatting sqref="N9:O9">
    <cfRule type="cellIs" dxfId="28" priority="140" operator="equal">
      <formula>0</formula>
    </cfRule>
  </conditionalFormatting>
  <dataValidations count="1">
    <dataValidation type="list" allowBlank="1" showInputMessage="1" showErrorMessage="1" sqref="Q14:Q61" xr:uid="{00000000-0002-0000-2C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34" operator="containsText" id="{8D07DFFB-F62B-48FD-9EA3-0019764D2C95}">
            <xm:f>NOT(ISERROR(SEARCH("Tāme sastādīta ____. gada ___. ______________",A68)))</xm:f>
            <xm:f>"Tāme sastādīta ____. gada ___. ______________"</xm:f>
            <x14:dxf>
              <font>
                <color auto="1"/>
              </font>
              <fill>
                <patternFill>
                  <bgColor rgb="FFC6EFCE"/>
                </patternFill>
              </fill>
            </x14:dxf>
          </x14:cfRule>
          <xm:sqref>A68</xm:sqref>
        </x14:conditionalFormatting>
        <x14:conditionalFormatting xmlns:xm="http://schemas.microsoft.com/office/excel/2006/main">
          <x14:cfRule type="containsText" priority="133" operator="containsText" id="{2E0F3D08-6598-4427-9938-13957157366A}">
            <xm:f>NOT(ISERROR(SEARCH("Sertifikāta Nr. _________________________________",A73)))</xm:f>
            <xm:f>"Sertifikāta Nr. _________________________________"</xm:f>
            <x14:dxf>
              <font>
                <color auto="1"/>
              </font>
              <fill>
                <patternFill>
                  <bgColor rgb="FFC6EFCE"/>
                </patternFill>
              </fill>
            </x14:dxf>
          </x14:cfRule>
          <xm:sqref>A73</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5">
    <tabColor rgb="FFC00000"/>
  </sheetPr>
  <dimension ref="A1:P78"/>
  <sheetViews>
    <sheetView topLeftCell="A49" workbookViewId="0">
      <selection activeCell="A66" sqref="A66:XFD7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'10a+c+n'!D1</f>
        <v>10</v>
      </c>
      <c r="E1" s="26"/>
      <c r="F1" s="26"/>
      <c r="G1" s="26"/>
      <c r="H1" s="26"/>
      <c r="I1" s="26"/>
      <c r="J1" s="26"/>
      <c r="N1" s="30"/>
      <c r="O1" s="31"/>
      <c r="P1" s="32"/>
    </row>
    <row r="2" spans="1:16">
      <c r="A2" s="33"/>
      <c r="B2" s="33"/>
      <c r="C2" s="324" t="str">
        <f>'10a+c+n'!C2:I2</f>
        <v>Apkure, vēdināšana un gaisa kondicionēšana</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209</v>
      </c>
      <c r="B9" s="327"/>
      <c r="C9" s="327"/>
      <c r="D9" s="327"/>
      <c r="E9" s="327"/>
      <c r="F9" s="327"/>
      <c r="G9" s="35"/>
      <c r="H9" s="35"/>
      <c r="I9" s="35"/>
      <c r="J9" s="328" t="s">
        <v>46</v>
      </c>
      <c r="K9" s="328"/>
      <c r="L9" s="328"/>
      <c r="M9" s="328"/>
      <c r="N9" s="329">
        <f>P66</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27">
        <f>IF($C$4="Attiecināmās izmaksas",IF('10a+c+n'!$Q14="A",'10a+c+n'!B14,0),0)</f>
        <v>0</v>
      </c>
      <c r="C14" s="27">
        <f>IF($C$4="Attiecināmās izmaksas",IF('10a+c+n'!$Q14="A",'10a+c+n'!C14,0),0)</f>
        <v>0</v>
      </c>
      <c r="D14" s="27">
        <f>IF($C$4="Attiecināmās izmaksas",IF('10a+c+n'!$Q14="A",'10a+c+n'!D14,0),0)</f>
        <v>0</v>
      </c>
      <c r="E14" s="164"/>
      <c r="F14" s="79"/>
      <c r="G14" s="27">
        <f>IF($C$4="Attiecināmās izmaksas",IF('10a+c+n'!$Q14="A",'10a+c+n'!G14,0),0)</f>
        <v>0</v>
      </c>
      <c r="H14" s="27">
        <f>IF($C$4="Attiecināmās izmaksas",IF('10a+c+n'!$Q14="A",'10a+c+n'!H14,0),0)</f>
        <v>0</v>
      </c>
      <c r="I14" s="27"/>
      <c r="J14" s="27"/>
      <c r="K14" s="164">
        <f>IF($C$4="Attiecināmās izmaksas",IF('10a+c+n'!$Q14="A",'10a+c+n'!K14,0),0)</f>
        <v>0</v>
      </c>
      <c r="L14" s="79">
        <f>IF($C$4="Attiecināmās izmaksas",IF('10a+c+n'!$Q14="A",'10a+c+n'!L14,0),0)</f>
        <v>0</v>
      </c>
      <c r="M14" s="27">
        <f>IF($C$4="Attiecināmās izmaksas",IF('10a+c+n'!$Q14="A",'10a+c+n'!M14,0),0)</f>
        <v>0</v>
      </c>
      <c r="N14" s="27">
        <f>IF($C$4="Attiecināmās izmaksas",IF('10a+c+n'!$Q14="A",'10a+c+n'!N14,0),0)</f>
        <v>0</v>
      </c>
      <c r="O14" s="27">
        <f>IF($C$4="Attiecināmās izmaksas",IF('10a+c+n'!$Q14="A",'10a+c+n'!O14,0),0)</f>
        <v>0</v>
      </c>
      <c r="P14" s="57">
        <f>IF($C$4="Attiecināmās izmaksas",IF('10a+c+n'!$Q14="A",'10a+c+n'!P14,0),0)</f>
        <v>0</v>
      </c>
    </row>
    <row r="15" spans="1:16">
      <c r="A15" s="64">
        <f>IF(P15=0,0,IF(COUNTBLANK(P15)=1,0,COUNTA($P$14:P15)))</f>
        <v>0</v>
      </c>
      <c r="B15" s="28">
        <f>IF($C$4="Attiecināmās izmaksas",IF('10a+c+n'!$Q12="A",'10a+c+n'!B12,0),0)</f>
        <v>0</v>
      </c>
      <c r="C15" s="28">
        <f>IF($C$4="Attiecināmās izmaksas",IF('10a+c+n'!$Q12="A",'10a+c+n'!C12,0),0)</f>
        <v>0</v>
      </c>
      <c r="D15" s="28">
        <f>IF($C$4="Attiecināmās izmaksas",IF('10a+c+n'!$Q12="A",'10a+c+n'!D12,0),0)</f>
        <v>0</v>
      </c>
      <c r="E15" s="146"/>
      <c r="F15" s="81"/>
      <c r="G15" s="28">
        <f>IF($C$4="Attiecināmās izmaksas",IF('10a+c+n'!$Q12="A",'10a+c+n'!G12,0),0)</f>
        <v>0</v>
      </c>
      <c r="H15" s="28">
        <f>IF($C$4="Attiecināmās izmaksas",IF('10a+c+n'!$Q12="A",'10a+c+n'!H12,0),0)</f>
        <v>0</v>
      </c>
      <c r="I15" s="28"/>
      <c r="J15" s="28"/>
      <c r="K15" s="146">
        <f>IF($C$4="Attiecināmās izmaksas",IF('10a+c+n'!$Q12="A",'10a+c+n'!K12,0),0)</f>
        <v>0</v>
      </c>
      <c r="L15" s="81">
        <f>IF($C$4="Attiecināmās izmaksas",IF('10a+c+n'!$Q12="A",'10a+c+n'!L12,0),0)</f>
        <v>0</v>
      </c>
      <c r="M15" s="28">
        <f>IF($C$4="Attiecināmās izmaksas",IF('10a+c+n'!$Q12="A",'10a+c+n'!M12,0),0)</f>
        <v>0</v>
      </c>
      <c r="N15" s="28">
        <f>IF($C$4="Attiecināmās izmaksas",IF('10a+c+n'!$Q12="A",'10a+c+n'!N12,0),0)</f>
        <v>0</v>
      </c>
      <c r="O15" s="28">
        <f>IF($C$4="Attiecināmās izmaksas",IF('10a+c+n'!$Q12="A",'10a+c+n'!O12,0),0)</f>
        <v>0</v>
      </c>
      <c r="P15" s="59">
        <f>IF($C$4="Attiecināmās izmaksas",IF('10a+c+n'!$Q12="A",'10a+c+n'!P12,0),0)</f>
        <v>0</v>
      </c>
    </row>
    <row r="16" spans="1:16">
      <c r="A16" s="64">
        <f>IF(P16=0,0,IF(COUNTBLANK(P16)=1,0,COUNTA($P$14:P16)))</f>
        <v>0</v>
      </c>
      <c r="B16" s="28">
        <f>IF($C$4="Attiecināmās izmaksas",IF('10a+c+n'!$Q13="A",'10a+c+n'!B13,0),0)</f>
        <v>0</v>
      </c>
      <c r="C16" s="28">
        <f>IF($C$4="Attiecināmās izmaksas",IF('10a+c+n'!$Q13="A",'10a+c+n'!C13,0),0)</f>
        <v>0</v>
      </c>
      <c r="D16" s="28">
        <f>IF($C$4="Attiecināmās izmaksas",IF('10a+c+n'!$Q13="A",'10a+c+n'!D13,0),0)</f>
        <v>0</v>
      </c>
      <c r="E16" s="146"/>
      <c r="F16" s="81"/>
      <c r="G16" s="28">
        <f>IF($C$4="Attiecināmās izmaksas",IF('10a+c+n'!$Q13="A",'10a+c+n'!G13,0),0)</f>
        <v>0</v>
      </c>
      <c r="H16" s="28">
        <f>IF($C$4="Attiecināmās izmaksas",IF('10a+c+n'!$Q13="A",'10a+c+n'!H13,0),0)</f>
        <v>0</v>
      </c>
      <c r="I16" s="28"/>
      <c r="J16" s="28"/>
      <c r="K16" s="146">
        <f>IF($C$4="Attiecināmās izmaksas",IF('10a+c+n'!$Q13="A",'10a+c+n'!K13,0),0)</f>
        <v>0</v>
      </c>
      <c r="L16" s="81">
        <f>IF($C$4="Attiecināmās izmaksas",IF('10a+c+n'!$Q13="A",'10a+c+n'!L13,0),0)</f>
        <v>0</v>
      </c>
      <c r="M16" s="28">
        <f>IF($C$4="Attiecināmās izmaksas",IF('10a+c+n'!$Q13="A",'10a+c+n'!M13,0),0)</f>
        <v>0</v>
      </c>
      <c r="N16" s="28">
        <f>IF($C$4="Attiecināmās izmaksas",IF('10a+c+n'!$Q13="A",'10a+c+n'!N13,0),0)</f>
        <v>0</v>
      </c>
      <c r="O16" s="28">
        <f>IF($C$4="Attiecināmās izmaksas",IF('10a+c+n'!$Q13="A",'10a+c+n'!O13,0),0)</f>
        <v>0</v>
      </c>
      <c r="P16" s="59">
        <f>IF($C$4="Attiecināmās izmaksas",IF('10a+c+n'!$Q13="A",'10a+c+n'!P13,0),0)</f>
        <v>0</v>
      </c>
    </row>
    <row r="17" spans="1:16">
      <c r="A17" s="64">
        <f>IF(P17=0,0,IF(COUNTBLANK(P17)=1,0,COUNTA($P$14:P17)))</f>
        <v>0</v>
      </c>
      <c r="B17" s="28">
        <f>IF($C$4="Attiecināmās izmaksas",IF('10a+c+n'!$Q14="A",'10a+c+n'!B14,0),0)</f>
        <v>0</v>
      </c>
      <c r="C17" s="28">
        <f>IF($C$4="Attiecināmās izmaksas",IF('10a+c+n'!$Q14="A",'10a+c+n'!C14,0),0)</f>
        <v>0</v>
      </c>
      <c r="D17" s="28">
        <f>IF($C$4="Attiecināmās izmaksas",IF('10a+c+n'!$Q14="A",'10a+c+n'!D14,0),0)</f>
        <v>0</v>
      </c>
      <c r="E17" s="146"/>
      <c r="F17" s="81"/>
      <c r="G17" s="28">
        <f>IF($C$4="Attiecināmās izmaksas",IF('10a+c+n'!$Q14="A",'10a+c+n'!G14,0),0)</f>
        <v>0</v>
      </c>
      <c r="H17" s="28">
        <f>IF($C$4="Attiecināmās izmaksas",IF('10a+c+n'!$Q14="A",'10a+c+n'!H14,0),0)</f>
        <v>0</v>
      </c>
      <c r="I17" s="28"/>
      <c r="J17" s="28"/>
      <c r="K17" s="146">
        <f>IF($C$4="Attiecināmās izmaksas",IF('10a+c+n'!$Q14="A",'10a+c+n'!K14,0),0)</f>
        <v>0</v>
      </c>
      <c r="L17" s="81">
        <f>IF($C$4="Attiecināmās izmaksas",IF('10a+c+n'!$Q14="A",'10a+c+n'!L14,0),0)</f>
        <v>0</v>
      </c>
      <c r="M17" s="28">
        <f>IF($C$4="Attiecināmās izmaksas",IF('10a+c+n'!$Q14="A",'10a+c+n'!M14,0),0)</f>
        <v>0</v>
      </c>
      <c r="N17" s="28">
        <f>IF($C$4="Attiecināmās izmaksas",IF('10a+c+n'!$Q14="A",'10a+c+n'!N14,0),0)</f>
        <v>0</v>
      </c>
      <c r="O17" s="28">
        <f>IF($C$4="Attiecināmās izmaksas",IF('10a+c+n'!$Q14="A",'10a+c+n'!O14,0),0)</f>
        <v>0</v>
      </c>
      <c r="P17" s="59">
        <f>IF($C$4="Attiecināmās izmaksas",IF('10a+c+n'!$Q14="A",'10a+c+n'!P14,0),0)</f>
        <v>0</v>
      </c>
    </row>
    <row r="18" spans="1:16" ht="22.5">
      <c r="A18" s="64">
        <f>IF(P18=0,0,IF(COUNTBLANK(P18)=1,0,COUNTA($P$14:P18)))</f>
        <v>0</v>
      </c>
      <c r="B18" s="28" t="str">
        <f>IF($C$4="Attiecināmās izmaksas",IF('10a+c+n'!$Q15="A",'10a+c+n'!B15,0),0)</f>
        <v>17-00000</v>
      </c>
      <c r="C18" s="28" t="str">
        <f>IF($C$4="Attiecināmās izmaksas",IF('10a+c+n'!$Q15="A",'10a+c+n'!C15,0),0)</f>
        <v>Radiators " Lyngson" ar atgaisotāju un korķi.                                          C22-500-1200 vai ekvivalents</v>
      </c>
      <c r="D18" s="28" t="str">
        <f>IF($C$4="Attiecināmās izmaksas",IF('10a+c+n'!$Q15="A",'10a+c+n'!D15,0),0)</f>
        <v>gb</v>
      </c>
      <c r="E18" s="146"/>
      <c r="F18" s="81"/>
      <c r="G18" s="28">
        <f>IF($C$4="Attiecināmās izmaksas",IF('10a+c+n'!$Q15="A",'10a+c+n'!G15,0),0)</f>
        <v>0</v>
      </c>
      <c r="H18" s="28">
        <f>IF($C$4="Attiecināmās izmaksas",IF('10a+c+n'!$Q15="A",'10a+c+n'!H15,0),0)</f>
        <v>0</v>
      </c>
      <c r="I18" s="28"/>
      <c r="J18" s="28"/>
      <c r="K18" s="146">
        <f>IF($C$4="Attiecināmās izmaksas",IF('10a+c+n'!$Q15="A",'10a+c+n'!K15,0),0)</f>
        <v>0</v>
      </c>
      <c r="L18" s="81">
        <f>IF($C$4="Attiecināmās izmaksas",IF('10a+c+n'!$Q15="A",'10a+c+n'!L15,0),0)</f>
        <v>0</v>
      </c>
      <c r="M18" s="28">
        <f>IF($C$4="Attiecināmās izmaksas",IF('10a+c+n'!$Q15="A",'10a+c+n'!M15,0),0)</f>
        <v>0</v>
      </c>
      <c r="N18" s="28">
        <f>IF($C$4="Attiecināmās izmaksas",IF('10a+c+n'!$Q15="A",'10a+c+n'!N15,0),0)</f>
        <v>0</v>
      </c>
      <c r="O18" s="28">
        <f>IF($C$4="Attiecināmās izmaksas",IF('10a+c+n'!$Q15="A",'10a+c+n'!O15,0),0)</f>
        <v>0</v>
      </c>
      <c r="P18" s="59">
        <f>IF($C$4="Attiecināmās izmaksas",IF('10a+c+n'!$Q15="A",'10a+c+n'!P15,0),0)</f>
        <v>0</v>
      </c>
    </row>
    <row r="19" spans="1:16" ht="22.5">
      <c r="A19" s="64">
        <f>IF(P19=0,0,IF(COUNTBLANK(P19)=1,0,COUNTA($P$14:P19)))</f>
        <v>0</v>
      </c>
      <c r="B19" s="28" t="str">
        <f>IF($C$4="Attiecināmās izmaksas",IF('10a+c+n'!$Q16="A",'10a+c+n'!B16,0),0)</f>
        <v>17-00000</v>
      </c>
      <c r="C19" s="28" t="str">
        <f>IF($C$4="Attiecināmās izmaksas",IF('10a+c+n'!$Q16="A",'10a+c+n'!C16,0),0)</f>
        <v>Radiators " Lyngson" ar atgaisotāju un korķi.                                          C22-400-700 vai ekvivalents</v>
      </c>
      <c r="D19" s="28" t="str">
        <f>IF($C$4="Attiecināmās izmaksas",IF('10a+c+n'!$Q16="A",'10a+c+n'!D16,0),0)</f>
        <v>gb</v>
      </c>
      <c r="E19" s="146"/>
      <c r="F19" s="81"/>
      <c r="G19" s="28">
        <f>IF($C$4="Attiecināmās izmaksas",IF('10a+c+n'!$Q16="A",'10a+c+n'!G16,0),0)</f>
        <v>0</v>
      </c>
      <c r="H19" s="28">
        <f>IF($C$4="Attiecināmās izmaksas",IF('10a+c+n'!$Q16="A",'10a+c+n'!H16,0),0)</f>
        <v>0</v>
      </c>
      <c r="I19" s="28"/>
      <c r="J19" s="28"/>
      <c r="K19" s="146">
        <f>IF($C$4="Attiecināmās izmaksas",IF('10a+c+n'!$Q16="A",'10a+c+n'!K16,0),0)</f>
        <v>0</v>
      </c>
      <c r="L19" s="81">
        <f>IF($C$4="Attiecināmās izmaksas",IF('10a+c+n'!$Q16="A",'10a+c+n'!L16,0),0)</f>
        <v>0</v>
      </c>
      <c r="M19" s="28">
        <f>IF($C$4="Attiecināmās izmaksas",IF('10a+c+n'!$Q16="A",'10a+c+n'!M16,0),0)</f>
        <v>0</v>
      </c>
      <c r="N19" s="28">
        <f>IF($C$4="Attiecināmās izmaksas",IF('10a+c+n'!$Q16="A",'10a+c+n'!N16,0),0)</f>
        <v>0</v>
      </c>
      <c r="O19" s="28">
        <f>IF($C$4="Attiecināmās izmaksas",IF('10a+c+n'!$Q16="A",'10a+c+n'!O16,0),0)</f>
        <v>0</v>
      </c>
      <c r="P19" s="59">
        <f>IF($C$4="Attiecināmās izmaksas",IF('10a+c+n'!$Q16="A",'10a+c+n'!P16,0),0)</f>
        <v>0</v>
      </c>
    </row>
    <row r="20" spans="1:16" ht="22.5">
      <c r="A20" s="64">
        <f>IF(P20=0,0,IF(COUNTBLANK(P20)=1,0,COUNTA($P$14:P20)))</f>
        <v>0</v>
      </c>
      <c r="B20" s="28" t="str">
        <f>IF($C$4="Attiecināmās izmaksas",IF('10a+c+n'!$Q17="A",'10a+c+n'!B17,0),0)</f>
        <v>17-00000</v>
      </c>
      <c r="C20" s="28" t="str">
        <f>IF($C$4="Attiecināmās izmaksas",IF('10a+c+n'!$Q17="A",'10a+c+n'!C17,0),0)</f>
        <v>Radiators " Lyngson" ar atgaisotāju un korķi.                                           C22-400-600 vai ekvivalents</v>
      </c>
      <c r="D20" s="28" t="str">
        <f>IF($C$4="Attiecināmās izmaksas",IF('10a+c+n'!$Q17="A",'10a+c+n'!D17,0),0)</f>
        <v>gb</v>
      </c>
      <c r="E20" s="146"/>
      <c r="F20" s="81"/>
      <c r="G20" s="28">
        <f>IF($C$4="Attiecināmās izmaksas",IF('10a+c+n'!$Q17="A",'10a+c+n'!G17,0),0)</f>
        <v>0</v>
      </c>
      <c r="H20" s="28">
        <f>IF($C$4="Attiecināmās izmaksas",IF('10a+c+n'!$Q17="A",'10a+c+n'!H17,0),0)</f>
        <v>0</v>
      </c>
      <c r="I20" s="28"/>
      <c r="J20" s="28"/>
      <c r="K20" s="146">
        <f>IF($C$4="Attiecināmās izmaksas",IF('10a+c+n'!$Q17="A",'10a+c+n'!K17,0),0)</f>
        <v>0</v>
      </c>
      <c r="L20" s="81">
        <f>IF($C$4="Attiecināmās izmaksas",IF('10a+c+n'!$Q17="A",'10a+c+n'!L17,0),0)</f>
        <v>0</v>
      </c>
      <c r="M20" s="28">
        <f>IF($C$4="Attiecināmās izmaksas",IF('10a+c+n'!$Q17="A",'10a+c+n'!M17,0),0)</f>
        <v>0</v>
      </c>
      <c r="N20" s="28">
        <f>IF($C$4="Attiecināmās izmaksas",IF('10a+c+n'!$Q17="A",'10a+c+n'!N17,0),0)</f>
        <v>0</v>
      </c>
      <c r="O20" s="28">
        <f>IF($C$4="Attiecināmās izmaksas",IF('10a+c+n'!$Q17="A",'10a+c+n'!O17,0),0)</f>
        <v>0</v>
      </c>
      <c r="P20" s="59">
        <f>IF($C$4="Attiecināmās izmaksas",IF('10a+c+n'!$Q17="A",'10a+c+n'!P17,0),0)</f>
        <v>0</v>
      </c>
    </row>
    <row r="21" spans="1:16" ht="22.5">
      <c r="A21" s="64">
        <f>IF(P21=0,0,IF(COUNTBLANK(P21)=1,0,COUNTA($P$14:P21)))</f>
        <v>0</v>
      </c>
      <c r="B21" s="28" t="str">
        <f>IF($C$4="Attiecināmās izmaksas",IF('10a+c+n'!$Q18="A",'10a+c+n'!B18,0),0)</f>
        <v>17-00000</v>
      </c>
      <c r="C21" s="28" t="str">
        <f>IF($C$4="Attiecināmās izmaksas",IF('10a+c+n'!$Q18="A",'10a+c+n'!C18,0),0)</f>
        <v>Radiators " Lyngson" ar atgaisotāju un korķi.                                           C22-400-500 vai ekvivalents</v>
      </c>
      <c r="D21" s="28" t="str">
        <f>IF($C$4="Attiecināmās izmaksas",IF('10a+c+n'!$Q18="A",'10a+c+n'!D18,0),0)</f>
        <v>gb</v>
      </c>
      <c r="E21" s="146"/>
      <c r="F21" s="81"/>
      <c r="G21" s="28">
        <f>IF($C$4="Attiecināmās izmaksas",IF('10a+c+n'!$Q18="A",'10a+c+n'!G18,0),0)</f>
        <v>0</v>
      </c>
      <c r="H21" s="28">
        <f>IF($C$4="Attiecināmās izmaksas",IF('10a+c+n'!$Q18="A",'10a+c+n'!H18,0),0)</f>
        <v>0</v>
      </c>
      <c r="I21" s="28"/>
      <c r="J21" s="28"/>
      <c r="K21" s="146">
        <f>IF($C$4="Attiecināmās izmaksas",IF('10a+c+n'!$Q18="A",'10a+c+n'!K18,0),0)</f>
        <v>0</v>
      </c>
      <c r="L21" s="81">
        <f>IF($C$4="Attiecināmās izmaksas",IF('10a+c+n'!$Q18="A",'10a+c+n'!L18,0),0)</f>
        <v>0</v>
      </c>
      <c r="M21" s="28">
        <f>IF($C$4="Attiecināmās izmaksas",IF('10a+c+n'!$Q18="A",'10a+c+n'!M18,0),0)</f>
        <v>0</v>
      </c>
      <c r="N21" s="28">
        <f>IF($C$4="Attiecināmās izmaksas",IF('10a+c+n'!$Q18="A",'10a+c+n'!N18,0),0)</f>
        <v>0</v>
      </c>
      <c r="O21" s="28">
        <f>IF($C$4="Attiecināmās izmaksas",IF('10a+c+n'!$Q18="A",'10a+c+n'!O18,0),0)</f>
        <v>0</v>
      </c>
      <c r="P21" s="59">
        <f>IF($C$4="Attiecināmās izmaksas",IF('10a+c+n'!$Q18="A",'10a+c+n'!P18,0),0)</f>
        <v>0</v>
      </c>
    </row>
    <row r="22" spans="1:16" ht="22.5">
      <c r="A22" s="64">
        <f>IF(P22=0,0,IF(COUNTBLANK(P22)=1,0,COUNTA($P$14:P22)))</f>
        <v>0</v>
      </c>
      <c r="B22" s="28" t="str">
        <f>IF($C$4="Attiecināmās izmaksas",IF('10a+c+n'!$Q19="A",'10a+c+n'!B19,0),0)</f>
        <v>17-00000</v>
      </c>
      <c r="C22" s="28" t="str">
        <f>IF($C$4="Attiecināmās izmaksas",IF('10a+c+n'!$Q19="A",'10a+c+n'!C19,0),0)</f>
        <v>Radiators " Lyngson" ar atgaisotāju un korķi.                                       C22-400-400 vai ekvivalents</v>
      </c>
      <c r="D22" s="28" t="str">
        <f>IF($C$4="Attiecināmās izmaksas",IF('10a+c+n'!$Q19="A",'10a+c+n'!D19,0),0)</f>
        <v>gb</v>
      </c>
      <c r="E22" s="146"/>
      <c r="F22" s="81"/>
      <c r="G22" s="28">
        <f>IF($C$4="Attiecināmās izmaksas",IF('10a+c+n'!$Q19="A",'10a+c+n'!G19,0),0)</f>
        <v>0</v>
      </c>
      <c r="H22" s="28">
        <f>IF($C$4="Attiecināmās izmaksas",IF('10a+c+n'!$Q19="A",'10a+c+n'!H19,0),0)</f>
        <v>0</v>
      </c>
      <c r="I22" s="28"/>
      <c r="J22" s="28"/>
      <c r="K22" s="146">
        <f>IF($C$4="Attiecināmās izmaksas",IF('10a+c+n'!$Q19="A",'10a+c+n'!K19,0),0)</f>
        <v>0</v>
      </c>
      <c r="L22" s="81">
        <f>IF($C$4="Attiecināmās izmaksas",IF('10a+c+n'!$Q19="A",'10a+c+n'!L19,0),0)</f>
        <v>0</v>
      </c>
      <c r="M22" s="28">
        <f>IF($C$4="Attiecināmās izmaksas",IF('10a+c+n'!$Q19="A",'10a+c+n'!M19,0),0)</f>
        <v>0</v>
      </c>
      <c r="N22" s="28">
        <f>IF($C$4="Attiecināmās izmaksas",IF('10a+c+n'!$Q19="A",'10a+c+n'!N19,0),0)</f>
        <v>0</v>
      </c>
      <c r="O22" s="28">
        <f>IF($C$4="Attiecināmās izmaksas",IF('10a+c+n'!$Q19="A",'10a+c+n'!O19,0),0)</f>
        <v>0</v>
      </c>
      <c r="P22" s="59">
        <f>IF($C$4="Attiecināmās izmaksas",IF('10a+c+n'!$Q19="A",'10a+c+n'!P19,0),0)</f>
        <v>0</v>
      </c>
    </row>
    <row r="23" spans="1:16" ht="22.5">
      <c r="A23" s="64">
        <f>IF(P23=0,0,IF(COUNTBLANK(P23)=1,0,COUNTA($P$14:P23)))</f>
        <v>0</v>
      </c>
      <c r="B23" s="28" t="str">
        <f>IF($C$4="Attiecināmās izmaksas",IF('10a+c+n'!$Q20="A",'10a+c+n'!B20,0),0)</f>
        <v>17-00000</v>
      </c>
      <c r="C23" s="28" t="str">
        <f>IF($C$4="Attiecināmās izmaksas",IF('10a+c+n'!$Q20="A",'10a+c+n'!C20,0),0)</f>
        <v>Radiators " Lyngson" ar atgaisotāju un korķi.                                          C22-400-500 vai ekvivalents</v>
      </c>
      <c r="D23" s="28" t="str">
        <f>IF($C$4="Attiecināmās izmaksas",IF('10a+c+n'!$Q20="A",'10a+c+n'!D20,0),0)</f>
        <v>gb</v>
      </c>
      <c r="E23" s="146"/>
      <c r="F23" s="81"/>
      <c r="G23" s="28">
        <f>IF($C$4="Attiecināmās izmaksas",IF('10a+c+n'!$Q20="A",'10a+c+n'!G20,0),0)</f>
        <v>0</v>
      </c>
      <c r="H23" s="28">
        <f>IF($C$4="Attiecināmās izmaksas",IF('10a+c+n'!$Q20="A",'10a+c+n'!H20,0),0)</f>
        <v>0</v>
      </c>
      <c r="I23" s="28"/>
      <c r="J23" s="28"/>
      <c r="K23" s="146">
        <f>IF($C$4="Attiecināmās izmaksas",IF('10a+c+n'!$Q20="A",'10a+c+n'!K20,0),0)</f>
        <v>0</v>
      </c>
      <c r="L23" s="81">
        <f>IF($C$4="Attiecināmās izmaksas",IF('10a+c+n'!$Q20="A",'10a+c+n'!L20,0),0)</f>
        <v>0</v>
      </c>
      <c r="M23" s="28">
        <f>IF($C$4="Attiecināmās izmaksas",IF('10a+c+n'!$Q20="A",'10a+c+n'!M20,0),0)</f>
        <v>0</v>
      </c>
      <c r="N23" s="28">
        <f>IF($C$4="Attiecināmās izmaksas",IF('10a+c+n'!$Q20="A",'10a+c+n'!N20,0),0)</f>
        <v>0</v>
      </c>
      <c r="O23" s="28">
        <f>IF($C$4="Attiecināmās izmaksas",IF('10a+c+n'!$Q20="A",'10a+c+n'!O20,0),0)</f>
        <v>0</v>
      </c>
      <c r="P23" s="59">
        <f>IF($C$4="Attiecināmās izmaksas",IF('10a+c+n'!$Q20="A",'10a+c+n'!P20,0),0)</f>
        <v>0</v>
      </c>
    </row>
    <row r="24" spans="1:16" ht="22.5">
      <c r="A24" s="64">
        <f>IF(P24=0,0,IF(COUNTBLANK(P24)=1,0,COUNTA($P$14:P24)))</f>
        <v>0</v>
      </c>
      <c r="B24" s="28" t="str">
        <f>IF($C$4="Attiecināmās izmaksas",IF('10a+c+n'!$Q21="A",'10a+c+n'!B21,0),0)</f>
        <v>17-00000</v>
      </c>
      <c r="C24" s="28" t="str">
        <f>IF($C$4="Attiecināmās izmaksas",IF('10a+c+n'!$Q21="A",'10a+c+n'!C21,0),0)</f>
        <v xml:space="preserve">Radiatora vārsts </v>
      </c>
      <c r="D24" s="28" t="str">
        <f>IF($C$4="Attiecināmās izmaksas",IF('10a+c+n'!$Q21="A",'10a+c+n'!D21,0),0)</f>
        <v>gb</v>
      </c>
      <c r="E24" s="146"/>
      <c r="F24" s="81"/>
      <c r="G24" s="28">
        <f>IF($C$4="Attiecināmās izmaksas",IF('10a+c+n'!$Q21="A",'10a+c+n'!G21,0),0)</f>
        <v>0</v>
      </c>
      <c r="H24" s="28">
        <f>IF($C$4="Attiecināmās izmaksas",IF('10a+c+n'!$Q21="A",'10a+c+n'!H21,0),0)</f>
        <v>0</v>
      </c>
      <c r="I24" s="28"/>
      <c r="J24" s="28"/>
      <c r="K24" s="146">
        <f>IF($C$4="Attiecināmās izmaksas",IF('10a+c+n'!$Q21="A",'10a+c+n'!K21,0),0)</f>
        <v>0</v>
      </c>
      <c r="L24" s="81">
        <f>IF($C$4="Attiecināmās izmaksas",IF('10a+c+n'!$Q21="A",'10a+c+n'!L21,0),0)</f>
        <v>0</v>
      </c>
      <c r="M24" s="28">
        <f>IF($C$4="Attiecināmās izmaksas",IF('10a+c+n'!$Q21="A",'10a+c+n'!M21,0),0)</f>
        <v>0</v>
      </c>
      <c r="N24" s="28">
        <f>IF($C$4="Attiecināmās izmaksas",IF('10a+c+n'!$Q21="A",'10a+c+n'!N21,0),0)</f>
        <v>0</v>
      </c>
      <c r="O24" s="28">
        <f>IF($C$4="Attiecināmās izmaksas",IF('10a+c+n'!$Q21="A",'10a+c+n'!O21,0),0)</f>
        <v>0</v>
      </c>
      <c r="P24" s="59">
        <f>IF($C$4="Attiecināmās izmaksas",IF('10a+c+n'!$Q21="A",'10a+c+n'!P21,0),0)</f>
        <v>0</v>
      </c>
    </row>
    <row r="25" spans="1:16" ht="22.5">
      <c r="A25" s="64">
        <f>IF(P25=0,0,IF(COUNTBLANK(P25)=1,0,COUNTA($P$14:P25)))</f>
        <v>0</v>
      </c>
      <c r="B25" s="28" t="str">
        <f>IF($C$4="Attiecināmās izmaksas",IF('10a+c+n'!$Q22="A",'10a+c+n'!B22,0),0)</f>
        <v>17-00000</v>
      </c>
      <c r="C25" s="28" t="str">
        <f>IF($C$4="Attiecināmās izmaksas",IF('10a+c+n'!$Q22="A",'10a+c+n'!C22,0),0)</f>
        <v>Radiatora termostatiskie sensori Dn15,  (ar ierobežotu min.temp. 16°C)</v>
      </c>
      <c r="D25" s="28" t="str">
        <f>IF($C$4="Attiecināmās izmaksas",IF('10a+c+n'!$Q22="A",'10a+c+n'!D22,0),0)</f>
        <v>gb</v>
      </c>
      <c r="E25" s="146"/>
      <c r="F25" s="81"/>
      <c r="G25" s="28">
        <f>IF($C$4="Attiecināmās izmaksas",IF('10a+c+n'!$Q22="A",'10a+c+n'!G22,0),0)</f>
        <v>0</v>
      </c>
      <c r="H25" s="28">
        <f>IF($C$4="Attiecināmās izmaksas",IF('10a+c+n'!$Q22="A",'10a+c+n'!H22,0),0)</f>
        <v>0</v>
      </c>
      <c r="I25" s="28"/>
      <c r="J25" s="28"/>
      <c r="K25" s="146">
        <f>IF($C$4="Attiecināmās izmaksas",IF('10a+c+n'!$Q22="A",'10a+c+n'!K22,0),0)</f>
        <v>0</v>
      </c>
      <c r="L25" s="81">
        <f>IF($C$4="Attiecināmās izmaksas",IF('10a+c+n'!$Q22="A",'10a+c+n'!L22,0),0)</f>
        <v>0</v>
      </c>
      <c r="M25" s="28">
        <f>IF($C$4="Attiecināmās izmaksas",IF('10a+c+n'!$Q22="A",'10a+c+n'!M22,0),0)</f>
        <v>0</v>
      </c>
      <c r="N25" s="28">
        <f>IF($C$4="Attiecināmās izmaksas",IF('10a+c+n'!$Q22="A",'10a+c+n'!N22,0),0)</f>
        <v>0</v>
      </c>
      <c r="O25" s="28">
        <f>IF($C$4="Attiecināmās izmaksas",IF('10a+c+n'!$Q22="A",'10a+c+n'!O22,0),0)</f>
        <v>0</v>
      </c>
      <c r="P25" s="59">
        <f>IF($C$4="Attiecināmās izmaksas",IF('10a+c+n'!$Q22="A",'10a+c+n'!P22,0),0)</f>
        <v>0</v>
      </c>
    </row>
    <row r="26" spans="1:16" ht="22.5">
      <c r="A26" s="64">
        <f>IF(P26=0,0,IF(COUNTBLANK(P26)=1,0,COUNTA($P$14:P26)))</f>
        <v>0</v>
      </c>
      <c r="B26" s="28" t="str">
        <f>IF($C$4="Attiecināmās izmaksas",IF('10a+c+n'!$Q23="A",'10a+c+n'!B23,0),0)</f>
        <v>17-00000</v>
      </c>
      <c r="C26" s="28" t="str">
        <f>IF($C$4="Attiecināmās izmaksas",IF('10a+c+n'!$Q23="A",'10a+c+n'!C23,0),0)</f>
        <v>Kāpņu telpā termostatiskie sensori ar atslēgu regulējami</v>
      </c>
      <c r="D26" s="28" t="str">
        <f>IF($C$4="Attiecināmās izmaksas",IF('10a+c+n'!$Q23="A",'10a+c+n'!D23,0),0)</f>
        <v>gb</v>
      </c>
      <c r="E26" s="146"/>
      <c r="F26" s="81"/>
      <c r="G26" s="28">
        <f>IF($C$4="Attiecināmās izmaksas",IF('10a+c+n'!$Q23="A",'10a+c+n'!G23,0),0)</f>
        <v>0</v>
      </c>
      <c r="H26" s="28">
        <f>IF($C$4="Attiecināmās izmaksas",IF('10a+c+n'!$Q23="A",'10a+c+n'!H23,0),0)</f>
        <v>0</v>
      </c>
      <c r="I26" s="28"/>
      <c r="J26" s="28"/>
      <c r="K26" s="146">
        <f>IF($C$4="Attiecināmās izmaksas",IF('10a+c+n'!$Q23="A",'10a+c+n'!K23,0),0)</f>
        <v>0</v>
      </c>
      <c r="L26" s="81">
        <f>IF($C$4="Attiecināmās izmaksas",IF('10a+c+n'!$Q23="A",'10a+c+n'!L23,0),0)</f>
        <v>0</v>
      </c>
      <c r="M26" s="28">
        <f>IF($C$4="Attiecināmās izmaksas",IF('10a+c+n'!$Q23="A",'10a+c+n'!M23,0),0)</f>
        <v>0</v>
      </c>
      <c r="N26" s="28">
        <f>IF($C$4="Attiecināmās izmaksas",IF('10a+c+n'!$Q23="A",'10a+c+n'!N23,0),0)</f>
        <v>0</v>
      </c>
      <c r="O26" s="28">
        <f>IF($C$4="Attiecināmās izmaksas",IF('10a+c+n'!$Q23="A",'10a+c+n'!O23,0),0)</f>
        <v>0</v>
      </c>
      <c r="P26" s="59">
        <f>IF($C$4="Attiecināmās izmaksas",IF('10a+c+n'!$Q23="A",'10a+c+n'!P23,0),0)</f>
        <v>0</v>
      </c>
    </row>
    <row r="27" spans="1:16" ht="22.5">
      <c r="A27" s="64">
        <f>IF(P27=0,0,IF(COUNTBLANK(P27)=1,0,COUNTA($P$14:P27)))</f>
        <v>0</v>
      </c>
      <c r="B27" s="28" t="str">
        <f>IF($C$4="Attiecināmās izmaksas",IF('10a+c+n'!$Q24="A",'10a+c+n'!B24,0),0)</f>
        <v>17-00000</v>
      </c>
      <c r="C27" s="28" t="str">
        <f>IF($C$4="Attiecināmās izmaksas",IF('10a+c+n'!$Q24="A",'10a+c+n'!C24,0),0)</f>
        <v xml:space="preserve">Radiatora atgaitas noslēgventilis </v>
      </c>
      <c r="D27" s="28" t="str">
        <f>IF($C$4="Attiecināmās izmaksas",IF('10a+c+n'!$Q24="A",'10a+c+n'!D24,0),0)</f>
        <v>gb</v>
      </c>
      <c r="E27" s="146"/>
      <c r="F27" s="81"/>
      <c r="G27" s="28">
        <f>IF($C$4="Attiecināmās izmaksas",IF('10a+c+n'!$Q24="A",'10a+c+n'!G24,0),0)</f>
        <v>0</v>
      </c>
      <c r="H27" s="28">
        <f>IF($C$4="Attiecināmās izmaksas",IF('10a+c+n'!$Q24="A",'10a+c+n'!H24,0),0)</f>
        <v>0</v>
      </c>
      <c r="I27" s="28"/>
      <c r="J27" s="28"/>
      <c r="K27" s="146">
        <f>IF($C$4="Attiecināmās izmaksas",IF('10a+c+n'!$Q24="A",'10a+c+n'!K24,0),0)</f>
        <v>0</v>
      </c>
      <c r="L27" s="81">
        <f>IF($C$4="Attiecināmās izmaksas",IF('10a+c+n'!$Q24="A",'10a+c+n'!L24,0),0)</f>
        <v>0</v>
      </c>
      <c r="M27" s="28">
        <f>IF($C$4="Attiecināmās izmaksas",IF('10a+c+n'!$Q24="A",'10a+c+n'!M24,0),0)</f>
        <v>0</v>
      </c>
      <c r="N27" s="28">
        <f>IF($C$4="Attiecināmās izmaksas",IF('10a+c+n'!$Q24="A",'10a+c+n'!N24,0),0)</f>
        <v>0</v>
      </c>
      <c r="O27" s="28">
        <f>IF($C$4="Attiecināmās izmaksas",IF('10a+c+n'!$Q24="A",'10a+c+n'!O24,0),0)</f>
        <v>0</v>
      </c>
      <c r="P27" s="59">
        <f>IF($C$4="Attiecināmās izmaksas",IF('10a+c+n'!$Q24="A",'10a+c+n'!P24,0),0)</f>
        <v>0</v>
      </c>
    </row>
    <row r="28" spans="1:16" ht="22.5">
      <c r="A28" s="64">
        <f>IF(P28=0,0,IF(COUNTBLANK(P28)=1,0,COUNTA($P$14:P28)))</f>
        <v>0</v>
      </c>
      <c r="B28" s="28" t="str">
        <f>IF($C$4="Attiecināmās izmaksas",IF('10a+c+n'!$Q25="A",'10a+c+n'!B25,0),0)</f>
        <v>17-00000</v>
      </c>
      <c r="C28" s="28" t="str">
        <f>IF($C$4="Attiecināmās izmaksas",IF('10a+c+n'!$Q25="A",'10a+c+n'!C25,0),0)</f>
        <v xml:space="preserve">Balansēšanas vārsts STRÖMAX-M 4017 vai ekvivalents ,ar mērnipeļiem, dn15 </v>
      </c>
      <c r="D28" s="28" t="str">
        <f>IF($C$4="Attiecināmās izmaksas",IF('10a+c+n'!$Q25="A",'10a+c+n'!D25,0),0)</f>
        <v>gb</v>
      </c>
      <c r="E28" s="146"/>
      <c r="F28" s="81"/>
      <c r="G28" s="28">
        <f>IF($C$4="Attiecināmās izmaksas",IF('10a+c+n'!$Q25="A",'10a+c+n'!G25,0),0)</f>
        <v>0</v>
      </c>
      <c r="H28" s="28">
        <f>IF($C$4="Attiecināmās izmaksas",IF('10a+c+n'!$Q25="A",'10a+c+n'!H25,0),0)</f>
        <v>0</v>
      </c>
      <c r="I28" s="28"/>
      <c r="J28" s="28"/>
      <c r="K28" s="146">
        <f>IF($C$4="Attiecināmās izmaksas",IF('10a+c+n'!$Q25="A",'10a+c+n'!K25,0),0)</f>
        <v>0</v>
      </c>
      <c r="L28" s="81">
        <f>IF($C$4="Attiecināmās izmaksas",IF('10a+c+n'!$Q25="A",'10a+c+n'!L25,0),0)</f>
        <v>0</v>
      </c>
      <c r="M28" s="28">
        <f>IF($C$4="Attiecināmās izmaksas",IF('10a+c+n'!$Q25="A",'10a+c+n'!M25,0),0)</f>
        <v>0</v>
      </c>
      <c r="N28" s="28">
        <f>IF($C$4="Attiecināmās izmaksas",IF('10a+c+n'!$Q25="A",'10a+c+n'!N25,0),0)</f>
        <v>0</v>
      </c>
      <c r="O28" s="28">
        <f>IF($C$4="Attiecināmās izmaksas",IF('10a+c+n'!$Q25="A",'10a+c+n'!O25,0),0)</f>
        <v>0</v>
      </c>
      <c r="P28" s="59">
        <f>IF($C$4="Attiecināmās izmaksas",IF('10a+c+n'!$Q25="A",'10a+c+n'!P25,0),0)</f>
        <v>0</v>
      </c>
    </row>
    <row r="29" spans="1:16" ht="22.5">
      <c r="A29" s="64">
        <f>IF(P29=0,0,IF(COUNTBLANK(P29)=1,0,COUNTA($P$14:P29)))</f>
        <v>0</v>
      </c>
      <c r="B29" s="28" t="str">
        <f>IF($C$4="Attiecināmās izmaksas",IF('10a+c+n'!$Q26="A",'10a+c+n'!B26,0),0)</f>
        <v>17-00000</v>
      </c>
      <c r="C29" s="28" t="str">
        <f>IF($C$4="Attiecināmās izmaksas",IF('10a+c+n'!$Q26="A",'10a+c+n'!C26,0),0)</f>
        <v>Balansēšanas vārsts STRÖMAX-M 4017 vai ekvivalents ,ar mērnipeļiem, dn20</v>
      </c>
      <c r="D29" s="28" t="str">
        <f>IF($C$4="Attiecināmās izmaksas",IF('10a+c+n'!$Q26="A",'10a+c+n'!D26,0),0)</f>
        <v>gb</v>
      </c>
      <c r="E29" s="146"/>
      <c r="F29" s="81"/>
      <c r="G29" s="28">
        <f>IF($C$4="Attiecināmās izmaksas",IF('10a+c+n'!$Q26="A",'10a+c+n'!G26,0),0)</f>
        <v>0</v>
      </c>
      <c r="H29" s="28">
        <f>IF($C$4="Attiecināmās izmaksas",IF('10a+c+n'!$Q26="A",'10a+c+n'!H26,0),0)</f>
        <v>0</v>
      </c>
      <c r="I29" s="28"/>
      <c r="J29" s="28"/>
      <c r="K29" s="146">
        <f>IF($C$4="Attiecināmās izmaksas",IF('10a+c+n'!$Q26="A",'10a+c+n'!K26,0),0)</f>
        <v>0</v>
      </c>
      <c r="L29" s="81">
        <f>IF($C$4="Attiecināmās izmaksas",IF('10a+c+n'!$Q26="A",'10a+c+n'!L26,0),0)</f>
        <v>0</v>
      </c>
      <c r="M29" s="28">
        <f>IF($C$4="Attiecināmās izmaksas",IF('10a+c+n'!$Q26="A",'10a+c+n'!M26,0),0)</f>
        <v>0</v>
      </c>
      <c r="N29" s="28">
        <f>IF($C$4="Attiecināmās izmaksas",IF('10a+c+n'!$Q26="A",'10a+c+n'!N26,0),0)</f>
        <v>0</v>
      </c>
      <c r="O29" s="28">
        <f>IF($C$4="Attiecināmās izmaksas",IF('10a+c+n'!$Q26="A",'10a+c+n'!O26,0),0)</f>
        <v>0</v>
      </c>
      <c r="P29" s="59">
        <f>IF($C$4="Attiecināmās izmaksas",IF('10a+c+n'!$Q26="A",'10a+c+n'!P26,0),0)</f>
        <v>0</v>
      </c>
    </row>
    <row r="30" spans="1:16" ht="22.5">
      <c r="A30" s="64">
        <f>IF(P30=0,0,IF(COUNTBLANK(P30)=1,0,COUNTA($P$14:P30)))</f>
        <v>0</v>
      </c>
      <c r="B30" s="28" t="str">
        <f>IF($C$4="Attiecināmās izmaksas",IF('10a+c+n'!$Q27="A",'10a+c+n'!B27,0),0)</f>
        <v>17-00000</v>
      </c>
      <c r="C30" s="28" t="str">
        <f>IF($C$4="Attiecināmās izmaksas",IF('10a+c+n'!$Q27="A",'10a+c+n'!C27,0),0)</f>
        <v>Lodveida vārsts dn20</v>
      </c>
      <c r="D30" s="28" t="str">
        <f>IF($C$4="Attiecināmās izmaksas",IF('10a+c+n'!$Q27="A",'10a+c+n'!D27,0),0)</f>
        <v>gb</v>
      </c>
      <c r="E30" s="146"/>
      <c r="F30" s="81"/>
      <c r="G30" s="28">
        <f>IF($C$4="Attiecināmās izmaksas",IF('10a+c+n'!$Q27="A",'10a+c+n'!G27,0),0)</f>
        <v>0</v>
      </c>
      <c r="H30" s="28">
        <f>IF($C$4="Attiecināmās izmaksas",IF('10a+c+n'!$Q27="A",'10a+c+n'!H27,0),0)</f>
        <v>0</v>
      </c>
      <c r="I30" s="28"/>
      <c r="J30" s="28"/>
      <c r="K30" s="146">
        <f>IF($C$4="Attiecināmās izmaksas",IF('10a+c+n'!$Q27="A",'10a+c+n'!K27,0),0)</f>
        <v>0</v>
      </c>
      <c r="L30" s="81">
        <f>IF($C$4="Attiecināmās izmaksas",IF('10a+c+n'!$Q27="A",'10a+c+n'!L27,0),0)</f>
        <v>0</v>
      </c>
      <c r="M30" s="28">
        <f>IF($C$4="Attiecināmās izmaksas",IF('10a+c+n'!$Q27="A",'10a+c+n'!M27,0),0)</f>
        <v>0</v>
      </c>
      <c r="N30" s="28">
        <f>IF($C$4="Attiecināmās izmaksas",IF('10a+c+n'!$Q27="A",'10a+c+n'!N27,0),0)</f>
        <v>0</v>
      </c>
      <c r="O30" s="28">
        <f>IF($C$4="Attiecināmās izmaksas",IF('10a+c+n'!$Q27="A",'10a+c+n'!O27,0),0)</f>
        <v>0</v>
      </c>
      <c r="P30" s="59">
        <f>IF($C$4="Attiecināmās izmaksas",IF('10a+c+n'!$Q27="A",'10a+c+n'!P27,0),0)</f>
        <v>0</v>
      </c>
    </row>
    <row r="31" spans="1:16" ht="22.5">
      <c r="A31" s="64">
        <f>IF(P31=0,0,IF(COUNTBLANK(P31)=1,0,COUNTA($P$14:P31)))</f>
        <v>0</v>
      </c>
      <c r="B31" s="28" t="str">
        <f>IF($C$4="Attiecināmās izmaksas",IF('10a+c+n'!$Q28="A",'10a+c+n'!B28,0),0)</f>
        <v>17-00000</v>
      </c>
      <c r="C31" s="28" t="str">
        <f>IF($C$4="Attiecināmās izmaksas",IF('10a+c+n'!$Q28="A",'10a+c+n'!C28,0),0)</f>
        <v>Lodveida vārsts dn25</v>
      </c>
      <c r="D31" s="28" t="str">
        <f>IF($C$4="Attiecināmās izmaksas",IF('10a+c+n'!$Q28="A",'10a+c+n'!D28,0),0)</f>
        <v>gb</v>
      </c>
      <c r="E31" s="146"/>
      <c r="F31" s="81"/>
      <c r="G31" s="28">
        <f>IF($C$4="Attiecināmās izmaksas",IF('10a+c+n'!$Q28="A",'10a+c+n'!G28,0),0)</f>
        <v>0</v>
      </c>
      <c r="H31" s="28">
        <f>IF($C$4="Attiecināmās izmaksas",IF('10a+c+n'!$Q28="A",'10a+c+n'!H28,0),0)</f>
        <v>0</v>
      </c>
      <c r="I31" s="28"/>
      <c r="J31" s="28"/>
      <c r="K31" s="146">
        <f>IF($C$4="Attiecināmās izmaksas",IF('10a+c+n'!$Q28="A",'10a+c+n'!K28,0),0)</f>
        <v>0</v>
      </c>
      <c r="L31" s="81">
        <f>IF($C$4="Attiecināmās izmaksas",IF('10a+c+n'!$Q28="A",'10a+c+n'!L28,0),0)</f>
        <v>0</v>
      </c>
      <c r="M31" s="28">
        <f>IF($C$4="Attiecināmās izmaksas",IF('10a+c+n'!$Q28="A",'10a+c+n'!M28,0),0)</f>
        <v>0</v>
      </c>
      <c r="N31" s="28">
        <f>IF($C$4="Attiecināmās izmaksas",IF('10a+c+n'!$Q28="A",'10a+c+n'!N28,0),0)</f>
        <v>0</v>
      </c>
      <c r="O31" s="28">
        <f>IF($C$4="Attiecināmās izmaksas",IF('10a+c+n'!$Q28="A",'10a+c+n'!O28,0),0)</f>
        <v>0</v>
      </c>
      <c r="P31" s="59">
        <f>IF($C$4="Attiecināmās izmaksas",IF('10a+c+n'!$Q28="A",'10a+c+n'!P28,0),0)</f>
        <v>0</v>
      </c>
    </row>
    <row r="32" spans="1:16" ht="22.5">
      <c r="A32" s="64">
        <f>IF(P32=0,0,IF(COUNTBLANK(P32)=1,0,COUNTA($P$14:P32)))</f>
        <v>0</v>
      </c>
      <c r="B32" s="28" t="str">
        <f>IF($C$4="Attiecināmās izmaksas",IF('10a+c+n'!$Q29="A",'10a+c+n'!B29,0),0)</f>
        <v>17-00000</v>
      </c>
      <c r="C32" s="28" t="str">
        <f>IF($C$4="Attiecināmās izmaksas",IF('10a+c+n'!$Q29="A",'10a+c+n'!C29,0),0)</f>
        <v xml:space="preserve">Tukšošanas vārsti </v>
      </c>
      <c r="D32" s="28" t="str">
        <f>IF($C$4="Attiecināmās izmaksas",IF('10a+c+n'!$Q29="A",'10a+c+n'!D29,0),0)</f>
        <v>gb</v>
      </c>
      <c r="E32" s="146"/>
      <c r="F32" s="81"/>
      <c r="G32" s="28">
        <f>IF($C$4="Attiecināmās izmaksas",IF('10a+c+n'!$Q29="A",'10a+c+n'!G29,0),0)</f>
        <v>0</v>
      </c>
      <c r="H32" s="28">
        <f>IF($C$4="Attiecināmās izmaksas",IF('10a+c+n'!$Q29="A",'10a+c+n'!H29,0),0)</f>
        <v>0</v>
      </c>
      <c r="I32" s="28"/>
      <c r="J32" s="28"/>
      <c r="K32" s="146">
        <f>IF($C$4="Attiecināmās izmaksas",IF('10a+c+n'!$Q29="A",'10a+c+n'!K29,0),0)</f>
        <v>0</v>
      </c>
      <c r="L32" s="81">
        <f>IF($C$4="Attiecināmās izmaksas",IF('10a+c+n'!$Q29="A",'10a+c+n'!L29,0),0)</f>
        <v>0</v>
      </c>
      <c r="M32" s="28">
        <f>IF($C$4="Attiecināmās izmaksas",IF('10a+c+n'!$Q29="A",'10a+c+n'!M29,0),0)</f>
        <v>0</v>
      </c>
      <c r="N32" s="28">
        <f>IF($C$4="Attiecināmās izmaksas",IF('10a+c+n'!$Q29="A",'10a+c+n'!N29,0),0)</f>
        <v>0</v>
      </c>
      <c r="O32" s="28">
        <f>IF($C$4="Attiecināmās izmaksas",IF('10a+c+n'!$Q29="A",'10a+c+n'!O29,0),0)</f>
        <v>0</v>
      </c>
      <c r="P32" s="59">
        <f>IF($C$4="Attiecināmās izmaksas",IF('10a+c+n'!$Q29="A",'10a+c+n'!P29,0),0)</f>
        <v>0</v>
      </c>
    </row>
    <row r="33" spans="1:16" ht="22.5">
      <c r="A33" s="64">
        <f>IF(P33=0,0,IF(COUNTBLANK(P33)=1,0,COUNTA($P$14:P33)))</f>
        <v>0</v>
      </c>
      <c r="B33" s="28" t="str">
        <f>IF($C$4="Attiecināmās izmaksas",IF('10a+c+n'!$Q30="A",'10a+c+n'!B30,0),0)</f>
        <v>17-00000</v>
      </c>
      <c r="C33" s="28" t="str">
        <f>IF($C$4="Attiecināmās izmaksas",IF('10a+c+n'!$Q30="A",'10a+c+n'!C30,0),0)</f>
        <v>Presējamās tērauda caurules,Viega vai ekvivalents dn12</v>
      </c>
      <c r="D33" s="28" t="str">
        <f>IF($C$4="Attiecināmās izmaksas",IF('10a+c+n'!$Q30="A",'10a+c+n'!D30,0),0)</f>
        <v>m</v>
      </c>
      <c r="E33" s="146"/>
      <c r="F33" s="81"/>
      <c r="G33" s="28">
        <f>IF($C$4="Attiecināmās izmaksas",IF('10a+c+n'!$Q30="A",'10a+c+n'!G30,0),0)</f>
        <v>0</v>
      </c>
      <c r="H33" s="28">
        <f>IF($C$4="Attiecināmās izmaksas",IF('10a+c+n'!$Q30="A",'10a+c+n'!H30,0),0)</f>
        <v>0</v>
      </c>
      <c r="I33" s="28"/>
      <c r="J33" s="28"/>
      <c r="K33" s="146">
        <f>IF($C$4="Attiecināmās izmaksas",IF('10a+c+n'!$Q30="A",'10a+c+n'!K30,0),0)</f>
        <v>0</v>
      </c>
      <c r="L33" s="81">
        <f>IF($C$4="Attiecināmās izmaksas",IF('10a+c+n'!$Q30="A",'10a+c+n'!L30,0),0)</f>
        <v>0</v>
      </c>
      <c r="M33" s="28">
        <f>IF($C$4="Attiecināmās izmaksas",IF('10a+c+n'!$Q30="A",'10a+c+n'!M30,0),0)</f>
        <v>0</v>
      </c>
      <c r="N33" s="28">
        <f>IF($C$4="Attiecināmās izmaksas",IF('10a+c+n'!$Q30="A",'10a+c+n'!N30,0),0)</f>
        <v>0</v>
      </c>
      <c r="O33" s="28">
        <f>IF($C$4="Attiecināmās izmaksas",IF('10a+c+n'!$Q30="A",'10a+c+n'!O30,0),0)</f>
        <v>0</v>
      </c>
      <c r="P33" s="59">
        <f>IF($C$4="Attiecināmās izmaksas",IF('10a+c+n'!$Q30="A",'10a+c+n'!P30,0),0)</f>
        <v>0</v>
      </c>
    </row>
    <row r="34" spans="1:16" ht="22.5">
      <c r="A34" s="64">
        <f>IF(P34=0,0,IF(COUNTBLANK(P34)=1,0,COUNTA($P$14:P34)))</f>
        <v>0</v>
      </c>
      <c r="B34" s="28" t="str">
        <f>IF($C$4="Attiecināmās izmaksas",IF('10a+c+n'!$Q31="A",'10a+c+n'!B31,0),0)</f>
        <v>17-00000</v>
      </c>
      <c r="C34" s="28" t="str">
        <f>IF($C$4="Attiecināmās izmaksas",IF('10a+c+n'!$Q31="A",'10a+c+n'!C31,0),0)</f>
        <v>Presējamās tērauda caurules,Viega vai ekvivalents dn16</v>
      </c>
      <c r="D34" s="28" t="str">
        <f>IF($C$4="Attiecināmās izmaksas",IF('10a+c+n'!$Q31="A",'10a+c+n'!D31,0),0)</f>
        <v>m</v>
      </c>
      <c r="E34" s="146"/>
      <c r="F34" s="81"/>
      <c r="G34" s="28">
        <f>IF($C$4="Attiecināmās izmaksas",IF('10a+c+n'!$Q31="A",'10a+c+n'!G31,0),0)</f>
        <v>0</v>
      </c>
      <c r="H34" s="28">
        <f>IF($C$4="Attiecināmās izmaksas",IF('10a+c+n'!$Q31="A",'10a+c+n'!H31,0),0)</f>
        <v>0</v>
      </c>
      <c r="I34" s="28"/>
      <c r="J34" s="28"/>
      <c r="K34" s="146">
        <f>IF($C$4="Attiecināmās izmaksas",IF('10a+c+n'!$Q31="A",'10a+c+n'!K31,0),0)</f>
        <v>0</v>
      </c>
      <c r="L34" s="81">
        <f>IF($C$4="Attiecināmās izmaksas",IF('10a+c+n'!$Q31="A",'10a+c+n'!L31,0),0)</f>
        <v>0</v>
      </c>
      <c r="M34" s="28">
        <f>IF($C$4="Attiecināmās izmaksas",IF('10a+c+n'!$Q31="A",'10a+c+n'!M31,0),0)</f>
        <v>0</v>
      </c>
      <c r="N34" s="28">
        <f>IF($C$4="Attiecināmās izmaksas",IF('10a+c+n'!$Q31="A",'10a+c+n'!N31,0),0)</f>
        <v>0</v>
      </c>
      <c r="O34" s="28">
        <f>IF($C$4="Attiecināmās izmaksas",IF('10a+c+n'!$Q31="A",'10a+c+n'!O31,0),0)</f>
        <v>0</v>
      </c>
      <c r="P34" s="59">
        <f>IF($C$4="Attiecināmās izmaksas",IF('10a+c+n'!$Q31="A",'10a+c+n'!P31,0),0)</f>
        <v>0</v>
      </c>
    </row>
    <row r="35" spans="1:16" ht="22.5">
      <c r="A35" s="64">
        <f>IF(P35=0,0,IF(COUNTBLANK(P35)=1,0,COUNTA($P$14:P35)))</f>
        <v>0</v>
      </c>
      <c r="B35" s="28" t="str">
        <f>IF($C$4="Attiecināmās izmaksas",IF('10a+c+n'!$Q32="A",'10a+c+n'!B32,0),0)</f>
        <v>17-00000</v>
      </c>
      <c r="C35" s="28" t="str">
        <f>IF($C$4="Attiecināmās izmaksas",IF('10a+c+n'!$Q32="A",'10a+c+n'!C32,0),0)</f>
        <v>Presējamās tērauda caurules,Viega vai ekvivalents dn20</v>
      </c>
      <c r="D35" s="28" t="str">
        <f>IF($C$4="Attiecināmās izmaksas",IF('10a+c+n'!$Q32="A",'10a+c+n'!D32,0),0)</f>
        <v>m</v>
      </c>
      <c r="E35" s="146"/>
      <c r="F35" s="81"/>
      <c r="G35" s="28">
        <f>IF($C$4="Attiecināmās izmaksas",IF('10a+c+n'!$Q32="A",'10a+c+n'!G32,0),0)</f>
        <v>0</v>
      </c>
      <c r="H35" s="28">
        <f>IF($C$4="Attiecināmās izmaksas",IF('10a+c+n'!$Q32="A",'10a+c+n'!H32,0),0)</f>
        <v>0</v>
      </c>
      <c r="I35" s="28"/>
      <c r="J35" s="28"/>
      <c r="K35" s="146">
        <f>IF($C$4="Attiecināmās izmaksas",IF('10a+c+n'!$Q32="A",'10a+c+n'!K32,0),0)</f>
        <v>0</v>
      </c>
      <c r="L35" s="81">
        <f>IF($C$4="Attiecināmās izmaksas",IF('10a+c+n'!$Q32="A",'10a+c+n'!L32,0),0)</f>
        <v>0</v>
      </c>
      <c r="M35" s="28">
        <f>IF($C$4="Attiecināmās izmaksas",IF('10a+c+n'!$Q32="A",'10a+c+n'!M32,0),0)</f>
        <v>0</v>
      </c>
      <c r="N35" s="28">
        <f>IF($C$4="Attiecināmās izmaksas",IF('10a+c+n'!$Q32="A",'10a+c+n'!N32,0),0)</f>
        <v>0</v>
      </c>
      <c r="O35" s="28">
        <f>IF($C$4="Attiecināmās izmaksas",IF('10a+c+n'!$Q32="A",'10a+c+n'!O32,0),0)</f>
        <v>0</v>
      </c>
      <c r="P35" s="59">
        <f>IF($C$4="Attiecināmās izmaksas",IF('10a+c+n'!$Q32="A",'10a+c+n'!P32,0),0)</f>
        <v>0</v>
      </c>
    </row>
    <row r="36" spans="1:16" ht="22.5">
      <c r="A36" s="64">
        <f>IF(P36=0,0,IF(COUNTBLANK(P36)=1,0,COUNTA($P$14:P36)))</f>
        <v>0</v>
      </c>
      <c r="B36" s="28" t="str">
        <f>IF($C$4="Attiecināmās izmaksas",IF('10a+c+n'!$Q33="A",'10a+c+n'!B33,0),0)</f>
        <v>17-00000</v>
      </c>
      <c r="C36" s="28" t="str">
        <f>IF($C$4="Attiecināmās izmaksas",IF('10a+c+n'!$Q33="A",'10a+c+n'!C33,0),0)</f>
        <v>Cauruļvadu fasondaļas (fitingi, savienojumi, pārejas)</v>
      </c>
      <c r="D36" s="28" t="str">
        <f>IF($C$4="Attiecināmās izmaksas",IF('10a+c+n'!$Q33="A",'10a+c+n'!D33,0),0)</f>
        <v>kompl.</v>
      </c>
      <c r="E36" s="146"/>
      <c r="F36" s="81"/>
      <c r="G36" s="28">
        <f>IF($C$4="Attiecināmās izmaksas",IF('10a+c+n'!$Q33="A",'10a+c+n'!G33,0),0)</f>
        <v>0</v>
      </c>
      <c r="H36" s="28">
        <f>IF($C$4="Attiecināmās izmaksas",IF('10a+c+n'!$Q33="A",'10a+c+n'!H33,0),0)</f>
        <v>0</v>
      </c>
      <c r="I36" s="28"/>
      <c r="J36" s="28"/>
      <c r="K36" s="146">
        <f>IF($C$4="Attiecināmās izmaksas",IF('10a+c+n'!$Q33="A",'10a+c+n'!K33,0),0)</f>
        <v>0</v>
      </c>
      <c r="L36" s="81">
        <f>IF($C$4="Attiecināmās izmaksas",IF('10a+c+n'!$Q33="A",'10a+c+n'!L33,0),0)</f>
        <v>0</v>
      </c>
      <c r="M36" s="28">
        <f>IF($C$4="Attiecināmās izmaksas",IF('10a+c+n'!$Q33="A",'10a+c+n'!M33,0),0)</f>
        <v>0</v>
      </c>
      <c r="N36" s="28">
        <f>IF($C$4="Attiecināmās izmaksas",IF('10a+c+n'!$Q33="A",'10a+c+n'!N33,0),0)</f>
        <v>0</v>
      </c>
      <c r="O36" s="28">
        <f>IF($C$4="Attiecināmās izmaksas",IF('10a+c+n'!$Q33="A",'10a+c+n'!O33,0),0)</f>
        <v>0</v>
      </c>
      <c r="P36" s="59">
        <f>IF($C$4="Attiecināmās izmaksas",IF('10a+c+n'!$Q33="A",'10a+c+n'!P33,0),0)</f>
        <v>0</v>
      </c>
    </row>
    <row r="37" spans="1:16" ht="22.5">
      <c r="A37" s="64">
        <f>IF(P37=0,0,IF(COUNTBLANK(P37)=1,0,COUNTA($P$14:P37)))</f>
        <v>0</v>
      </c>
      <c r="B37" s="28" t="str">
        <f>IF($C$4="Attiecināmās izmaksas",IF('10a+c+n'!$Q34="A",'10a+c+n'!B34,0),0)</f>
        <v>17-00000</v>
      </c>
      <c r="C37" s="28" t="str">
        <f>IF($C$4="Attiecināmās izmaksas",IF('10a+c+n'!$Q34="A",'10a+c+n'!C34,0),0)</f>
        <v>Alokators Sontex 566 radio 0566R2010B1 vai ekvivalents</v>
      </c>
      <c r="D37" s="28" t="str">
        <f>IF($C$4="Attiecināmās izmaksas",IF('10a+c+n'!$Q34="A",'10a+c+n'!D34,0),0)</f>
        <v>gb</v>
      </c>
      <c r="E37" s="146"/>
      <c r="F37" s="81"/>
      <c r="G37" s="28">
        <f>IF($C$4="Attiecināmās izmaksas",IF('10a+c+n'!$Q34="A",'10a+c+n'!G34,0),0)</f>
        <v>0</v>
      </c>
      <c r="H37" s="28">
        <f>IF($C$4="Attiecināmās izmaksas",IF('10a+c+n'!$Q34="A",'10a+c+n'!H34,0),0)</f>
        <v>0</v>
      </c>
      <c r="I37" s="28"/>
      <c r="J37" s="28"/>
      <c r="K37" s="146">
        <f>IF($C$4="Attiecināmās izmaksas",IF('10a+c+n'!$Q34="A",'10a+c+n'!K34,0),0)</f>
        <v>0</v>
      </c>
      <c r="L37" s="81">
        <f>IF($C$4="Attiecināmās izmaksas",IF('10a+c+n'!$Q34="A",'10a+c+n'!L34,0),0)</f>
        <v>0</v>
      </c>
      <c r="M37" s="28">
        <f>IF($C$4="Attiecināmās izmaksas",IF('10a+c+n'!$Q34="A",'10a+c+n'!M34,0),0)</f>
        <v>0</v>
      </c>
      <c r="N37" s="28">
        <f>IF($C$4="Attiecināmās izmaksas",IF('10a+c+n'!$Q34="A",'10a+c+n'!N34,0),0)</f>
        <v>0</v>
      </c>
      <c r="O37" s="28">
        <f>IF($C$4="Attiecināmās izmaksas",IF('10a+c+n'!$Q34="A",'10a+c+n'!O34,0),0)</f>
        <v>0</v>
      </c>
      <c r="P37" s="59">
        <f>IF($C$4="Attiecināmās izmaksas",IF('10a+c+n'!$Q34="A",'10a+c+n'!P34,0),0)</f>
        <v>0</v>
      </c>
    </row>
    <row r="38" spans="1:16" ht="22.5">
      <c r="A38" s="64">
        <f>IF(P38=0,0,IF(COUNTBLANK(P38)=1,0,COUNTA($P$14:P38)))</f>
        <v>0</v>
      </c>
      <c r="B38" s="28" t="str">
        <f>IF($C$4="Attiecināmās izmaksas",IF('10a+c+n'!$Q35="A",'10a+c+n'!B35,0),0)</f>
        <v>17-00000</v>
      </c>
      <c r="C38" s="28" t="str">
        <f>IF($C$4="Attiecināmās izmaksas",IF('10a+c+n'!$Q35="A",'10a+c+n'!C35,0),0)</f>
        <v>Radio centrāle Sontex 646 ar GPRS 230V ar programmatūru 0646R4231 vai ekvivalents</v>
      </c>
      <c r="D38" s="28" t="str">
        <f>IF($C$4="Attiecināmās izmaksas",IF('10a+c+n'!$Q35="A",'10a+c+n'!D35,0),0)</f>
        <v>gb</v>
      </c>
      <c r="E38" s="146"/>
      <c r="F38" s="81"/>
      <c r="G38" s="28">
        <f>IF($C$4="Attiecināmās izmaksas",IF('10a+c+n'!$Q35="A",'10a+c+n'!G35,0),0)</f>
        <v>0</v>
      </c>
      <c r="H38" s="28">
        <f>IF($C$4="Attiecināmās izmaksas",IF('10a+c+n'!$Q35="A",'10a+c+n'!H35,0),0)</f>
        <v>0</v>
      </c>
      <c r="I38" s="28"/>
      <c r="J38" s="28"/>
      <c r="K38" s="146">
        <f>IF($C$4="Attiecināmās izmaksas",IF('10a+c+n'!$Q35="A",'10a+c+n'!K35,0),0)</f>
        <v>0</v>
      </c>
      <c r="L38" s="81">
        <f>IF($C$4="Attiecināmās izmaksas",IF('10a+c+n'!$Q35="A",'10a+c+n'!L35,0),0)</f>
        <v>0</v>
      </c>
      <c r="M38" s="28">
        <f>IF($C$4="Attiecināmās izmaksas",IF('10a+c+n'!$Q35="A",'10a+c+n'!M35,0),0)</f>
        <v>0</v>
      </c>
      <c r="N38" s="28">
        <f>IF($C$4="Attiecināmās izmaksas",IF('10a+c+n'!$Q35="A",'10a+c+n'!N35,0),0)</f>
        <v>0</v>
      </c>
      <c r="O38" s="28">
        <f>IF($C$4="Attiecināmās izmaksas",IF('10a+c+n'!$Q35="A",'10a+c+n'!O35,0),0)</f>
        <v>0</v>
      </c>
      <c r="P38" s="59">
        <f>IF($C$4="Attiecināmās izmaksas",IF('10a+c+n'!$Q35="A",'10a+c+n'!P35,0),0)</f>
        <v>0</v>
      </c>
    </row>
    <row r="39" spans="1:16" ht="22.5">
      <c r="A39" s="64">
        <f>IF(P39=0,0,IF(COUNTBLANK(P39)=1,0,COUNTA($P$14:P39)))</f>
        <v>0</v>
      </c>
      <c r="B39" s="28" t="str">
        <f>IF($C$4="Attiecināmās izmaksas",IF('10a+c+n'!$Q36="A",'10a+c+n'!B36,0),0)</f>
        <v>17-00000</v>
      </c>
      <c r="C39" s="28" t="str">
        <f>IF($C$4="Attiecināmās izmaksas",IF('10a+c+n'!$Q36="A",'10a+c+n'!C36,0),0)</f>
        <v>Radio tīkla kontrolieris Sontex Su-percom 656 USB 1 0656R4101 vai ekvivalents</v>
      </c>
      <c r="D39" s="28" t="str">
        <f>IF($C$4="Attiecināmās izmaksas",IF('10a+c+n'!$Q36="A",'10a+c+n'!D36,0),0)</f>
        <v>gb</v>
      </c>
      <c r="E39" s="146"/>
      <c r="F39" s="81"/>
      <c r="G39" s="28">
        <f>IF($C$4="Attiecināmās izmaksas",IF('10a+c+n'!$Q36="A",'10a+c+n'!G36,0),0)</f>
        <v>0</v>
      </c>
      <c r="H39" s="28">
        <f>IF($C$4="Attiecināmās izmaksas",IF('10a+c+n'!$Q36="A",'10a+c+n'!H36,0),0)</f>
        <v>0</v>
      </c>
      <c r="I39" s="28"/>
      <c r="J39" s="28"/>
      <c r="K39" s="146">
        <f>IF($C$4="Attiecināmās izmaksas",IF('10a+c+n'!$Q36="A",'10a+c+n'!K36,0),0)</f>
        <v>0</v>
      </c>
      <c r="L39" s="81">
        <f>IF($C$4="Attiecināmās izmaksas",IF('10a+c+n'!$Q36="A",'10a+c+n'!L36,0),0)</f>
        <v>0</v>
      </c>
      <c r="M39" s="28">
        <f>IF($C$4="Attiecināmās izmaksas",IF('10a+c+n'!$Q36="A",'10a+c+n'!M36,0),0)</f>
        <v>0</v>
      </c>
      <c r="N39" s="28">
        <f>IF($C$4="Attiecināmās izmaksas",IF('10a+c+n'!$Q36="A",'10a+c+n'!N36,0),0)</f>
        <v>0</v>
      </c>
      <c r="O39" s="28">
        <f>IF($C$4="Attiecināmās izmaksas",IF('10a+c+n'!$Q36="A",'10a+c+n'!O36,0),0)</f>
        <v>0</v>
      </c>
      <c r="P39" s="59">
        <f>IF($C$4="Attiecināmās izmaksas",IF('10a+c+n'!$Q36="A",'10a+c+n'!P36,0),0)</f>
        <v>0</v>
      </c>
    </row>
    <row r="40" spans="1:16" ht="22.5">
      <c r="A40" s="64">
        <f>IF(P40=0,0,IF(COUNTBLANK(P40)=1,0,COUNTA($P$14:P40)))</f>
        <v>0</v>
      </c>
      <c r="B40" s="28" t="str">
        <f>IF($C$4="Attiecināmās izmaksas",IF('10a+c+n'!$Q37="A",'10a+c+n'!B37,0),0)</f>
        <v>17-00000</v>
      </c>
      <c r="C40" s="28" t="str">
        <f>IF($C$4="Attiecināmās izmaksas",IF('10a+c+n'!$Q37="A",'10a+c+n'!C37,0),0)</f>
        <v>Alokatoru sistēmas instalācijas darbi</v>
      </c>
      <c r="D40" s="28" t="str">
        <f>IF($C$4="Attiecināmās izmaksas",IF('10a+c+n'!$Q37="A",'10a+c+n'!D37,0),0)</f>
        <v>gb</v>
      </c>
      <c r="E40" s="146"/>
      <c r="F40" s="81"/>
      <c r="G40" s="28">
        <f>IF($C$4="Attiecināmās izmaksas",IF('10a+c+n'!$Q37="A",'10a+c+n'!G37,0),0)</f>
        <v>0</v>
      </c>
      <c r="H40" s="28">
        <f>IF($C$4="Attiecināmās izmaksas",IF('10a+c+n'!$Q37="A",'10a+c+n'!H37,0),0)</f>
        <v>0</v>
      </c>
      <c r="I40" s="28"/>
      <c r="J40" s="28"/>
      <c r="K40" s="146">
        <f>IF($C$4="Attiecināmās izmaksas",IF('10a+c+n'!$Q37="A",'10a+c+n'!K37,0),0)</f>
        <v>0</v>
      </c>
      <c r="L40" s="81">
        <f>IF($C$4="Attiecināmās izmaksas",IF('10a+c+n'!$Q37="A",'10a+c+n'!L37,0),0)</f>
        <v>0</v>
      </c>
      <c r="M40" s="28">
        <f>IF($C$4="Attiecināmās izmaksas",IF('10a+c+n'!$Q37="A",'10a+c+n'!M37,0),0)</f>
        <v>0</v>
      </c>
      <c r="N40" s="28">
        <f>IF($C$4="Attiecināmās izmaksas",IF('10a+c+n'!$Q37="A",'10a+c+n'!N37,0),0)</f>
        <v>0</v>
      </c>
      <c r="O40" s="28">
        <f>IF($C$4="Attiecināmās izmaksas",IF('10a+c+n'!$Q37="A",'10a+c+n'!O37,0),0)</f>
        <v>0</v>
      </c>
      <c r="P40" s="59">
        <f>IF($C$4="Attiecināmās izmaksas",IF('10a+c+n'!$Q37="A",'10a+c+n'!P37,0),0)</f>
        <v>0</v>
      </c>
    </row>
    <row r="41" spans="1:16" ht="22.5">
      <c r="A41" s="64">
        <f>IF(P41=0,0,IF(COUNTBLANK(P41)=1,0,COUNTA($P$14:P41)))</f>
        <v>0</v>
      </c>
      <c r="B41" s="28" t="str">
        <f>IF($C$4="Attiecināmās izmaksas",IF('10a+c+n'!$Q38="A",'10a+c+n'!B38,0),0)</f>
        <v>17-00000</v>
      </c>
      <c r="C41" s="28" t="str">
        <f>IF($C$4="Attiecināmās izmaksas",IF('10a+c+n'!$Q38="A",'10a+c+n'!C38,0),0)</f>
        <v>Alokatoru servera parametrizēšana</v>
      </c>
      <c r="D41" s="28" t="str">
        <f>IF($C$4="Attiecināmās izmaksas",IF('10a+c+n'!$Q38="A",'10a+c+n'!D38,0),0)</f>
        <v>gb</v>
      </c>
      <c r="E41" s="146"/>
      <c r="F41" s="81"/>
      <c r="G41" s="28">
        <f>IF($C$4="Attiecināmās izmaksas",IF('10a+c+n'!$Q38="A",'10a+c+n'!G38,0),0)</f>
        <v>0</v>
      </c>
      <c r="H41" s="28">
        <f>IF($C$4="Attiecināmās izmaksas",IF('10a+c+n'!$Q38="A",'10a+c+n'!H38,0),0)</f>
        <v>0</v>
      </c>
      <c r="I41" s="28"/>
      <c r="J41" s="28"/>
      <c r="K41" s="146">
        <f>IF($C$4="Attiecināmās izmaksas",IF('10a+c+n'!$Q38="A",'10a+c+n'!K38,0),0)</f>
        <v>0</v>
      </c>
      <c r="L41" s="81">
        <f>IF($C$4="Attiecināmās izmaksas",IF('10a+c+n'!$Q38="A",'10a+c+n'!L38,0),0)</f>
        <v>0</v>
      </c>
      <c r="M41" s="28">
        <f>IF($C$4="Attiecināmās izmaksas",IF('10a+c+n'!$Q38="A",'10a+c+n'!M38,0),0)</f>
        <v>0</v>
      </c>
      <c r="N41" s="28">
        <f>IF($C$4="Attiecināmās izmaksas",IF('10a+c+n'!$Q38="A",'10a+c+n'!N38,0),0)</f>
        <v>0</v>
      </c>
      <c r="O41" s="28">
        <f>IF($C$4="Attiecināmās izmaksas",IF('10a+c+n'!$Q38="A",'10a+c+n'!O38,0),0)</f>
        <v>0</v>
      </c>
      <c r="P41" s="59">
        <f>IF($C$4="Attiecināmās izmaksas",IF('10a+c+n'!$Q38="A",'10a+c+n'!P38,0),0)</f>
        <v>0</v>
      </c>
    </row>
    <row r="42" spans="1:16" ht="22.5">
      <c r="A42" s="64">
        <f>IF(P42=0,0,IF(COUNTBLANK(P42)=1,0,COUNTA($P$14:P42)))</f>
        <v>0</v>
      </c>
      <c r="B42" s="28" t="str">
        <f>IF($C$4="Attiecināmās izmaksas",IF('10a+c+n'!$Q39="A",'10a+c+n'!B39,0),0)</f>
        <v>17-00000</v>
      </c>
      <c r="C42" s="28" t="str">
        <f>IF($C$4="Attiecināmās izmaksas",IF('10a+c+n'!$Q39="A",'10a+c+n'!C39,0),0)</f>
        <v>Kompensatori garajaiem, taisnajiem trases posmiem</v>
      </c>
      <c r="D42" s="28" t="str">
        <f>IF($C$4="Attiecināmās izmaksas",IF('10a+c+n'!$Q39="A",'10a+c+n'!D39,0),0)</f>
        <v>kompl</v>
      </c>
      <c r="E42" s="146"/>
      <c r="F42" s="81"/>
      <c r="G42" s="28">
        <f>IF($C$4="Attiecināmās izmaksas",IF('10a+c+n'!$Q39="A",'10a+c+n'!G39,0),0)</f>
        <v>0</v>
      </c>
      <c r="H42" s="28">
        <f>IF($C$4="Attiecināmās izmaksas",IF('10a+c+n'!$Q39="A",'10a+c+n'!H39,0),0)</f>
        <v>0</v>
      </c>
      <c r="I42" s="28"/>
      <c r="J42" s="28"/>
      <c r="K42" s="146">
        <f>IF($C$4="Attiecināmās izmaksas",IF('10a+c+n'!$Q39="A",'10a+c+n'!K39,0),0)</f>
        <v>0</v>
      </c>
      <c r="L42" s="81">
        <f>IF($C$4="Attiecināmās izmaksas",IF('10a+c+n'!$Q39="A",'10a+c+n'!L39,0),0)</f>
        <v>0</v>
      </c>
      <c r="M42" s="28">
        <f>IF($C$4="Attiecināmās izmaksas",IF('10a+c+n'!$Q39="A",'10a+c+n'!M39,0),0)</f>
        <v>0</v>
      </c>
      <c r="N42" s="28">
        <f>IF($C$4="Attiecināmās izmaksas",IF('10a+c+n'!$Q39="A",'10a+c+n'!N39,0),0)</f>
        <v>0</v>
      </c>
      <c r="O42" s="28">
        <f>IF($C$4="Attiecināmās izmaksas",IF('10a+c+n'!$Q39="A",'10a+c+n'!O39,0),0)</f>
        <v>0</v>
      </c>
      <c r="P42" s="59">
        <f>IF($C$4="Attiecināmās izmaksas",IF('10a+c+n'!$Q39="A",'10a+c+n'!P39,0),0)</f>
        <v>0</v>
      </c>
    </row>
    <row r="43" spans="1:16">
      <c r="A43" s="64">
        <f>IF(P43=0,0,IF(COUNTBLANK(P43)=1,0,COUNTA($P$14:P43)))</f>
        <v>0</v>
      </c>
      <c r="B43" s="28">
        <f>IF($C$4="Attiecināmās izmaksas",IF('10a+c+n'!$Q40="A",'10a+c+n'!B40,0),0)</f>
        <v>0</v>
      </c>
      <c r="C43" s="28">
        <f>IF($C$4="Attiecināmās izmaksas",IF('10a+c+n'!$Q40="A",'10a+c+n'!C40,0),0)</f>
        <v>0</v>
      </c>
      <c r="D43" s="28">
        <f>IF($C$4="Attiecināmās izmaksas",IF('10a+c+n'!$Q40="A",'10a+c+n'!D40,0),0)</f>
        <v>0</v>
      </c>
      <c r="E43" s="146"/>
      <c r="F43" s="81"/>
      <c r="G43" s="28">
        <f>IF($C$4="Attiecināmās izmaksas",IF('10a+c+n'!$Q40="A",'10a+c+n'!G40,0),0)</f>
        <v>0</v>
      </c>
      <c r="H43" s="28">
        <f>IF($C$4="Attiecināmās izmaksas",IF('10a+c+n'!$Q40="A",'10a+c+n'!H40,0),0)</f>
        <v>0</v>
      </c>
      <c r="I43" s="28"/>
      <c r="J43" s="28"/>
      <c r="K43" s="146">
        <f>IF($C$4="Attiecināmās izmaksas",IF('10a+c+n'!$Q40="A",'10a+c+n'!K40,0),0)</f>
        <v>0</v>
      </c>
      <c r="L43" s="81">
        <f>IF($C$4="Attiecināmās izmaksas",IF('10a+c+n'!$Q40="A",'10a+c+n'!L40,0),0)</f>
        <v>0</v>
      </c>
      <c r="M43" s="28">
        <f>IF($C$4="Attiecināmās izmaksas",IF('10a+c+n'!$Q40="A",'10a+c+n'!M40,0),0)</f>
        <v>0</v>
      </c>
      <c r="N43" s="28">
        <f>IF($C$4="Attiecināmās izmaksas",IF('10a+c+n'!$Q40="A",'10a+c+n'!N40,0),0)</f>
        <v>0</v>
      </c>
      <c r="O43" s="28">
        <f>IF($C$4="Attiecināmās izmaksas",IF('10a+c+n'!$Q40="A",'10a+c+n'!O40,0),0)</f>
        <v>0</v>
      </c>
      <c r="P43" s="59">
        <f>IF($C$4="Attiecināmās izmaksas",IF('10a+c+n'!$Q40="A",'10a+c+n'!P40,0),0)</f>
        <v>0</v>
      </c>
    </row>
    <row r="44" spans="1:16" ht="22.5">
      <c r="A44" s="64">
        <f>IF(P44=0,0,IF(COUNTBLANK(P44)=1,0,COUNTA($P$14:P44)))</f>
        <v>0</v>
      </c>
      <c r="B44" s="28" t="str">
        <f>IF($C$4="Attiecināmās izmaksas",IF('10a+c+n'!$Q41="A",'10a+c+n'!B41,0),0)</f>
        <v>17-00000</v>
      </c>
      <c r="C44" s="28" t="str">
        <f>IF($C$4="Attiecināmās izmaksas",IF('10a+c+n'!$Q41="A",'10a+c+n'!C41,0),0)</f>
        <v>Presējamās tērauda caurules,Viega vai ekvivalents dn20</v>
      </c>
      <c r="D44" s="28" t="str">
        <f>IF($C$4="Attiecināmās izmaksas",IF('10a+c+n'!$Q41="A",'10a+c+n'!D41,0),0)</f>
        <v>m</v>
      </c>
      <c r="E44" s="146"/>
      <c r="F44" s="81"/>
      <c r="G44" s="28">
        <f>IF($C$4="Attiecināmās izmaksas",IF('10a+c+n'!$Q41="A",'10a+c+n'!G41,0),0)</f>
        <v>0</v>
      </c>
      <c r="H44" s="28">
        <f>IF($C$4="Attiecināmās izmaksas",IF('10a+c+n'!$Q41="A",'10a+c+n'!H41,0),0)</f>
        <v>0</v>
      </c>
      <c r="I44" s="28"/>
      <c r="J44" s="28"/>
      <c r="K44" s="146">
        <f>IF($C$4="Attiecināmās izmaksas",IF('10a+c+n'!$Q41="A",'10a+c+n'!K41,0),0)</f>
        <v>0</v>
      </c>
      <c r="L44" s="81">
        <f>IF($C$4="Attiecināmās izmaksas",IF('10a+c+n'!$Q41="A",'10a+c+n'!L41,0),0)</f>
        <v>0</v>
      </c>
      <c r="M44" s="28">
        <f>IF($C$4="Attiecināmās izmaksas",IF('10a+c+n'!$Q41="A",'10a+c+n'!M41,0),0)</f>
        <v>0</v>
      </c>
      <c r="N44" s="28">
        <f>IF($C$4="Attiecināmās izmaksas",IF('10a+c+n'!$Q41="A",'10a+c+n'!N41,0),0)</f>
        <v>0</v>
      </c>
      <c r="O44" s="28">
        <f>IF($C$4="Attiecināmās izmaksas",IF('10a+c+n'!$Q41="A",'10a+c+n'!O41,0),0)</f>
        <v>0</v>
      </c>
      <c r="P44" s="59">
        <f>IF($C$4="Attiecināmās izmaksas",IF('10a+c+n'!$Q41="A",'10a+c+n'!P41,0),0)</f>
        <v>0</v>
      </c>
    </row>
    <row r="45" spans="1:16" ht="22.5">
      <c r="A45" s="64">
        <f>IF(P45=0,0,IF(COUNTBLANK(P45)=1,0,COUNTA($P$14:P45)))</f>
        <v>0</v>
      </c>
      <c r="B45" s="28" t="str">
        <f>IF($C$4="Attiecināmās izmaksas",IF('10a+c+n'!$Q42="A",'10a+c+n'!B42,0),0)</f>
        <v>17-00000</v>
      </c>
      <c r="C45" s="28" t="str">
        <f>IF($C$4="Attiecināmās izmaksas",IF('10a+c+n'!$Q42="A",'10a+c+n'!C42,0),0)</f>
        <v>Presējamās tērauda caurules,Viega vai ekvivalents dn25</v>
      </c>
      <c r="D45" s="28" t="str">
        <f>IF($C$4="Attiecināmās izmaksas",IF('10a+c+n'!$Q42="A",'10a+c+n'!D42,0),0)</f>
        <v>m</v>
      </c>
      <c r="E45" s="146"/>
      <c r="F45" s="81"/>
      <c r="G45" s="28">
        <f>IF($C$4="Attiecināmās izmaksas",IF('10a+c+n'!$Q42="A",'10a+c+n'!G42,0),0)</f>
        <v>0</v>
      </c>
      <c r="H45" s="28">
        <f>IF($C$4="Attiecināmās izmaksas",IF('10a+c+n'!$Q42="A",'10a+c+n'!H42,0),0)</f>
        <v>0</v>
      </c>
      <c r="I45" s="28"/>
      <c r="J45" s="28"/>
      <c r="K45" s="146">
        <f>IF($C$4="Attiecināmās izmaksas",IF('10a+c+n'!$Q42="A",'10a+c+n'!K42,0),0)</f>
        <v>0</v>
      </c>
      <c r="L45" s="81">
        <f>IF($C$4="Attiecināmās izmaksas",IF('10a+c+n'!$Q42="A",'10a+c+n'!L42,0),0)</f>
        <v>0</v>
      </c>
      <c r="M45" s="28">
        <f>IF($C$4="Attiecināmās izmaksas",IF('10a+c+n'!$Q42="A",'10a+c+n'!M42,0),0)</f>
        <v>0</v>
      </c>
      <c r="N45" s="28">
        <f>IF($C$4="Attiecināmās izmaksas",IF('10a+c+n'!$Q42="A",'10a+c+n'!N42,0),0)</f>
        <v>0</v>
      </c>
      <c r="O45" s="28">
        <f>IF($C$4="Attiecināmās izmaksas",IF('10a+c+n'!$Q42="A",'10a+c+n'!O42,0),0)</f>
        <v>0</v>
      </c>
      <c r="P45" s="59">
        <f>IF($C$4="Attiecināmās izmaksas",IF('10a+c+n'!$Q42="A",'10a+c+n'!P42,0),0)</f>
        <v>0</v>
      </c>
    </row>
    <row r="46" spans="1:16" ht="22.5">
      <c r="A46" s="64">
        <f>IF(P46=0,0,IF(COUNTBLANK(P46)=1,0,COUNTA($P$14:P46)))</f>
        <v>0</v>
      </c>
      <c r="B46" s="28" t="str">
        <f>IF($C$4="Attiecināmās izmaksas",IF('10a+c+n'!$Q43="A",'10a+c+n'!B43,0),0)</f>
        <v>17-00000</v>
      </c>
      <c r="C46" s="28" t="str">
        <f>IF($C$4="Attiecināmās izmaksas",IF('10a+c+n'!$Q43="A",'10a+c+n'!C43,0),0)</f>
        <v>Presējamās tērauda caurules,Viega vai ekvivalents dn32</v>
      </c>
      <c r="D46" s="28" t="str">
        <f>IF($C$4="Attiecināmās izmaksas",IF('10a+c+n'!$Q43="A",'10a+c+n'!D43,0),0)</f>
        <v>m</v>
      </c>
      <c r="E46" s="146"/>
      <c r="F46" s="81"/>
      <c r="G46" s="28">
        <f>IF($C$4="Attiecināmās izmaksas",IF('10a+c+n'!$Q43="A",'10a+c+n'!G43,0),0)</f>
        <v>0</v>
      </c>
      <c r="H46" s="28">
        <f>IF($C$4="Attiecināmās izmaksas",IF('10a+c+n'!$Q43="A",'10a+c+n'!H43,0),0)</f>
        <v>0</v>
      </c>
      <c r="I46" s="28"/>
      <c r="J46" s="28"/>
      <c r="K46" s="146">
        <f>IF($C$4="Attiecināmās izmaksas",IF('10a+c+n'!$Q43="A",'10a+c+n'!K43,0),0)</f>
        <v>0</v>
      </c>
      <c r="L46" s="81">
        <f>IF($C$4="Attiecināmās izmaksas",IF('10a+c+n'!$Q43="A",'10a+c+n'!L43,0),0)</f>
        <v>0</v>
      </c>
      <c r="M46" s="28">
        <f>IF($C$4="Attiecināmās izmaksas",IF('10a+c+n'!$Q43="A",'10a+c+n'!M43,0),0)</f>
        <v>0</v>
      </c>
      <c r="N46" s="28">
        <f>IF($C$4="Attiecināmās izmaksas",IF('10a+c+n'!$Q43="A",'10a+c+n'!N43,0),0)</f>
        <v>0</v>
      </c>
      <c r="O46" s="28">
        <f>IF($C$4="Attiecināmās izmaksas",IF('10a+c+n'!$Q43="A",'10a+c+n'!O43,0),0)</f>
        <v>0</v>
      </c>
      <c r="P46" s="59">
        <f>IF($C$4="Attiecināmās izmaksas",IF('10a+c+n'!$Q43="A",'10a+c+n'!P43,0),0)</f>
        <v>0</v>
      </c>
    </row>
    <row r="47" spans="1:16" ht="22.5">
      <c r="A47" s="64">
        <f>IF(P47=0,0,IF(COUNTBLANK(P47)=1,0,COUNTA($P$14:P47)))</f>
        <v>0</v>
      </c>
      <c r="B47" s="28" t="str">
        <f>IF($C$4="Attiecināmās izmaksas",IF('10a+c+n'!$Q44="A",'10a+c+n'!B44,0),0)</f>
        <v>17-00000</v>
      </c>
      <c r="C47" s="28" t="str">
        <f>IF($C$4="Attiecināmās izmaksas",IF('10a+c+n'!$Q44="A",'10a+c+n'!C44,0),0)</f>
        <v>Presējamās tērauda caurules,Viega vai ekvivalents  dn50</v>
      </c>
      <c r="D47" s="28" t="str">
        <f>IF($C$4="Attiecināmās izmaksas",IF('10a+c+n'!$Q44="A",'10a+c+n'!D44,0),0)</f>
        <v>m</v>
      </c>
      <c r="E47" s="146"/>
      <c r="F47" s="81"/>
      <c r="G47" s="28">
        <f>IF($C$4="Attiecināmās izmaksas",IF('10a+c+n'!$Q44="A",'10a+c+n'!G44,0),0)</f>
        <v>0</v>
      </c>
      <c r="H47" s="28">
        <f>IF($C$4="Attiecināmās izmaksas",IF('10a+c+n'!$Q44="A",'10a+c+n'!H44,0),0)</f>
        <v>0</v>
      </c>
      <c r="I47" s="28"/>
      <c r="J47" s="28"/>
      <c r="K47" s="146">
        <f>IF($C$4="Attiecināmās izmaksas",IF('10a+c+n'!$Q44="A",'10a+c+n'!K44,0),0)</f>
        <v>0</v>
      </c>
      <c r="L47" s="81">
        <f>IF($C$4="Attiecināmās izmaksas",IF('10a+c+n'!$Q44="A",'10a+c+n'!L44,0),0)</f>
        <v>0</v>
      </c>
      <c r="M47" s="28">
        <f>IF($C$4="Attiecināmās izmaksas",IF('10a+c+n'!$Q44="A",'10a+c+n'!M44,0),0)</f>
        <v>0</v>
      </c>
      <c r="N47" s="28">
        <f>IF($C$4="Attiecināmās izmaksas",IF('10a+c+n'!$Q44="A",'10a+c+n'!N44,0),0)</f>
        <v>0</v>
      </c>
      <c r="O47" s="28">
        <f>IF($C$4="Attiecināmās izmaksas",IF('10a+c+n'!$Q44="A",'10a+c+n'!O44,0),0)</f>
        <v>0</v>
      </c>
      <c r="P47" s="59">
        <f>IF($C$4="Attiecināmās izmaksas",IF('10a+c+n'!$Q44="A",'10a+c+n'!P44,0),0)</f>
        <v>0</v>
      </c>
    </row>
    <row r="48" spans="1:16" ht="22.5">
      <c r="A48" s="64">
        <f>IF(P48=0,0,IF(COUNTBLANK(P48)=1,0,COUNTA($P$14:P48)))</f>
        <v>0</v>
      </c>
      <c r="B48" s="28" t="str">
        <f>IF($C$4="Attiecināmās izmaksas",IF('10a+c+n'!$Q45="A",'10a+c+n'!B45,0),0)</f>
        <v>17-00000</v>
      </c>
      <c r="C48" s="28" t="str">
        <f>IF($C$4="Attiecināmās izmaksas",IF('10a+c+n'!$Q45="A",'10a+c+n'!C45,0),0)</f>
        <v>Cauruļvadu fasondaļas (fitingi, savienojumi, pārejas)</v>
      </c>
      <c r="D48" s="28" t="str">
        <f>IF($C$4="Attiecināmās izmaksas",IF('10a+c+n'!$Q45="A",'10a+c+n'!D45,0),0)</f>
        <v>kompl.</v>
      </c>
      <c r="E48" s="146"/>
      <c r="F48" s="81"/>
      <c r="G48" s="28">
        <f>IF($C$4="Attiecināmās izmaksas",IF('10a+c+n'!$Q45="A",'10a+c+n'!G45,0),0)</f>
        <v>0</v>
      </c>
      <c r="H48" s="28">
        <f>IF($C$4="Attiecināmās izmaksas",IF('10a+c+n'!$Q45="A",'10a+c+n'!H45,0),0)</f>
        <v>0</v>
      </c>
      <c r="I48" s="28"/>
      <c r="J48" s="28"/>
      <c r="K48" s="146">
        <f>IF($C$4="Attiecināmās izmaksas",IF('10a+c+n'!$Q45="A",'10a+c+n'!K45,0),0)</f>
        <v>0</v>
      </c>
      <c r="L48" s="81">
        <f>IF($C$4="Attiecināmās izmaksas",IF('10a+c+n'!$Q45="A",'10a+c+n'!L45,0),0)</f>
        <v>0</v>
      </c>
      <c r="M48" s="28">
        <f>IF($C$4="Attiecināmās izmaksas",IF('10a+c+n'!$Q45="A",'10a+c+n'!M45,0),0)</f>
        <v>0</v>
      </c>
      <c r="N48" s="28">
        <f>IF($C$4="Attiecināmās izmaksas",IF('10a+c+n'!$Q45="A",'10a+c+n'!N45,0),0)</f>
        <v>0</v>
      </c>
      <c r="O48" s="28">
        <f>IF($C$4="Attiecināmās izmaksas",IF('10a+c+n'!$Q45="A",'10a+c+n'!O45,0),0)</f>
        <v>0</v>
      </c>
      <c r="P48" s="59">
        <f>IF($C$4="Attiecināmās izmaksas",IF('10a+c+n'!$Q45="A",'10a+c+n'!P45,0),0)</f>
        <v>0</v>
      </c>
    </row>
    <row r="49" spans="1:16" ht="33.75">
      <c r="A49" s="64">
        <f>IF(P49=0,0,IF(COUNTBLANK(P49)=1,0,COUNTA($P$14:P49)))</f>
        <v>0</v>
      </c>
      <c r="B49" s="28" t="str">
        <f>IF($C$4="Attiecināmās izmaksas",IF('10a+c+n'!$Q46="A",'10a+c+n'!B46,0),0)</f>
        <v>17-00000</v>
      </c>
      <c r="C49" s="28" t="str">
        <f>IF($C$4="Attiecināmās izmaksas",IF('10a+c+n'!$Q46="A",'10a+c+n'!C46,0),0)</f>
        <v>Siltumizolācija cauruļvadiem pagrabā, PAROC Hvac Section AluCoat T vai ekvivalents. λ50=0,037 W/mK. Biezums, b=50, Dn20</v>
      </c>
      <c r="D49" s="28" t="str">
        <f>IF($C$4="Attiecināmās izmaksas",IF('10a+c+n'!$Q46="A",'10a+c+n'!D46,0),0)</f>
        <v>m</v>
      </c>
      <c r="E49" s="146"/>
      <c r="F49" s="81"/>
      <c r="G49" s="28">
        <f>IF($C$4="Attiecināmās izmaksas",IF('10a+c+n'!$Q46="A",'10a+c+n'!G46,0),0)</f>
        <v>0</v>
      </c>
      <c r="H49" s="28">
        <f>IF($C$4="Attiecināmās izmaksas",IF('10a+c+n'!$Q46="A",'10a+c+n'!H46,0),0)</f>
        <v>0</v>
      </c>
      <c r="I49" s="28"/>
      <c r="J49" s="28"/>
      <c r="K49" s="146">
        <f>IF($C$4="Attiecināmās izmaksas",IF('10a+c+n'!$Q46="A",'10a+c+n'!K46,0),0)</f>
        <v>0</v>
      </c>
      <c r="L49" s="81">
        <f>IF($C$4="Attiecināmās izmaksas",IF('10a+c+n'!$Q46="A",'10a+c+n'!L46,0),0)</f>
        <v>0</v>
      </c>
      <c r="M49" s="28">
        <f>IF($C$4="Attiecināmās izmaksas",IF('10a+c+n'!$Q46="A",'10a+c+n'!M46,0),0)</f>
        <v>0</v>
      </c>
      <c r="N49" s="28">
        <f>IF($C$4="Attiecināmās izmaksas",IF('10a+c+n'!$Q46="A",'10a+c+n'!N46,0),0)</f>
        <v>0</v>
      </c>
      <c r="O49" s="28">
        <f>IF($C$4="Attiecināmās izmaksas",IF('10a+c+n'!$Q46="A",'10a+c+n'!O46,0),0)</f>
        <v>0</v>
      </c>
      <c r="P49" s="59">
        <f>IF($C$4="Attiecināmās izmaksas",IF('10a+c+n'!$Q46="A",'10a+c+n'!P46,0),0)</f>
        <v>0</v>
      </c>
    </row>
    <row r="50" spans="1:16" ht="33.75">
      <c r="A50" s="64">
        <f>IF(P50=0,0,IF(COUNTBLANK(P50)=1,0,COUNTA($P$14:P50)))</f>
        <v>0</v>
      </c>
      <c r="B50" s="28" t="str">
        <f>IF($C$4="Attiecināmās izmaksas",IF('10a+c+n'!$Q47="A",'10a+c+n'!B47,0),0)</f>
        <v>17-00000</v>
      </c>
      <c r="C50" s="28" t="str">
        <f>IF($C$4="Attiecināmās izmaksas",IF('10a+c+n'!$Q47="A",'10a+c+n'!C47,0),0)</f>
        <v>Siltumizolācija cauruļvadiem pagrabā, PAROC Hvac Section AluCoat T vai ekvivalents. λ50=0,037 W/mK. Biezums, b=50, Dn25</v>
      </c>
      <c r="D50" s="28" t="str">
        <f>IF($C$4="Attiecināmās izmaksas",IF('10a+c+n'!$Q47="A",'10a+c+n'!D47,0),0)</f>
        <v>m</v>
      </c>
      <c r="E50" s="146"/>
      <c r="F50" s="81"/>
      <c r="G50" s="28">
        <f>IF($C$4="Attiecināmās izmaksas",IF('10a+c+n'!$Q47="A",'10a+c+n'!G47,0),0)</f>
        <v>0</v>
      </c>
      <c r="H50" s="28">
        <f>IF($C$4="Attiecināmās izmaksas",IF('10a+c+n'!$Q47="A",'10a+c+n'!H47,0),0)</f>
        <v>0</v>
      </c>
      <c r="I50" s="28"/>
      <c r="J50" s="28"/>
      <c r="K50" s="146">
        <f>IF($C$4="Attiecināmās izmaksas",IF('10a+c+n'!$Q47="A",'10a+c+n'!K47,0),0)</f>
        <v>0</v>
      </c>
      <c r="L50" s="81">
        <f>IF($C$4="Attiecināmās izmaksas",IF('10a+c+n'!$Q47="A",'10a+c+n'!L47,0),0)</f>
        <v>0</v>
      </c>
      <c r="M50" s="28">
        <f>IF($C$4="Attiecināmās izmaksas",IF('10a+c+n'!$Q47="A",'10a+c+n'!M47,0),0)</f>
        <v>0</v>
      </c>
      <c r="N50" s="28">
        <f>IF($C$4="Attiecināmās izmaksas",IF('10a+c+n'!$Q47="A",'10a+c+n'!N47,0),0)</f>
        <v>0</v>
      </c>
      <c r="O50" s="28">
        <f>IF($C$4="Attiecināmās izmaksas",IF('10a+c+n'!$Q47="A",'10a+c+n'!O47,0),0)</f>
        <v>0</v>
      </c>
      <c r="P50" s="59">
        <f>IF($C$4="Attiecināmās izmaksas",IF('10a+c+n'!$Q47="A",'10a+c+n'!P47,0),0)</f>
        <v>0</v>
      </c>
    </row>
    <row r="51" spans="1:16" ht="33.75">
      <c r="A51" s="64">
        <f>IF(P51=0,0,IF(COUNTBLANK(P51)=1,0,COUNTA($P$14:P51)))</f>
        <v>0</v>
      </c>
      <c r="B51" s="28" t="str">
        <f>IF($C$4="Attiecināmās izmaksas",IF('10a+c+n'!$Q48="A",'10a+c+n'!B48,0),0)</f>
        <v>17-00000</v>
      </c>
      <c r="C51" s="28" t="str">
        <f>IF($C$4="Attiecināmās izmaksas",IF('10a+c+n'!$Q48="A",'10a+c+n'!C48,0),0)</f>
        <v>Siltumizolācija cauruļvadiem pagrabā, PAROC Hvac Section AluCoat T vai ekvivalents. λ50=0,037 W/mK. Biezums, b=50, Dn32</v>
      </c>
      <c r="D51" s="28" t="str">
        <f>IF($C$4="Attiecināmās izmaksas",IF('10a+c+n'!$Q48="A",'10a+c+n'!D48,0),0)</f>
        <v>m</v>
      </c>
      <c r="E51" s="146"/>
      <c r="F51" s="81"/>
      <c r="G51" s="28">
        <f>IF($C$4="Attiecināmās izmaksas",IF('10a+c+n'!$Q48="A",'10a+c+n'!G48,0),0)</f>
        <v>0</v>
      </c>
      <c r="H51" s="28">
        <f>IF($C$4="Attiecināmās izmaksas",IF('10a+c+n'!$Q48="A",'10a+c+n'!H48,0),0)</f>
        <v>0</v>
      </c>
      <c r="I51" s="28"/>
      <c r="J51" s="28"/>
      <c r="K51" s="146">
        <f>IF($C$4="Attiecināmās izmaksas",IF('10a+c+n'!$Q48="A",'10a+c+n'!K48,0),0)</f>
        <v>0</v>
      </c>
      <c r="L51" s="81">
        <f>IF($C$4="Attiecināmās izmaksas",IF('10a+c+n'!$Q48="A",'10a+c+n'!L48,0),0)</f>
        <v>0</v>
      </c>
      <c r="M51" s="28">
        <f>IF($C$4="Attiecināmās izmaksas",IF('10a+c+n'!$Q48="A",'10a+c+n'!M48,0),0)</f>
        <v>0</v>
      </c>
      <c r="N51" s="28">
        <f>IF($C$4="Attiecināmās izmaksas",IF('10a+c+n'!$Q48="A",'10a+c+n'!N48,0),0)</f>
        <v>0</v>
      </c>
      <c r="O51" s="28">
        <f>IF($C$4="Attiecināmās izmaksas",IF('10a+c+n'!$Q48="A",'10a+c+n'!O48,0),0)</f>
        <v>0</v>
      </c>
      <c r="P51" s="59">
        <f>IF($C$4="Attiecināmās izmaksas",IF('10a+c+n'!$Q48="A",'10a+c+n'!P48,0),0)</f>
        <v>0</v>
      </c>
    </row>
    <row r="52" spans="1:16" ht="33.75">
      <c r="A52" s="64">
        <f>IF(P52=0,0,IF(COUNTBLANK(P52)=1,0,COUNTA($P$14:P52)))</f>
        <v>0</v>
      </c>
      <c r="B52" s="28" t="str">
        <f>IF($C$4="Attiecināmās izmaksas",IF('10a+c+n'!$Q49="A",'10a+c+n'!B49,0),0)</f>
        <v>17-00000</v>
      </c>
      <c r="C52" s="28" t="str">
        <f>IF($C$4="Attiecināmās izmaksas",IF('10a+c+n'!$Q49="A",'10a+c+n'!C49,0),0)</f>
        <v>Siltumizolācija cauruļvadiem pagrabā, PAROC Hvac Section AluCoat T vai ekvivalents. λ50=0,037 W/mK. Biezums, b=50, Dn50</v>
      </c>
      <c r="D52" s="28" t="str">
        <f>IF($C$4="Attiecināmās izmaksas",IF('10a+c+n'!$Q49="A",'10a+c+n'!D49,0),0)</f>
        <v>m</v>
      </c>
      <c r="E52" s="146"/>
      <c r="F52" s="81"/>
      <c r="G52" s="28">
        <f>IF($C$4="Attiecināmās izmaksas",IF('10a+c+n'!$Q49="A",'10a+c+n'!G49,0),0)</f>
        <v>0</v>
      </c>
      <c r="H52" s="28">
        <f>IF($C$4="Attiecināmās izmaksas",IF('10a+c+n'!$Q49="A",'10a+c+n'!H49,0),0)</f>
        <v>0</v>
      </c>
      <c r="I52" s="28"/>
      <c r="J52" s="28"/>
      <c r="K52" s="146">
        <f>IF($C$4="Attiecināmās izmaksas",IF('10a+c+n'!$Q49="A",'10a+c+n'!K49,0),0)</f>
        <v>0</v>
      </c>
      <c r="L52" s="81">
        <f>IF($C$4="Attiecināmās izmaksas",IF('10a+c+n'!$Q49="A",'10a+c+n'!L49,0),0)</f>
        <v>0</v>
      </c>
      <c r="M52" s="28">
        <f>IF($C$4="Attiecināmās izmaksas",IF('10a+c+n'!$Q49="A",'10a+c+n'!M49,0),0)</f>
        <v>0</v>
      </c>
      <c r="N52" s="28">
        <f>IF($C$4="Attiecināmās izmaksas",IF('10a+c+n'!$Q49="A",'10a+c+n'!N49,0),0)</f>
        <v>0</v>
      </c>
      <c r="O52" s="28">
        <f>IF($C$4="Attiecināmās izmaksas",IF('10a+c+n'!$Q49="A",'10a+c+n'!O49,0),0)</f>
        <v>0</v>
      </c>
      <c r="P52" s="59">
        <f>IF($C$4="Attiecināmās izmaksas",IF('10a+c+n'!$Q49="A",'10a+c+n'!P49,0),0)</f>
        <v>0</v>
      </c>
    </row>
    <row r="53" spans="1:16" ht="22.5">
      <c r="A53" s="64">
        <f>IF(P53=0,0,IF(COUNTBLANK(P53)=1,0,COUNTA($P$14:P53)))</f>
        <v>0</v>
      </c>
      <c r="B53" s="28" t="str">
        <f>IF($C$4="Attiecināmās izmaksas",IF('10a+c+n'!$Q50="A",'10a+c+n'!B50,0),0)</f>
        <v>17-00000</v>
      </c>
      <c r="C53" s="28" t="str">
        <f>IF($C$4="Attiecināmās izmaksas",IF('10a+c+n'!$Q50="A",'10a+c+n'!C50,0),0)</f>
        <v>Noslēgvārsti dn65</v>
      </c>
      <c r="D53" s="28" t="str">
        <f>IF($C$4="Attiecināmās izmaksas",IF('10a+c+n'!$Q50="A",'10a+c+n'!D50,0),0)</f>
        <v>gb</v>
      </c>
      <c r="E53" s="146"/>
      <c r="F53" s="81"/>
      <c r="G53" s="28">
        <f>IF($C$4="Attiecināmās izmaksas",IF('10a+c+n'!$Q50="A",'10a+c+n'!G50,0),0)</f>
        <v>0</v>
      </c>
      <c r="H53" s="28">
        <f>IF($C$4="Attiecināmās izmaksas",IF('10a+c+n'!$Q50="A",'10a+c+n'!H50,0),0)</f>
        <v>0</v>
      </c>
      <c r="I53" s="28"/>
      <c r="J53" s="28"/>
      <c r="K53" s="146">
        <f>IF($C$4="Attiecināmās izmaksas",IF('10a+c+n'!$Q50="A",'10a+c+n'!K50,0),0)</f>
        <v>0</v>
      </c>
      <c r="L53" s="81">
        <f>IF($C$4="Attiecināmās izmaksas",IF('10a+c+n'!$Q50="A",'10a+c+n'!L50,0),0)</f>
        <v>0</v>
      </c>
      <c r="M53" s="28">
        <f>IF($C$4="Attiecināmās izmaksas",IF('10a+c+n'!$Q50="A",'10a+c+n'!M50,0),0)</f>
        <v>0</v>
      </c>
      <c r="N53" s="28">
        <f>IF($C$4="Attiecināmās izmaksas",IF('10a+c+n'!$Q50="A",'10a+c+n'!N50,0),0)</f>
        <v>0</v>
      </c>
      <c r="O53" s="28">
        <f>IF($C$4="Attiecināmās izmaksas",IF('10a+c+n'!$Q50="A",'10a+c+n'!O50,0),0)</f>
        <v>0</v>
      </c>
      <c r="P53" s="59">
        <f>IF($C$4="Attiecināmās izmaksas",IF('10a+c+n'!$Q50="A",'10a+c+n'!P50,0),0)</f>
        <v>0</v>
      </c>
    </row>
    <row r="54" spans="1:16" ht="22.5">
      <c r="A54" s="64">
        <f>IF(P54=0,0,IF(COUNTBLANK(P54)=1,0,COUNTA($P$14:P54)))</f>
        <v>0</v>
      </c>
      <c r="B54" s="28" t="str">
        <f>IF($C$4="Attiecināmās izmaksas",IF('10a+c+n'!$Q51="A",'10a+c+n'!B51,0),0)</f>
        <v>17-00000</v>
      </c>
      <c r="C54" s="28" t="str">
        <f>IF($C$4="Attiecināmās izmaksas",IF('10a+c+n'!$Q51="A",'10a+c+n'!C51,0),0)</f>
        <v>Balansēšanas vārsts STRÖMAX-M 4017 vai ekvivalents,ar mērnipeļiem, dn25</v>
      </c>
      <c r="D54" s="28" t="str">
        <f>IF($C$4="Attiecināmās izmaksas",IF('10a+c+n'!$Q51="A",'10a+c+n'!D51,0),0)</f>
        <v>gb</v>
      </c>
      <c r="E54" s="146"/>
      <c r="F54" s="81"/>
      <c r="G54" s="28">
        <f>IF($C$4="Attiecināmās izmaksas",IF('10a+c+n'!$Q51="A",'10a+c+n'!G51,0),0)</f>
        <v>0</v>
      </c>
      <c r="H54" s="28">
        <f>IF($C$4="Attiecināmās izmaksas",IF('10a+c+n'!$Q51="A",'10a+c+n'!H51,0),0)</f>
        <v>0</v>
      </c>
      <c r="I54" s="28"/>
      <c r="J54" s="28"/>
      <c r="K54" s="146">
        <f>IF($C$4="Attiecināmās izmaksas",IF('10a+c+n'!$Q51="A",'10a+c+n'!K51,0),0)</f>
        <v>0</v>
      </c>
      <c r="L54" s="81">
        <f>IF($C$4="Attiecināmās izmaksas",IF('10a+c+n'!$Q51="A",'10a+c+n'!L51,0),0)</f>
        <v>0</v>
      </c>
      <c r="M54" s="28">
        <f>IF($C$4="Attiecināmās izmaksas",IF('10a+c+n'!$Q51="A",'10a+c+n'!M51,0),0)</f>
        <v>0</v>
      </c>
      <c r="N54" s="28">
        <f>IF($C$4="Attiecināmās izmaksas",IF('10a+c+n'!$Q51="A",'10a+c+n'!N51,0),0)</f>
        <v>0</v>
      </c>
      <c r="O54" s="28">
        <f>IF($C$4="Attiecināmās izmaksas",IF('10a+c+n'!$Q51="A",'10a+c+n'!O51,0),0)</f>
        <v>0</v>
      </c>
      <c r="P54" s="59">
        <f>IF($C$4="Attiecināmās izmaksas",IF('10a+c+n'!$Q51="A",'10a+c+n'!P51,0),0)</f>
        <v>0</v>
      </c>
    </row>
    <row r="55" spans="1:16" ht="22.5">
      <c r="A55" s="64">
        <f>IF(P55=0,0,IF(COUNTBLANK(P55)=1,0,COUNTA($P$14:P55)))</f>
        <v>0</v>
      </c>
      <c r="B55" s="28" t="str">
        <f>IF($C$4="Attiecināmās izmaksas",IF('10a+c+n'!$Q52="A",'10a+c+n'!B52,0),0)</f>
        <v>17-00000</v>
      </c>
      <c r="C55" s="28" t="str">
        <f>IF($C$4="Attiecināmās izmaksas",IF('10a+c+n'!$Q52="A",'10a+c+n'!C52,0),0)</f>
        <v>Lodveida vārsts dn32</v>
      </c>
      <c r="D55" s="28" t="str">
        <f>IF($C$4="Attiecināmās izmaksas",IF('10a+c+n'!$Q52="A",'10a+c+n'!D52,0),0)</f>
        <v>gb</v>
      </c>
      <c r="E55" s="146"/>
      <c r="F55" s="81"/>
      <c r="G55" s="28">
        <f>IF($C$4="Attiecināmās izmaksas",IF('10a+c+n'!$Q52="A",'10a+c+n'!G52,0),0)</f>
        <v>0</v>
      </c>
      <c r="H55" s="28">
        <f>IF($C$4="Attiecināmās izmaksas",IF('10a+c+n'!$Q52="A",'10a+c+n'!H52,0),0)</f>
        <v>0</v>
      </c>
      <c r="I55" s="28"/>
      <c r="J55" s="28"/>
      <c r="K55" s="146">
        <f>IF($C$4="Attiecināmās izmaksas",IF('10a+c+n'!$Q52="A",'10a+c+n'!K52,0),0)</f>
        <v>0</v>
      </c>
      <c r="L55" s="81">
        <f>IF($C$4="Attiecināmās izmaksas",IF('10a+c+n'!$Q52="A",'10a+c+n'!L52,0),0)</f>
        <v>0</v>
      </c>
      <c r="M55" s="28">
        <f>IF($C$4="Attiecināmās izmaksas",IF('10a+c+n'!$Q52="A",'10a+c+n'!M52,0),0)</f>
        <v>0</v>
      </c>
      <c r="N55" s="28">
        <f>IF($C$4="Attiecināmās izmaksas",IF('10a+c+n'!$Q52="A",'10a+c+n'!N52,0),0)</f>
        <v>0</v>
      </c>
      <c r="O55" s="28">
        <f>IF($C$4="Attiecināmās izmaksas",IF('10a+c+n'!$Q52="A",'10a+c+n'!O52,0),0)</f>
        <v>0</v>
      </c>
      <c r="P55" s="59">
        <f>IF($C$4="Attiecināmās izmaksas",IF('10a+c+n'!$Q52="A",'10a+c+n'!P52,0),0)</f>
        <v>0</v>
      </c>
    </row>
    <row r="56" spans="1:16" ht="22.5">
      <c r="A56" s="64">
        <f>IF(P56=0,0,IF(COUNTBLANK(P56)=1,0,COUNTA($P$14:P56)))</f>
        <v>0</v>
      </c>
      <c r="B56" s="28" t="str">
        <f>IF($C$4="Attiecināmās izmaksas",IF('10a+c+n'!$Q53="A",'10a+c+n'!B53,0),0)</f>
        <v>17-00000</v>
      </c>
      <c r="C56" s="28" t="str">
        <f>IF($C$4="Attiecināmās izmaksas",IF('10a+c+n'!$Q53="A",'10a+c+n'!C53,0),0)</f>
        <v xml:space="preserve">Tukšošanas vārsti </v>
      </c>
      <c r="D56" s="28" t="str">
        <f>IF($C$4="Attiecināmās izmaksas",IF('10a+c+n'!$Q53="A",'10a+c+n'!D53,0),0)</f>
        <v>gb</v>
      </c>
      <c r="E56" s="146"/>
      <c r="F56" s="81"/>
      <c r="G56" s="28">
        <f>IF($C$4="Attiecināmās izmaksas",IF('10a+c+n'!$Q53="A",'10a+c+n'!G53,0),0)</f>
        <v>0</v>
      </c>
      <c r="H56" s="28">
        <f>IF($C$4="Attiecināmās izmaksas",IF('10a+c+n'!$Q53="A",'10a+c+n'!H53,0),0)</f>
        <v>0</v>
      </c>
      <c r="I56" s="28"/>
      <c r="J56" s="28"/>
      <c r="K56" s="146">
        <f>IF($C$4="Attiecināmās izmaksas",IF('10a+c+n'!$Q53="A",'10a+c+n'!K53,0),0)</f>
        <v>0</v>
      </c>
      <c r="L56" s="81">
        <f>IF($C$4="Attiecināmās izmaksas",IF('10a+c+n'!$Q53="A",'10a+c+n'!L53,0),0)</f>
        <v>0</v>
      </c>
      <c r="M56" s="28">
        <f>IF($C$4="Attiecināmās izmaksas",IF('10a+c+n'!$Q53="A",'10a+c+n'!M53,0),0)</f>
        <v>0</v>
      </c>
      <c r="N56" s="28">
        <f>IF($C$4="Attiecināmās izmaksas",IF('10a+c+n'!$Q53="A",'10a+c+n'!N53,0),0)</f>
        <v>0</v>
      </c>
      <c r="O56" s="28">
        <f>IF($C$4="Attiecināmās izmaksas",IF('10a+c+n'!$Q53="A",'10a+c+n'!O53,0),0)</f>
        <v>0</v>
      </c>
      <c r="P56" s="59">
        <f>IF($C$4="Attiecināmās izmaksas",IF('10a+c+n'!$Q53="A",'10a+c+n'!P53,0),0)</f>
        <v>0</v>
      </c>
    </row>
    <row r="57" spans="1:16">
      <c r="A57" s="64">
        <f>IF(P57=0,0,IF(COUNTBLANK(P57)=1,0,COUNTA($P$14:P57)))</f>
        <v>0</v>
      </c>
      <c r="B57" s="28">
        <f>IF($C$4="Attiecināmās izmaksas",IF('10a+c+n'!$Q54="A",'10a+c+n'!B54,0),0)</f>
        <v>0</v>
      </c>
      <c r="C57" s="28">
        <f>IF($C$4="Attiecināmās izmaksas",IF('10a+c+n'!$Q54="A",'10a+c+n'!C54,0),0)</f>
        <v>0</v>
      </c>
      <c r="D57" s="28">
        <f>IF($C$4="Attiecināmās izmaksas",IF('10a+c+n'!$Q54="A",'10a+c+n'!D54,0),0)</f>
        <v>0</v>
      </c>
      <c r="E57" s="146"/>
      <c r="F57" s="81"/>
      <c r="G57" s="28">
        <f>IF($C$4="Attiecināmās izmaksas",IF('10a+c+n'!$Q54="A",'10a+c+n'!G54,0),0)</f>
        <v>0</v>
      </c>
      <c r="H57" s="28">
        <f>IF($C$4="Attiecināmās izmaksas",IF('10a+c+n'!$Q54="A",'10a+c+n'!H54,0),0)</f>
        <v>0</v>
      </c>
      <c r="I57" s="28"/>
      <c r="J57" s="28"/>
      <c r="K57" s="146">
        <f>IF($C$4="Attiecināmās izmaksas",IF('10a+c+n'!$Q54="A",'10a+c+n'!K54,0),0)</f>
        <v>0</v>
      </c>
      <c r="L57" s="81">
        <f>IF($C$4="Attiecināmās izmaksas",IF('10a+c+n'!$Q54="A",'10a+c+n'!L54,0),0)</f>
        <v>0</v>
      </c>
      <c r="M57" s="28">
        <f>IF($C$4="Attiecināmās izmaksas",IF('10a+c+n'!$Q54="A",'10a+c+n'!M54,0),0)</f>
        <v>0</v>
      </c>
      <c r="N57" s="28">
        <f>IF($C$4="Attiecināmās izmaksas",IF('10a+c+n'!$Q54="A",'10a+c+n'!N54,0),0)</f>
        <v>0</v>
      </c>
      <c r="O57" s="28">
        <f>IF($C$4="Attiecināmās izmaksas",IF('10a+c+n'!$Q54="A",'10a+c+n'!O54,0),0)</f>
        <v>0</v>
      </c>
      <c r="P57" s="59">
        <f>IF($C$4="Attiecināmās izmaksas",IF('10a+c+n'!$Q54="A",'10a+c+n'!P54,0),0)</f>
        <v>0</v>
      </c>
    </row>
    <row r="58" spans="1:16" ht="22.5">
      <c r="A58" s="64">
        <f>IF(P58=0,0,IF(COUNTBLANK(P58)=1,0,COUNTA($P$14:P58)))</f>
        <v>0</v>
      </c>
      <c r="B58" s="28" t="str">
        <f>IF($C$4="Attiecināmās izmaksas",IF('10a+c+n'!$Q55="A",'10a+c+n'!B55,0),0)</f>
        <v>17-00000</v>
      </c>
      <c r="C58" s="28" t="str">
        <f>IF($C$4="Attiecināmās izmaksas",IF('10a+c+n'!$Q55="A",'10a+c+n'!C55,0),0)</f>
        <v>Ieregulēšanas un palaišanas darbi</v>
      </c>
      <c r="D58" s="28" t="str">
        <f>IF($C$4="Attiecināmās izmaksas",IF('10a+c+n'!$Q55="A",'10a+c+n'!D55,0),0)</f>
        <v>gb</v>
      </c>
      <c r="E58" s="146"/>
      <c r="F58" s="81"/>
      <c r="G58" s="28">
        <f>IF($C$4="Attiecināmās izmaksas",IF('10a+c+n'!$Q55="A",'10a+c+n'!G55,0),0)</f>
        <v>0</v>
      </c>
      <c r="H58" s="28">
        <f>IF($C$4="Attiecināmās izmaksas",IF('10a+c+n'!$Q55="A",'10a+c+n'!H55,0),0)</f>
        <v>0</v>
      </c>
      <c r="I58" s="28"/>
      <c r="J58" s="28"/>
      <c r="K58" s="146">
        <f>IF($C$4="Attiecināmās izmaksas",IF('10a+c+n'!$Q55="A",'10a+c+n'!K55,0),0)</f>
        <v>0</v>
      </c>
      <c r="L58" s="81">
        <f>IF($C$4="Attiecināmās izmaksas",IF('10a+c+n'!$Q55="A",'10a+c+n'!L55,0),0)</f>
        <v>0</v>
      </c>
      <c r="M58" s="28">
        <f>IF($C$4="Attiecināmās izmaksas",IF('10a+c+n'!$Q55="A",'10a+c+n'!M55,0),0)</f>
        <v>0</v>
      </c>
      <c r="N58" s="28">
        <f>IF($C$4="Attiecināmās izmaksas",IF('10a+c+n'!$Q55="A",'10a+c+n'!N55,0),0)</f>
        <v>0</v>
      </c>
      <c r="O58" s="28">
        <f>IF($C$4="Attiecināmās izmaksas",IF('10a+c+n'!$Q55="A",'10a+c+n'!O55,0),0)</f>
        <v>0</v>
      </c>
      <c r="P58" s="59">
        <f>IF($C$4="Attiecināmās izmaksas",IF('10a+c+n'!$Q55="A",'10a+c+n'!P55,0),0)</f>
        <v>0</v>
      </c>
    </row>
    <row r="59" spans="1:16" ht="22.5">
      <c r="A59" s="64">
        <f>IF(P59=0,0,IF(COUNTBLANK(P59)=1,0,COUNTA($P$14:P59)))</f>
        <v>0</v>
      </c>
      <c r="B59" s="28" t="str">
        <f>IF($C$4="Attiecināmās izmaksas",IF('10a+c+n'!$Q56="A",'10a+c+n'!B56,0),0)</f>
        <v>17-00000</v>
      </c>
      <c r="C59" s="28" t="str">
        <f>IF($C$4="Attiecināmās izmaksas",IF('10a+c+n'!$Q56="A",'10a+c+n'!C56,0),0)</f>
        <v xml:space="preserve">Pieslēgums pie siltummezgla </v>
      </c>
      <c r="D59" s="28" t="str">
        <f>IF($C$4="Attiecināmās izmaksas",IF('10a+c+n'!$Q56="A",'10a+c+n'!D56,0),0)</f>
        <v>kompl</v>
      </c>
      <c r="E59" s="146"/>
      <c r="F59" s="81"/>
      <c r="G59" s="28">
        <f>IF($C$4="Attiecināmās izmaksas",IF('10a+c+n'!$Q56="A",'10a+c+n'!G56,0),0)</f>
        <v>0</v>
      </c>
      <c r="H59" s="28">
        <f>IF($C$4="Attiecināmās izmaksas",IF('10a+c+n'!$Q56="A",'10a+c+n'!H56,0),0)</f>
        <v>0</v>
      </c>
      <c r="I59" s="28"/>
      <c r="J59" s="28"/>
      <c r="K59" s="146">
        <f>IF($C$4="Attiecināmās izmaksas",IF('10a+c+n'!$Q56="A",'10a+c+n'!K56,0),0)</f>
        <v>0</v>
      </c>
      <c r="L59" s="81">
        <f>IF($C$4="Attiecināmās izmaksas",IF('10a+c+n'!$Q56="A",'10a+c+n'!L56,0),0)</f>
        <v>0</v>
      </c>
      <c r="M59" s="28">
        <f>IF($C$4="Attiecināmās izmaksas",IF('10a+c+n'!$Q56="A",'10a+c+n'!M56,0),0)</f>
        <v>0</v>
      </c>
      <c r="N59" s="28">
        <f>IF($C$4="Attiecināmās izmaksas",IF('10a+c+n'!$Q56="A",'10a+c+n'!N56,0),0)</f>
        <v>0</v>
      </c>
      <c r="O59" s="28">
        <f>IF($C$4="Attiecināmās izmaksas",IF('10a+c+n'!$Q56="A",'10a+c+n'!O56,0),0)</f>
        <v>0</v>
      </c>
      <c r="P59" s="59">
        <f>IF($C$4="Attiecināmās izmaksas",IF('10a+c+n'!$Q56="A",'10a+c+n'!P56,0),0)</f>
        <v>0</v>
      </c>
    </row>
    <row r="60" spans="1:16" ht="22.5">
      <c r="A60" s="64">
        <f>IF(P60=0,0,IF(COUNTBLANK(P60)=1,0,COUNTA($P$14:P60)))</f>
        <v>0</v>
      </c>
      <c r="B60" s="28" t="str">
        <f>IF($C$4="Attiecināmās izmaksas",IF('10a+c+n'!$Q57="A",'10a+c+n'!B57,0),0)</f>
        <v>17-00000</v>
      </c>
      <c r="C60" s="28" t="str">
        <f>IF($C$4="Attiecināmās izmaksas",IF('10a+c+n'!$Q57="A",'10a+c+n'!C57,0),0)</f>
        <v>Cauruļvadu stiprinājumi</v>
      </c>
      <c r="D60" s="28" t="str">
        <f>IF($C$4="Attiecināmās izmaksas",IF('10a+c+n'!$Q57="A",'10a+c+n'!D57,0),0)</f>
        <v>kompl.</v>
      </c>
      <c r="E60" s="146"/>
      <c r="F60" s="81"/>
      <c r="G60" s="28">
        <f>IF($C$4="Attiecināmās izmaksas",IF('10a+c+n'!$Q57="A",'10a+c+n'!G57,0),0)</f>
        <v>0</v>
      </c>
      <c r="H60" s="28">
        <f>IF($C$4="Attiecināmās izmaksas",IF('10a+c+n'!$Q57="A",'10a+c+n'!H57,0),0)</f>
        <v>0</v>
      </c>
      <c r="I60" s="28"/>
      <c r="J60" s="28"/>
      <c r="K60" s="146">
        <f>IF($C$4="Attiecināmās izmaksas",IF('10a+c+n'!$Q57="A",'10a+c+n'!K57,0),0)</f>
        <v>0</v>
      </c>
      <c r="L60" s="81">
        <f>IF($C$4="Attiecināmās izmaksas",IF('10a+c+n'!$Q57="A",'10a+c+n'!L57,0),0)</f>
        <v>0</v>
      </c>
      <c r="M60" s="28">
        <f>IF($C$4="Attiecināmās izmaksas",IF('10a+c+n'!$Q57="A",'10a+c+n'!M57,0),0)</f>
        <v>0</v>
      </c>
      <c r="N60" s="28">
        <f>IF($C$4="Attiecināmās izmaksas",IF('10a+c+n'!$Q57="A",'10a+c+n'!N57,0),0)</f>
        <v>0</v>
      </c>
      <c r="O60" s="28">
        <f>IF($C$4="Attiecināmās izmaksas",IF('10a+c+n'!$Q57="A",'10a+c+n'!O57,0),0)</f>
        <v>0</v>
      </c>
      <c r="P60" s="59">
        <f>IF($C$4="Attiecināmās izmaksas",IF('10a+c+n'!$Q57="A",'10a+c+n'!P57,0),0)</f>
        <v>0</v>
      </c>
    </row>
    <row r="61" spans="1:16" ht="22.5">
      <c r="A61" s="64">
        <f>IF(P61=0,0,IF(COUNTBLANK(P61)=1,0,COUNTA($P$14:P61)))</f>
        <v>0</v>
      </c>
      <c r="B61" s="28" t="str">
        <f>IF($C$4="Attiecināmās izmaksas",IF('10a+c+n'!$Q58="A",'10a+c+n'!B58,0),0)</f>
        <v>17-00000</v>
      </c>
      <c r="C61" s="28" t="str">
        <f>IF($C$4="Attiecināmās izmaksas",IF('10a+c+n'!$Q58="A",'10a+c+n'!C58,0),0)</f>
        <v>Caurumu aizdare, ugunsdrošā aizdare</v>
      </c>
      <c r="D61" s="28" t="str">
        <f>IF($C$4="Attiecināmās izmaksas",IF('10a+c+n'!$Q58="A",'10a+c+n'!D58,0),0)</f>
        <v>kompl.</v>
      </c>
      <c r="E61" s="146"/>
      <c r="F61" s="81"/>
      <c r="G61" s="28">
        <f>IF($C$4="Attiecināmās izmaksas",IF('10a+c+n'!$Q58="A",'10a+c+n'!G58,0),0)</f>
        <v>0</v>
      </c>
      <c r="H61" s="28">
        <f>IF($C$4="Attiecināmās izmaksas",IF('10a+c+n'!$Q58="A",'10a+c+n'!H58,0),0)</f>
        <v>0</v>
      </c>
      <c r="I61" s="28"/>
      <c r="J61" s="28"/>
      <c r="K61" s="146">
        <f>IF($C$4="Attiecināmās izmaksas",IF('10a+c+n'!$Q58="A",'10a+c+n'!K58,0),0)</f>
        <v>0</v>
      </c>
      <c r="L61" s="81">
        <f>IF($C$4="Attiecināmās izmaksas",IF('10a+c+n'!$Q58="A",'10a+c+n'!L58,0),0)</f>
        <v>0</v>
      </c>
      <c r="M61" s="28">
        <f>IF($C$4="Attiecināmās izmaksas",IF('10a+c+n'!$Q58="A",'10a+c+n'!M58,0),0)</f>
        <v>0</v>
      </c>
      <c r="N61" s="28">
        <f>IF($C$4="Attiecināmās izmaksas",IF('10a+c+n'!$Q58="A",'10a+c+n'!N58,0),0)</f>
        <v>0</v>
      </c>
      <c r="O61" s="28">
        <f>IF($C$4="Attiecināmās izmaksas",IF('10a+c+n'!$Q58="A",'10a+c+n'!O58,0),0)</f>
        <v>0</v>
      </c>
      <c r="P61" s="59">
        <f>IF($C$4="Attiecināmās izmaksas",IF('10a+c+n'!$Q58="A",'10a+c+n'!P58,0),0)</f>
        <v>0</v>
      </c>
    </row>
    <row r="62" spans="1:16" ht="22.5">
      <c r="A62" s="64">
        <f>IF(P62=0,0,IF(COUNTBLANK(P62)=1,0,COUNTA($P$14:P62)))</f>
        <v>0</v>
      </c>
      <c r="B62" s="28" t="str">
        <f>IF($C$4="Attiecināmās izmaksas",IF('10a+c+n'!$Q59="A",'10a+c+n'!B59,0),0)</f>
        <v>17-00000</v>
      </c>
      <c r="C62" s="28" t="str">
        <f>IF($C$4="Attiecināmās izmaksas",IF('10a+c+n'!$Q59="A",'10a+c+n'!C59,0),0)</f>
        <v>Palīgmateriāli</v>
      </c>
      <c r="D62" s="28" t="str">
        <f>IF($C$4="Attiecināmās izmaksas",IF('10a+c+n'!$Q59="A",'10a+c+n'!D59,0),0)</f>
        <v>kompl.</v>
      </c>
      <c r="E62" s="146"/>
      <c r="F62" s="81"/>
      <c r="G62" s="28">
        <f>IF($C$4="Attiecināmās izmaksas",IF('10a+c+n'!$Q59="A",'10a+c+n'!G59,0),0)</f>
        <v>0</v>
      </c>
      <c r="H62" s="28">
        <f>IF($C$4="Attiecināmās izmaksas",IF('10a+c+n'!$Q59="A",'10a+c+n'!H59,0),0)</f>
        <v>0</v>
      </c>
      <c r="I62" s="28"/>
      <c r="J62" s="28"/>
      <c r="K62" s="146">
        <f>IF($C$4="Attiecināmās izmaksas",IF('10a+c+n'!$Q59="A",'10a+c+n'!K59,0),0)</f>
        <v>0</v>
      </c>
      <c r="L62" s="81">
        <f>IF($C$4="Attiecināmās izmaksas",IF('10a+c+n'!$Q59="A",'10a+c+n'!L59,0),0)</f>
        <v>0</v>
      </c>
      <c r="M62" s="28">
        <f>IF($C$4="Attiecināmās izmaksas",IF('10a+c+n'!$Q59="A",'10a+c+n'!M59,0),0)</f>
        <v>0</v>
      </c>
      <c r="N62" s="28">
        <f>IF($C$4="Attiecināmās izmaksas",IF('10a+c+n'!$Q59="A",'10a+c+n'!N59,0),0)</f>
        <v>0</v>
      </c>
      <c r="O62" s="28">
        <f>IF($C$4="Attiecināmās izmaksas",IF('10a+c+n'!$Q59="A",'10a+c+n'!O59,0),0)</f>
        <v>0</v>
      </c>
      <c r="P62" s="59">
        <f>IF($C$4="Attiecināmās izmaksas",IF('10a+c+n'!$Q59="A",'10a+c+n'!P59,0),0)</f>
        <v>0</v>
      </c>
    </row>
    <row r="63" spans="1:16" ht="22.5">
      <c r="A63" s="64">
        <f>IF(P63=0,0,IF(COUNTBLANK(P63)=1,0,COUNTA($P$14:P63)))</f>
        <v>0</v>
      </c>
      <c r="B63" s="28" t="str">
        <f>IF($C$4="Attiecināmās izmaksas",IF('10a+c+n'!$Q60="A",'10a+c+n'!B60,0),0)</f>
        <v>17-00000</v>
      </c>
      <c r="C63" s="28" t="str">
        <f>IF($C$4="Attiecināmās izmaksas",IF('10a+c+n'!$Q60="A",'10a+c+n'!C60,0),0)</f>
        <v>Cauruļvadu hidrauliskā pārbaude</v>
      </c>
      <c r="D63" s="28" t="str">
        <f>IF($C$4="Attiecināmās izmaksas",IF('10a+c+n'!$Q60="A",'10a+c+n'!D60,0),0)</f>
        <v>kompl.</v>
      </c>
      <c r="E63" s="146"/>
      <c r="F63" s="81"/>
      <c r="G63" s="28">
        <f>IF($C$4="Attiecināmās izmaksas",IF('10a+c+n'!$Q60="A",'10a+c+n'!G60,0),0)</f>
        <v>0</v>
      </c>
      <c r="H63" s="28">
        <f>IF($C$4="Attiecināmās izmaksas",IF('10a+c+n'!$Q60="A",'10a+c+n'!H60,0),0)</f>
        <v>0</v>
      </c>
      <c r="I63" s="28"/>
      <c r="J63" s="28"/>
      <c r="K63" s="146">
        <f>IF($C$4="Attiecināmās izmaksas",IF('10a+c+n'!$Q60="A",'10a+c+n'!K60,0),0)</f>
        <v>0</v>
      </c>
      <c r="L63" s="81">
        <f>IF($C$4="Attiecināmās izmaksas",IF('10a+c+n'!$Q60="A",'10a+c+n'!L60,0),0)</f>
        <v>0</v>
      </c>
      <c r="M63" s="28">
        <f>IF($C$4="Attiecināmās izmaksas",IF('10a+c+n'!$Q60="A",'10a+c+n'!M60,0),0)</f>
        <v>0</v>
      </c>
      <c r="N63" s="28">
        <f>IF($C$4="Attiecināmās izmaksas",IF('10a+c+n'!$Q60="A",'10a+c+n'!N60,0),0)</f>
        <v>0</v>
      </c>
      <c r="O63" s="28">
        <f>IF($C$4="Attiecināmās izmaksas",IF('10a+c+n'!$Q60="A",'10a+c+n'!O60,0),0)</f>
        <v>0</v>
      </c>
      <c r="P63" s="59">
        <f>IF($C$4="Attiecināmās izmaksas",IF('10a+c+n'!$Q60="A",'10a+c+n'!P60,0),0)</f>
        <v>0</v>
      </c>
    </row>
    <row r="64" spans="1:16" ht="22.5">
      <c r="A64" s="64">
        <f>IF(P64=0,0,IF(COUNTBLANK(P64)=1,0,COUNTA($P$14:P64)))</f>
        <v>0</v>
      </c>
      <c r="B64" s="28" t="str">
        <f>IF($C$4="Attiecināmās izmaksas",IF('10a+c+n'!$Q61="A",'10a+c+n'!B61,0),0)</f>
        <v>17-00000</v>
      </c>
      <c r="C64" s="28" t="str">
        <f>IF($C$4="Attiecināmās izmaksas",IF('10a+c+n'!$Q61="A",'10a+c+n'!C61,0),0)</f>
        <v>Esošās apkures sistēmas demontāža</v>
      </c>
      <c r="D64" s="28" t="str">
        <f>IF($C$4="Attiecināmās izmaksas",IF('10a+c+n'!$Q61="A",'10a+c+n'!D61,0),0)</f>
        <v>kompl.</v>
      </c>
      <c r="E64" s="146"/>
      <c r="F64" s="81"/>
      <c r="G64" s="28">
        <f>IF($C$4="Attiecināmās izmaksas",IF('10a+c+n'!$Q61="A",'10a+c+n'!G61,0),0)</f>
        <v>0</v>
      </c>
      <c r="H64" s="28">
        <f>IF($C$4="Attiecināmās izmaksas",IF('10a+c+n'!$Q61="A",'10a+c+n'!H61,0),0)</f>
        <v>0</v>
      </c>
      <c r="I64" s="28"/>
      <c r="J64" s="28"/>
      <c r="K64" s="146">
        <f>IF($C$4="Attiecināmās izmaksas",IF('10a+c+n'!$Q61="A",'10a+c+n'!K61,0),0)</f>
        <v>0</v>
      </c>
      <c r="L64" s="81">
        <f>IF($C$4="Attiecināmās izmaksas",IF('10a+c+n'!$Q61="A",'10a+c+n'!L61,0),0)</f>
        <v>0</v>
      </c>
      <c r="M64" s="28">
        <f>IF($C$4="Attiecināmās izmaksas",IF('10a+c+n'!$Q61="A",'10a+c+n'!M61,0),0)</f>
        <v>0</v>
      </c>
      <c r="N64" s="28">
        <f>IF($C$4="Attiecināmās izmaksas",IF('10a+c+n'!$Q61="A",'10a+c+n'!N61,0),0)</f>
        <v>0</v>
      </c>
      <c r="O64" s="28">
        <f>IF($C$4="Attiecināmās izmaksas",IF('10a+c+n'!$Q61="A",'10a+c+n'!O61,0),0)</f>
        <v>0</v>
      </c>
      <c r="P64" s="59">
        <f>IF($C$4="Attiecināmās izmaksas",IF('10a+c+n'!$Q61="A",'10a+c+n'!P61,0),0)</f>
        <v>0</v>
      </c>
    </row>
    <row r="65" spans="1:16">
      <c r="A65" s="64">
        <f>IF(P65=0,0,IF(COUNTBLANK(P65)=1,0,COUNTA($P$14:P65)))</f>
        <v>0</v>
      </c>
      <c r="B65" s="28">
        <f>IF($C$4="Attiecināmās izmaksas",IF('10a+c+n'!$Q62="A",'10a+c+n'!B62,0),0)</f>
        <v>0</v>
      </c>
      <c r="C65" s="28">
        <f>IF($C$4="Attiecināmās izmaksas",IF('10a+c+n'!$Q62="A",'10a+c+n'!C62,0),0)</f>
        <v>0</v>
      </c>
      <c r="D65" s="28">
        <f>IF($C$4="Attiecināmās izmaksas",IF('10a+c+n'!$Q62="A",'10a+c+n'!D62,0),0)</f>
        <v>0</v>
      </c>
      <c r="E65" s="146"/>
      <c r="F65" s="81"/>
      <c r="G65" s="28">
        <f>IF($C$4="Attiecināmās izmaksas",IF('10a+c+n'!$Q62="A",'10a+c+n'!G62,0),0)</f>
        <v>0</v>
      </c>
      <c r="H65" s="28">
        <f>IF($C$4="Attiecināmās izmaksas",IF('10a+c+n'!$Q62="A",'10a+c+n'!H62,0),0)</f>
        <v>0</v>
      </c>
      <c r="I65" s="28"/>
      <c r="J65" s="28"/>
      <c r="K65" s="146">
        <f>IF($C$4="Attiecināmās izmaksas",IF('10a+c+n'!$Q62="A",'10a+c+n'!K62,0),0)</f>
        <v>0</v>
      </c>
      <c r="L65" s="81">
        <f>IF($C$4="Attiecināmās izmaksas",IF('10a+c+n'!$Q62="A",'10a+c+n'!L62,0),0)</f>
        <v>0</v>
      </c>
      <c r="M65" s="28">
        <f>IF($C$4="Attiecināmās izmaksas",IF('10a+c+n'!$Q62="A",'10a+c+n'!M62,0),0)</f>
        <v>0</v>
      </c>
      <c r="N65" s="28">
        <f>IF($C$4="Attiecināmās izmaksas",IF('10a+c+n'!$Q62="A",'10a+c+n'!N62,0),0)</f>
        <v>0</v>
      </c>
      <c r="O65" s="28">
        <f>IF($C$4="Attiecināmās izmaksas",IF('10a+c+n'!$Q62="A",'10a+c+n'!O62,0),0)</f>
        <v>0</v>
      </c>
      <c r="P65" s="59">
        <f>IF($C$4="Attiecināmās izmaksas",IF('10a+c+n'!$Q62="A",'10a+c+n'!P62,0),0)</f>
        <v>0</v>
      </c>
    </row>
    <row r="66" spans="1:16" ht="12" customHeight="1" thickBot="1">
      <c r="A66" s="333" t="s">
        <v>63</v>
      </c>
      <c r="B66" s="334"/>
      <c r="C66" s="334"/>
      <c r="D66" s="334"/>
      <c r="E66" s="334"/>
      <c r="F66" s="334"/>
      <c r="G66" s="334"/>
      <c r="H66" s="334"/>
      <c r="I66" s="334"/>
      <c r="J66" s="334"/>
      <c r="K66" s="335"/>
      <c r="L66" s="74">
        <f>SUM(L14:L65)</f>
        <v>0</v>
      </c>
      <c r="M66" s="75">
        <f>SUM(M14:M65)</f>
        <v>0</v>
      </c>
      <c r="N66" s="75">
        <f>SUM(N14:N65)</f>
        <v>0</v>
      </c>
      <c r="O66" s="75">
        <f>SUM(O14:O65)</f>
        <v>0</v>
      </c>
      <c r="P66" s="76">
        <f>SUM(P14:P65)</f>
        <v>0</v>
      </c>
    </row>
    <row r="67" spans="1:16">
      <c r="A67" s="20"/>
      <c r="B67" s="20"/>
      <c r="C67" s="20"/>
      <c r="D67" s="20"/>
      <c r="E67" s="20"/>
      <c r="F67" s="20"/>
      <c r="G67" s="20"/>
      <c r="H67" s="20"/>
      <c r="I67" s="20"/>
      <c r="J67" s="20"/>
      <c r="K67" s="20"/>
      <c r="L67" s="20"/>
      <c r="M67" s="20"/>
      <c r="N67" s="20"/>
      <c r="O67" s="20"/>
      <c r="P67" s="20"/>
    </row>
    <row r="68" spans="1:16">
      <c r="A68" s="20"/>
      <c r="B68" s="20"/>
      <c r="C68" s="20"/>
      <c r="D68" s="20"/>
      <c r="E68" s="20"/>
      <c r="F68" s="20"/>
      <c r="G68" s="20"/>
      <c r="H68" s="20"/>
      <c r="I68" s="20"/>
      <c r="J68" s="20"/>
      <c r="K68" s="20"/>
      <c r="L68" s="20"/>
      <c r="M68" s="20"/>
      <c r="N68" s="20"/>
      <c r="O68" s="20"/>
      <c r="P68" s="20"/>
    </row>
    <row r="69" spans="1:16">
      <c r="A69" s="1" t="s">
        <v>14</v>
      </c>
      <c r="B69" s="20"/>
      <c r="C69" s="336">
        <f>'Kops n'!C35:H35</f>
        <v>0</v>
      </c>
      <c r="D69" s="336"/>
      <c r="E69" s="336"/>
      <c r="F69" s="336"/>
      <c r="G69" s="336"/>
      <c r="H69" s="336"/>
      <c r="I69" s="20"/>
      <c r="J69" s="20"/>
      <c r="K69" s="20"/>
      <c r="L69" s="20"/>
      <c r="M69" s="20"/>
      <c r="N69" s="20"/>
      <c r="O69" s="20"/>
      <c r="P69" s="20"/>
    </row>
    <row r="70" spans="1:16">
      <c r="A70" s="20"/>
      <c r="B70" s="20"/>
      <c r="C70" s="258" t="s">
        <v>15</v>
      </c>
      <c r="D70" s="258"/>
      <c r="E70" s="258"/>
      <c r="F70" s="258"/>
      <c r="G70" s="258"/>
      <c r="H70" s="258"/>
      <c r="I70" s="20"/>
      <c r="J70" s="20"/>
      <c r="K70" s="20"/>
      <c r="L70" s="20"/>
      <c r="M70" s="20"/>
      <c r="N70" s="20"/>
      <c r="O70" s="20"/>
      <c r="P70" s="20"/>
    </row>
    <row r="71" spans="1:16">
      <c r="A71" s="20"/>
      <c r="B71" s="20"/>
      <c r="C71" s="20"/>
      <c r="D71" s="20"/>
      <c r="E71" s="20"/>
      <c r="F71" s="20"/>
      <c r="G71" s="20"/>
      <c r="H71" s="20"/>
      <c r="I71" s="20"/>
      <c r="J71" s="20"/>
      <c r="K71" s="20"/>
      <c r="L71" s="20"/>
      <c r="M71" s="20"/>
      <c r="N71" s="20"/>
      <c r="O71" s="20"/>
      <c r="P71" s="20"/>
    </row>
    <row r="72" spans="1:16">
      <c r="A72" s="301" t="str">
        <f>'Kops n'!A38:D38</f>
        <v>Tāme sastādīta 2024. gada __.__________</v>
      </c>
      <c r="B72" s="302"/>
      <c r="C72" s="302"/>
      <c r="D72" s="302"/>
      <c r="E72" s="20"/>
      <c r="F72" s="20"/>
      <c r="G72" s="20"/>
      <c r="H72" s="20"/>
      <c r="I72" s="20"/>
      <c r="J72" s="20"/>
      <c r="K72" s="20"/>
      <c r="L72" s="20"/>
      <c r="M72" s="20"/>
      <c r="N72" s="20"/>
      <c r="O72" s="20"/>
      <c r="P72" s="20"/>
    </row>
    <row r="73" spans="1:16">
      <c r="A73" s="20"/>
      <c r="B73" s="20"/>
      <c r="C73" s="20"/>
      <c r="D73" s="20"/>
      <c r="E73" s="20"/>
      <c r="F73" s="20"/>
      <c r="G73" s="20"/>
      <c r="H73" s="20"/>
      <c r="I73" s="20"/>
      <c r="J73" s="20"/>
      <c r="K73" s="20"/>
      <c r="L73" s="20"/>
      <c r="M73" s="20"/>
      <c r="N73" s="20"/>
      <c r="O73" s="20"/>
      <c r="P73" s="20"/>
    </row>
    <row r="74" spans="1:16">
      <c r="A74" s="1" t="s">
        <v>41</v>
      </c>
      <c r="B74" s="20"/>
      <c r="C74" s="336">
        <f>'Kops n'!C40:H40</f>
        <v>0</v>
      </c>
      <c r="D74" s="336"/>
      <c r="E74" s="336"/>
      <c r="F74" s="336"/>
      <c r="G74" s="336"/>
      <c r="H74" s="336"/>
      <c r="I74" s="20"/>
      <c r="J74" s="20"/>
      <c r="K74" s="20"/>
      <c r="L74" s="20"/>
      <c r="M74" s="20"/>
      <c r="N74" s="20"/>
      <c r="O74" s="20"/>
      <c r="P74" s="20"/>
    </row>
    <row r="75" spans="1:16">
      <c r="A75" s="20"/>
      <c r="B75" s="20"/>
      <c r="C75" s="258" t="s">
        <v>15</v>
      </c>
      <c r="D75" s="258"/>
      <c r="E75" s="258"/>
      <c r="F75" s="258"/>
      <c r="G75" s="258"/>
      <c r="H75" s="258"/>
      <c r="I75" s="20"/>
      <c r="J75" s="20"/>
      <c r="K75" s="20"/>
      <c r="L75" s="20"/>
      <c r="M75" s="20"/>
      <c r="N75" s="20"/>
      <c r="O75" s="20"/>
      <c r="P75" s="20"/>
    </row>
    <row r="76" spans="1:16">
      <c r="A76" s="20"/>
      <c r="B76" s="20"/>
      <c r="C76" s="20"/>
      <c r="D76" s="20"/>
      <c r="E76" s="20"/>
      <c r="F76" s="20"/>
      <c r="G76" s="20"/>
      <c r="H76" s="20"/>
      <c r="I76" s="20"/>
      <c r="J76" s="20"/>
      <c r="K76" s="20"/>
      <c r="L76" s="20"/>
      <c r="M76" s="20"/>
      <c r="N76" s="20"/>
      <c r="O76" s="20"/>
      <c r="P76" s="20"/>
    </row>
    <row r="77" spans="1:16">
      <c r="A77" s="102" t="s">
        <v>16</v>
      </c>
      <c r="B77" s="52"/>
      <c r="C77" s="113">
        <f>'Kops n'!C43</f>
        <v>0</v>
      </c>
      <c r="D77" s="52"/>
      <c r="E77" s="20"/>
      <c r="F77" s="20"/>
      <c r="G77" s="20"/>
      <c r="H77" s="20"/>
      <c r="I77" s="20"/>
      <c r="J77" s="20"/>
      <c r="K77" s="20"/>
      <c r="L77" s="20"/>
      <c r="M77" s="20"/>
      <c r="N77" s="20"/>
      <c r="O77" s="20"/>
      <c r="P77" s="20"/>
    </row>
    <row r="78" spans="1:16">
      <c r="A78" s="20"/>
      <c r="B78" s="20"/>
      <c r="C78" s="20"/>
      <c r="D78" s="20"/>
      <c r="E78" s="20"/>
      <c r="F78" s="20"/>
      <c r="G78" s="20"/>
      <c r="H78" s="20"/>
      <c r="I78" s="20"/>
      <c r="J78" s="20"/>
      <c r="K78" s="20"/>
      <c r="L78" s="20"/>
      <c r="M78" s="20"/>
      <c r="N78" s="20"/>
      <c r="O78" s="20"/>
      <c r="P78" s="20"/>
    </row>
  </sheetData>
  <mergeCells count="23">
    <mergeCell ref="C75:H75"/>
    <mergeCell ref="L12:P12"/>
    <mergeCell ref="A66:K66"/>
    <mergeCell ref="C69:H69"/>
    <mergeCell ref="C70:H70"/>
    <mergeCell ref="A72:D72"/>
    <mergeCell ref="C74:H7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66:K66">
    <cfRule type="containsText" dxfId="27" priority="3" operator="containsText" text="Tiešās izmaksas kopā, t. sk. darba devēja sociālais nodoklis __.__% ">
      <formula>NOT(ISERROR(SEARCH("Tiešās izmaksas kopā, t. sk. darba devēja sociālais nodoklis __.__% ",A66)))</formula>
    </cfRule>
  </conditionalFormatting>
  <conditionalFormatting sqref="A14:P65">
    <cfRule type="cellIs" dxfId="26" priority="1" operator="equal">
      <formula>0</formula>
    </cfRule>
  </conditionalFormatting>
  <conditionalFormatting sqref="C2:I2 D5:L8 N9:O9 L66:P66 C69:H69 C74:H74 C77">
    <cfRule type="cellIs" dxfId="25" priority="2" operator="equal">
      <formula>0</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00000"/>
  </sheetPr>
  <dimension ref="A1:P36"/>
  <sheetViews>
    <sheetView topLeftCell="A5" workbookViewId="0">
      <selection activeCell="A24" sqref="A24:XFD5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'10a+c+n'!D1</f>
        <v>10</v>
      </c>
      <c r="E1" s="26"/>
      <c r="F1" s="26"/>
      <c r="G1" s="26"/>
      <c r="H1" s="26"/>
      <c r="I1" s="26"/>
      <c r="J1" s="26"/>
      <c r="N1" s="30"/>
      <c r="O1" s="31"/>
      <c r="P1" s="32"/>
    </row>
    <row r="2" spans="1:16">
      <c r="A2" s="33"/>
      <c r="B2" s="33"/>
      <c r="C2" s="324" t="str">
        <f>'10a+c+n'!C2:I2</f>
        <v>Apkure, vēdināšana un gaisa kondicionēšana</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209</v>
      </c>
      <c r="B9" s="327"/>
      <c r="C9" s="327"/>
      <c r="D9" s="327"/>
      <c r="E9" s="327"/>
      <c r="F9" s="327"/>
      <c r="G9" s="35"/>
      <c r="H9" s="35"/>
      <c r="I9" s="35"/>
      <c r="J9" s="328" t="s">
        <v>46</v>
      </c>
      <c r="K9" s="328"/>
      <c r="L9" s="328"/>
      <c r="M9" s="328"/>
      <c r="N9" s="329">
        <f>P24</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IF($C$4="citu pasākumu izmaksas",IF('10a+c+n'!$Q14="C",'10a+c+n'!B14,0))</f>
        <v>0</v>
      </c>
      <c r="C14" s="27">
        <f>IF($C$4="citu pasākumu izmaksas",IF('10a+c+n'!$Q14="C",'10a+c+n'!C14,0))</f>
        <v>0</v>
      </c>
      <c r="D14" s="27">
        <f>IF($C$4="citu pasākumu izmaksas",IF('10a+c+n'!$Q14="C",'10a+c+n'!D14,0))</f>
        <v>0</v>
      </c>
      <c r="E14" s="57"/>
      <c r="F14" s="79"/>
      <c r="G14" s="27">
        <f>IF($C$4="citu pasākumu izmaksas",IF('10a+c+n'!$Q14="C",'10a+c+n'!G14,0))</f>
        <v>0</v>
      </c>
      <c r="H14" s="27">
        <f>IF($C$4="citu pasākumu izmaksas",IF('10a+c+n'!$Q14="C",'10a+c+n'!H14,0))</f>
        <v>0</v>
      </c>
      <c r="I14" s="27"/>
      <c r="J14" s="27"/>
      <c r="K14" s="57">
        <f>IF($C$4="citu pasākumu izmaksas",IF('10a+c+n'!$Q14="C",'10a+c+n'!K14,0))</f>
        <v>0</v>
      </c>
      <c r="L14" s="107">
        <f>IF($C$4="citu pasākumu izmaksas",IF('10a+c+n'!$Q14="C",'10a+c+n'!L14,0))</f>
        <v>0</v>
      </c>
      <c r="M14" s="27">
        <f>IF($C$4="citu pasākumu izmaksas",IF('10a+c+n'!$Q14="C",'10a+c+n'!M14,0))</f>
        <v>0</v>
      </c>
      <c r="N14" s="27">
        <f>IF($C$4="citu pasākumu izmaksas",IF('10a+c+n'!$Q14="C",'10a+c+n'!N14,0))</f>
        <v>0</v>
      </c>
      <c r="O14" s="27">
        <f>IF($C$4="citu pasākumu izmaksas",IF('10a+c+n'!$Q14="C",'10a+c+n'!O14,0))</f>
        <v>0</v>
      </c>
      <c r="P14" s="57">
        <f>IF($C$4="citu pasākumu izmaksas",IF('10a+c+n'!$Q14="C",'10a+c+n'!P14,0))</f>
        <v>0</v>
      </c>
    </row>
    <row r="15" spans="1:16">
      <c r="A15" s="64">
        <f>IF(P15=0,0,IF(COUNTBLANK(P15)=1,0,COUNTA($P$14:P15)))</f>
        <v>0</v>
      </c>
      <c r="B15" s="28">
        <f>IF($C$4="citu pasākumu izmaksas",IF('10a+c+n'!$Q16="C",'10a+c+n'!B16,0))</f>
        <v>0</v>
      </c>
      <c r="C15" s="28">
        <f>IF($C$4="citu pasākumu izmaksas",IF('10a+c+n'!$Q16="C",'10a+c+n'!C16,0))</f>
        <v>0</v>
      </c>
      <c r="D15" s="28">
        <f>IF($C$4="citu pasākumu izmaksas",IF('10a+c+n'!$Q16="C",'10a+c+n'!D16,0))</f>
        <v>0</v>
      </c>
      <c r="E15" s="59"/>
      <c r="F15" s="81"/>
      <c r="G15" s="28"/>
      <c r="H15" s="28">
        <f>IF($C$4="citu pasākumu izmaksas",IF('10a+c+n'!$Q16="C",'10a+c+n'!H16,0))</f>
        <v>0</v>
      </c>
      <c r="I15" s="28"/>
      <c r="J15" s="28"/>
      <c r="K15" s="59">
        <f>IF($C$4="citu pasākumu izmaksas",IF('10a+c+n'!$Q16="C",'10a+c+n'!K16,0))</f>
        <v>0</v>
      </c>
      <c r="L15" s="108">
        <f>IF($C$4="citu pasākumu izmaksas",IF('10a+c+n'!$Q16="C",'10a+c+n'!L16,0))</f>
        <v>0</v>
      </c>
      <c r="M15" s="28">
        <f>IF($C$4="citu pasākumu izmaksas",IF('10a+c+n'!$Q16="C",'10a+c+n'!M16,0))</f>
        <v>0</v>
      </c>
      <c r="N15" s="28">
        <f>IF($C$4="citu pasākumu izmaksas",IF('10a+c+n'!$Q16="C",'10a+c+n'!N16,0))</f>
        <v>0</v>
      </c>
      <c r="O15" s="28">
        <f>IF($C$4="citu pasākumu izmaksas",IF('10a+c+n'!$Q16="C",'10a+c+n'!O16,0))</f>
        <v>0</v>
      </c>
      <c r="P15" s="59">
        <f>IF($C$4="citu pasākumu izmaksas",IF('10a+c+n'!$Q16="C",'10a+c+n'!P16,0))</f>
        <v>0</v>
      </c>
    </row>
    <row r="16" spans="1:16">
      <c r="A16" s="64">
        <f>IF(P16=0,0,IF(COUNTBLANK(P16)=1,0,COUNTA($P$14:P16)))</f>
        <v>0</v>
      </c>
      <c r="B16" s="28">
        <f>IF($C$4="citu pasākumu izmaksas",IF('10a+c+n'!$Q17="C",'10a+c+n'!B17,0))</f>
        <v>0</v>
      </c>
      <c r="C16" s="28">
        <f>IF($C$4="citu pasākumu izmaksas",IF('10a+c+n'!$Q17="C",'10a+c+n'!C17,0))</f>
        <v>0</v>
      </c>
      <c r="D16" s="28">
        <f>IF($C$4="citu pasākumu izmaksas",IF('10a+c+n'!$Q17="C",'10a+c+n'!D17,0))</f>
        <v>0</v>
      </c>
      <c r="E16" s="59"/>
      <c r="F16" s="81"/>
      <c r="G16" s="28"/>
      <c r="H16" s="28">
        <f>IF($C$4="citu pasākumu izmaksas",IF('10a+c+n'!$Q17="C",'10a+c+n'!H17,0))</f>
        <v>0</v>
      </c>
      <c r="I16" s="28"/>
      <c r="J16" s="28"/>
      <c r="K16" s="59">
        <f>IF($C$4="citu pasākumu izmaksas",IF('10a+c+n'!$Q17="C",'10a+c+n'!K17,0))</f>
        <v>0</v>
      </c>
      <c r="L16" s="108">
        <f>IF($C$4="citu pasākumu izmaksas",IF('10a+c+n'!$Q17="C",'10a+c+n'!L17,0))</f>
        <v>0</v>
      </c>
      <c r="M16" s="28">
        <f>IF($C$4="citu pasākumu izmaksas",IF('10a+c+n'!$Q17="C",'10a+c+n'!M17,0))</f>
        <v>0</v>
      </c>
      <c r="N16" s="28">
        <f>IF($C$4="citu pasākumu izmaksas",IF('10a+c+n'!$Q17="C",'10a+c+n'!N17,0))</f>
        <v>0</v>
      </c>
      <c r="O16" s="28">
        <f>IF($C$4="citu pasākumu izmaksas",IF('10a+c+n'!$Q17="C",'10a+c+n'!O17,0))</f>
        <v>0</v>
      </c>
      <c r="P16" s="59">
        <f>IF($C$4="citu pasākumu izmaksas",IF('10a+c+n'!$Q17="C",'10a+c+n'!P17,0))</f>
        <v>0</v>
      </c>
    </row>
    <row r="17" spans="1:16">
      <c r="A17" s="64">
        <f>IF(P17=0,0,IF(COUNTBLANK(P17)=1,0,COUNTA($P$14:P17)))</f>
        <v>0</v>
      </c>
      <c r="B17" s="28">
        <f>IF($C$4="citu pasākumu izmaksas",IF('10a+c+n'!$Q18="C",'10a+c+n'!B18,0))</f>
        <v>0</v>
      </c>
      <c r="C17" s="28">
        <f>IF($C$4="citu pasākumu izmaksas",IF('10a+c+n'!$Q18="C",'10a+c+n'!C18,0))</f>
        <v>0</v>
      </c>
      <c r="D17" s="28">
        <f>IF($C$4="citu pasākumu izmaksas",IF('10a+c+n'!$Q18="C",'10a+c+n'!D18,0))</f>
        <v>0</v>
      </c>
      <c r="E17" s="59"/>
      <c r="F17" s="81"/>
      <c r="G17" s="28"/>
      <c r="H17" s="28">
        <f>IF($C$4="citu pasākumu izmaksas",IF('10a+c+n'!$Q18="C",'10a+c+n'!H18,0))</f>
        <v>0</v>
      </c>
      <c r="I17" s="28"/>
      <c r="J17" s="28"/>
      <c r="K17" s="59">
        <f>IF($C$4="citu pasākumu izmaksas",IF('10a+c+n'!$Q18="C",'10a+c+n'!K18,0))</f>
        <v>0</v>
      </c>
      <c r="L17" s="108">
        <f>IF($C$4="citu pasākumu izmaksas",IF('10a+c+n'!$Q18="C",'10a+c+n'!L18,0))</f>
        <v>0</v>
      </c>
      <c r="M17" s="28">
        <f>IF($C$4="citu pasākumu izmaksas",IF('10a+c+n'!$Q18="C",'10a+c+n'!M18,0))</f>
        <v>0</v>
      </c>
      <c r="N17" s="28">
        <f>IF($C$4="citu pasākumu izmaksas",IF('10a+c+n'!$Q18="C",'10a+c+n'!N18,0))</f>
        <v>0</v>
      </c>
      <c r="O17" s="28">
        <f>IF($C$4="citu pasākumu izmaksas",IF('10a+c+n'!$Q18="C",'10a+c+n'!O18,0))</f>
        <v>0</v>
      </c>
      <c r="P17" s="59">
        <f>IF($C$4="citu pasākumu izmaksas",IF('10a+c+n'!$Q18="C",'10a+c+n'!P18,0))</f>
        <v>0</v>
      </c>
    </row>
    <row r="18" spans="1:16">
      <c r="A18" s="64">
        <f>IF(P18=0,0,IF(COUNTBLANK(P18)=1,0,COUNTA($P$14:P18)))</f>
        <v>0</v>
      </c>
      <c r="B18" s="28">
        <f>IF($C$4="citu pasākumu izmaksas",IF('10a+c+n'!$Q19="C",'10a+c+n'!B19,0))</f>
        <v>0</v>
      </c>
      <c r="C18" s="28">
        <f>IF($C$4="citu pasākumu izmaksas",IF('10a+c+n'!$Q19="C",'10a+c+n'!C19,0))</f>
        <v>0</v>
      </c>
      <c r="D18" s="28">
        <f>IF($C$4="citu pasākumu izmaksas",IF('10a+c+n'!$Q19="C",'10a+c+n'!D19,0))</f>
        <v>0</v>
      </c>
      <c r="E18" s="59"/>
      <c r="F18" s="81"/>
      <c r="G18" s="28"/>
      <c r="H18" s="28">
        <f>IF($C$4="citu pasākumu izmaksas",IF('10a+c+n'!$Q19="C",'10a+c+n'!H19,0))</f>
        <v>0</v>
      </c>
      <c r="I18" s="28"/>
      <c r="J18" s="28"/>
      <c r="K18" s="59">
        <f>IF($C$4="citu pasākumu izmaksas",IF('10a+c+n'!$Q19="C",'10a+c+n'!K19,0))</f>
        <v>0</v>
      </c>
      <c r="L18" s="108">
        <f>IF($C$4="citu pasākumu izmaksas",IF('10a+c+n'!$Q19="C",'10a+c+n'!L19,0))</f>
        <v>0</v>
      </c>
      <c r="M18" s="28">
        <f>IF($C$4="citu pasākumu izmaksas",IF('10a+c+n'!$Q19="C",'10a+c+n'!M19,0))</f>
        <v>0</v>
      </c>
      <c r="N18" s="28">
        <f>IF($C$4="citu pasākumu izmaksas",IF('10a+c+n'!$Q19="C",'10a+c+n'!N19,0))</f>
        <v>0</v>
      </c>
      <c r="O18" s="28">
        <f>IF($C$4="citu pasākumu izmaksas",IF('10a+c+n'!$Q19="C",'10a+c+n'!O19,0))</f>
        <v>0</v>
      </c>
      <c r="P18" s="59">
        <f>IF($C$4="citu pasākumu izmaksas",IF('10a+c+n'!$Q19="C",'10a+c+n'!P19,0))</f>
        <v>0</v>
      </c>
    </row>
    <row r="19" spans="1:16">
      <c r="A19" s="64">
        <f>IF(P19=0,0,IF(COUNTBLANK(P19)=1,0,COUNTA($P$14:P19)))</f>
        <v>0</v>
      </c>
      <c r="B19" s="28">
        <f>IF($C$4="citu pasākumu izmaksas",IF('10a+c+n'!$Q20="C",'10a+c+n'!B20,0))</f>
        <v>0</v>
      </c>
      <c r="C19" s="28">
        <f>IF($C$4="citu pasākumu izmaksas",IF('10a+c+n'!$Q20="C",'10a+c+n'!C20,0))</f>
        <v>0</v>
      </c>
      <c r="D19" s="28">
        <f>IF($C$4="citu pasākumu izmaksas",IF('10a+c+n'!$Q20="C",'10a+c+n'!D20,0))</f>
        <v>0</v>
      </c>
      <c r="E19" s="59"/>
      <c r="F19" s="81"/>
      <c r="G19" s="28"/>
      <c r="H19" s="28">
        <f>IF($C$4="citu pasākumu izmaksas",IF('10a+c+n'!$Q20="C",'10a+c+n'!H20,0))</f>
        <v>0</v>
      </c>
      <c r="I19" s="28"/>
      <c r="J19" s="28"/>
      <c r="K19" s="59">
        <f>IF($C$4="citu pasākumu izmaksas",IF('10a+c+n'!$Q20="C",'10a+c+n'!K20,0))</f>
        <v>0</v>
      </c>
      <c r="L19" s="108">
        <f>IF($C$4="citu pasākumu izmaksas",IF('10a+c+n'!$Q20="C",'10a+c+n'!L20,0))</f>
        <v>0</v>
      </c>
      <c r="M19" s="28">
        <f>IF($C$4="citu pasākumu izmaksas",IF('10a+c+n'!$Q20="C",'10a+c+n'!M20,0))</f>
        <v>0</v>
      </c>
      <c r="N19" s="28">
        <f>IF($C$4="citu pasākumu izmaksas",IF('10a+c+n'!$Q20="C",'10a+c+n'!N20,0))</f>
        <v>0</v>
      </c>
      <c r="O19" s="28">
        <f>IF($C$4="citu pasākumu izmaksas",IF('10a+c+n'!$Q20="C",'10a+c+n'!O20,0))</f>
        <v>0</v>
      </c>
      <c r="P19" s="59">
        <f>IF($C$4="citu pasākumu izmaksas",IF('10a+c+n'!$Q20="C",'10a+c+n'!P20,0))</f>
        <v>0</v>
      </c>
    </row>
    <row r="20" spans="1:16">
      <c r="A20" s="64">
        <f>IF(P20=0,0,IF(COUNTBLANK(P20)=1,0,COUNTA($P$14:P20)))</f>
        <v>0</v>
      </c>
      <c r="B20" s="28">
        <f>IF($C$4="citu pasākumu izmaksas",IF('10a+c+n'!$Q21="C",'10a+c+n'!B21,0))</f>
        <v>0</v>
      </c>
      <c r="C20" s="28">
        <f>IF($C$4="citu pasākumu izmaksas",IF('10a+c+n'!$Q21="C",'10a+c+n'!C21,0))</f>
        <v>0</v>
      </c>
      <c r="D20" s="28">
        <f>IF($C$4="citu pasākumu izmaksas",IF('10a+c+n'!$Q21="C",'10a+c+n'!D21,0))</f>
        <v>0</v>
      </c>
      <c r="E20" s="59"/>
      <c r="F20" s="81"/>
      <c r="G20" s="28"/>
      <c r="H20" s="28">
        <f>IF($C$4="citu pasākumu izmaksas",IF('10a+c+n'!$Q21="C",'10a+c+n'!H21,0))</f>
        <v>0</v>
      </c>
      <c r="I20" s="28"/>
      <c r="J20" s="28"/>
      <c r="K20" s="59">
        <f>IF($C$4="citu pasākumu izmaksas",IF('10a+c+n'!$Q21="C",'10a+c+n'!K21,0))</f>
        <v>0</v>
      </c>
      <c r="L20" s="108">
        <f>IF($C$4="citu pasākumu izmaksas",IF('10a+c+n'!$Q21="C",'10a+c+n'!L21,0))</f>
        <v>0</v>
      </c>
      <c r="M20" s="28">
        <f>IF($C$4="citu pasākumu izmaksas",IF('10a+c+n'!$Q21="C",'10a+c+n'!M21,0))</f>
        <v>0</v>
      </c>
      <c r="N20" s="28">
        <f>IF($C$4="citu pasākumu izmaksas",IF('10a+c+n'!$Q21="C",'10a+c+n'!N21,0))</f>
        <v>0</v>
      </c>
      <c r="O20" s="28">
        <f>IF($C$4="citu pasākumu izmaksas",IF('10a+c+n'!$Q21="C",'10a+c+n'!O21,0))</f>
        <v>0</v>
      </c>
      <c r="P20" s="59">
        <f>IF($C$4="citu pasākumu izmaksas",IF('10a+c+n'!$Q21="C",'10a+c+n'!P21,0))</f>
        <v>0</v>
      </c>
    </row>
    <row r="21" spans="1:16">
      <c r="A21" s="64">
        <f>IF(P21=0,0,IF(COUNTBLANK(P21)=1,0,COUNTA($P$14:P21)))</f>
        <v>0</v>
      </c>
      <c r="B21" s="28">
        <f>IF($C$4="citu pasākumu izmaksas",IF('10a+c+n'!$Q22="C",'10a+c+n'!B22,0))</f>
        <v>0</v>
      </c>
      <c r="C21" s="28">
        <f>IF($C$4="citu pasākumu izmaksas",IF('10a+c+n'!$Q22="C",'10a+c+n'!C22,0))</f>
        <v>0</v>
      </c>
      <c r="D21" s="28">
        <f>IF($C$4="citu pasākumu izmaksas",IF('10a+c+n'!$Q22="C",'10a+c+n'!D22,0))</f>
        <v>0</v>
      </c>
      <c r="E21" s="59"/>
      <c r="F21" s="81"/>
      <c r="G21" s="28"/>
      <c r="H21" s="28">
        <f>IF($C$4="citu pasākumu izmaksas",IF('10a+c+n'!$Q22="C",'10a+c+n'!H22,0))</f>
        <v>0</v>
      </c>
      <c r="I21" s="28"/>
      <c r="J21" s="28"/>
      <c r="K21" s="59">
        <f>IF($C$4="citu pasākumu izmaksas",IF('10a+c+n'!$Q22="C",'10a+c+n'!K22,0))</f>
        <v>0</v>
      </c>
      <c r="L21" s="108">
        <f>IF($C$4="citu pasākumu izmaksas",IF('10a+c+n'!$Q22="C",'10a+c+n'!L22,0))</f>
        <v>0</v>
      </c>
      <c r="M21" s="28">
        <f>IF($C$4="citu pasākumu izmaksas",IF('10a+c+n'!$Q22="C",'10a+c+n'!M22,0))</f>
        <v>0</v>
      </c>
      <c r="N21" s="28">
        <f>IF($C$4="citu pasākumu izmaksas",IF('10a+c+n'!$Q22="C",'10a+c+n'!N22,0))</f>
        <v>0</v>
      </c>
      <c r="O21" s="28">
        <f>IF($C$4="citu pasākumu izmaksas",IF('10a+c+n'!$Q22="C",'10a+c+n'!O22,0))</f>
        <v>0</v>
      </c>
      <c r="P21" s="59">
        <f>IF($C$4="citu pasākumu izmaksas",IF('10a+c+n'!$Q22="C",'10a+c+n'!P22,0))</f>
        <v>0</v>
      </c>
    </row>
    <row r="22" spans="1:16">
      <c r="A22" s="64">
        <f>IF(P22=0,0,IF(COUNTBLANK(P22)=1,0,COUNTA($P$14:P22)))</f>
        <v>0</v>
      </c>
      <c r="B22" s="28">
        <f>IF($C$4="citu pasākumu izmaksas",IF('10a+c+n'!$Q23="C",'10a+c+n'!B23,0))</f>
        <v>0</v>
      </c>
      <c r="C22" s="28">
        <f>IF($C$4="citu pasākumu izmaksas",IF('10a+c+n'!$Q23="C",'10a+c+n'!C23,0))</f>
        <v>0</v>
      </c>
      <c r="D22" s="28">
        <f>IF($C$4="citu pasākumu izmaksas",IF('10a+c+n'!$Q23="C",'10a+c+n'!D23,0))</f>
        <v>0</v>
      </c>
      <c r="E22" s="59"/>
      <c r="F22" s="81"/>
      <c r="G22" s="28"/>
      <c r="H22" s="28">
        <f>IF($C$4="citu pasākumu izmaksas",IF('10a+c+n'!$Q23="C",'10a+c+n'!H23,0))</f>
        <v>0</v>
      </c>
      <c r="I22" s="28"/>
      <c r="J22" s="28"/>
      <c r="K22" s="59">
        <f>IF($C$4="citu pasākumu izmaksas",IF('10a+c+n'!$Q23="C",'10a+c+n'!K23,0))</f>
        <v>0</v>
      </c>
      <c r="L22" s="108">
        <f>IF($C$4="citu pasākumu izmaksas",IF('10a+c+n'!$Q23="C",'10a+c+n'!L23,0))</f>
        <v>0</v>
      </c>
      <c r="M22" s="28">
        <f>IF($C$4="citu pasākumu izmaksas",IF('10a+c+n'!$Q23="C",'10a+c+n'!M23,0))</f>
        <v>0</v>
      </c>
      <c r="N22" s="28">
        <f>IF($C$4="citu pasākumu izmaksas",IF('10a+c+n'!$Q23="C",'10a+c+n'!N23,0))</f>
        <v>0</v>
      </c>
      <c r="O22" s="28">
        <f>IF($C$4="citu pasākumu izmaksas",IF('10a+c+n'!$Q23="C",'10a+c+n'!O23,0))</f>
        <v>0</v>
      </c>
      <c r="P22" s="59">
        <f>IF($C$4="citu pasākumu izmaksas",IF('10a+c+n'!$Q23="C",'10a+c+n'!P23,0))</f>
        <v>0</v>
      </c>
    </row>
    <row r="23" spans="1:16" ht="12" thickBot="1">
      <c r="A23" s="64">
        <f>IF(P23=0,0,IF(COUNTBLANK(P23)=1,0,COUNTA($P$14:P23)))</f>
        <v>0</v>
      </c>
      <c r="B23" s="28">
        <f>IF($C$4="citu pasākumu izmaksas",IF('10a+c+n'!$Q24="C",'10a+c+n'!B24,0))</f>
        <v>0</v>
      </c>
      <c r="C23" s="28">
        <f>IF($C$4="citu pasākumu izmaksas",IF('10a+c+n'!$Q24="C",'10a+c+n'!C24,0))</f>
        <v>0</v>
      </c>
      <c r="D23" s="28">
        <f>IF($C$4="citu pasākumu izmaksas",IF('10a+c+n'!$Q24="C",'10a+c+n'!D24,0))</f>
        <v>0</v>
      </c>
      <c r="E23" s="59"/>
      <c r="F23" s="81"/>
      <c r="G23" s="28"/>
      <c r="H23" s="28">
        <f>IF($C$4="citu pasākumu izmaksas",IF('10a+c+n'!$Q24="C",'10a+c+n'!H24,0))</f>
        <v>0</v>
      </c>
      <c r="I23" s="28"/>
      <c r="J23" s="28"/>
      <c r="K23" s="59">
        <f>IF($C$4="citu pasākumu izmaksas",IF('10a+c+n'!$Q24="C",'10a+c+n'!K24,0))</f>
        <v>0</v>
      </c>
      <c r="L23" s="108">
        <f>IF($C$4="citu pasākumu izmaksas",IF('10a+c+n'!$Q24="C",'10a+c+n'!L24,0))</f>
        <v>0</v>
      </c>
      <c r="M23" s="28">
        <f>IF($C$4="citu pasākumu izmaksas",IF('10a+c+n'!$Q24="C",'10a+c+n'!M24,0))</f>
        <v>0</v>
      </c>
      <c r="N23" s="28">
        <f>IF($C$4="citu pasākumu izmaksas",IF('10a+c+n'!$Q24="C",'10a+c+n'!N24,0))</f>
        <v>0</v>
      </c>
      <c r="O23" s="28">
        <f>IF($C$4="citu pasākumu izmaksas",IF('10a+c+n'!$Q24="C",'10a+c+n'!O24,0))</f>
        <v>0</v>
      </c>
      <c r="P23" s="59">
        <f>IF($C$4="citu pasākumu izmaksas",IF('10a+c+n'!$Q24="C",'10a+c+n'!P24,0))</f>
        <v>0</v>
      </c>
    </row>
    <row r="24" spans="1:16" ht="12" customHeight="1" thickBot="1">
      <c r="A24" s="333" t="s">
        <v>63</v>
      </c>
      <c r="B24" s="334"/>
      <c r="C24" s="334"/>
      <c r="D24" s="334"/>
      <c r="E24" s="334"/>
      <c r="F24" s="334"/>
      <c r="G24" s="334"/>
      <c r="H24" s="334"/>
      <c r="I24" s="334"/>
      <c r="J24" s="334"/>
      <c r="K24" s="335"/>
      <c r="L24" s="109">
        <f>SUM(L14:L23)</f>
        <v>0</v>
      </c>
      <c r="M24" s="110">
        <f>SUM(M14:M23)</f>
        <v>0</v>
      </c>
      <c r="N24" s="110">
        <f>SUM(N14:N23)</f>
        <v>0</v>
      </c>
      <c r="O24" s="110">
        <f>SUM(O14:O23)</f>
        <v>0</v>
      </c>
      <c r="P24" s="111">
        <f>SUM(P14:P23)</f>
        <v>0</v>
      </c>
    </row>
    <row r="25" spans="1:16">
      <c r="A25" s="20"/>
      <c r="B25" s="20"/>
      <c r="C25" s="20"/>
      <c r="D25" s="20"/>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14</v>
      </c>
      <c r="B27" s="20"/>
      <c r="C27" s="336">
        <f>'Kops c'!C35:H35</f>
        <v>0</v>
      </c>
      <c r="D27" s="336"/>
      <c r="E27" s="336"/>
      <c r="F27" s="336"/>
      <c r="G27" s="336"/>
      <c r="H27" s="336"/>
      <c r="I27" s="20"/>
      <c r="J27" s="20"/>
      <c r="K27" s="20"/>
      <c r="L27" s="20"/>
      <c r="M27" s="20"/>
      <c r="N27" s="20"/>
      <c r="O27" s="20"/>
      <c r="P27" s="20"/>
    </row>
    <row r="28" spans="1:16">
      <c r="A28" s="20"/>
      <c r="B28" s="20"/>
      <c r="C28" s="258" t="s">
        <v>15</v>
      </c>
      <c r="D28" s="258"/>
      <c r="E28" s="258"/>
      <c r="F28" s="258"/>
      <c r="G28" s="258"/>
      <c r="H28" s="258"/>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301" t="str">
        <f>'Kops n'!A38:D38</f>
        <v>Tāme sastādīta 2024. gada __.__________</v>
      </c>
      <c r="B30" s="302"/>
      <c r="C30" s="302"/>
      <c r="D30" s="302"/>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41</v>
      </c>
      <c r="B32" s="20"/>
      <c r="C32" s="336">
        <f>'Kops c'!C40:H40</f>
        <v>0</v>
      </c>
      <c r="D32" s="336"/>
      <c r="E32" s="336"/>
      <c r="F32" s="336"/>
      <c r="G32" s="336"/>
      <c r="H32" s="336"/>
      <c r="I32" s="20"/>
      <c r="J32" s="20"/>
      <c r="K32" s="20"/>
      <c r="L32" s="20"/>
      <c r="M32" s="20"/>
      <c r="N32" s="20"/>
      <c r="O32" s="20"/>
      <c r="P32" s="20"/>
    </row>
    <row r="33" spans="1:16">
      <c r="A33" s="20"/>
      <c r="B33" s="20"/>
      <c r="C33" s="258" t="s">
        <v>15</v>
      </c>
      <c r="D33" s="258"/>
      <c r="E33" s="258"/>
      <c r="F33" s="258"/>
      <c r="G33" s="258"/>
      <c r="H33" s="258"/>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02" t="s">
        <v>16</v>
      </c>
      <c r="B35" s="52"/>
      <c r="C35" s="113">
        <f>'Kops c'!C43</f>
        <v>0</v>
      </c>
      <c r="D35" s="5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sheetData>
  <mergeCells count="23">
    <mergeCell ref="C33:H33"/>
    <mergeCell ref="L12:P12"/>
    <mergeCell ref="A24:K24"/>
    <mergeCell ref="C27:H27"/>
    <mergeCell ref="C28:H28"/>
    <mergeCell ref="A30:D30"/>
    <mergeCell ref="C32:H32"/>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4:K24">
    <cfRule type="containsText" dxfId="24" priority="3" operator="containsText" text="Tiešās izmaksas kopā, t. sk. darba devēja sociālais nodoklis __.__% ">
      <formula>NOT(ISERROR(SEARCH("Tiešās izmaksas kopā, t. sk. darba devēja sociālais nodoklis __.__% ",A24)))</formula>
    </cfRule>
  </conditionalFormatting>
  <conditionalFormatting sqref="C2:I2 D5:L8 N9:O9 A14:P23 L24:P24 C27:H27 C32:H32 C35">
    <cfRule type="cellIs" dxfId="23" priority="2" operator="equal">
      <formula>0</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6">
    <tabColor rgb="FFC00000"/>
  </sheetPr>
  <dimension ref="A1:P42"/>
  <sheetViews>
    <sheetView topLeftCell="A8" workbookViewId="0">
      <selection activeCell="A30" sqref="A30:XFD5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'10a+c+n'!D1</f>
        <v>10</v>
      </c>
      <c r="E1" s="26"/>
      <c r="F1" s="26"/>
      <c r="G1" s="26"/>
      <c r="H1" s="26"/>
      <c r="I1" s="26"/>
      <c r="J1" s="26"/>
      <c r="N1" s="30"/>
      <c r="O1" s="31"/>
      <c r="P1" s="32"/>
    </row>
    <row r="2" spans="1:16">
      <c r="A2" s="33"/>
      <c r="B2" s="33"/>
      <c r="C2" s="324" t="str">
        <f>'10a+c+n'!C2:I2</f>
        <v>Apkure, vēdināšana un gaisa kondicionēšana</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209</v>
      </c>
      <c r="B9" s="327"/>
      <c r="C9" s="327"/>
      <c r="D9" s="327"/>
      <c r="E9" s="327"/>
      <c r="F9" s="327"/>
      <c r="G9" s="35"/>
      <c r="H9" s="35"/>
      <c r="I9" s="35"/>
      <c r="J9" s="328" t="s">
        <v>46</v>
      </c>
      <c r="K9" s="328"/>
      <c r="L9" s="328"/>
      <c r="M9" s="328"/>
      <c r="N9" s="329">
        <f>P30</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IF($C$4="Neattiecināmās izmaksas",IF('10a+c+n'!$Q14="N",'10a+c+n'!B14,0))</f>
        <v>0</v>
      </c>
      <c r="C14" s="27">
        <f>IF($C$4="Neattiecināmās izmaksas",IF('10a+c+n'!$Q14="N",'10a+c+n'!C14,0))</f>
        <v>0</v>
      </c>
      <c r="D14" s="27">
        <f>IF($C$4="Neattiecināmās izmaksas",IF('10a+c+n'!$Q14="N",'10a+c+n'!D14,0))</f>
        <v>0</v>
      </c>
      <c r="E14" s="57"/>
      <c r="F14" s="79"/>
      <c r="G14" s="27">
        <f>IF($C$4="Neattiecināmās izmaksas",IF('10a+c+n'!$Q14="N",'10a+c+n'!G14,0))</f>
        <v>0</v>
      </c>
      <c r="H14" s="27">
        <f>IF($C$4="Neattiecināmās izmaksas",IF('10a+c+n'!$Q14="N",'10a+c+n'!H14,0))</f>
        <v>0</v>
      </c>
      <c r="I14" s="27"/>
      <c r="J14" s="27"/>
      <c r="K14" s="57">
        <f>IF($C$4="Neattiecināmās izmaksas",IF('10a+c+n'!$Q14="N",'10a+c+n'!K14,0))</f>
        <v>0</v>
      </c>
      <c r="L14" s="107">
        <f>IF($C$4="Neattiecināmās izmaksas",IF('10a+c+n'!$Q14="N",'10a+c+n'!L14,0))</f>
        <v>0</v>
      </c>
      <c r="M14" s="27">
        <f>IF($C$4="Neattiecināmās izmaksas",IF('10a+c+n'!$Q14="N",'10a+c+n'!M14,0))</f>
        <v>0</v>
      </c>
      <c r="N14" s="27">
        <f>IF($C$4="Neattiecināmās izmaksas",IF('10a+c+n'!$Q14="N",'10a+c+n'!N14,0))</f>
        <v>0</v>
      </c>
      <c r="O14" s="27">
        <f>IF($C$4="Neattiecināmās izmaksas",IF('10a+c+n'!$Q14="N",'10a+c+n'!O14,0))</f>
        <v>0</v>
      </c>
      <c r="P14" s="57">
        <f>IF($C$4="Neattiecināmās izmaksas",IF('10a+c+n'!$Q14="N",'10a+c+n'!P14,0))</f>
        <v>0</v>
      </c>
    </row>
    <row r="15" spans="1:16">
      <c r="A15" s="64">
        <f>IF(P15=0,0,IF(COUNTBLANK(P15)=1,0,COUNTA($P$14:P15)))</f>
        <v>0</v>
      </c>
      <c r="B15" s="28">
        <f>IF($C$4="Neattiecināmās izmaksas",IF('10a+c+n'!$Q16="N",'10a+c+n'!B16,0))</f>
        <v>0</v>
      </c>
      <c r="C15" s="28">
        <f>IF($C$4="Neattiecināmās izmaksas",IF('10a+c+n'!$Q16="N",'10a+c+n'!C16,0))</f>
        <v>0</v>
      </c>
      <c r="D15" s="28">
        <f>IF($C$4="Neattiecināmās izmaksas",IF('10a+c+n'!$Q16="N",'10a+c+n'!D16,0))</f>
        <v>0</v>
      </c>
      <c r="E15" s="59"/>
      <c r="F15" s="81"/>
      <c r="G15" s="28"/>
      <c r="H15" s="28">
        <f>IF($C$4="Neattiecināmās izmaksas",IF('10a+c+n'!$Q16="N",'10a+c+n'!H16,0))</f>
        <v>0</v>
      </c>
      <c r="I15" s="28"/>
      <c r="J15" s="28"/>
      <c r="K15" s="59">
        <f>IF($C$4="Neattiecināmās izmaksas",IF('10a+c+n'!$Q16="N",'10a+c+n'!K16,0))</f>
        <v>0</v>
      </c>
      <c r="L15" s="108">
        <f>IF($C$4="Neattiecināmās izmaksas",IF('10a+c+n'!$Q16="N",'10a+c+n'!L16,0))</f>
        <v>0</v>
      </c>
      <c r="M15" s="28">
        <f>IF($C$4="Neattiecināmās izmaksas",IF('10a+c+n'!$Q16="N",'10a+c+n'!M16,0))</f>
        <v>0</v>
      </c>
      <c r="N15" s="28">
        <f>IF($C$4="Neattiecināmās izmaksas",IF('10a+c+n'!$Q16="N",'10a+c+n'!N16,0))</f>
        <v>0</v>
      </c>
      <c r="O15" s="28">
        <f>IF($C$4="Neattiecināmās izmaksas",IF('10a+c+n'!$Q16="N",'10a+c+n'!O16,0))</f>
        <v>0</v>
      </c>
      <c r="P15" s="59">
        <f>IF($C$4="Neattiecināmās izmaksas",IF('10a+c+n'!$Q16="N",'10a+c+n'!P16,0))</f>
        <v>0</v>
      </c>
    </row>
    <row r="16" spans="1:16">
      <c r="A16" s="64">
        <f>IF(P16=0,0,IF(COUNTBLANK(P16)=1,0,COUNTA($P$14:P16)))</f>
        <v>0</v>
      </c>
      <c r="B16" s="28">
        <f>IF($C$4="Neattiecināmās izmaksas",IF('10a+c+n'!$Q17="N",'10a+c+n'!B17,0))</f>
        <v>0</v>
      </c>
      <c r="C16" s="28">
        <f>IF($C$4="Neattiecināmās izmaksas",IF('10a+c+n'!$Q17="N",'10a+c+n'!C17,0))</f>
        <v>0</v>
      </c>
      <c r="D16" s="28">
        <f>IF($C$4="Neattiecināmās izmaksas",IF('10a+c+n'!$Q17="N",'10a+c+n'!D17,0))</f>
        <v>0</v>
      </c>
      <c r="E16" s="59"/>
      <c r="F16" s="81"/>
      <c r="G16" s="28"/>
      <c r="H16" s="28">
        <f>IF($C$4="Neattiecināmās izmaksas",IF('10a+c+n'!$Q17="N",'10a+c+n'!H17,0))</f>
        <v>0</v>
      </c>
      <c r="I16" s="28"/>
      <c r="J16" s="28"/>
      <c r="K16" s="59">
        <f>IF($C$4="Neattiecināmās izmaksas",IF('10a+c+n'!$Q17="N",'10a+c+n'!K17,0))</f>
        <v>0</v>
      </c>
      <c r="L16" s="108">
        <f>IF($C$4="Neattiecināmās izmaksas",IF('10a+c+n'!$Q17="N",'10a+c+n'!L17,0))</f>
        <v>0</v>
      </c>
      <c r="M16" s="28">
        <f>IF($C$4="Neattiecināmās izmaksas",IF('10a+c+n'!$Q17="N",'10a+c+n'!M17,0))</f>
        <v>0</v>
      </c>
      <c r="N16" s="28">
        <f>IF($C$4="Neattiecināmās izmaksas",IF('10a+c+n'!$Q17="N",'10a+c+n'!N17,0))</f>
        <v>0</v>
      </c>
      <c r="O16" s="28">
        <f>IF($C$4="Neattiecināmās izmaksas",IF('10a+c+n'!$Q17="N",'10a+c+n'!O17,0))</f>
        <v>0</v>
      </c>
      <c r="P16" s="59">
        <f>IF($C$4="Neattiecināmās izmaksas",IF('10a+c+n'!$Q17="N",'10a+c+n'!P17,0))</f>
        <v>0</v>
      </c>
    </row>
    <row r="17" spans="1:16">
      <c r="A17" s="64">
        <f>IF(P17=0,0,IF(COUNTBLANK(P17)=1,0,COUNTA($P$14:P17)))</f>
        <v>0</v>
      </c>
      <c r="B17" s="28">
        <f>IF($C$4="Neattiecināmās izmaksas",IF('10a+c+n'!$Q18="N",'10a+c+n'!B18,0))</f>
        <v>0</v>
      </c>
      <c r="C17" s="28">
        <f>IF($C$4="Neattiecināmās izmaksas",IF('10a+c+n'!$Q18="N",'10a+c+n'!C18,0))</f>
        <v>0</v>
      </c>
      <c r="D17" s="28">
        <f>IF($C$4="Neattiecināmās izmaksas",IF('10a+c+n'!$Q18="N",'10a+c+n'!D18,0))</f>
        <v>0</v>
      </c>
      <c r="E17" s="59"/>
      <c r="F17" s="81"/>
      <c r="G17" s="28"/>
      <c r="H17" s="28">
        <f>IF($C$4="Neattiecināmās izmaksas",IF('10a+c+n'!$Q18="N",'10a+c+n'!H18,0))</f>
        <v>0</v>
      </c>
      <c r="I17" s="28"/>
      <c r="J17" s="28"/>
      <c r="K17" s="59">
        <f>IF($C$4="Neattiecināmās izmaksas",IF('10a+c+n'!$Q18="N",'10a+c+n'!K18,0))</f>
        <v>0</v>
      </c>
      <c r="L17" s="108">
        <f>IF($C$4="Neattiecināmās izmaksas",IF('10a+c+n'!$Q18="N",'10a+c+n'!L18,0))</f>
        <v>0</v>
      </c>
      <c r="M17" s="28">
        <f>IF($C$4="Neattiecināmās izmaksas",IF('10a+c+n'!$Q18="N",'10a+c+n'!M18,0))</f>
        <v>0</v>
      </c>
      <c r="N17" s="28">
        <f>IF($C$4="Neattiecināmās izmaksas",IF('10a+c+n'!$Q18="N",'10a+c+n'!N18,0))</f>
        <v>0</v>
      </c>
      <c r="O17" s="28">
        <f>IF($C$4="Neattiecināmās izmaksas",IF('10a+c+n'!$Q18="N",'10a+c+n'!O18,0))</f>
        <v>0</v>
      </c>
      <c r="P17" s="59">
        <f>IF($C$4="Neattiecināmās izmaksas",IF('10a+c+n'!$Q18="N",'10a+c+n'!P18,0))</f>
        <v>0</v>
      </c>
    </row>
    <row r="18" spans="1:16">
      <c r="A18" s="64">
        <f>IF(P18=0,0,IF(COUNTBLANK(P18)=1,0,COUNTA($P$14:P18)))</f>
        <v>0</v>
      </c>
      <c r="B18" s="28">
        <f>IF($C$4="Neattiecināmās izmaksas",IF('10a+c+n'!$Q19="N",'10a+c+n'!B19,0))</f>
        <v>0</v>
      </c>
      <c r="C18" s="28">
        <f>IF($C$4="Neattiecināmās izmaksas",IF('10a+c+n'!$Q19="N",'10a+c+n'!C19,0))</f>
        <v>0</v>
      </c>
      <c r="D18" s="28">
        <f>IF($C$4="Neattiecināmās izmaksas",IF('10a+c+n'!$Q19="N",'10a+c+n'!D19,0))</f>
        <v>0</v>
      </c>
      <c r="E18" s="59"/>
      <c r="F18" s="81"/>
      <c r="G18" s="28"/>
      <c r="H18" s="28">
        <f>IF($C$4="Neattiecināmās izmaksas",IF('10a+c+n'!$Q19="N",'10a+c+n'!H19,0))</f>
        <v>0</v>
      </c>
      <c r="I18" s="28"/>
      <c r="J18" s="28"/>
      <c r="K18" s="59">
        <f>IF($C$4="Neattiecināmās izmaksas",IF('10a+c+n'!$Q19="N",'10a+c+n'!K19,0))</f>
        <v>0</v>
      </c>
      <c r="L18" s="108">
        <f>IF($C$4="Neattiecināmās izmaksas",IF('10a+c+n'!$Q19="N",'10a+c+n'!L19,0))</f>
        <v>0</v>
      </c>
      <c r="M18" s="28">
        <f>IF($C$4="Neattiecināmās izmaksas",IF('10a+c+n'!$Q19="N",'10a+c+n'!M19,0))</f>
        <v>0</v>
      </c>
      <c r="N18" s="28">
        <f>IF($C$4="Neattiecināmās izmaksas",IF('10a+c+n'!$Q19="N",'10a+c+n'!N19,0))</f>
        <v>0</v>
      </c>
      <c r="O18" s="28">
        <f>IF($C$4="Neattiecināmās izmaksas",IF('10a+c+n'!$Q19="N",'10a+c+n'!O19,0))</f>
        <v>0</v>
      </c>
      <c r="P18" s="59">
        <f>IF($C$4="Neattiecināmās izmaksas",IF('10a+c+n'!$Q19="N",'10a+c+n'!P19,0))</f>
        <v>0</v>
      </c>
    </row>
    <row r="19" spans="1:16">
      <c r="A19" s="64">
        <f>IF(P19=0,0,IF(COUNTBLANK(P19)=1,0,COUNTA($P$14:P19)))</f>
        <v>0</v>
      </c>
      <c r="B19" s="28">
        <f>IF($C$4="Neattiecināmās izmaksas",IF('10a+c+n'!$Q20="N",'10a+c+n'!B20,0))</f>
        <v>0</v>
      </c>
      <c r="C19" s="28">
        <f>IF($C$4="Neattiecināmās izmaksas",IF('10a+c+n'!$Q20="N",'10a+c+n'!C20,0))</f>
        <v>0</v>
      </c>
      <c r="D19" s="28">
        <f>IF($C$4="Neattiecināmās izmaksas",IF('10a+c+n'!$Q20="N",'10a+c+n'!D20,0))</f>
        <v>0</v>
      </c>
      <c r="E19" s="59"/>
      <c r="F19" s="81"/>
      <c r="G19" s="28"/>
      <c r="H19" s="28">
        <f>IF($C$4="Neattiecināmās izmaksas",IF('10a+c+n'!$Q20="N",'10a+c+n'!H20,0))</f>
        <v>0</v>
      </c>
      <c r="I19" s="28"/>
      <c r="J19" s="28"/>
      <c r="K19" s="59">
        <f>IF($C$4="Neattiecināmās izmaksas",IF('10a+c+n'!$Q20="N",'10a+c+n'!K20,0))</f>
        <v>0</v>
      </c>
      <c r="L19" s="108">
        <f>IF($C$4="Neattiecināmās izmaksas",IF('10a+c+n'!$Q20="N",'10a+c+n'!L20,0))</f>
        <v>0</v>
      </c>
      <c r="M19" s="28">
        <f>IF($C$4="Neattiecināmās izmaksas",IF('10a+c+n'!$Q20="N",'10a+c+n'!M20,0))</f>
        <v>0</v>
      </c>
      <c r="N19" s="28">
        <f>IF($C$4="Neattiecināmās izmaksas",IF('10a+c+n'!$Q20="N",'10a+c+n'!N20,0))</f>
        <v>0</v>
      </c>
      <c r="O19" s="28">
        <f>IF($C$4="Neattiecināmās izmaksas",IF('10a+c+n'!$Q20="N",'10a+c+n'!O20,0))</f>
        <v>0</v>
      </c>
      <c r="P19" s="59">
        <f>IF($C$4="Neattiecināmās izmaksas",IF('10a+c+n'!$Q20="N",'10a+c+n'!P20,0))</f>
        <v>0</v>
      </c>
    </row>
    <row r="20" spans="1:16">
      <c r="A20" s="64">
        <f>IF(P20=0,0,IF(COUNTBLANK(P20)=1,0,COUNTA($P$14:P20)))</f>
        <v>0</v>
      </c>
      <c r="B20" s="28">
        <f>IF($C$4="Neattiecināmās izmaksas",IF('10a+c+n'!$Q21="N",'10a+c+n'!B21,0))</f>
        <v>0</v>
      </c>
      <c r="C20" s="28">
        <f>IF($C$4="Neattiecināmās izmaksas",IF('10a+c+n'!$Q21="N",'10a+c+n'!C21,0))</f>
        <v>0</v>
      </c>
      <c r="D20" s="28">
        <f>IF($C$4="Neattiecināmās izmaksas",IF('10a+c+n'!$Q21="N",'10a+c+n'!D21,0))</f>
        <v>0</v>
      </c>
      <c r="E20" s="59"/>
      <c r="F20" s="81"/>
      <c r="G20" s="28"/>
      <c r="H20" s="28">
        <f>IF($C$4="Neattiecināmās izmaksas",IF('10a+c+n'!$Q21="N",'10a+c+n'!H21,0))</f>
        <v>0</v>
      </c>
      <c r="I20" s="28"/>
      <c r="J20" s="28"/>
      <c r="K20" s="59">
        <f>IF($C$4="Neattiecināmās izmaksas",IF('10a+c+n'!$Q21="N",'10a+c+n'!K21,0))</f>
        <v>0</v>
      </c>
      <c r="L20" s="108">
        <f>IF($C$4="Neattiecināmās izmaksas",IF('10a+c+n'!$Q21="N",'10a+c+n'!L21,0))</f>
        <v>0</v>
      </c>
      <c r="M20" s="28">
        <f>IF($C$4="Neattiecināmās izmaksas",IF('10a+c+n'!$Q21="N",'10a+c+n'!M21,0))</f>
        <v>0</v>
      </c>
      <c r="N20" s="28">
        <f>IF($C$4="Neattiecināmās izmaksas",IF('10a+c+n'!$Q21="N",'10a+c+n'!N21,0))</f>
        <v>0</v>
      </c>
      <c r="O20" s="28">
        <f>IF($C$4="Neattiecināmās izmaksas",IF('10a+c+n'!$Q21="N",'10a+c+n'!O21,0))</f>
        <v>0</v>
      </c>
      <c r="P20" s="59">
        <f>IF($C$4="Neattiecināmās izmaksas",IF('10a+c+n'!$Q21="N",'10a+c+n'!P21,0))</f>
        <v>0</v>
      </c>
    </row>
    <row r="21" spans="1:16">
      <c r="A21" s="64">
        <f>IF(P21=0,0,IF(COUNTBLANK(P21)=1,0,COUNTA($P$14:P21)))</f>
        <v>0</v>
      </c>
      <c r="B21" s="28">
        <f>IF($C$4="Neattiecināmās izmaksas",IF('10a+c+n'!$Q22="N",'10a+c+n'!B22,0))</f>
        <v>0</v>
      </c>
      <c r="C21" s="28">
        <f>IF($C$4="Neattiecināmās izmaksas",IF('10a+c+n'!$Q22="N",'10a+c+n'!C22,0))</f>
        <v>0</v>
      </c>
      <c r="D21" s="28">
        <f>IF($C$4="Neattiecināmās izmaksas",IF('10a+c+n'!$Q22="N",'10a+c+n'!D22,0))</f>
        <v>0</v>
      </c>
      <c r="E21" s="59"/>
      <c r="F21" s="81"/>
      <c r="G21" s="28"/>
      <c r="H21" s="28">
        <f>IF($C$4="Neattiecināmās izmaksas",IF('10a+c+n'!$Q22="N",'10a+c+n'!H22,0))</f>
        <v>0</v>
      </c>
      <c r="I21" s="28"/>
      <c r="J21" s="28"/>
      <c r="K21" s="59">
        <f>IF($C$4="Neattiecināmās izmaksas",IF('10a+c+n'!$Q22="N",'10a+c+n'!K22,0))</f>
        <v>0</v>
      </c>
      <c r="L21" s="108">
        <f>IF($C$4="Neattiecināmās izmaksas",IF('10a+c+n'!$Q22="N",'10a+c+n'!L22,0))</f>
        <v>0</v>
      </c>
      <c r="M21" s="28">
        <f>IF($C$4="Neattiecināmās izmaksas",IF('10a+c+n'!$Q22="N",'10a+c+n'!M22,0))</f>
        <v>0</v>
      </c>
      <c r="N21" s="28">
        <f>IF($C$4="Neattiecināmās izmaksas",IF('10a+c+n'!$Q22="N",'10a+c+n'!N22,0))</f>
        <v>0</v>
      </c>
      <c r="O21" s="28">
        <f>IF($C$4="Neattiecināmās izmaksas",IF('10a+c+n'!$Q22="N",'10a+c+n'!O22,0))</f>
        <v>0</v>
      </c>
      <c r="P21" s="59">
        <f>IF($C$4="Neattiecināmās izmaksas",IF('10a+c+n'!$Q22="N",'10a+c+n'!P22,0))</f>
        <v>0</v>
      </c>
    </row>
    <row r="22" spans="1:16">
      <c r="A22" s="64">
        <f>IF(P22=0,0,IF(COUNTBLANK(P22)=1,0,COUNTA($P$14:P22)))</f>
        <v>0</v>
      </c>
      <c r="B22" s="28">
        <f>IF($C$4="Neattiecināmās izmaksas",IF('10a+c+n'!$Q23="N",'10a+c+n'!B23,0))</f>
        <v>0</v>
      </c>
      <c r="C22" s="28">
        <f>IF($C$4="Neattiecināmās izmaksas",IF('10a+c+n'!$Q23="N",'10a+c+n'!C23,0))</f>
        <v>0</v>
      </c>
      <c r="D22" s="28">
        <f>IF($C$4="Neattiecināmās izmaksas",IF('10a+c+n'!$Q23="N",'10a+c+n'!D23,0))</f>
        <v>0</v>
      </c>
      <c r="E22" s="59"/>
      <c r="F22" s="81"/>
      <c r="G22" s="28"/>
      <c r="H22" s="28">
        <f>IF($C$4="Neattiecināmās izmaksas",IF('10a+c+n'!$Q23="N",'10a+c+n'!H23,0))</f>
        <v>0</v>
      </c>
      <c r="I22" s="28"/>
      <c r="J22" s="28"/>
      <c r="K22" s="59">
        <f>IF($C$4="Neattiecināmās izmaksas",IF('10a+c+n'!$Q23="N",'10a+c+n'!K23,0))</f>
        <v>0</v>
      </c>
      <c r="L22" s="108">
        <f>IF($C$4="Neattiecināmās izmaksas",IF('10a+c+n'!$Q23="N",'10a+c+n'!L23,0))</f>
        <v>0</v>
      </c>
      <c r="M22" s="28">
        <f>IF($C$4="Neattiecināmās izmaksas",IF('10a+c+n'!$Q23="N",'10a+c+n'!M23,0))</f>
        <v>0</v>
      </c>
      <c r="N22" s="28">
        <f>IF($C$4="Neattiecināmās izmaksas",IF('10a+c+n'!$Q23="N",'10a+c+n'!N23,0))</f>
        <v>0</v>
      </c>
      <c r="O22" s="28">
        <f>IF($C$4="Neattiecināmās izmaksas",IF('10a+c+n'!$Q23="N",'10a+c+n'!O23,0))</f>
        <v>0</v>
      </c>
      <c r="P22" s="59">
        <f>IF($C$4="Neattiecināmās izmaksas",IF('10a+c+n'!$Q23="N",'10a+c+n'!P23,0))</f>
        <v>0</v>
      </c>
    </row>
    <row r="23" spans="1:16">
      <c r="A23" s="64">
        <f>IF(P23=0,0,IF(COUNTBLANK(P23)=1,0,COUNTA($P$14:P23)))</f>
        <v>0</v>
      </c>
      <c r="B23" s="28">
        <f>IF($C$4="Neattiecināmās izmaksas",IF('10a+c+n'!$Q24="N",'10a+c+n'!B24,0))</f>
        <v>0</v>
      </c>
      <c r="C23" s="28">
        <f>IF($C$4="Neattiecināmās izmaksas",IF('10a+c+n'!$Q24="N",'10a+c+n'!C24,0))</f>
        <v>0</v>
      </c>
      <c r="D23" s="28">
        <f>IF($C$4="Neattiecināmās izmaksas",IF('10a+c+n'!$Q24="N",'10a+c+n'!D24,0))</f>
        <v>0</v>
      </c>
      <c r="E23" s="59"/>
      <c r="F23" s="81"/>
      <c r="G23" s="28"/>
      <c r="H23" s="28">
        <f>IF($C$4="Neattiecināmās izmaksas",IF('10a+c+n'!$Q24="N",'10a+c+n'!H24,0))</f>
        <v>0</v>
      </c>
      <c r="I23" s="28"/>
      <c r="J23" s="28"/>
      <c r="K23" s="59">
        <f>IF($C$4="Neattiecināmās izmaksas",IF('10a+c+n'!$Q24="N",'10a+c+n'!K24,0))</f>
        <v>0</v>
      </c>
      <c r="L23" s="108">
        <f>IF($C$4="Neattiecināmās izmaksas",IF('10a+c+n'!$Q24="N",'10a+c+n'!L24,0))</f>
        <v>0</v>
      </c>
      <c r="M23" s="28">
        <f>IF($C$4="Neattiecināmās izmaksas",IF('10a+c+n'!$Q24="N",'10a+c+n'!M24,0))</f>
        <v>0</v>
      </c>
      <c r="N23" s="28">
        <f>IF($C$4="Neattiecināmās izmaksas",IF('10a+c+n'!$Q24="N",'10a+c+n'!N24,0))</f>
        <v>0</v>
      </c>
      <c r="O23" s="28">
        <f>IF($C$4="Neattiecināmās izmaksas",IF('10a+c+n'!$Q24="N",'10a+c+n'!O24,0))</f>
        <v>0</v>
      </c>
      <c r="P23" s="59">
        <f>IF($C$4="Neattiecināmās izmaksas",IF('10a+c+n'!$Q24="N",'10a+c+n'!P24,0))</f>
        <v>0</v>
      </c>
    </row>
    <row r="24" spans="1:16">
      <c r="A24" s="64">
        <f>IF(P24=0,0,IF(COUNTBLANK(P24)=1,0,COUNTA($P$14:P24)))</f>
        <v>0</v>
      </c>
      <c r="B24" s="28">
        <f>IF($C$4="Neattiecināmās izmaksas",IF('10a+c+n'!$Q25="N",'10a+c+n'!B25,0))</f>
        <v>0</v>
      </c>
      <c r="C24" s="28">
        <f>IF($C$4="Neattiecināmās izmaksas",IF('10a+c+n'!$Q25="N",'10a+c+n'!C25,0))</f>
        <v>0</v>
      </c>
      <c r="D24" s="28">
        <f>IF($C$4="Neattiecināmās izmaksas",IF('10a+c+n'!$Q25="N",'10a+c+n'!D25,0))</f>
        <v>0</v>
      </c>
      <c r="E24" s="59"/>
      <c r="F24" s="81"/>
      <c r="G24" s="28"/>
      <c r="H24" s="28">
        <f>IF($C$4="Neattiecināmās izmaksas",IF('10a+c+n'!$Q25="N",'10a+c+n'!H25,0))</f>
        <v>0</v>
      </c>
      <c r="I24" s="28"/>
      <c r="J24" s="28"/>
      <c r="K24" s="59">
        <f>IF($C$4="Neattiecināmās izmaksas",IF('10a+c+n'!$Q25="N",'10a+c+n'!K25,0))</f>
        <v>0</v>
      </c>
      <c r="L24" s="108">
        <f>IF($C$4="Neattiecināmās izmaksas",IF('10a+c+n'!$Q25="N",'10a+c+n'!L25,0))</f>
        <v>0</v>
      </c>
      <c r="M24" s="28">
        <f>IF($C$4="Neattiecināmās izmaksas",IF('10a+c+n'!$Q25="N",'10a+c+n'!M25,0))</f>
        <v>0</v>
      </c>
      <c r="N24" s="28">
        <f>IF($C$4="Neattiecināmās izmaksas",IF('10a+c+n'!$Q25="N",'10a+c+n'!N25,0))</f>
        <v>0</v>
      </c>
      <c r="O24" s="28">
        <f>IF($C$4="Neattiecināmās izmaksas",IF('10a+c+n'!$Q25="N",'10a+c+n'!O25,0))</f>
        <v>0</v>
      </c>
      <c r="P24" s="59">
        <f>IF($C$4="Neattiecināmās izmaksas",IF('10a+c+n'!$Q25="N",'10a+c+n'!P25,0))</f>
        <v>0</v>
      </c>
    </row>
    <row r="25" spans="1:16">
      <c r="A25" s="64">
        <f>IF(P25=0,0,IF(COUNTBLANK(P25)=1,0,COUNTA($P$14:P25)))</f>
        <v>0</v>
      </c>
      <c r="B25" s="28">
        <f>IF($C$4="Neattiecināmās izmaksas",IF('10a+c+n'!$Q27="N",'10a+c+n'!B27,0))</f>
        <v>0</v>
      </c>
      <c r="C25" s="28">
        <f>IF($C$4="Neattiecināmās izmaksas",IF('10a+c+n'!$Q27="N",'10a+c+n'!C27,0))</f>
        <v>0</v>
      </c>
      <c r="D25" s="28">
        <f>IF($C$4="Neattiecināmās izmaksas",IF('10a+c+n'!$Q27="N",'10a+c+n'!D27,0))</f>
        <v>0</v>
      </c>
      <c r="E25" s="59"/>
      <c r="F25" s="81"/>
      <c r="G25" s="28"/>
      <c r="H25" s="28">
        <f>IF($C$4="Neattiecināmās izmaksas",IF('10a+c+n'!$Q27="N",'10a+c+n'!H27,0))</f>
        <v>0</v>
      </c>
      <c r="I25" s="28"/>
      <c r="J25" s="28"/>
      <c r="K25" s="59">
        <f>IF($C$4="Neattiecināmās izmaksas",IF('10a+c+n'!$Q27="N",'10a+c+n'!K27,0))</f>
        <v>0</v>
      </c>
      <c r="L25" s="108">
        <f>IF($C$4="Neattiecināmās izmaksas",IF('10a+c+n'!$Q27="N",'10a+c+n'!L27,0))</f>
        <v>0</v>
      </c>
      <c r="M25" s="28">
        <f>IF($C$4="Neattiecināmās izmaksas",IF('10a+c+n'!$Q27="N",'10a+c+n'!M27,0))</f>
        <v>0</v>
      </c>
      <c r="N25" s="28">
        <f>IF($C$4="Neattiecināmās izmaksas",IF('10a+c+n'!$Q27="N",'10a+c+n'!N27,0))</f>
        <v>0</v>
      </c>
      <c r="O25" s="28">
        <f>IF($C$4="Neattiecināmās izmaksas",IF('10a+c+n'!$Q27="N",'10a+c+n'!O27,0))</f>
        <v>0</v>
      </c>
      <c r="P25" s="59">
        <f>IF($C$4="Neattiecināmās izmaksas",IF('10a+c+n'!$Q27="N",'10a+c+n'!P27,0))</f>
        <v>0</v>
      </c>
    </row>
    <row r="26" spans="1:16">
      <c r="A26" s="64">
        <f>IF(P26=0,0,IF(COUNTBLANK(P26)=1,0,COUNTA($P$14:P26)))</f>
        <v>0</v>
      </c>
      <c r="B26" s="28">
        <f>IF($C$4="Neattiecināmās izmaksas",IF('10a+c+n'!$Q28="N",'10a+c+n'!B28,0))</f>
        <v>0</v>
      </c>
      <c r="C26" s="28">
        <f>IF($C$4="Neattiecināmās izmaksas",IF('10a+c+n'!$Q28="N",'10a+c+n'!C28,0))</f>
        <v>0</v>
      </c>
      <c r="D26" s="28">
        <f>IF($C$4="Neattiecināmās izmaksas",IF('10a+c+n'!$Q28="N",'10a+c+n'!D28,0))</f>
        <v>0</v>
      </c>
      <c r="E26" s="59"/>
      <c r="F26" s="81"/>
      <c r="G26" s="28"/>
      <c r="H26" s="28">
        <f>IF($C$4="Neattiecināmās izmaksas",IF('10a+c+n'!$Q28="N",'10a+c+n'!H28,0))</f>
        <v>0</v>
      </c>
      <c r="I26" s="28"/>
      <c r="J26" s="28"/>
      <c r="K26" s="59">
        <f>IF($C$4="Neattiecināmās izmaksas",IF('10a+c+n'!$Q28="N",'10a+c+n'!K28,0))</f>
        <v>0</v>
      </c>
      <c r="L26" s="108">
        <f>IF($C$4="Neattiecināmās izmaksas",IF('10a+c+n'!$Q28="N",'10a+c+n'!L28,0))</f>
        <v>0</v>
      </c>
      <c r="M26" s="28">
        <f>IF($C$4="Neattiecināmās izmaksas",IF('10a+c+n'!$Q28="N",'10a+c+n'!M28,0))</f>
        <v>0</v>
      </c>
      <c r="N26" s="28">
        <f>IF($C$4="Neattiecināmās izmaksas",IF('10a+c+n'!$Q28="N",'10a+c+n'!N28,0))</f>
        <v>0</v>
      </c>
      <c r="O26" s="28">
        <f>IF($C$4="Neattiecināmās izmaksas",IF('10a+c+n'!$Q28="N",'10a+c+n'!O28,0))</f>
        <v>0</v>
      </c>
      <c r="P26" s="59">
        <f>IF($C$4="Neattiecināmās izmaksas",IF('10a+c+n'!$Q28="N",'10a+c+n'!P28,0))</f>
        <v>0</v>
      </c>
    </row>
    <row r="27" spans="1:16">
      <c r="A27" s="64">
        <f>IF(P27=0,0,IF(COUNTBLANK(P27)=1,0,COUNTA($P$14:P27)))</f>
        <v>0</v>
      </c>
      <c r="B27" s="28">
        <f>IF($C$4="Neattiecināmās izmaksas",IF('10a+c+n'!$Q29="N",'10a+c+n'!B29,0))</f>
        <v>0</v>
      </c>
      <c r="C27" s="28">
        <f>IF($C$4="Neattiecināmās izmaksas",IF('10a+c+n'!$Q29="N",'10a+c+n'!C29,0))</f>
        <v>0</v>
      </c>
      <c r="D27" s="28">
        <f>IF($C$4="Neattiecināmās izmaksas",IF('10a+c+n'!$Q29="N",'10a+c+n'!D29,0))</f>
        <v>0</v>
      </c>
      <c r="E27" s="59"/>
      <c r="F27" s="81"/>
      <c r="G27" s="28"/>
      <c r="H27" s="28">
        <f>IF($C$4="Neattiecināmās izmaksas",IF('10a+c+n'!$Q29="N",'10a+c+n'!H29,0))</f>
        <v>0</v>
      </c>
      <c r="I27" s="28"/>
      <c r="J27" s="28"/>
      <c r="K27" s="59">
        <f>IF($C$4="Neattiecināmās izmaksas",IF('10a+c+n'!$Q29="N",'10a+c+n'!K29,0))</f>
        <v>0</v>
      </c>
      <c r="L27" s="108">
        <f>IF($C$4="Neattiecināmās izmaksas",IF('10a+c+n'!$Q29="N",'10a+c+n'!L29,0))</f>
        <v>0</v>
      </c>
      <c r="M27" s="28">
        <f>IF($C$4="Neattiecināmās izmaksas",IF('10a+c+n'!$Q29="N",'10a+c+n'!M29,0))</f>
        <v>0</v>
      </c>
      <c r="N27" s="28">
        <f>IF($C$4="Neattiecināmās izmaksas",IF('10a+c+n'!$Q29="N",'10a+c+n'!N29,0))</f>
        <v>0</v>
      </c>
      <c r="O27" s="28">
        <f>IF($C$4="Neattiecināmās izmaksas",IF('10a+c+n'!$Q29="N",'10a+c+n'!O29,0))</f>
        <v>0</v>
      </c>
      <c r="P27" s="59">
        <f>IF($C$4="Neattiecināmās izmaksas",IF('10a+c+n'!$Q29="N",'10a+c+n'!P29,0))</f>
        <v>0</v>
      </c>
    </row>
    <row r="28" spans="1:16">
      <c r="A28" s="64">
        <f>IF(P28=0,0,IF(COUNTBLANK(P28)=1,0,COUNTA($P$14:P28)))</f>
        <v>0</v>
      </c>
      <c r="B28" s="28">
        <f>IF($C$4="Neattiecināmās izmaksas",IF('10a+c+n'!$Q30="N",'10a+c+n'!B30,0))</f>
        <v>0</v>
      </c>
      <c r="C28" s="28">
        <f>IF($C$4="Neattiecināmās izmaksas",IF('10a+c+n'!$Q30="N",'10a+c+n'!C30,0))</f>
        <v>0</v>
      </c>
      <c r="D28" s="28">
        <f>IF($C$4="Neattiecināmās izmaksas",IF('10a+c+n'!$Q30="N",'10a+c+n'!D30,0))</f>
        <v>0</v>
      </c>
      <c r="E28" s="59"/>
      <c r="F28" s="81"/>
      <c r="G28" s="28"/>
      <c r="H28" s="28">
        <f>IF($C$4="Neattiecināmās izmaksas",IF('10a+c+n'!$Q30="N",'10a+c+n'!H30,0))</f>
        <v>0</v>
      </c>
      <c r="I28" s="28"/>
      <c r="J28" s="28"/>
      <c r="K28" s="59">
        <f>IF($C$4="Neattiecināmās izmaksas",IF('10a+c+n'!$Q30="N",'10a+c+n'!K30,0))</f>
        <v>0</v>
      </c>
      <c r="L28" s="108">
        <f>IF($C$4="Neattiecināmās izmaksas",IF('10a+c+n'!$Q30="N",'10a+c+n'!L30,0))</f>
        <v>0</v>
      </c>
      <c r="M28" s="28">
        <f>IF($C$4="Neattiecināmās izmaksas",IF('10a+c+n'!$Q30="N",'10a+c+n'!M30,0))</f>
        <v>0</v>
      </c>
      <c r="N28" s="28">
        <f>IF($C$4="Neattiecināmās izmaksas",IF('10a+c+n'!$Q30="N",'10a+c+n'!N30,0))</f>
        <v>0</v>
      </c>
      <c r="O28" s="28">
        <f>IF($C$4="Neattiecināmās izmaksas",IF('10a+c+n'!$Q30="N",'10a+c+n'!O30,0))</f>
        <v>0</v>
      </c>
      <c r="P28" s="59">
        <f>IF($C$4="Neattiecināmās izmaksas",IF('10a+c+n'!$Q30="N",'10a+c+n'!P30,0))</f>
        <v>0</v>
      </c>
    </row>
    <row r="29" spans="1:16" ht="12" thickBot="1">
      <c r="A29" s="64">
        <f>IF(P29=0,0,IF(COUNTBLANK(P29)=1,0,COUNTA($P$14:P29)))</f>
        <v>0</v>
      </c>
      <c r="B29" s="28">
        <f>IF($C$4="Neattiecināmās izmaksas",IF('10a+c+n'!$Q31="N",'10a+c+n'!B31,0))</f>
        <v>0</v>
      </c>
      <c r="C29" s="28">
        <f>IF($C$4="Neattiecināmās izmaksas",IF('10a+c+n'!$Q31="N",'10a+c+n'!C31,0))</f>
        <v>0</v>
      </c>
      <c r="D29" s="28">
        <f>IF($C$4="Neattiecināmās izmaksas",IF('10a+c+n'!$Q31="N",'10a+c+n'!D31,0))</f>
        <v>0</v>
      </c>
      <c r="E29" s="59"/>
      <c r="F29" s="81"/>
      <c r="G29" s="28"/>
      <c r="H29" s="28">
        <f>IF($C$4="Neattiecināmās izmaksas",IF('10a+c+n'!$Q31="N",'10a+c+n'!H31,0))</f>
        <v>0</v>
      </c>
      <c r="I29" s="28"/>
      <c r="J29" s="28"/>
      <c r="K29" s="59">
        <f>IF($C$4="Neattiecināmās izmaksas",IF('10a+c+n'!$Q31="N",'10a+c+n'!K31,0))</f>
        <v>0</v>
      </c>
      <c r="L29" s="108">
        <f>IF($C$4="Neattiecināmās izmaksas",IF('10a+c+n'!$Q31="N",'10a+c+n'!L31,0))</f>
        <v>0</v>
      </c>
      <c r="M29" s="28">
        <f>IF($C$4="Neattiecināmās izmaksas",IF('10a+c+n'!$Q31="N",'10a+c+n'!M31,0))</f>
        <v>0</v>
      </c>
      <c r="N29" s="28">
        <f>IF($C$4="Neattiecināmās izmaksas",IF('10a+c+n'!$Q31="N",'10a+c+n'!N31,0))</f>
        <v>0</v>
      </c>
      <c r="O29" s="28">
        <f>IF($C$4="Neattiecināmās izmaksas",IF('10a+c+n'!$Q31="N",'10a+c+n'!O31,0))</f>
        <v>0</v>
      </c>
      <c r="P29" s="59">
        <f>IF($C$4="Neattiecināmās izmaksas",IF('10a+c+n'!$Q31="N",'10a+c+n'!P31,0))</f>
        <v>0</v>
      </c>
    </row>
    <row r="30" spans="1:16" ht="12" customHeight="1" thickBot="1">
      <c r="A30" s="333" t="s">
        <v>63</v>
      </c>
      <c r="B30" s="334"/>
      <c r="C30" s="334"/>
      <c r="D30" s="334"/>
      <c r="E30" s="334"/>
      <c r="F30" s="334"/>
      <c r="G30" s="334"/>
      <c r="H30" s="334"/>
      <c r="I30" s="334"/>
      <c r="J30" s="334"/>
      <c r="K30" s="335"/>
      <c r="L30" s="109">
        <f>SUM(L14:L29)</f>
        <v>0</v>
      </c>
      <c r="M30" s="110">
        <f>SUM(M14:M29)</f>
        <v>0</v>
      </c>
      <c r="N30" s="110">
        <f>SUM(N14:N29)</f>
        <v>0</v>
      </c>
      <c r="O30" s="110">
        <f>SUM(O14:O29)</f>
        <v>0</v>
      </c>
      <c r="P30" s="111">
        <f>SUM(P14:P29)</f>
        <v>0</v>
      </c>
    </row>
    <row r="31" spans="1:16">
      <c r="A31" s="20"/>
      <c r="B31" s="20"/>
      <c r="C31" s="20"/>
      <c r="D31" s="20"/>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14</v>
      </c>
      <c r="B33" s="20"/>
      <c r="C33" s="336">
        <f>'Kops n'!C35:H35</f>
        <v>0</v>
      </c>
      <c r="D33" s="336"/>
      <c r="E33" s="336"/>
      <c r="F33" s="336"/>
      <c r="G33" s="336"/>
      <c r="H33" s="336"/>
      <c r="I33" s="20"/>
      <c r="J33" s="20"/>
      <c r="K33" s="20"/>
      <c r="L33" s="20"/>
      <c r="M33" s="20"/>
      <c r="N33" s="20"/>
      <c r="O33" s="20"/>
      <c r="P33" s="20"/>
    </row>
    <row r="34" spans="1:16">
      <c r="A34" s="20"/>
      <c r="B34" s="20"/>
      <c r="C34" s="258" t="s">
        <v>15</v>
      </c>
      <c r="D34" s="258"/>
      <c r="E34" s="258"/>
      <c r="F34" s="258"/>
      <c r="G34" s="258"/>
      <c r="H34" s="25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301" t="str">
        <f>'Kops n'!A38:D38</f>
        <v>Tāme sastādīta 2024. gada __.__________</v>
      </c>
      <c r="B36" s="302"/>
      <c r="C36" s="302"/>
      <c r="D36" s="30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 t="s">
        <v>41</v>
      </c>
      <c r="B38" s="20"/>
      <c r="C38" s="336">
        <f>'Kops n'!C40:H40</f>
        <v>0</v>
      </c>
      <c r="D38" s="336"/>
      <c r="E38" s="336"/>
      <c r="F38" s="336"/>
      <c r="G38" s="336"/>
      <c r="H38" s="336"/>
      <c r="I38" s="20"/>
      <c r="J38" s="20"/>
      <c r="K38" s="20"/>
      <c r="L38" s="20"/>
      <c r="M38" s="20"/>
      <c r="N38" s="20"/>
      <c r="O38" s="20"/>
      <c r="P38" s="20"/>
    </row>
    <row r="39" spans="1:16">
      <c r="A39" s="20"/>
      <c r="B39" s="20"/>
      <c r="C39" s="258" t="s">
        <v>15</v>
      </c>
      <c r="D39" s="258"/>
      <c r="E39" s="258"/>
      <c r="F39" s="258"/>
      <c r="G39" s="258"/>
      <c r="H39" s="258"/>
      <c r="I39" s="20"/>
      <c r="J39" s="20"/>
      <c r="K39" s="20"/>
      <c r="L39" s="20"/>
      <c r="M39" s="20"/>
      <c r="N39" s="20"/>
      <c r="O39" s="20"/>
      <c r="P39" s="20"/>
    </row>
    <row r="40" spans="1:16">
      <c r="A40" s="20"/>
      <c r="B40" s="20"/>
      <c r="C40" s="20"/>
      <c r="D40" s="20"/>
      <c r="E40" s="20"/>
      <c r="F40" s="20"/>
      <c r="G40" s="20"/>
      <c r="H40" s="20"/>
      <c r="I40" s="20"/>
      <c r="J40" s="20"/>
      <c r="K40" s="20"/>
      <c r="L40" s="20"/>
      <c r="M40" s="20"/>
      <c r="N40" s="20"/>
      <c r="O40" s="20"/>
      <c r="P40" s="20"/>
    </row>
    <row r="41" spans="1:16">
      <c r="A41" s="102" t="s">
        <v>16</v>
      </c>
      <c r="B41" s="52"/>
      <c r="C41" s="113">
        <f>'Kops n'!C43</f>
        <v>0</v>
      </c>
      <c r="D41" s="52"/>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sheetData>
  <mergeCells count="23">
    <mergeCell ref="C39:H39"/>
    <mergeCell ref="L12:P12"/>
    <mergeCell ref="A30:K30"/>
    <mergeCell ref="C33:H33"/>
    <mergeCell ref="C34:H34"/>
    <mergeCell ref="A36:D36"/>
    <mergeCell ref="C38:H3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0:K30">
    <cfRule type="containsText" dxfId="22" priority="3" operator="containsText" text="Tiešās izmaksas kopā, t. sk. darba devēja sociālais nodoklis __.__% ">
      <formula>NOT(ISERROR(SEARCH("Tiešās izmaksas kopā, t. sk. darba devēja sociālais nodoklis __.__% ",A30)))</formula>
    </cfRule>
  </conditionalFormatting>
  <conditionalFormatting sqref="C2:I2 D5:L8 N9:O9 A14:P29 L30:P30 C33:H33 C38:H38 C41">
    <cfRule type="cellIs" dxfId="21" priority="2" operator="equal">
      <formula>0</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7">
    <tabColor rgb="FFFFC000"/>
  </sheetPr>
  <dimension ref="A1:Q51"/>
  <sheetViews>
    <sheetView topLeftCell="A2" zoomScaleNormal="100" workbookViewId="0">
      <selection activeCell="I15" sqref="I15:J3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4">
        <v>11</v>
      </c>
      <c r="E1" s="26"/>
      <c r="F1" s="26"/>
      <c r="G1" s="26"/>
      <c r="H1" s="26"/>
      <c r="I1" s="26"/>
      <c r="J1" s="26"/>
      <c r="N1" s="30"/>
      <c r="O1" s="31"/>
      <c r="P1" s="32"/>
    </row>
    <row r="2" spans="1:17">
      <c r="A2" s="33"/>
      <c r="B2" s="33"/>
      <c r="C2" s="324" t="s">
        <v>210</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211</v>
      </c>
      <c r="B9" s="327"/>
      <c r="C9" s="327"/>
      <c r="D9" s="327"/>
      <c r="E9" s="327"/>
      <c r="F9" s="327"/>
      <c r="G9" s="35"/>
      <c r="H9" s="35"/>
      <c r="I9" s="35"/>
      <c r="J9" s="328" t="s">
        <v>46</v>
      </c>
      <c r="K9" s="328"/>
      <c r="L9" s="328"/>
      <c r="M9" s="328"/>
      <c r="N9" s="329">
        <f>P39</f>
        <v>0</v>
      </c>
      <c r="O9" s="329"/>
      <c r="P9" s="35"/>
      <c r="Q9" s="119"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176</v>
      </c>
      <c r="D14" s="27"/>
      <c r="E14" s="57"/>
      <c r="F14" s="88"/>
      <c r="G14" s="89"/>
      <c r="H14" s="89">
        <f>F14*G14</f>
        <v>0</v>
      </c>
      <c r="I14" s="89"/>
      <c r="J14" s="89"/>
      <c r="K14" s="90">
        <f>SUM(H14:J14)</f>
        <v>0</v>
      </c>
      <c r="L14" s="88">
        <f>E14*F14</f>
        <v>0</v>
      </c>
      <c r="M14" s="89">
        <f>H14*E14</f>
        <v>0</v>
      </c>
      <c r="N14" s="89">
        <f>I14*E14</f>
        <v>0</v>
      </c>
      <c r="O14" s="89">
        <f>J14*E14</f>
        <v>0</v>
      </c>
      <c r="P14" s="90">
        <f>SUM(M14:O14)</f>
        <v>0</v>
      </c>
      <c r="Q14" s="70"/>
    </row>
    <row r="15" spans="1:17" ht="22.5">
      <c r="A15" s="40">
        <v>1</v>
      </c>
      <c r="B15" s="28" t="s">
        <v>183</v>
      </c>
      <c r="C15" s="148" t="s">
        <v>356</v>
      </c>
      <c r="D15" s="138" t="s">
        <v>111</v>
      </c>
      <c r="E15" s="147">
        <v>1</v>
      </c>
      <c r="F15" s="167"/>
      <c r="G15" s="139"/>
      <c r="H15" s="49">
        <f>F15*G15</f>
        <v>0</v>
      </c>
      <c r="I15" s="139"/>
      <c r="J15" s="139"/>
      <c r="K15" s="50">
        <f t="shared" ref="K15:K36" si="0">SUM(H15:J15)</f>
        <v>0</v>
      </c>
      <c r="L15" s="51">
        <f t="shared" ref="L15:L38" si="1">E15*F15</f>
        <v>0</v>
      </c>
      <c r="M15" s="49">
        <f t="shared" ref="M15:M38" si="2">H15*E15</f>
        <v>0</v>
      </c>
      <c r="N15" s="49">
        <f t="shared" ref="N15:N38" si="3">I15*E15</f>
        <v>0</v>
      </c>
      <c r="O15" s="49">
        <f t="shared" ref="O15:O38" si="4">J15*E15</f>
        <v>0</v>
      </c>
      <c r="P15" s="50">
        <f t="shared" ref="P15:P38" si="5">SUM(M15:O15)</f>
        <v>0</v>
      </c>
      <c r="Q15" s="77" t="s">
        <v>48</v>
      </c>
    </row>
    <row r="16" spans="1:17" ht="22.5">
      <c r="A16" s="40">
        <v>2</v>
      </c>
      <c r="B16" s="28" t="s">
        <v>183</v>
      </c>
      <c r="C16" s="148" t="s">
        <v>357</v>
      </c>
      <c r="D16" s="138" t="s">
        <v>111</v>
      </c>
      <c r="E16" s="147">
        <v>1</v>
      </c>
      <c r="F16" s="167"/>
      <c r="G16" s="139"/>
      <c r="H16" s="49">
        <f t="shared" ref="H16:H38" si="6">F16*G16</f>
        <v>0</v>
      </c>
      <c r="I16" s="139"/>
      <c r="J16" s="139"/>
      <c r="K16" s="50">
        <f t="shared" si="0"/>
        <v>0</v>
      </c>
      <c r="L16" s="51">
        <f t="shared" ref="L16:L38" si="7">E16*F16</f>
        <v>0</v>
      </c>
      <c r="M16" s="49">
        <f t="shared" ref="M16:M38" si="8">H16*E16</f>
        <v>0</v>
      </c>
      <c r="N16" s="49">
        <f t="shared" ref="N16:N38" si="9">I16*E16</f>
        <v>0</v>
      </c>
      <c r="O16" s="49">
        <f t="shared" ref="O16:O38" si="10">J16*E16</f>
        <v>0</v>
      </c>
      <c r="P16" s="50">
        <f t="shared" ref="P16:P38" si="11">SUM(M16:O16)</f>
        <v>0</v>
      </c>
      <c r="Q16" s="77" t="s">
        <v>48</v>
      </c>
    </row>
    <row r="17" spans="1:17" ht="22.5">
      <c r="A17" s="40">
        <v>3</v>
      </c>
      <c r="B17" s="28" t="s">
        <v>183</v>
      </c>
      <c r="C17" s="148" t="s">
        <v>359</v>
      </c>
      <c r="D17" s="138" t="s">
        <v>111</v>
      </c>
      <c r="E17" s="147">
        <v>1</v>
      </c>
      <c r="F17" s="172"/>
      <c r="G17" s="139"/>
      <c r="H17" s="49">
        <f t="shared" si="6"/>
        <v>0</v>
      </c>
      <c r="I17" s="152"/>
      <c r="J17" s="152"/>
      <c r="K17" s="50">
        <f t="shared" si="0"/>
        <v>0</v>
      </c>
      <c r="L17" s="51">
        <f t="shared" si="7"/>
        <v>0</v>
      </c>
      <c r="M17" s="49">
        <f t="shared" si="8"/>
        <v>0</v>
      </c>
      <c r="N17" s="49">
        <f t="shared" si="9"/>
        <v>0</v>
      </c>
      <c r="O17" s="49">
        <f t="shared" si="10"/>
        <v>0</v>
      </c>
      <c r="P17" s="50">
        <f t="shared" si="11"/>
        <v>0</v>
      </c>
      <c r="Q17" s="77" t="s">
        <v>48</v>
      </c>
    </row>
    <row r="18" spans="1:17" ht="22.5">
      <c r="A18" s="40">
        <v>4</v>
      </c>
      <c r="B18" s="28" t="s">
        <v>183</v>
      </c>
      <c r="C18" s="148" t="s">
        <v>358</v>
      </c>
      <c r="D18" s="138" t="s">
        <v>159</v>
      </c>
      <c r="E18" s="147">
        <v>85</v>
      </c>
      <c r="F18" s="172"/>
      <c r="G18" s="139"/>
      <c r="H18" s="49">
        <f t="shared" si="6"/>
        <v>0</v>
      </c>
      <c r="I18" s="152"/>
      <c r="J18" s="152"/>
      <c r="K18" s="50">
        <f t="shared" si="0"/>
        <v>0</v>
      </c>
      <c r="L18" s="51">
        <f t="shared" si="7"/>
        <v>0</v>
      </c>
      <c r="M18" s="49">
        <f t="shared" si="8"/>
        <v>0</v>
      </c>
      <c r="N18" s="49">
        <f t="shared" si="9"/>
        <v>0</v>
      </c>
      <c r="O18" s="49">
        <f t="shared" si="10"/>
        <v>0</v>
      </c>
      <c r="P18" s="50">
        <f t="shared" si="11"/>
        <v>0</v>
      </c>
      <c r="Q18" s="77" t="s">
        <v>48</v>
      </c>
    </row>
    <row r="19" spans="1:17" ht="22.5">
      <c r="A19" s="40">
        <v>5</v>
      </c>
      <c r="B19" s="28" t="s">
        <v>183</v>
      </c>
      <c r="C19" s="148" t="s">
        <v>360</v>
      </c>
      <c r="D19" s="138" t="s">
        <v>111</v>
      </c>
      <c r="E19" s="147">
        <v>4</v>
      </c>
      <c r="F19" s="51"/>
      <c r="G19" s="139"/>
      <c r="H19" s="203">
        <f t="shared" si="6"/>
        <v>0</v>
      </c>
      <c r="I19" s="49"/>
      <c r="J19" s="49"/>
      <c r="K19" s="204">
        <f t="shared" ref="K19:K27" si="12">SUM(H19:J19)</f>
        <v>0</v>
      </c>
      <c r="L19" s="51">
        <f t="shared" si="7"/>
        <v>0</v>
      </c>
      <c r="M19" s="49">
        <f t="shared" si="8"/>
        <v>0</v>
      </c>
      <c r="N19" s="49">
        <f t="shared" si="9"/>
        <v>0</v>
      </c>
      <c r="O19" s="49">
        <f t="shared" si="10"/>
        <v>0</v>
      </c>
      <c r="P19" s="50">
        <f t="shared" si="11"/>
        <v>0</v>
      </c>
      <c r="Q19" s="77" t="s">
        <v>48</v>
      </c>
    </row>
    <row r="20" spans="1:17" ht="22.5">
      <c r="A20" s="40">
        <v>6</v>
      </c>
      <c r="B20" s="28" t="s">
        <v>183</v>
      </c>
      <c r="C20" s="148" t="s">
        <v>362</v>
      </c>
      <c r="D20" s="138" t="s">
        <v>159</v>
      </c>
      <c r="E20" s="147">
        <v>10</v>
      </c>
      <c r="F20" s="51"/>
      <c r="G20" s="139"/>
      <c r="H20" s="203">
        <f t="shared" si="6"/>
        <v>0</v>
      </c>
      <c r="I20" s="49"/>
      <c r="J20" s="49"/>
      <c r="K20" s="204">
        <f t="shared" si="12"/>
        <v>0</v>
      </c>
      <c r="L20" s="51">
        <f t="shared" si="7"/>
        <v>0</v>
      </c>
      <c r="M20" s="49">
        <f t="shared" si="8"/>
        <v>0</v>
      </c>
      <c r="N20" s="49">
        <f t="shared" si="9"/>
        <v>0</v>
      </c>
      <c r="O20" s="49">
        <f t="shared" si="10"/>
        <v>0</v>
      </c>
      <c r="P20" s="50">
        <f t="shared" si="11"/>
        <v>0</v>
      </c>
      <c r="Q20" s="77" t="s">
        <v>48</v>
      </c>
    </row>
    <row r="21" spans="1:17" ht="33.75">
      <c r="A21" s="40">
        <v>7</v>
      </c>
      <c r="B21" s="28" t="s">
        <v>183</v>
      </c>
      <c r="C21" s="148" t="s">
        <v>177</v>
      </c>
      <c r="D21" s="138" t="s">
        <v>111</v>
      </c>
      <c r="E21" s="147">
        <v>2</v>
      </c>
      <c r="F21" s="51"/>
      <c r="G21" s="139"/>
      <c r="H21" s="203">
        <f t="shared" si="6"/>
        <v>0</v>
      </c>
      <c r="I21" s="49"/>
      <c r="J21" s="49"/>
      <c r="K21" s="204">
        <f t="shared" si="12"/>
        <v>0</v>
      </c>
      <c r="L21" s="51">
        <f t="shared" si="7"/>
        <v>0</v>
      </c>
      <c r="M21" s="49">
        <f t="shared" si="8"/>
        <v>0</v>
      </c>
      <c r="N21" s="49">
        <f t="shared" si="9"/>
        <v>0</v>
      </c>
      <c r="O21" s="49">
        <f t="shared" si="10"/>
        <v>0</v>
      </c>
      <c r="P21" s="50">
        <f t="shared" si="11"/>
        <v>0</v>
      </c>
      <c r="Q21" s="77" t="s">
        <v>48</v>
      </c>
    </row>
    <row r="22" spans="1:17" ht="22.5">
      <c r="A22" s="40">
        <v>8</v>
      </c>
      <c r="B22" s="28" t="s">
        <v>183</v>
      </c>
      <c r="C22" s="148" t="s">
        <v>178</v>
      </c>
      <c r="D22" s="138" t="s">
        <v>111</v>
      </c>
      <c r="E22" s="147">
        <v>1</v>
      </c>
      <c r="F22" s="51"/>
      <c r="G22" s="139"/>
      <c r="H22" s="203">
        <f t="shared" si="6"/>
        <v>0</v>
      </c>
      <c r="I22" s="49"/>
      <c r="J22" s="49"/>
      <c r="K22" s="204">
        <f t="shared" si="12"/>
        <v>0</v>
      </c>
      <c r="L22" s="51">
        <f t="shared" si="7"/>
        <v>0</v>
      </c>
      <c r="M22" s="49">
        <f t="shared" si="8"/>
        <v>0</v>
      </c>
      <c r="N22" s="49">
        <f t="shared" si="9"/>
        <v>0</v>
      </c>
      <c r="O22" s="49">
        <f t="shared" si="10"/>
        <v>0</v>
      </c>
      <c r="P22" s="50">
        <f t="shared" si="11"/>
        <v>0</v>
      </c>
      <c r="Q22" s="77" t="s">
        <v>48</v>
      </c>
    </row>
    <row r="23" spans="1:17" ht="22.5">
      <c r="A23" s="40">
        <v>9</v>
      </c>
      <c r="B23" s="28" t="s">
        <v>183</v>
      </c>
      <c r="C23" s="148" t="s">
        <v>363</v>
      </c>
      <c r="D23" s="138" t="s">
        <v>111</v>
      </c>
      <c r="E23" s="147">
        <v>85</v>
      </c>
      <c r="F23" s="51"/>
      <c r="G23" s="139"/>
      <c r="H23" s="203">
        <f t="shared" si="6"/>
        <v>0</v>
      </c>
      <c r="I23" s="49"/>
      <c r="J23" s="49"/>
      <c r="K23" s="204">
        <f t="shared" si="12"/>
        <v>0</v>
      </c>
      <c r="L23" s="51">
        <f t="shared" si="7"/>
        <v>0</v>
      </c>
      <c r="M23" s="49">
        <f t="shared" si="8"/>
        <v>0</v>
      </c>
      <c r="N23" s="49">
        <f t="shared" si="9"/>
        <v>0</v>
      </c>
      <c r="O23" s="49">
        <f t="shared" si="10"/>
        <v>0</v>
      </c>
      <c r="P23" s="50">
        <f t="shared" si="11"/>
        <v>0</v>
      </c>
      <c r="Q23" s="77" t="s">
        <v>48</v>
      </c>
    </row>
    <row r="24" spans="1:17" ht="22.5">
      <c r="A24" s="40">
        <v>10</v>
      </c>
      <c r="B24" s="28" t="s">
        <v>183</v>
      </c>
      <c r="C24" s="148" t="s">
        <v>364</v>
      </c>
      <c r="D24" s="138" t="s">
        <v>111</v>
      </c>
      <c r="E24" s="147">
        <v>30</v>
      </c>
      <c r="F24" s="51"/>
      <c r="G24" s="139"/>
      <c r="H24" s="203">
        <f t="shared" si="6"/>
        <v>0</v>
      </c>
      <c r="I24" s="49"/>
      <c r="J24" s="49"/>
      <c r="K24" s="204">
        <f t="shared" si="12"/>
        <v>0</v>
      </c>
      <c r="L24" s="51">
        <f t="shared" si="7"/>
        <v>0</v>
      </c>
      <c r="M24" s="49">
        <f t="shared" si="8"/>
        <v>0</v>
      </c>
      <c r="N24" s="49">
        <f t="shared" si="9"/>
        <v>0</v>
      </c>
      <c r="O24" s="49">
        <f t="shared" si="10"/>
        <v>0</v>
      </c>
      <c r="P24" s="50">
        <f t="shared" si="11"/>
        <v>0</v>
      </c>
      <c r="Q24" s="77" t="s">
        <v>48</v>
      </c>
    </row>
    <row r="25" spans="1:17" ht="22.5">
      <c r="A25" s="40">
        <v>11</v>
      </c>
      <c r="B25" s="28" t="s">
        <v>183</v>
      </c>
      <c r="C25" s="148" t="s">
        <v>179</v>
      </c>
      <c r="D25" s="138" t="s">
        <v>111</v>
      </c>
      <c r="E25" s="147">
        <v>18</v>
      </c>
      <c r="F25" s="51"/>
      <c r="G25" s="139"/>
      <c r="H25" s="203">
        <f t="shared" si="6"/>
        <v>0</v>
      </c>
      <c r="I25" s="49"/>
      <c r="J25" s="49"/>
      <c r="K25" s="204">
        <f t="shared" si="12"/>
        <v>0</v>
      </c>
      <c r="L25" s="51">
        <f t="shared" si="7"/>
        <v>0</v>
      </c>
      <c r="M25" s="49">
        <f t="shared" si="8"/>
        <v>0</v>
      </c>
      <c r="N25" s="49">
        <f t="shared" si="9"/>
        <v>0</v>
      </c>
      <c r="O25" s="49">
        <f t="shared" si="10"/>
        <v>0</v>
      </c>
      <c r="P25" s="50">
        <f t="shared" si="11"/>
        <v>0</v>
      </c>
      <c r="Q25" s="77" t="s">
        <v>48</v>
      </c>
    </row>
    <row r="26" spans="1:17" ht="22.5">
      <c r="A26" s="40">
        <v>12</v>
      </c>
      <c r="B26" s="28" t="s">
        <v>183</v>
      </c>
      <c r="C26" s="148" t="s">
        <v>180</v>
      </c>
      <c r="D26" s="138" t="s">
        <v>111</v>
      </c>
      <c r="E26" s="147">
        <v>6</v>
      </c>
      <c r="F26" s="51"/>
      <c r="G26" s="139"/>
      <c r="H26" s="203">
        <f t="shared" si="6"/>
        <v>0</v>
      </c>
      <c r="I26" s="49"/>
      <c r="J26" s="49"/>
      <c r="K26" s="204">
        <f t="shared" si="12"/>
        <v>0</v>
      </c>
      <c r="L26" s="51">
        <f t="shared" si="7"/>
        <v>0</v>
      </c>
      <c r="M26" s="49">
        <f t="shared" si="8"/>
        <v>0</v>
      </c>
      <c r="N26" s="49">
        <f t="shared" si="9"/>
        <v>0</v>
      </c>
      <c r="O26" s="49">
        <f t="shared" si="10"/>
        <v>0</v>
      </c>
      <c r="P26" s="50">
        <f t="shared" si="11"/>
        <v>0</v>
      </c>
      <c r="Q26" s="77" t="s">
        <v>48</v>
      </c>
    </row>
    <row r="27" spans="1:17" ht="22.5">
      <c r="A27" s="40">
        <v>13</v>
      </c>
      <c r="B27" s="28" t="s">
        <v>183</v>
      </c>
      <c r="C27" s="148" t="s">
        <v>181</v>
      </c>
      <c r="D27" s="138" t="s">
        <v>111</v>
      </c>
      <c r="E27" s="147">
        <v>6</v>
      </c>
      <c r="F27" s="51"/>
      <c r="G27" s="139"/>
      <c r="H27" s="203">
        <f t="shared" si="6"/>
        <v>0</v>
      </c>
      <c r="I27" s="49"/>
      <c r="J27" s="49"/>
      <c r="K27" s="204">
        <f t="shared" si="12"/>
        <v>0</v>
      </c>
      <c r="L27" s="51">
        <f t="shared" si="7"/>
        <v>0</v>
      </c>
      <c r="M27" s="49">
        <f t="shared" si="8"/>
        <v>0</v>
      </c>
      <c r="N27" s="49">
        <f t="shared" si="9"/>
        <v>0</v>
      </c>
      <c r="O27" s="49">
        <f t="shared" si="10"/>
        <v>0</v>
      </c>
      <c r="P27" s="50">
        <f t="shared" si="11"/>
        <v>0</v>
      </c>
      <c r="Q27" s="77" t="s">
        <v>48</v>
      </c>
    </row>
    <row r="28" spans="1:17" ht="22.5">
      <c r="A28" s="40">
        <v>14</v>
      </c>
      <c r="B28" s="28" t="s">
        <v>183</v>
      </c>
      <c r="C28" s="148" t="s">
        <v>365</v>
      </c>
      <c r="D28" s="138" t="s">
        <v>111</v>
      </c>
      <c r="E28" s="147">
        <v>2</v>
      </c>
      <c r="F28" s="51"/>
      <c r="G28" s="139"/>
      <c r="H28" s="203">
        <f t="shared" ref="H28" si="13">F28*G28</f>
        <v>0</v>
      </c>
      <c r="I28" s="49"/>
      <c r="J28" s="49"/>
      <c r="K28" s="204">
        <f t="shared" ref="K28" si="14">SUM(H28:J28)</f>
        <v>0</v>
      </c>
      <c r="L28" s="51">
        <f t="shared" si="7"/>
        <v>0</v>
      </c>
      <c r="M28" s="49">
        <f t="shared" si="8"/>
        <v>0</v>
      </c>
      <c r="N28" s="49">
        <f t="shared" si="9"/>
        <v>0</v>
      </c>
      <c r="O28" s="49">
        <f t="shared" si="10"/>
        <v>0</v>
      </c>
      <c r="P28" s="50">
        <f t="shared" si="11"/>
        <v>0</v>
      </c>
      <c r="Q28" s="77" t="s">
        <v>48</v>
      </c>
    </row>
    <row r="29" spans="1:17" ht="22.5">
      <c r="A29" s="40">
        <v>15</v>
      </c>
      <c r="B29" s="28" t="s">
        <v>183</v>
      </c>
      <c r="C29" s="148" t="s">
        <v>182</v>
      </c>
      <c r="D29" s="138" t="s">
        <v>159</v>
      </c>
      <c r="E29" s="147">
        <v>18</v>
      </c>
      <c r="F29" s="167"/>
      <c r="G29" s="139"/>
      <c r="H29" s="49">
        <f t="shared" si="6"/>
        <v>0</v>
      </c>
      <c r="I29" s="139"/>
      <c r="J29" s="139"/>
      <c r="K29" s="50">
        <f t="shared" si="0"/>
        <v>0</v>
      </c>
      <c r="L29" s="51">
        <f t="shared" si="7"/>
        <v>0</v>
      </c>
      <c r="M29" s="49">
        <f t="shared" si="8"/>
        <v>0</v>
      </c>
      <c r="N29" s="49">
        <f t="shared" si="9"/>
        <v>0</v>
      </c>
      <c r="O29" s="49">
        <f t="shared" si="10"/>
        <v>0</v>
      </c>
      <c r="P29" s="50">
        <f t="shared" si="11"/>
        <v>0</v>
      </c>
      <c r="Q29" s="77" t="s">
        <v>48</v>
      </c>
    </row>
    <row r="30" spans="1:17" ht="22.5">
      <c r="A30" s="40">
        <v>16</v>
      </c>
      <c r="B30" s="28" t="s">
        <v>183</v>
      </c>
      <c r="C30" s="148" t="s">
        <v>237</v>
      </c>
      <c r="D30" s="138" t="s">
        <v>111</v>
      </c>
      <c r="E30" s="147">
        <v>1</v>
      </c>
      <c r="F30" s="167"/>
      <c r="G30" s="139"/>
      <c r="H30" s="49">
        <f t="shared" si="6"/>
        <v>0</v>
      </c>
      <c r="I30" s="139"/>
      <c r="J30" s="139"/>
      <c r="K30" s="50">
        <f t="shared" si="0"/>
        <v>0</v>
      </c>
      <c r="L30" s="51">
        <f t="shared" si="7"/>
        <v>0</v>
      </c>
      <c r="M30" s="49">
        <f t="shared" si="8"/>
        <v>0</v>
      </c>
      <c r="N30" s="49">
        <f t="shared" si="9"/>
        <v>0</v>
      </c>
      <c r="O30" s="49">
        <f t="shared" si="10"/>
        <v>0</v>
      </c>
      <c r="P30" s="50">
        <f t="shared" si="11"/>
        <v>0</v>
      </c>
      <c r="Q30" s="77" t="s">
        <v>48</v>
      </c>
    </row>
    <row r="31" spans="1:17">
      <c r="A31" s="40">
        <v>17</v>
      </c>
      <c r="B31" s="91"/>
      <c r="C31" s="141" t="s">
        <v>184</v>
      </c>
      <c r="D31" s="28"/>
      <c r="E31" s="59"/>
      <c r="F31" s="51"/>
      <c r="G31" s="49"/>
      <c r="H31" s="49">
        <f t="shared" si="6"/>
        <v>0</v>
      </c>
      <c r="I31" s="49"/>
      <c r="J31" s="49"/>
      <c r="K31" s="50">
        <f t="shared" si="0"/>
        <v>0</v>
      </c>
      <c r="L31" s="51">
        <f t="shared" si="7"/>
        <v>0</v>
      </c>
      <c r="M31" s="49">
        <f t="shared" si="8"/>
        <v>0</v>
      </c>
      <c r="N31" s="49">
        <f t="shared" si="9"/>
        <v>0</v>
      </c>
      <c r="O31" s="49">
        <f t="shared" si="10"/>
        <v>0</v>
      </c>
      <c r="P31" s="50">
        <f t="shared" si="11"/>
        <v>0</v>
      </c>
      <c r="Q31" s="77"/>
    </row>
    <row r="32" spans="1:17" ht="22.5">
      <c r="A32" s="40">
        <v>18</v>
      </c>
      <c r="B32" s="28" t="s">
        <v>183</v>
      </c>
      <c r="C32" s="148" t="s">
        <v>361</v>
      </c>
      <c r="D32" s="138" t="s">
        <v>159</v>
      </c>
      <c r="E32" s="147">
        <v>2</v>
      </c>
      <c r="F32" s="51"/>
      <c r="G32" s="139"/>
      <c r="H32" s="203">
        <f t="shared" si="6"/>
        <v>0</v>
      </c>
      <c r="I32" s="49"/>
      <c r="J32" s="49"/>
      <c r="K32" s="204">
        <f t="shared" ref="K32" si="15">SUM(H32:J32)</f>
        <v>0</v>
      </c>
      <c r="L32" s="51">
        <f t="shared" si="7"/>
        <v>0</v>
      </c>
      <c r="M32" s="49">
        <f t="shared" si="8"/>
        <v>0</v>
      </c>
      <c r="N32" s="49">
        <f t="shared" si="9"/>
        <v>0</v>
      </c>
      <c r="O32" s="49">
        <f t="shared" si="10"/>
        <v>0</v>
      </c>
      <c r="P32" s="50">
        <f t="shared" si="11"/>
        <v>0</v>
      </c>
      <c r="Q32" s="77" t="s">
        <v>48</v>
      </c>
    </row>
    <row r="33" spans="1:17" ht="22.5">
      <c r="A33" s="40">
        <v>19</v>
      </c>
      <c r="B33" s="28" t="s">
        <v>183</v>
      </c>
      <c r="C33" s="148" t="s">
        <v>185</v>
      </c>
      <c r="D33" s="138" t="s">
        <v>159</v>
      </c>
      <c r="E33" s="147">
        <v>21</v>
      </c>
      <c r="F33" s="172"/>
      <c r="G33" s="139"/>
      <c r="H33" s="49">
        <f t="shared" si="6"/>
        <v>0</v>
      </c>
      <c r="I33" s="139"/>
      <c r="J33" s="139"/>
      <c r="K33" s="50">
        <f t="shared" si="0"/>
        <v>0</v>
      </c>
      <c r="L33" s="51">
        <f t="shared" si="7"/>
        <v>0</v>
      </c>
      <c r="M33" s="49">
        <f t="shared" si="8"/>
        <v>0</v>
      </c>
      <c r="N33" s="49">
        <f t="shared" si="9"/>
        <v>0</v>
      </c>
      <c r="O33" s="49">
        <f t="shared" si="10"/>
        <v>0</v>
      </c>
      <c r="P33" s="50">
        <f t="shared" si="11"/>
        <v>0</v>
      </c>
      <c r="Q33" s="77" t="s">
        <v>48</v>
      </c>
    </row>
    <row r="34" spans="1:17" ht="22.5">
      <c r="A34" s="40">
        <v>20</v>
      </c>
      <c r="B34" s="28" t="s">
        <v>183</v>
      </c>
      <c r="C34" s="148" t="s">
        <v>186</v>
      </c>
      <c r="D34" s="138" t="s">
        <v>80</v>
      </c>
      <c r="E34" s="147">
        <v>11</v>
      </c>
      <c r="F34" s="172"/>
      <c r="G34" s="139"/>
      <c r="H34" s="49">
        <f t="shared" si="6"/>
        <v>0</v>
      </c>
      <c r="I34" s="139"/>
      <c r="J34" s="139"/>
      <c r="K34" s="50">
        <f t="shared" si="0"/>
        <v>0</v>
      </c>
      <c r="L34" s="51">
        <f t="shared" si="7"/>
        <v>0</v>
      </c>
      <c r="M34" s="49">
        <f t="shared" si="8"/>
        <v>0</v>
      </c>
      <c r="N34" s="49">
        <f t="shared" si="9"/>
        <v>0</v>
      </c>
      <c r="O34" s="49">
        <f t="shared" si="10"/>
        <v>0</v>
      </c>
      <c r="P34" s="50">
        <f t="shared" si="11"/>
        <v>0</v>
      </c>
      <c r="Q34" s="77" t="s">
        <v>48</v>
      </c>
    </row>
    <row r="35" spans="1:17" ht="22.5">
      <c r="A35" s="40">
        <v>21</v>
      </c>
      <c r="B35" s="28" t="s">
        <v>183</v>
      </c>
      <c r="C35" s="148" t="s">
        <v>187</v>
      </c>
      <c r="D35" s="138" t="s">
        <v>125</v>
      </c>
      <c r="E35" s="147">
        <v>18</v>
      </c>
      <c r="F35" s="172"/>
      <c r="G35" s="139"/>
      <c r="H35" s="49">
        <f t="shared" si="6"/>
        <v>0</v>
      </c>
      <c r="I35" s="139"/>
      <c r="J35" s="139"/>
      <c r="K35" s="50">
        <f t="shared" si="0"/>
        <v>0</v>
      </c>
      <c r="L35" s="51">
        <f t="shared" si="7"/>
        <v>0</v>
      </c>
      <c r="M35" s="49">
        <f t="shared" si="8"/>
        <v>0</v>
      </c>
      <c r="N35" s="49">
        <f t="shared" si="9"/>
        <v>0</v>
      </c>
      <c r="O35" s="49">
        <f t="shared" si="10"/>
        <v>0</v>
      </c>
      <c r="P35" s="50">
        <f t="shared" si="11"/>
        <v>0</v>
      </c>
      <c r="Q35" s="77" t="s">
        <v>48</v>
      </c>
    </row>
    <row r="36" spans="1:17" ht="22.5">
      <c r="A36" s="40">
        <v>22</v>
      </c>
      <c r="B36" s="28" t="s">
        <v>183</v>
      </c>
      <c r="C36" s="148" t="s">
        <v>366</v>
      </c>
      <c r="D36" s="138" t="s">
        <v>189</v>
      </c>
      <c r="E36" s="147">
        <v>1</v>
      </c>
      <c r="F36" s="172"/>
      <c r="G36" s="139"/>
      <c r="H36" s="49">
        <f t="shared" si="6"/>
        <v>0</v>
      </c>
      <c r="I36" s="152"/>
      <c r="J36" s="152"/>
      <c r="K36" s="50">
        <f t="shared" si="0"/>
        <v>0</v>
      </c>
      <c r="L36" s="51">
        <f t="shared" si="7"/>
        <v>0</v>
      </c>
      <c r="M36" s="49">
        <f t="shared" si="8"/>
        <v>0</v>
      </c>
      <c r="N36" s="49">
        <f t="shared" si="9"/>
        <v>0</v>
      </c>
      <c r="O36" s="49">
        <f t="shared" si="10"/>
        <v>0</v>
      </c>
      <c r="P36" s="50">
        <f t="shared" si="11"/>
        <v>0</v>
      </c>
      <c r="Q36" s="77" t="s">
        <v>48</v>
      </c>
    </row>
    <row r="37" spans="1:17" ht="22.5">
      <c r="A37" s="40">
        <v>23</v>
      </c>
      <c r="B37" s="28" t="s">
        <v>183</v>
      </c>
      <c r="C37" s="148" t="s">
        <v>188</v>
      </c>
      <c r="D37" s="138" t="s">
        <v>189</v>
      </c>
      <c r="E37" s="147">
        <v>1</v>
      </c>
      <c r="F37" s="172"/>
      <c r="G37" s="139"/>
      <c r="H37" s="49">
        <f t="shared" si="6"/>
        <v>0</v>
      </c>
      <c r="I37" s="152"/>
      <c r="J37" s="152"/>
      <c r="K37" s="50">
        <f t="shared" ref="K37:K38" si="16">SUM(H37:J37)</f>
        <v>0</v>
      </c>
      <c r="L37" s="51">
        <f t="shared" si="7"/>
        <v>0</v>
      </c>
      <c r="M37" s="49">
        <f t="shared" si="8"/>
        <v>0</v>
      </c>
      <c r="N37" s="49">
        <f t="shared" si="9"/>
        <v>0</v>
      </c>
      <c r="O37" s="49">
        <f t="shared" si="10"/>
        <v>0</v>
      </c>
      <c r="P37" s="50">
        <f t="shared" si="11"/>
        <v>0</v>
      </c>
      <c r="Q37" s="77" t="s">
        <v>48</v>
      </c>
    </row>
    <row r="38" spans="1:17" ht="23.25" thickBot="1">
      <c r="A38" s="196">
        <v>24</v>
      </c>
      <c r="B38" s="29" t="s">
        <v>183</v>
      </c>
      <c r="C38" s="205" t="s">
        <v>190</v>
      </c>
      <c r="D38" s="206" t="s">
        <v>189</v>
      </c>
      <c r="E38" s="207">
        <v>1</v>
      </c>
      <c r="F38" s="208"/>
      <c r="G38" s="201"/>
      <c r="H38" s="177">
        <f t="shared" si="6"/>
        <v>0</v>
      </c>
      <c r="I38" s="209"/>
      <c r="J38" s="209"/>
      <c r="K38" s="178">
        <f t="shared" si="16"/>
        <v>0</v>
      </c>
      <c r="L38" s="51">
        <f t="shared" si="7"/>
        <v>0</v>
      </c>
      <c r="M38" s="49">
        <f t="shared" si="8"/>
        <v>0</v>
      </c>
      <c r="N38" s="49">
        <f t="shared" si="9"/>
        <v>0</v>
      </c>
      <c r="O38" s="49">
        <f t="shared" si="10"/>
        <v>0</v>
      </c>
      <c r="P38" s="50">
        <f t="shared" si="11"/>
        <v>0</v>
      </c>
      <c r="Q38" s="210" t="s">
        <v>48</v>
      </c>
    </row>
    <row r="39" spans="1:17" ht="12" customHeight="1" thickBot="1">
      <c r="A39" s="333" t="s">
        <v>63</v>
      </c>
      <c r="B39" s="334"/>
      <c r="C39" s="334"/>
      <c r="D39" s="334"/>
      <c r="E39" s="334"/>
      <c r="F39" s="334"/>
      <c r="G39" s="334"/>
      <c r="H39" s="334"/>
      <c r="I39" s="334"/>
      <c r="J39" s="334"/>
      <c r="K39" s="335"/>
      <c r="L39" s="74">
        <f>SUM(L14:L38)</f>
        <v>0</v>
      </c>
      <c r="M39" s="75">
        <f>SUM(M14:M38)</f>
        <v>0</v>
      </c>
      <c r="N39" s="75">
        <f>SUM(N14:N38)</f>
        <v>0</v>
      </c>
      <c r="O39" s="75">
        <f>SUM(O14:O38)</f>
        <v>0</v>
      </c>
      <c r="P39" s="76">
        <f>SUM(P14:P38)</f>
        <v>0</v>
      </c>
    </row>
    <row r="40" spans="1:17">
      <c r="A40" s="20"/>
      <c r="B40" s="20"/>
      <c r="C40" s="20"/>
      <c r="D40" s="20"/>
      <c r="E40" s="20"/>
      <c r="F40" s="20"/>
      <c r="G40" s="20"/>
      <c r="H40" s="20"/>
      <c r="I40" s="20"/>
      <c r="J40" s="20"/>
      <c r="K40" s="20"/>
      <c r="L40" s="20"/>
      <c r="M40" s="20"/>
      <c r="N40" s="20"/>
      <c r="O40" s="20"/>
      <c r="P40" s="20"/>
    </row>
    <row r="41" spans="1:17">
      <c r="A41" s="20"/>
      <c r="B41" s="20"/>
      <c r="C41" s="20"/>
      <c r="D41" s="20"/>
      <c r="E41" s="20"/>
      <c r="F41" s="20"/>
      <c r="G41" s="20"/>
      <c r="H41" s="20"/>
      <c r="I41" s="20"/>
      <c r="J41" s="20"/>
      <c r="K41" s="20"/>
      <c r="L41" s="20"/>
      <c r="M41" s="20"/>
      <c r="N41" s="20"/>
      <c r="O41" s="20"/>
      <c r="P41" s="20"/>
    </row>
    <row r="42" spans="1:17">
      <c r="A42" s="1" t="s">
        <v>14</v>
      </c>
      <c r="B42" s="20"/>
      <c r="C42" s="336">
        <f>'Kops n'!C35:H35</f>
        <v>0</v>
      </c>
      <c r="D42" s="336"/>
      <c r="E42" s="336"/>
      <c r="F42" s="336"/>
      <c r="G42" s="336"/>
      <c r="H42" s="336"/>
      <c r="I42" s="20"/>
      <c r="J42" s="20"/>
      <c r="K42" s="20"/>
      <c r="L42" s="20"/>
      <c r="M42" s="20"/>
      <c r="N42" s="20"/>
      <c r="O42" s="20"/>
      <c r="P42" s="20"/>
    </row>
    <row r="43" spans="1:17">
      <c r="A43" s="20"/>
      <c r="B43" s="20"/>
      <c r="C43" s="258" t="s">
        <v>15</v>
      </c>
      <c r="D43" s="258"/>
      <c r="E43" s="258"/>
      <c r="F43" s="258"/>
      <c r="G43" s="258"/>
      <c r="H43" s="258"/>
      <c r="I43" s="20"/>
      <c r="J43" s="20"/>
      <c r="K43" s="20"/>
      <c r="L43" s="20"/>
      <c r="M43" s="20"/>
      <c r="N43" s="20"/>
      <c r="O43" s="20"/>
      <c r="P43" s="20"/>
    </row>
    <row r="44" spans="1:17">
      <c r="A44" s="20"/>
      <c r="B44" s="20"/>
      <c r="C44" s="20"/>
      <c r="D44" s="20"/>
      <c r="E44" s="20"/>
      <c r="F44" s="20"/>
      <c r="G44" s="20"/>
      <c r="H44" s="20"/>
      <c r="I44" s="20"/>
      <c r="J44" s="20"/>
      <c r="K44" s="20"/>
      <c r="L44" s="20"/>
      <c r="M44" s="20"/>
      <c r="N44" s="20"/>
      <c r="O44" s="20"/>
      <c r="P44" s="20"/>
    </row>
    <row r="45" spans="1:17">
      <c r="A45" s="301" t="str">
        <f>'Kops n'!A38:D38</f>
        <v>Tāme sastādīta 2024. gada __.__________</v>
      </c>
      <c r="B45" s="302"/>
      <c r="C45" s="302"/>
      <c r="D45" s="302"/>
      <c r="E45" s="20"/>
      <c r="F45" s="20"/>
      <c r="G45" s="20"/>
      <c r="H45" s="20"/>
      <c r="I45" s="20"/>
      <c r="J45" s="20"/>
      <c r="K45" s="20"/>
      <c r="L45" s="20"/>
      <c r="M45" s="20"/>
      <c r="N45" s="20"/>
      <c r="O45" s="20"/>
      <c r="P45" s="20"/>
    </row>
    <row r="46" spans="1:17">
      <c r="A46" s="20"/>
      <c r="B46" s="20"/>
      <c r="C46" s="20"/>
      <c r="D46" s="20"/>
      <c r="E46" s="20"/>
      <c r="F46" s="20"/>
      <c r="G46" s="20"/>
      <c r="H46" s="20"/>
      <c r="I46" s="20"/>
      <c r="J46" s="20"/>
      <c r="K46" s="20"/>
      <c r="L46" s="20"/>
      <c r="M46" s="20"/>
      <c r="N46" s="20"/>
      <c r="O46" s="20"/>
      <c r="P46" s="20"/>
    </row>
    <row r="47" spans="1:17">
      <c r="A47" s="1" t="s">
        <v>41</v>
      </c>
      <c r="B47" s="20"/>
      <c r="C47" s="336">
        <f>'Kops n'!C40:H40</f>
        <v>0</v>
      </c>
      <c r="D47" s="336"/>
      <c r="E47" s="336"/>
      <c r="F47" s="336"/>
      <c r="G47" s="336"/>
      <c r="H47" s="336"/>
      <c r="I47" s="20"/>
      <c r="J47" s="20"/>
      <c r="K47" s="20"/>
      <c r="L47" s="20"/>
      <c r="M47" s="20"/>
      <c r="N47" s="20"/>
      <c r="O47" s="20"/>
      <c r="P47" s="20"/>
    </row>
    <row r="48" spans="1:17">
      <c r="A48" s="20"/>
      <c r="B48" s="20"/>
      <c r="C48" s="258" t="s">
        <v>15</v>
      </c>
      <c r="D48" s="258"/>
      <c r="E48" s="258"/>
      <c r="F48" s="258"/>
      <c r="G48" s="258"/>
      <c r="H48" s="258"/>
      <c r="I48" s="20"/>
      <c r="J48" s="20"/>
      <c r="K48" s="20"/>
      <c r="L48" s="20"/>
      <c r="M48" s="20"/>
      <c r="N48" s="20"/>
      <c r="O48" s="20"/>
      <c r="P48" s="20"/>
    </row>
    <row r="49" spans="1:16">
      <c r="A49" s="20"/>
      <c r="B49" s="20"/>
      <c r="C49" s="20"/>
      <c r="D49" s="20"/>
      <c r="E49" s="20"/>
      <c r="F49" s="20"/>
      <c r="G49" s="20"/>
      <c r="H49" s="20"/>
      <c r="I49" s="20"/>
      <c r="J49" s="20"/>
      <c r="K49" s="20"/>
      <c r="L49" s="20"/>
      <c r="M49" s="20"/>
      <c r="N49" s="20"/>
      <c r="O49" s="20"/>
      <c r="P49" s="20"/>
    </row>
    <row r="50" spans="1:16">
      <c r="A50" s="102" t="s">
        <v>16</v>
      </c>
      <c r="B50" s="52"/>
      <c r="C50" s="113">
        <f>'Kops n'!C43</f>
        <v>0</v>
      </c>
      <c r="D50" s="52"/>
      <c r="E50" s="20"/>
      <c r="F50" s="20"/>
      <c r="G50" s="20"/>
      <c r="H50" s="20"/>
      <c r="I50" s="20"/>
      <c r="J50" s="20"/>
      <c r="K50" s="20"/>
      <c r="L50" s="20"/>
      <c r="M50" s="20"/>
      <c r="N50" s="20"/>
      <c r="O50" s="20"/>
      <c r="P50" s="20"/>
    </row>
    <row r="51" spans="1:16">
      <c r="A51" s="20"/>
      <c r="B51" s="20"/>
      <c r="C51" s="20"/>
      <c r="D51" s="20"/>
      <c r="E51" s="20"/>
      <c r="F51" s="20"/>
      <c r="G51" s="20"/>
      <c r="H51" s="20"/>
      <c r="I51" s="20"/>
      <c r="J51" s="20"/>
      <c r="K51" s="20"/>
      <c r="L51" s="20"/>
      <c r="M51" s="20"/>
      <c r="N51" s="20"/>
      <c r="O51" s="20"/>
      <c r="P51" s="20"/>
    </row>
  </sheetData>
  <mergeCells count="23">
    <mergeCell ref="C48:H48"/>
    <mergeCell ref="C4:I4"/>
    <mergeCell ref="F12:K12"/>
    <mergeCell ref="A9:F9"/>
    <mergeCell ref="J9:M9"/>
    <mergeCell ref="D8:L8"/>
    <mergeCell ref="A39:K39"/>
    <mergeCell ref="C42:H42"/>
    <mergeCell ref="C43:H43"/>
    <mergeCell ref="A45:D45"/>
    <mergeCell ref="C47:H47"/>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18" priority="4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8 I14:J38 Q14:Q38">
    <cfRule type="cellIs" dxfId="17" priority="1" operator="equal">
      <formula>0</formula>
    </cfRule>
  </conditionalFormatting>
  <conditionalFormatting sqref="A39:K39">
    <cfRule type="containsText" dxfId="16" priority="26" operator="containsText" text="Tiešās izmaksas kopā, t. sk. darba devēja sociālais nodoklis __.__% ">
      <formula>NOT(ISERROR(SEARCH("Tiešās izmaksas kopā, t. sk. darba devēja sociālais nodoklis __.__% ",A39)))</formula>
    </cfRule>
  </conditionalFormatting>
  <conditionalFormatting sqref="C42:H42">
    <cfRule type="cellIs" dxfId="15" priority="34" operator="equal">
      <formula>0</formula>
    </cfRule>
  </conditionalFormatting>
  <conditionalFormatting sqref="C47:H47">
    <cfRule type="cellIs" dxfId="14" priority="35" operator="equal">
      <formula>0</formula>
    </cfRule>
  </conditionalFormatting>
  <conditionalFormatting sqref="C2:I2">
    <cfRule type="cellIs" dxfId="13" priority="40" operator="equal">
      <formula>0</formula>
    </cfRule>
  </conditionalFormatting>
  <conditionalFormatting sqref="C4:I4">
    <cfRule type="cellIs" dxfId="12" priority="32" operator="equal">
      <formula>0</formula>
    </cfRule>
  </conditionalFormatting>
  <conditionalFormatting sqref="D1">
    <cfRule type="cellIs" dxfId="11" priority="28" operator="equal">
      <formula>0</formula>
    </cfRule>
  </conditionalFormatting>
  <conditionalFormatting sqref="D5:L8">
    <cfRule type="cellIs" dxfId="10" priority="29" operator="equal">
      <formula>0</formula>
    </cfRule>
  </conditionalFormatting>
  <conditionalFormatting sqref="H14:H38 K14:P38">
    <cfRule type="cellIs" dxfId="9" priority="2" operator="equal">
      <formula>0</formula>
    </cfRule>
  </conditionalFormatting>
  <conditionalFormatting sqref="L39:P39">
    <cfRule type="cellIs" dxfId="8" priority="33" operator="equal">
      <formula>0</formula>
    </cfRule>
  </conditionalFormatting>
  <conditionalFormatting sqref="N9:O9">
    <cfRule type="cellIs" dxfId="7" priority="43" operator="equal">
      <formula>0</formula>
    </cfRule>
  </conditionalFormatting>
  <dataValidations disablePrompts="1" count="1">
    <dataValidation type="list" allowBlank="1" showInputMessage="1" showErrorMessage="1" sqref="Q14:Q38" xr:uid="{00000000-0002-0000-3000-000000000000}">
      <formula1>$Q$9:$Q$12</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37" operator="containsText" id="{B195B4F8-6F29-4EFD-9DCC-5C741641B7DC}">
            <xm:f>NOT(ISERROR(SEARCH("Tāme sastādīta ____. gada ___. ______________",A45)))</xm:f>
            <xm:f>"Tāme sastādīta ____. gada ___. ______________"</xm:f>
            <x14:dxf>
              <font>
                <color auto="1"/>
              </font>
              <fill>
                <patternFill>
                  <bgColor rgb="FFC6EFCE"/>
                </patternFill>
              </fill>
            </x14:dxf>
          </x14:cfRule>
          <xm:sqref>A45</xm:sqref>
        </x14:conditionalFormatting>
        <x14:conditionalFormatting xmlns:xm="http://schemas.microsoft.com/office/excel/2006/main">
          <x14:cfRule type="containsText" priority="36" operator="containsText" id="{E522233B-B020-4488-9289-B28CB884EB33}">
            <xm:f>NOT(ISERROR(SEARCH("Sertifikāta Nr. _________________________________",A50)))</xm:f>
            <xm:f>"Sertifikāta Nr. _________________________________"</xm:f>
            <x14:dxf>
              <font>
                <color auto="1"/>
              </font>
              <fill>
                <patternFill>
                  <bgColor rgb="FFC6EFCE"/>
                </patternFill>
              </fill>
            </x14:dxf>
          </x14:cfRule>
          <xm:sqref>A50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sheetPr>
  <dimension ref="A1:I75"/>
  <sheetViews>
    <sheetView topLeftCell="A40" workbookViewId="0">
      <selection activeCell="O58" sqref="O58"/>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62" width="9.140625" style="1" customWidth="1"/>
    <col min="163" max="163" width="3.7109375" style="1"/>
    <col min="164" max="164" width="4.5703125" style="1" customWidth="1"/>
    <col min="165" max="165" width="5.85546875" style="1" customWidth="1"/>
    <col min="166" max="166" width="36" style="1" customWidth="1"/>
    <col min="167" max="167" width="9.7109375" style="1" customWidth="1"/>
    <col min="168" max="168" width="11.85546875" style="1" customWidth="1"/>
    <col min="169" max="169" width="9" style="1" customWidth="1"/>
    <col min="170" max="170" width="9.7109375" style="1" customWidth="1"/>
    <col min="171" max="171" width="9.28515625" style="1" customWidth="1"/>
    <col min="172" max="172" width="8.7109375" style="1" customWidth="1"/>
    <col min="173" max="173" width="6.85546875" style="1" customWidth="1"/>
    <col min="174" max="418" width="9.140625" style="1" customWidth="1"/>
    <col min="419" max="419" width="3.7109375" style="1"/>
    <col min="420" max="420" width="4.5703125" style="1" customWidth="1"/>
    <col min="421" max="421" width="5.85546875" style="1" customWidth="1"/>
    <col min="422" max="422" width="36" style="1" customWidth="1"/>
    <col min="423" max="423" width="9.7109375" style="1" customWidth="1"/>
    <col min="424" max="424" width="11.85546875" style="1" customWidth="1"/>
    <col min="425" max="425" width="9" style="1" customWidth="1"/>
    <col min="426" max="426" width="9.7109375" style="1" customWidth="1"/>
    <col min="427" max="427" width="9.28515625" style="1" customWidth="1"/>
    <col min="428" max="428" width="8.7109375" style="1" customWidth="1"/>
    <col min="429" max="429" width="6.85546875" style="1" customWidth="1"/>
    <col min="430" max="674" width="9.140625" style="1" customWidth="1"/>
    <col min="675" max="675" width="3.7109375" style="1"/>
    <col min="676" max="676" width="4.5703125" style="1" customWidth="1"/>
    <col min="677" max="677" width="5.85546875" style="1" customWidth="1"/>
    <col min="678" max="678" width="36" style="1" customWidth="1"/>
    <col min="679" max="679" width="9.7109375" style="1" customWidth="1"/>
    <col min="680" max="680" width="11.85546875" style="1" customWidth="1"/>
    <col min="681" max="681" width="9" style="1" customWidth="1"/>
    <col min="682" max="682" width="9.7109375" style="1" customWidth="1"/>
    <col min="683" max="683" width="9.28515625" style="1" customWidth="1"/>
    <col min="684" max="684" width="8.7109375" style="1" customWidth="1"/>
    <col min="685" max="685" width="6.85546875" style="1" customWidth="1"/>
    <col min="686" max="930" width="9.140625" style="1" customWidth="1"/>
    <col min="931" max="931" width="3.7109375" style="1"/>
    <col min="932" max="932" width="4.5703125" style="1" customWidth="1"/>
    <col min="933" max="933" width="5.85546875" style="1" customWidth="1"/>
    <col min="934" max="934" width="36" style="1" customWidth="1"/>
    <col min="935" max="935" width="9.7109375" style="1" customWidth="1"/>
    <col min="936" max="936" width="11.85546875" style="1" customWidth="1"/>
    <col min="937" max="937" width="9" style="1" customWidth="1"/>
    <col min="938" max="938" width="9.7109375" style="1" customWidth="1"/>
    <col min="939" max="939" width="9.28515625" style="1" customWidth="1"/>
    <col min="940" max="940" width="8.7109375" style="1" customWidth="1"/>
    <col min="941" max="941" width="6.85546875" style="1" customWidth="1"/>
    <col min="942" max="1186" width="9.140625" style="1" customWidth="1"/>
    <col min="1187" max="1187" width="3.7109375" style="1"/>
    <col min="1188" max="1188" width="4.5703125" style="1" customWidth="1"/>
    <col min="1189" max="1189" width="5.85546875" style="1" customWidth="1"/>
    <col min="1190" max="1190" width="36" style="1" customWidth="1"/>
    <col min="1191" max="1191" width="9.7109375" style="1" customWidth="1"/>
    <col min="1192" max="1192" width="11.85546875" style="1" customWidth="1"/>
    <col min="1193" max="1193" width="9" style="1" customWidth="1"/>
    <col min="1194" max="1194" width="9.7109375" style="1" customWidth="1"/>
    <col min="1195" max="1195" width="9.28515625" style="1" customWidth="1"/>
    <col min="1196" max="1196" width="8.7109375" style="1" customWidth="1"/>
    <col min="1197" max="1197" width="6.85546875" style="1" customWidth="1"/>
    <col min="1198" max="1442" width="9.140625" style="1" customWidth="1"/>
    <col min="1443" max="1443" width="3.7109375" style="1"/>
    <col min="1444" max="1444" width="4.5703125" style="1" customWidth="1"/>
    <col min="1445" max="1445" width="5.85546875" style="1" customWidth="1"/>
    <col min="1446" max="1446" width="36" style="1" customWidth="1"/>
    <col min="1447" max="1447" width="9.7109375" style="1" customWidth="1"/>
    <col min="1448" max="1448" width="11.85546875" style="1" customWidth="1"/>
    <col min="1449" max="1449" width="9" style="1" customWidth="1"/>
    <col min="1450" max="1450" width="9.7109375" style="1" customWidth="1"/>
    <col min="1451" max="1451" width="9.28515625" style="1" customWidth="1"/>
    <col min="1452" max="1452" width="8.7109375" style="1" customWidth="1"/>
    <col min="1453" max="1453" width="6.85546875" style="1" customWidth="1"/>
    <col min="1454" max="1698" width="9.140625" style="1" customWidth="1"/>
    <col min="1699" max="1699" width="3.7109375" style="1"/>
    <col min="1700" max="1700" width="4.5703125" style="1" customWidth="1"/>
    <col min="1701" max="1701" width="5.85546875" style="1" customWidth="1"/>
    <col min="1702" max="1702" width="36" style="1" customWidth="1"/>
    <col min="1703" max="1703" width="9.7109375" style="1" customWidth="1"/>
    <col min="1704" max="1704" width="11.85546875" style="1" customWidth="1"/>
    <col min="1705" max="1705" width="9" style="1" customWidth="1"/>
    <col min="1706" max="1706" width="9.7109375" style="1" customWidth="1"/>
    <col min="1707" max="1707" width="9.28515625" style="1" customWidth="1"/>
    <col min="1708" max="1708" width="8.7109375" style="1" customWidth="1"/>
    <col min="1709" max="1709" width="6.85546875" style="1" customWidth="1"/>
    <col min="1710" max="1954" width="9.140625" style="1" customWidth="1"/>
    <col min="1955" max="1955" width="3.7109375" style="1"/>
    <col min="1956" max="1956" width="4.5703125" style="1" customWidth="1"/>
    <col min="1957" max="1957" width="5.85546875" style="1" customWidth="1"/>
    <col min="1958" max="1958" width="36" style="1" customWidth="1"/>
    <col min="1959" max="1959" width="9.7109375" style="1" customWidth="1"/>
    <col min="1960" max="1960" width="11.85546875" style="1" customWidth="1"/>
    <col min="1961" max="1961" width="9" style="1" customWidth="1"/>
    <col min="1962" max="1962" width="9.7109375" style="1" customWidth="1"/>
    <col min="1963" max="1963" width="9.28515625" style="1" customWidth="1"/>
    <col min="1964" max="1964" width="8.7109375" style="1" customWidth="1"/>
    <col min="1965" max="1965" width="6.85546875" style="1" customWidth="1"/>
    <col min="1966" max="2210" width="9.140625" style="1" customWidth="1"/>
    <col min="2211" max="2211" width="3.7109375" style="1"/>
    <col min="2212" max="2212" width="4.5703125" style="1" customWidth="1"/>
    <col min="2213" max="2213" width="5.85546875" style="1" customWidth="1"/>
    <col min="2214" max="2214" width="36" style="1" customWidth="1"/>
    <col min="2215" max="2215" width="9.7109375" style="1" customWidth="1"/>
    <col min="2216" max="2216" width="11.85546875" style="1" customWidth="1"/>
    <col min="2217" max="2217" width="9" style="1" customWidth="1"/>
    <col min="2218" max="2218" width="9.7109375" style="1" customWidth="1"/>
    <col min="2219" max="2219" width="9.28515625" style="1" customWidth="1"/>
    <col min="2220" max="2220" width="8.7109375" style="1" customWidth="1"/>
    <col min="2221" max="2221" width="6.85546875" style="1" customWidth="1"/>
    <col min="2222" max="2466" width="9.140625" style="1" customWidth="1"/>
    <col min="2467" max="2467" width="3.7109375" style="1"/>
    <col min="2468" max="2468" width="4.5703125" style="1" customWidth="1"/>
    <col min="2469" max="2469" width="5.85546875" style="1" customWidth="1"/>
    <col min="2470" max="2470" width="36" style="1" customWidth="1"/>
    <col min="2471" max="2471" width="9.7109375" style="1" customWidth="1"/>
    <col min="2472" max="2472" width="11.85546875" style="1" customWidth="1"/>
    <col min="2473" max="2473" width="9" style="1" customWidth="1"/>
    <col min="2474" max="2474" width="9.7109375" style="1" customWidth="1"/>
    <col min="2475" max="2475" width="9.28515625" style="1" customWidth="1"/>
    <col min="2476" max="2476" width="8.7109375" style="1" customWidth="1"/>
    <col min="2477" max="2477" width="6.85546875" style="1" customWidth="1"/>
    <col min="2478" max="2722" width="9.140625" style="1" customWidth="1"/>
    <col min="2723" max="2723" width="3.7109375" style="1"/>
    <col min="2724" max="2724" width="4.5703125" style="1" customWidth="1"/>
    <col min="2725" max="2725" width="5.85546875" style="1" customWidth="1"/>
    <col min="2726" max="2726" width="36" style="1" customWidth="1"/>
    <col min="2727" max="2727" width="9.7109375" style="1" customWidth="1"/>
    <col min="2728" max="2728" width="11.85546875" style="1" customWidth="1"/>
    <col min="2729" max="2729" width="9" style="1" customWidth="1"/>
    <col min="2730" max="2730" width="9.7109375" style="1" customWidth="1"/>
    <col min="2731" max="2731" width="9.28515625" style="1" customWidth="1"/>
    <col min="2732" max="2732" width="8.7109375" style="1" customWidth="1"/>
    <col min="2733" max="2733" width="6.85546875" style="1" customWidth="1"/>
    <col min="2734" max="2978" width="9.140625" style="1" customWidth="1"/>
    <col min="2979" max="2979" width="3.7109375" style="1"/>
    <col min="2980" max="2980" width="4.5703125" style="1" customWidth="1"/>
    <col min="2981" max="2981" width="5.85546875" style="1" customWidth="1"/>
    <col min="2982" max="2982" width="36" style="1" customWidth="1"/>
    <col min="2983" max="2983" width="9.7109375" style="1" customWidth="1"/>
    <col min="2984" max="2984" width="11.85546875" style="1" customWidth="1"/>
    <col min="2985" max="2985" width="9" style="1" customWidth="1"/>
    <col min="2986" max="2986" width="9.7109375" style="1" customWidth="1"/>
    <col min="2987" max="2987" width="9.28515625" style="1" customWidth="1"/>
    <col min="2988" max="2988" width="8.7109375" style="1" customWidth="1"/>
    <col min="2989" max="2989" width="6.85546875" style="1" customWidth="1"/>
    <col min="2990" max="3234" width="9.140625" style="1" customWidth="1"/>
    <col min="3235" max="3235" width="3.7109375" style="1"/>
    <col min="3236" max="3236" width="4.5703125" style="1" customWidth="1"/>
    <col min="3237" max="3237" width="5.85546875" style="1" customWidth="1"/>
    <col min="3238" max="3238" width="36" style="1" customWidth="1"/>
    <col min="3239" max="3239" width="9.7109375" style="1" customWidth="1"/>
    <col min="3240" max="3240" width="11.85546875" style="1" customWidth="1"/>
    <col min="3241" max="3241" width="9" style="1" customWidth="1"/>
    <col min="3242" max="3242" width="9.7109375" style="1" customWidth="1"/>
    <col min="3243" max="3243" width="9.28515625" style="1" customWidth="1"/>
    <col min="3244" max="3244" width="8.7109375" style="1" customWidth="1"/>
    <col min="3245" max="3245" width="6.85546875" style="1" customWidth="1"/>
    <col min="3246" max="3490" width="9.140625" style="1" customWidth="1"/>
    <col min="3491" max="3491" width="3.7109375" style="1"/>
    <col min="3492" max="3492" width="4.5703125" style="1" customWidth="1"/>
    <col min="3493" max="3493" width="5.85546875" style="1" customWidth="1"/>
    <col min="3494" max="3494" width="36" style="1" customWidth="1"/>
    <col min="3495" max="3495" width="9.7109375" style="1" customWidth="1"/>
    <col min="3496" max="3496" width="11.85546875" style="1" customWidth="1"/>
    <col min="3497" max="3497" width="9" style="1" customWidth="1"/>
    <col min="3498" max="3498" width="9.7109375" style="1" customWidth="1"/>
    <col min="3499" max="3499" width="9.28515625" style="1" customWidth="1"/>
    <col min="3500" max="3500" width="8.7109375" style="1" customWidth="1"/>
    <col min="3501" max="3501" width="6.85546875" style="1" customWidth="1"/>
    <col min="3502" max="3746" width="9.140625" style="1" customWidth="1"/>
    <col min="3747" max="3747" width="3.7109375" style="1"/>
    <col min="3748" max="3748" width="4.5703125" style="1" customWidth="1"/>
    <col min="3749" max="3749" width="5.85546875" style="1" customWidth="1"/>
    <col min="3750" max="3750" width="36" style="1" customWidth="1"/>
    <col min="3751" max="3751" width="9.7109375" style="1" customWidth="1"/>
    <col min="3752" max="3752" width="11.85546875" style="1" customWidth="1"/>
    <col min="3753" max="3753" width="9" style="1" customWidth="1"/>
    <col min="3754" max="3754" width="9.7109375" style="1" customWidth="1"/>
    <col min="3755" max="3755" width="9.28515625" style="1" customWidth="1"/>
    <col min="3756" max="3756" width="8.7109375" style="1" customWidth="1"/>
    <col min="3757" max="3757" width="6.85546875" style="1" customWidth="1"/>
    <col min="3758" max="4002" width="9.140625" style="1" customWidth="1"/>
    <col min="4003" max="4003" width="3.7109375" style="1"/>
    <col min="4004" max="4004" width="4.5703125" style="1" customWidth="1"/>
    <col min="4005" max="4005" width="5.85546875" style="1" customWidth="1"/>
    <col min="4006" max="4006" width="36" style="1" customWidth="1"/>
    <col min="4007" max="4007" width="9.7109375" style="1" customWidth="1"/>
    <col min="4008" max="4008" width="11.85546875" style="1" customWidth="1"/>
    <col min="4009" max="4009" width="9" style="1" customWidth="1"/>
    <col min="4010" max="4010" width="9.7109375" style="1" customWidth="1"/>
    <col min="4011" max="4011" width="9.28515625" style="1" customWidth="1"/>
    <col min="4012" max="4012" width="8.7109375" style="1" customWidth="1"/>
    <col min="4013" max="4013" width="6.85546875" style="1" customWidth="1"/>
    <col min="4014" max="4258" width="9.140625" style="1" customWidth="1"/>
    <col min="4259" max="4259" width="3.7109375" style="1"/>
    <col min="4260" max="4260" width="4.5703125" style="1" customWidth="1"/>
    <col min="4261" max="4261" width="5.85546875" style="1" customWidth="1"/>
    <col min="4262" max="4262" width="36" style="1" customWidth="1"/>
    <col min="4263" max="4263" width="9.7109375" style="1" customWidth="1"/>
    <col min="4264" max="4264" width="11.85546875" style="1" customWidth="1"/>
    <col min="4265" max="4265" width="9" style="1" customWidth="1"/>
    <col min="4266" max="4266" width="9.7109375" style="1" customWidth="1"/>
    <col min="4267" max="4267" width="9.28515625" style="1" customWidth="1"/>
    <col min="4268" max="4268" width="8.7109375" style="1" customWidth="1"/>
    <col min="4269" max="4269" width="6.85546875" style="1" customWidth="1"/>
    <col min="4270" max="4514" width="9.140625" style="1" customWidth="1"/>
    <col min="4515" max="4515" width="3.7109375" style="1"/>
    <col min="4516" max="4516" width="4.5703125" style="1" customWidth="1"/>
    <col min="4517" max="4517" width="5.85546875" style="1" customWidth="1"/>
    <col min="4518" max="4518" width="36" style="1" customWidth="1"/>
    <col min="4519" max="4519" width="9.7109375" style="1" customWidth="1"/>
    <col min="4520" max="4520" width="11.85546875" style="1" customWidth="1"/>
    <col min="4521" max="4521" width="9" style="1" customWidth="1"/>
    <col min="4522" max="4522" width="9.7109375" style="1" customWidth="1"/>
    <col min="4523" max="4523" width="9.28515625" style="1" customWidth="1"/>
    <col min="4524" max="4524" width="8.7109375" style="1" customWidth="1"/>
    <col min="4525" max="4525" width="6.85546875" style="1" customWidth="1"/>
    <col min="4526" max="4770" width="9.140625" style="1" customWidth="1"/>
    <col min="4771" max="4771" width="3.7109375" style="1"/>
    <col min="4772" max="4772" width="4.5703125" style="1" customWidth="1"/>
    <col min="4773" max="4773" width="5.85546875" style="1" customWidth="1"/>
    <col min="4774" max="4774" width="36" style="1" customWidth="1"/>
    <col min="4775" max="4775" width="9.7109375" style="1" customWidth="1"/>
    <col min="4776" max="4776" width="11.85546875" style="1" customWidth="1"/>
    <col min="4777" max="4777" width="9" style="1" customWidth="1"/>
    <col min="4778" max="4778" width="9.7109375" style="1" customWidth="1"/>
    <col min="4779" max="4779" width="9.28515625" style="1" customWidth="1"/>
    <col min="4780" max="4780" width="8.7109375" style="1" customWidth="1"/>
    <col min="4781" max="4781" width="6.85546875" style="1" customWidth="1"/>
    <col min="4782" max="5026" width="9.140625" style="1" customWidth="1"/>
    <col min="5027" max="5027" width="3.7109375" style="1"/>
    <col min="5028" max="5028" width="4.5703125" style="1" customWidth="1"/>
    <col min="5029" max="5029" width="5.85546875" style="1" customWidth="1"/>
    <col min="5030" max="5030" width="36" style="1" customWidth="1"/>
    <col min="5031" max="5031" width="9.7109375" style="1" customWidth="1"/>
    <col min="5032" max="5032" width="11.85546875" style="1" customWidth="1"/>
    <col min="5033" max="5033" width="9" style="1" customWidth="1"/>
    <col min="5034" max="5034" width="9.7109375" style="1" customWidth="1"/>
    <col min="5035" max="5035" width="9.28515625" style="1" customWidth="1"/>
    <col min="5036" max="5036" width="8.7109375" style="1" customWidth="1"/>
    <col min="5037" max="5037" width="6.85546875" style="1" customWidth="1"/>
    <col min="5038" max="5282" width="9.140625" style="1" customWidth="1"/>
    <col min="5283" max="5283" width="3.7109375" style="1"/>
    <col min="5284" max="5284" width="4.5703125" style="1" customWidth="1"/>
    <col min="5285" max="5285" width="5.85546875" style="1" customWidth="1"/>
    <col min="5286" max="5286" width="36" style="1" customWidth="1"/>
    <col min="5287" max="5287" width="9.7109375" style="1" customWidth="1"/>
    <col min="5288" max="5288" width="11.85546875" style="1" customWidth="1"/>
    <col min="5289" max="5289" width="9" style="1" customWidth="1"/>
    <col min="5290" max="5290" width="9.7109375" style="1" customWidth="1"/>
    <col min="5291" max="5291" width="9.28515625" style="1" customWidth="1"/>
    <col min="5292" max="5292" width="8.7109375" style="1" customWidth="1"/>
    <col min="5293" max="5293" width="6.85546875" style="1" customWidth="1"/>
    <col min="5294" max="5538" width="9.140625" style="1" customWidth="1"/>
    <col min="5539" max="5539" width="3.7109375" style="1"/>
    <col min="5540" max="5540" width="4.5703125" style="1" customWidth="1"/>
    <col min="5541" max="5541" width="5.85546875" style="1" customWidth="1"/>
    <col min="5542" max="5542" width="36" style="1" customWidth="1"/>
    <col min="5543" max="5543" width="9.7109375" style="1" customWidth="1"/>
    <col min="5544" max="5544" width="11.85546875" style="1" customWidth="1"/>
    <col min="5545" max="5545" width="9" style="1" customWidth="1"/>
    <col min="5546" max="5546" width="9.7109375" style="1" customWidth="1"/>
    <col min="5547" max="5547" width="9.28515625" style="1" customWidth="1"/>
    <col min="5548" max="5548" width="8.7109375" style="1" customWidth="1"/>
    <col min="5549" max="5549" width="6.85546875" style="1" customWidth="1"/>
    <col min="5550" max="5794" width="9.140625" style="1" customWidth="1"/>
    <col min="5795" max="5795" width="3.7109375" style="1"/>
    <col min="5796" max="5796" width="4.5703125" style="1" customWidth="1"/>
    <col min="5797" max="5797" width="5.85546875" style="1" customWidth="1"/>
    <col min="5798" max="5798" width="36" style="1" customWidth="1"/>
    <col min="5799" max="5799" width="9.7109375" style="1" customWidth="1"/>
    <col min="5800" max="5800" width="11.85546875" style="1" customWidth="1"/>
    <col min="5801" max="5801" width="9" style="1" customWidth="1"/>
    <col min="5802" max="5802" width="9.7109375" style="1" customWidth="1"/>
    <col min="5803" max="5803" width="9.28515625" style="1" customWidth="1"/>
    <col min="5804" max="5804" width="8.7109375" style="1" customWidth="1"/>
    <col min="5805" max="5805" width="6.85546875" style="1" customWidth="1"/>
    <col min="5806" max="6050" width="9.140625" style="1" customWidth="1"/>
    <col min="6051" max="6051" width="3.7109375" style="1"/>
    <col min="6052" max="6052" width="4.5703125" style="1" customWidth="1"/>
    <col min="6053" max="6053" width="5.85546875" style="1" customWidth="1"/>
    <col min="6054" max="6054" width="36" style="1" customWidth="1"/>
    <col min="6055" max="6055" width="9.7109375" style="1" customWidth="1"/>
    <col min="6056" max="6056" width="11.85546875" style="1" customWidth="1"/>
    <col min="6057" max="6057" width="9" style="1" customWidth="1"/>
    <col min="6058" max="6058" width="9.7109375" style="1" customWidth="1"/>
    <col min="6059" max="6059" width="9.28515625" style="1" customWidth="1"/>
    <col min="6060" max="6060" width="8.7109375" style="1" customWidth="1"/>
    <col min="6061" max="6061" width="6.85546875" style="1" customWidth="1"/>
    <col min="6062" max="6306" width="9.140625" style="1" customWidth="1"/>
    <col min="6307" max="6307" width="3.7109375" style="1"/>
    <col min="6308" max="6308" width="4.5703125" style="1" customWidth="1"/>
    <col min="6309" max="6309" width="5.85546875" style="1" customWidth="1"/>
    <col min="6310" max="6310" width="36" style="1" customWidth="1"/>
    <col min="6311" max="6311" width="9.7109375" style="1" customWidth="1"/>
    <col min="6312" max="6312" width="11.85546875" style="1" customWidth="1"/>
    <col min="6313" max="6313" width="9" style="1" customWidth="1"/>
    <col min="6314" max="6314" width="9.7109375" style="1" customWidth="1"/>
    <col min="6315" max="6315" width="9.28515625" style="1" customWidth="1"/>
    <col min="6316" max="6316" width="8.7109375" style="1" customWidth="1"/>
    <col min="6317" max="6317" width="6.85546875" style="1" customWidth="1"/>
    <col min="6318" max="6562" width="9.140625" style="1" customWidth="1"/>
    <col min="6563" max="6563" width="3.7109375" style="1"/>
    <col min="6564" max="6564" width="4.5703125" style="1" customWidth="1"/>
    <col min="6565" max="6565" width="5.85546875" style="1" customWidth="1"/>
    <col min="6566" max="6566" width="36" style="1" customWidth="1"/>
    <col min="6567" max="6567" width="9.7109375" style="1" customWidth="1"/>
    <col min="6568" max="6568" width="11.85546875" style="1" customWidth="1"/>
    <col min="6569" max="6569" width="9" style="1" customWidth="1"/>
    <col min="6570" max="6570" width="9.7109375" style="1" customWidth="1"/>
    <col min="6571" max="6571" width="9.28515625" style="1" customWidth="1"/>
    <col min="6572" max="6572" width="8.7109375" style="1" customWidth="1"/>
    <col min="6573" max="6573" width="6.85546875" style="1" customWidth="1"/>
    <col min="6574" max="6818" width="9.140625" style="1" customWidth="1"/>
    <col min="6819" max="6819" width="3.7109375" style="1"/>
    <col min="6820" max="6820" width="4.5703125" style="1" customWidth="1"/>
    <col min="6821" max="6821" width="5.85546875" style="1" customWidth="1"/>
    <col min="6822" max="6822" width="36" style="1" customWidth="1"/>
    <col min="6823" max="6823" width="9.7109375" style="1" customWidth="1"/>
    <col min="6824" max="6824" width="11.85546875" style="1" customWidth="1"/>
    <col min="6825" max="6825" width="9" style="1" customWidth="1"/>
    <col min="6826" max="6826" width="9.7109375" style="1" customWidth="1"/>
    <col min="6827" max="6827" width="9.28515625" style="1" customWidth="1"/>
    <col min="6828" max="6828" width="8.7109375" style="1" customWidth="1"/>
    <col min="6829" max="6829" width="6.85546875" style="1" customWidth="1"/>
    <col min="6830" max="7074" width="9.140625" style="1" customWidth="1"/>
    <col min="7075" max="7075" width="3.7109375" style="1"/>
    <col min="7076" max="7076" width="4.5703125" style="1" customWidth="1"/>
    <col min="7077" max="7077" width="5.85546875" style="1" customWidth="1"/>
    <col min="7078" max="7078" width="36" style="1" customWidth="1"/>
    <col min="7079" max="7079" width="9.7109375" style="1" customWidth="1"/>
    <col min="7080" max="7080" width="11.85546875" style="1" customWidth="1"/>
    <col min="7081" max="7081" width="9" style="1" customWidth="1"/>
    <col min="7082" max="7082" width="9.7109375" style="1" customWidth="1"/>
    <col min="7083" max="7083" width="9.28515625" style="1" customWidth="1"/>
    <col min="7084" max="7084" width="8.7109375" style="1" customWidth="1"/>
    <col min="7085" max="7085" width="6.85546875" style="1" customWidth="1"/>
    <col min="7086" max="7330" width="9.140625" style="1" customWidth="1"/>
    <col min="7331" max="7331" width="3.7109375" style="1"/>
    <col min="7332" max="7332" width="4.5703125" style="1" customWidth="1"/>
    <col min="7333" max="7333" width="5.85546875" style="1" customWidth="1"/>
    <col min="7334" max="7334" width="36" style="1" customWidth="1"/>
    <col min="7335" max="7335" width="9.7109375" style="1" customWidth="1"/>
    <col min="7336" max="7336" width="11.85546875" style="1" customWidth="1"/>
    <col min="7337" max="7337" width="9" style="1" customWidth="1"/>
    <col min="7338" max="7338" width="9.7109375" style="1" customWidth="1"/>
    <col min="7339" max="7339" width="9.28515625" style="1" customWidth="1"/>
    <col min="7340" max="7340" width="8.7109375" style="1" customWidth="1"/>
    <col min="7341" max="7341" width="6.85546875" style="1" customWidth="1"/>
    <col min="7342" max="7586" width="9.140625" style="1" customWidth="1"/>
    <col min="7587" max="7587" width="3.7109375" style="1"/>
    <col min="7588" max="7588" width="4.5703125" style="1" customWidth="1"/>
    <col min="7589" max="7589" width="5.85546875" style="1" customWidth="1"/>
    <col min="7590" max="7590" width="36" style="1" customWidth="1"/>
    <col min="7591" max="7591" width="9.7109375" style="1" customWidth="1"/>
    <col min="7592" max="7592" width="11.85546875" style="1" customWidth="1"/>
    <col min="7593" max="7593" width="9" style="1" customWidth="1"/>
    <col min="7594" max="7594" width="9.7109375" style="1" customWidth="1"/>
    <col min="7595" max="7595" width="9.28515625" style="1" customWidth="1"/>
    <col min="7596" max="7596" width="8.7109375" style="1" customWidth="1"/>
    <col min="7597" max="7597" width="6.85546875" style="1" customWidth="1"/>
    <col min="7598" max="7842" width="9.140625" style="1" customWidth="1"/>
    <col min="7843" max="7843" width="3.7109375" style="1"/>
    <col min="7844" max="7844" width="4.5703125" style="1" customWidth="1"/>
    <col min="7845" max="7845" width="5.85546875" style="1" customWidth="1"/>
    <col min="7846" max="7846" width="36" style="1" customWidth="1"/>
    <col min="7847" max="7847" width="9.7109375" style="1" customWidth="1"/>
    <col min="7848" max="7848" width="11.85546875" style="1" customWidth="1"/>
    <col min="7849" max="7849" width="9" style="1" customWidth="1"/>
    <col min="7850" max="7850" width="9.7109375" style="1" customWidth="1"/>
    <col min="7851" max="7851" width="9.28515625" style="1" customWidth="1"/>
    <col min="7852" max="7852" width="8.7109375" style="1" customWidth="1"/>
    <col min="7853" max="7853" width="6.85546875" style="1" customWidth="1"/>
    <col min="7854" max="8098" width="9.140625" style="1" customWidth="1"/>
    <col min="8099" max="8099" width="3.7109375" style="1"/>
    <col min="8100" max="8100" width="4.5703125" style="1" customWidth="1"/>
    <col min="8101" max="8101" width="5.85546875" style="1" customWidth="1"/>
    <col min="8102" max="8102" width="36" style="1" customWidth="1"/>
    <col min="8103" max="8103" width="9.7109375" style="1" customWidth="1"/>
    <col min="8104" max="8104" width="11.85546875" style="1" customWidth="1"/>
    <col min="8105" max="8105" width="9" style="1" customWidth="1"/>
    <col min="8106" max="8106" width="9.7109375" style="1" customWidth="1"/>
    <col min="8107" max="8107" width="9.28515625" style="1" customWidth="1"/>
    <col min="8108" max="8108" width="8.7109375" style="1" customWidth="1"/>
    <col min="8109" max="8109" width="6.85546875" style="1" customWidth="1"/>
    <col min="8110" max="8354" width="9.140625" style="1" customWidth="1"/>
    <col min="8355" max="8355" width="3.7109375" style="1"/>
    <col min="8356" max="8356" width="4.5703125" style="1" customWidth="1"/>
    <col min="8357" max="8357" width="5.85546875" style="1" customWidth="1"/>
    <col min="8358" max="8358" width="36" style="1" customWidth="1"/>
    <col min="8359" max="8359" width="9.7109375" style="1" customWidth="1"/>
    <col min="8360" max="8360" width="11.85546875" style="1" customWidth="1"/>
    <col min="8361" max="8361" width="9" style="1" customWidth="1"/>
    <col min="8362" max="8362" width="9.7109375" style="1" customWidth="1"/>
    <col min="8363" max="8363" width="9.28515625" style="1" customWidth="1"/>
    <col min="8364" max="8364" width="8.7109375" style="1" customWidth="1"/>
    <col min="8365" max="8365" width="6.85546875" style="1" customWidth="1"/>
    <col min="8366" max="8610" width="9.140625" style="1" customWidth="1"/>
    <col min="8611" max="8611" width="3.7109375" style="1"/>
    <col min="8612" max="8612" width="4.5703125" style="1" customWidth="1"/>
    <col min="8613" max="8613" width="5.85546875" style="1" customWidth="1"/>
    <col min="8614" max="8614" width="36" style="1" customWidth="1"/>
    <col min="8615" max="8615" width="9.7109375" style="1" customWidth="1"/>
    <col min="8616" max="8616" width="11.85546875" style="1" customWidth="1"/>
    <col min="8617" max="8617" width="9" style="1" customWidth="1"/>
    <col min="8618" max="8618" width="9.7109375" style="1" customWidth="1"/>
    <col min="8619" max="8619" width="9.28515625" style="1" customWidth="1"/>
    <col min="8620" max="8620" width="8.7109375" style="1" customWidth="1"/>
    <col min="8621" max="8621" width="6.85546875" style="1" customWidth="1"/>
    <col min="8622" max="8866" width="9.140625" style="1" customWidth="1"/>
    <col min="8867" max="8867" width="3.7109375" style="1"/>
    <col min="8868" max="8868" width="4.5703125" style="1" customWidth="1"/>
    <col min="8869" max="8869" width="5.85546875" style="1" customWidth="1"/>
    <col min="8870" max="8870" width="36" style="1" customWidth="1"/>
    <col min="8871" max="8871" width="9.7109375" style="1" customWidth="1"/>
    <col min="8872" max="8872" width="11.85546875" style="1" customWidth="1"/>
    <col min="8873" max="8873" width="9" style="1" customWidth="1"/>
    <col min="8874" max="8874" width="9.7109375" style="1" customWidth="1"/>
    <col min="8875" max="8875" width="9.28515625" style="1" customWidth="1"/>
    <col min="8876" max="8876" width="8.7109375" style="1" customWidth="1"/>
    <col min="8877" max="8877" width="6.85546875" style="1" customWidth="1"/>
    <col min="8878" max="9122" width="9.140625" style="1" customWidth="1"/>
    <col min="9123" max="9123" width="3.7109375" style="1"/>
    <col min="9124" max="9124" width="4.5703125" style="1" customWidth="1"/>
    <col min="9125" max="9125" width="5.85546875" style="1" customWidth="1"/>
    <col min="9126" max="9126" width="36" style="1" customWidth="1"/>
    <col min="9127" max="9127" width="9.7109375" style="1" customWidth="1"/>
    <col min="9128" max="9128" width="11.85546875" style="1" customWidth="1"/>
    <col min="9129" max="9129" width="9" style="1" customWidth="1"/>
    <col min="9130" max="9130" width="9.7109375" style="1" customWidth="1"/>
    <col min="9131" max="9131" width="9.28515625" style="1" customWidth="1"/>
    <col min="9132" max="9132" width="8.7109375" style="1" customWidth="1"/>
    <col min="9133" max="9133" width="6.85546875" style="1" customWidth="1"/>
    <col min="9134" max="9378" width="9.140625" style="1" customWidth="1"/>
    <col min="9379" max="9379" width="3.7109375" style="1"/>
    <col min="9380" max="9380" width="4.5703125" style="1" customWidth="1"/>
    <col min="9381" max="9381" width="5.85546875" style="1" customWidth="1"/>
    <col min="9382" max="9382" width="36" style="1" customWidth="1"/>
    <col min="9383" max="9383" width="9.7109375" style="1" customWidth="1"/>
    <col min="9384" max="9384" width="11.85546875" style="1" customWidth="1"/>
    <col min="9385" max="9385" width="9" style="1" customWidth="1"/>
    <col min="9386" max="9386" width="9.7109375" style="1" customWidth="1"/>
    <col min="9387" max="9387" width="9.28515625" style="1" customWidth="1"/>
    <col min="9388" max="9388" width="8.7109375" style="1" customWidth="1"/>
    <col min="9389" max="9389" width="6.85546875" style="1" customWidth="1"/>
    <col min="9390" max="9634" width="9.140625" style="1" customWidth="1"/>
    <col min="9635" max="9635" width="3.7109375" style="1"/>
    <col min="9636" max="9636" width="4.5703125" style="1" customWidth="1"/>
    <col min="9637" max="9637" width="5.85546875" style="1" customWidth="1"/>
    <col min="9638" max="9638" width="36" style="1" customWidth="1"/>
    <col min="9639" max="9639" width="9.7109375" style="1" customWidth="1"/>
    <col min="9640" max="9640" width="11.85546875" style="1" customWidth="1"/>
    <col min="9641" max="9641" width="9" style="1" customWidth="1"/>
    <col min="9642" max="9642" width="9.7109375" style="1" customWidth="1"/>
    <col min="9643" max="9643" width="9.28515625" style="1" customWidth="1"/>
    <col min="9644" max="9644" width="8.7109375" style="1" customWidth="1"/>
    <col min="9645" max="9645" width="6.85546875" style="1" customWidth="1"/>
    <col min="9646" max="9890" width="9.140625" style="1" customWidth="1"/>
    <col min="9891" max="9891" width="3.7109375" style="1"/>
    <col min="9892" max="9892" width="4.5703125" style="1" customWidth="1"/>
    <col min="9893" max="9893" width="5.85546875" style="1" customWidth="1"/>
    <col min="9894" max="9894" width="36" style="1" customWidth="1"/>
    <col min="9895" max="9895" width="9.7109375" style="1" customWidth="1"/>
    <col min="9896" max="9896" width="11.85546875" style="1" customWidth="1"/>
    <col min="9897" max="9897" width="9" style="1" customWidth="1"/>
    <col min="9898" max="9898" width="9.7109375" style="1" customWidth="1"/>
    <col min="9899" max="9899" width="9.28515625" style="1" customWidth="1"/>
    <col min="9900" max="9900" width="8.7109375" style="1" customWidth="1"/>
    <col min="9901" max="9901" width="6.85546875" style="1" customWidth="1"/>
    <col min="9902" max="10146" width="9.140625" style="1" customWidth="1"/>
    <col min="10147" max="10147" width="3.7109375" style="1"/>
    <col min="10148" max="10148" width="4.5703125" style="1" customWidth="1"/>
    <col min="10149" max="10149" width="5.85546875" style="1" customWidth="1"/>
    <col min="10150" max="10150" width="36" style="1" customWidth="1"/>
    <col min="10151" max="10151" width="9.7109375" style="1" customWidth="1"/>
    <col min="10152" max="10152" width="11.85546875" style="1" customWidth="1"/>
    <col min="10153" max="10153" width="9" style="1" customWidth="1"/>
    <col min="10154" max="10154" width="9.7109375" style="1" customWidth="1"/>
    <col min="10155" max="10155" width="9.28515625" style="1" customWidth="1"/>
    <col min="10156" max="10156" width="8.7109375" style="1" customWidth="1"/>
    <col min="10157" max="10157" width="6.85546875" style="1" customWidth="1"/>
    <col min="10158" max="10402" width="9.140625" style="1" customWidth="1"/>
    <col min="10403" max="10403" width="3.7109375" style="1"/>
    <col min="10404" max="10404" width="4.5703125" style="1" customWidth="1"/>
    <col min="10405" max="10405" width="5.85546875" style="1" customWidth="1"/>
    <col min="10406" max="10406" width="36" style="1" customWidth="1"/>
    <col min="10407" max="10407" width="9.7109375" style="1" customWidth="1"/>
    <col min="10408" max="10408" width="11.85546875" style="1" customWidth="1"/>
    <col min="10409" max="10409" width="9" style="1" customWidth="1"/>
    <col min="10410" max="10410" width="9.7109375" style="1" customWidth="1"/>
    <col min="10411" max="10411" width="9.28515625" style="1" customWidth="1"/>
    <col min="10412" max="10412" width="8.7109375" style="1" customWidth="1"/>
    <col min="10413" max="10413" width="6.85546875" style="1" customWidth="1"/>
    <col min="10414" max="10658" width="9.140625" style="1" customWidth="1"/>
    <col min="10659" max="10659" width="3.7109375" style="1"/>
    <col min="10660" max="10660" width="4.5703125" style="1" customWidth="1"/>
    <col min="10661" max="10661" width="5.85546875" style="1" customWidth="1"/>
    <col min="10662" max="10662" width="36" style="1" customWidth="1"/>
    <col min="10663" max="10663" width="9.7109375" style="1" customWidth="1"/>
    <col min="10664" max="10664" width="11.85546875" style="1" customWidth="1"/>
    <col min="10665" max="10665" width="9" style="1" customWidth="1"/>
    <col min="10666" max="10666" width="9.7109375" style="1" customWidth="1"/>
    <col min="10667" max="10667" width="9.28515625" style="1" customWidth="1"/>
    <col min="10668" max="10668" width="8.7109375" style="1" customWidth="1"/>
    <col min="10669" max="10669" width="6.85546875" style="1" customWidth="1"/>
    <col min="10670" max="10914" width="9.140625" style="1" customWidth="1"/>
    <col min="10915" max="10915" width="3.7109375" style="1"/>
    <col min="10916" max="10916" width="4.5703125" style="1" customWidth="1"/>
    <col min="10917" max="10917" width="5.85546875" style="1" customWidth="1"/>
    <col min="10918" max="10918" width="36" style="1" customWidth="1"/>
    <col min="10919" max="10919" width="9.7109375" style="1" customWidth="1"/>
    <col min="10920" max="10920" width="11.85546875" style="1" customWidth="1"/>
    <col min="10921" max="10921" width="9" style="1" customWidth="1"/>
    <col min="10922" max="10922" width="9.7109375" style="1" customWidth="1"/>
    <col min="10923" max="10923" width="9.28515625" style="1" customWidth="1"/>
    <col min="10924" max="10924" width="8.7109375" style="1" customWidth="1"/>
    <col min="10925" max="10925" width="6.85546875" style="1" customWidth="1"/>
    <col min="10926" max="11170" width="9.140625" style="1" customWidth="1"/>
    <col min="11171" max="11171" width="3.7109375" style="1"/>
    <col min="11172" max="11172" width="4.5703125" style="1" customWidth="1"/>
    <col min="11173" max="11173" width="5.85546875" style="1" customWidth="1"/>
    <col min="11174" max="11174" width="36" style="1" customWidth="1"/>
    <col min="11175" max="11175" width="9.7109375" style="1" customWidth="1"/>
    <col min="11176" max="11176" width="11.85546875" style="1" customWidth="1"/>
    <col min="11177" max="11177" width="9" style="1" customWidth="1"/>
    <col min="11178" max="11178" width="9.7109375" style="1" customWidth="1"/>
    <col min="11179" max="11179" width="9.28515625" style="1" customWidth="1"/>
    <col min="11180" max="11180" width="8.7109375" style="1" customWidth="1"/>
    <col min="11181" max="11181" width="6.85546875" style="1" customWidth="1"/>
    <col min="11182" max="11426" width="9.140625" style="1" customWidth="1"/>
    <col min="11427" max="11427" width="3.7109375" style="1"/>
    <col min="11428" max="11428" width="4.5703125" style="1" customWidth="1"/>
    <col min="11429" max="11429" width="5.85546875" style="1" customWidth="1"/>
    <col min="11430" max="11430" width="36" style="1" customWidth="1"/>
    <col min="11431" max="11431" width="9.7109375" style="1" customWidth="1"/>
    <col min="11432" max="11432" width="11.85546875" style="1" customWidth="1"/>
    <col min="11433" max="11433" width="9" style="1" customWidth="1"/>
    <col min="11434" max="11434" width="9.7109375" style="1" customWidth="1"/>
    <col min="11435" max="11435" width="9.28515625" style="1" customWidth="1"/>
    <col min="11436" max="11436" width="8.7109375" style="1" customWidth="1"/>
    <col min="11437" max="11437" width="6.85546875" style="1" customWidth="1"/>
    <col min="11438" max="11682" width="9.140625" style="1" customWidth="1"/>
    <col min="11683" max="11683" width="3.7109375" style="1"/>
    <col min="11684" max="11684" width="4.5703125" style="1" customWidth="1"/>
    <col min="11685" max="11685" width="5.85546875" style="1" customWidth="1"/>
    <col min="11686" max="11686" width="36" style="1" customWidth="1"/>
    <col min="11687" max="11687" width="9.7109375" style="1" customWidth="1"/>
    <col min="11688" max="11688" width="11.85546875" style="1" customWidth="1"/>
    <col min="11689" max="11689" width="9" style="1" customWidth="1"/>
    <col min="11690" max="11690" width="9.7109375" style="1" customWidth="1"/>
    <col min="11691" max="11691" width="9.28515625" style="1" customWidth="1"/>
    <col min="11692" max="11692" width="8.7109375" style="1" customWidth="1"/>
    <col min="11693" max="11693" width="6.85546875" style="1" customWidth="1"/>
    <col min="11694" max="11938" width="9.140625" style="1" customWidth="1"/>
    <col min="11939" max="11939" width="3.7109375" style="1"/>
    <col min="11940" max="11940" width="4.5703125" style="1" customWidth="1"/>
    <col min="11941" max="11941" width="5.85546875" style="1" customWidth="1"/>
    <col min="11942" max="11942" width="36" style="1" customWidth="1"/>
    <col min="11943" max="11943" width="9.7109375" style="1" customWidth="1"/>
    <col min="11944" max="11944" width="11.85546875" style="1" customWidth="1"/>
    <col min="11945" max="11945" width="9" style="1" customWidth="1"/>
    <col min="11946" max="11946" width="9.7109375" style="1" customWidth="1"/>
    <col min="11947" max="11947" width="9.28515625" style="1" customWidth="1"/>
    <col min="11948" max="11948" width="8.7109375" style="1" customWidth="1"/>
    <col min="11949" max="11949" width="6.85546875" style="1" customWidth="1"/>
    <col min="11950" max="12194" width="9.140625" style="1" customWidth="1"/>
    <col min="12195" max="12195" width="3.7109375" style="1"/>
    <col min="12196" max="12196" width="4.5703125" style="1" customWidth="1"/>
    <col min="12197" max="12197" width="5.85546875" style="1" customWidth="1"/>
    <col min="12198" max="12198" width="36" style="1" customWidth="1"/>
    <col min="12199" max="12199" width="9.7109375" style="1" customWidth="1"/>
    <col min="12200" max="12200" width="11.85546875" style="1" customWidth="1"/>
    <col min="12201" max="12201" width="9" style="1" customWidth="1"/>
    <col min="12202" max="12202" width="9.7109375" style="1" customWidth="1"/>
    <col min="12203" max="12203" width="9.28515625" style="1" customWidth="1"/>
    <col min="12204" max="12204" width="8.7109375" style="1" customWidth="1"/>
    <col min="12205" max="12205" width="6.85546875" style="1" customWidth="1"/>
    <col min="12206" max="12450" width="9.140625" style="1" customWidth="1"/>
    <col min="12451" max="12451" width="3.7109375" style="1"/>
    <col min="12452" max="12452" width="4.5703125" style="1" customWidth="1"/>
    <col min="12453" max="12453" width="5.85546875" style="1" customWidth="1"/>
    <col min="12454" max="12454" width="36" style="1" customWidth="1"/>
    <col min="12455" max="12455" width="9.7109375" style="1" customWidth="1"/>
    <col min="12456" max="12456" width="11.85546875" style="1" customWidth="1"/>
    <col min="12457" max="12457" width="9" style="1" customWidth="1"/>
    <col min="12458" max="12458" width="9.7109375" style="1" customWidth="1"/>
    <col min="12459" max="12459" width="9.28515625" style="1" customWidth="1"/>
    <col min="12460" max="12460" width="8.7109375" style="1" customWidth="1"/>
    <col min="12461" max="12461" width="6.85546875" style="1" customWidth="1"/>
    <col min="12462" max="12706" width="9.140625" style="1" customWidth="1"/>
    <col min="12707" max="12707" width="3.7109375" style="1"/>
    <col min="12708" max="12708" width="4.5703125" style="1" customWidth="1"/>
    <col min="12709" max="12709" width="5.85546875" style="1" customWidth="1"/>
    <col min="12710" max="12710" width="36" style="1" customWidth="1"/>
    <col min="12711" max="12711" width="9.7109375" style="1" customWidth="1"/>
    <col min="12712" max="12712" width="11.85546875" style="1" customWidth="1"/>
    <col min="12713" max="12713" width="9" style="1" customWidth="1"/>
    <col min="12714" max="12714" width="9.7109375" style="1" customWidth="1"/>
    <col min="12715" max="12715" width="9.28515625" style="1" customWidth="1"/>
    <col min="12716" max="12716" width="8.7109375" style="1" customWidth="1"/>
    <col min="12717" max="12717" width="6.85546875" style="1" customWidth="1"/>
    <col min="12718" max="12962" width="9.140625" style="1" customWidth="1"/>
    <col min="12963" max="12963" width="3.7109375" style="1"/>
    <col min="12964" max="12964" width="4.5703125" style="1" customWidth="1"/>
    <col min="12965" max="12965" width="5.85546875" style="1" customWidth="1"/>
    <col min="12966" max="12966" width="36" style="1" customWidth="1"/>
    <col min="12967" max="12967" width="9.7109375" style="1" customWidth="1"/>
    <col min="12968" max="12968" width="11.85546875" style="1" customWidth="1"/>
    <col min="12969" max="12969" width="9" style="1" customWidth="1"/>
    <col min="12970" max="12970" width="9.7109375" style="1" customWidth="1"/>
    <col min="12971" max="12971" width="9.28515625" style="1" customWidth="1"/>
    <col min="12972" max="12972" width="8.7109375" style="1" customWidth="1"/>
    <col min="12973" max="12973" width="6.85546875" style="1" customWidth="1"/>
    <col min="12974" max="13218" width="9.140625" style="1" customWidth="1"/>
    <col min="13219" max="13219" width="3.7109375" style="1"/>
    <col min="13220" max="13220" width="4.5703125" style="1" customWidth="1"/>
    <col min="13221" max="13221" width="5.85546875" style="1" customWidth="1"/>
    <col min="13222" max="13222" width="36" style="1" customWidth="1"/>
    <col min="13223" max="13223" width="9.7109375" style="1" customWidth="1"/>
    <col min="13224" max="13224" width="11.85546875" style="1" customWidth="1"/>
    <col min="13225" max="13225" width="9" style="1" customWidth="1"/>
    <col min="13226" max="13226" width="9.7109375" style="1" customWidth="1"/>
    <col min="13227" max="13227" width="9.28515625" style="1" customWidth="1"/>
    <col min="13228" max="13228" width="8.7109375" style="1" customWidth="1"/>
    <col min="13229" max="13229" width="6.85546875" style="1" customWidth="1"/>
    <col min="13230" max="13474" width="9.140625" style="1" customWidth="1"/>
    <col min="13475" max="13475" width="3.7109375" style="1"/>
    <col min="13476" max="13476" width="4.5703125" style="1" customWidth="1"/>
    <col min="13477" max="13477" width="5.85546875" style="1" customWidth="1"/>
    <col min="13478" max="13478" width="36" style="1" customWidth="1"/>
    <col min="13479" max="13479" width="9.7109375" style="1" customWidth="1"/>
    <col min="13480" max="13480" width="11.85546875" style="1" customWidth="1"/>
    <col min="13481" max="13481" width="9" style="1" customWidth="1"/>
    <col min="13482" max="13482" width="9.7109375" style="1" customWidth="1"/>
    <col min="13483" max="13483" width="9.28515625" style="1" customWidth="1"/>
    <col min="13484" max="13484" width="8.7109375" style="1" customWidth="1"/>
    <col min="13485" max="13485" width="6.85546875" style="1" customWidth="1"/>
    <col min="13486" max="13730" width="9.140625" style="1" customWidth="1"/>
    <col min="13731" max="13731" width="3.7109375" style="1"/>
    <col min="13732" max="13732" width="4.5703125" style="1" customWidth="1"/>
    <col min="13733" max="13733" width="5.85546875" style="1" customWidth="1"/>
    <col min="13734" max="13734" width="36" style="1" customWidth="1"/>
    <col min="13735" max="13735" width="9.7109375" style="1" customWidth="1"/>
    <col min="13736" max="13736" width="11.85546875" style="1" customWidth="1"/>
    <col min="13737" max="13737" width="9" style="1" customWidth="1"/>
    <col min="13738" max="13738" width="9.7109375" style="1" customWidth="1"/>
    <col min="13739" max="13739" width="9.28515625" style="1" customWidth="1"/>
    <col min="13740" max="13740" width="8.7109375" style="1" customWidth="1"/>
    <col min="13741" max="13741" width="6.85546875" style="1" customWidth="1"/>
    <col min="13742" max="13986" width="9.140625" style="1" customWidth="1"/>
    <col min="13987" max="13987" width="3.7109375" style="1"/>
    <col min="13988" max="13988" width="4.5703125" style="1" customWidth="1"/>
    <col min="13989" max="13989" width="5.85546875" style="1" customWidth="1"/>
    <col min="13990" max="13990" width="36" style="1" customWidth="1"/>
    <col min="13991" max="13991" width="9.7109375" style="1" customWidth="1"/>
    <col min="13992" max="13992" width="11.85546875" style="1" customWidth="1"/>
    <col min="13993" max="13993" width="9" style="1" customWidth="1"/>
    <col min="13994" max="13994" width="9.7109375" style="1" customWidth="1"/>
    <col min="13995" max="13995" width="9.28515625" style="1" customWidth="1"/>
    <col min="13996" max="13996" width="8.7109375" style="1" customWidth="1"/>
    <col min="13997" max="13997" width="6.85546875" style="1" customWidth="1"/>
    <col min="13998" max="14242" width="9.140625" style="1" customWidth="1"/>
    <col min="14243" max="14243" width="3.7109375" style="1"/>
    <col min="14244" max="14244" width="4.5703125" style="1" customWidth="1"/>
    <col min="14245" max="14245" width="5.85546875" style="1" customWidth="1"/>
    <col min="14246" max="14246" width="36" style="1" customWidth="1"/>
    <col min="14247" max="14247" width="9.7109375" style="1" customWidth="1"/>
    <col min="14248" max="14248" width="11.85546875" style="1" customWidth="1"/>
    <col min="14249" max="14249" width="9" style="1" customWidth="1"/>
    <col min="14250" max="14250" width="9.7109375" style="1" customWidth="1"/>
    <col min="14251" max="14251" width="9.28515625" style="1" customWidth="1"/>
    <col min="14252" max="14252" width="8.7109375" style="1" customWidth="1"/>
    <col min="14253" max="14253" width="6.85546875" style="1" customWidth="1"/>
    <col min="14254" max="14498" width="9.140625" style="1" customWidth="1"/>
    <col min="14499" max="14499" width="3.7109375" style="1"/>
    <col min="14500" max="14500" width="4.5703125" style="1" customWidth="1"/>
    <col min="14501" max="14501" width="5.85546875" style="1" customWidth="1"/>
    <col min="14502" max="14502" width="36" style="1" customWidth="1"/>
    <col min="14503" max="14503" width="9.7109375" style="1" customWidth="1"/>
    <col min="14504" max="14504" width="11.85546875" style="1" customWidth="1"/>
    <col min="14505" max="14505" width="9" style="1" customWidth="1"/>
    <col min="14506" max="14506" width="9.7109375" style="1" customWidth="1"/>
    <col min="14507" max="14507" width="9.28515625" style="1" customWidth="1"/>
    <col min="14508" max="14508" width="8.7109375" style="1" customWidth="1"/>
    <col min="14509" max="14509" width="6.85546875" style="1" customWidth="1"/>
    <col min="14510" max="14754" width="9.140625" style="1" customWidth="1"/>
    <col min="14755" max="14755" width="3.7109375" style="1"/>
    <col min="14756" max="14756" width="4.5703125" style="1" customWidth="1"/>
    <col min="14757" max="14757" width="5.85546875" style="1" customWidth="1"/>
    <col min="14758" max="14758" width="36" style="1" customWidth="1"/>
    <col min="14759" max="14759" width="9.7109375" style="1" customWidth="1"/>
    <col min="14760" max="14760" width="11.85546875" style="1" customWidth="1"/>
    <col min="14761" max="14761" width="9" style="1" customWidth="1"/>
    <col min="14762" max="14762" width="9.7109375" style="1" customWidth="1"/>
    <col min="14763" max="14763" width="9.28515625" style="1" customWidth="1"/>
    <col min="14764" max="14764" width="8.7109375" style="1" customWidth="1"/>
    <col min="14765" max="14765" width="6.85546875" style="1" customWidth="1"/>
    <col min="14766" max="15010" width="9.140625" style="1" customWidth="1"/>
    <col min="15011" max="15011" width="3.7109375" style="1"/>
    <col min="15012" max="15012" width="4.5703125" style="1" customWidth="1"/>
    <col min="15013" max="15013" width="5.85546875" style="1" customWidth="1"/>
    <col min="15014" max="15014" width="36" style="1" customWidth="1"/>
    <col min="15015" max="15015" width="9.7109375" style="1" customWidth="1"/>
    <col min="15016" max="15016" width="11.85546875" style="1" customWidth="1"/>
    <col min="15017" max="15017" width="9" style="1" customWidth="1"/>
    <col min="15018" max="15018" width="9.7109375" style="1" customWidth="1"/>
    <col min="15019" max="15019" width="9.28515625" style="1" customWidth="1"/>
    <col min="15020" max="15020" width="8.7109375" style="1" customWidth="1"/>
    <col min="15021" max="15021" width="6.85546875" style="1" customWidth="1"/>
    <col min="15022" max="15266" width="9.140625" style="1" customWidth="1"/>
    <col min="15267" max="15267" width="3.7109375" style="1"/>
    <col min="15268" max="15268" width="4.5703125" style="1" customWidth="1"/>
    <col min="15269" max="15269" width="5.85546875" style="1" customWidth="1"/>
    <col min="15270" max="15270" width="36" style="1" customWidth="1"/>
    <col min="15271" max="15271" width="9.7109375" style="1" customWidth="1"/>
    <col min="15272" max="15272" width="11.85546875" style="1" customWidth="1"/>
    <col min="15273" max="15273" width="9" style="1" customWidth="1"/>
    <col min="15274" max="15274" width="9.7109375" style="1" customWidth="1"/>
    <col min="15275" max="15275" width="9.28515625" style="1" customWidth="1"/>
    <col min="15276" max="15276" width="8.7109375" style="1" customWidth="1"/>
    <col min="15277" max="15277" width="6.85546875" style="1" customWidth="1"/>
    <col min="15278" max="15522" width="9.140625" style="1" customWidth="1"/>
    <col min="15523" max="15523" width="3.7109375" style="1"/>
    <col min="15524" max="15524" width="4.5703125" style="1" customWidth="1"/>
    <col min="15525" max="15525" width="5.85546875" style="1" customWidth="1"/>
    <col min="15526" max="15526" width="36" style="1" customWidth="1"/>
    <col min="15527" max="15527" width="9.7109375" style="1" customWidth="1"/>
    <col min="15528" max="15528" width="11.85546875" style="1" customWidth="1"/>
    <col min="15529" max="15529" width="9" style="1" customWidth="1"/>
    <col min="15530" max="15530" width="9.7109375" style="1" customWidth="1"/>
    <col min="15531" max="15531" width="9.28515625" style="1" customWidth="1"/>
    <col min="15532" max="15532" width="8.7109375" style="1" customWidth="1"/>
    <col min="15533" max="15533" width="6.85546875" style="1" customWidth="1"/>
    <col min="15534" max="15778" width="9.140625" style="1" customWidth="1"/>
    <col min="15779" max="15779" width="3.7109375" style="1"/>
    <col min="15780" max="15780" width="4.5703125" style="1" customWidth="1"/>
    <col min="15781" max="15781" width="5.85546875" style="1" customWidth="1"/>
    <col min="15782" max="15782" width="36" style="1" customWidth="1"/>
    <col min="15783" max="15783" width="9.7109375" style="1" customWidth="1"/>
    <col min="15784" max="15784" width="11.85546875" style="1" customWidth="1"/>
    <col min="15785" max="15785" width="9" style="1" customWidth="1"/>
    <col min="15786" max="15786" width="9.7109375" style="1" customWidth="1"/>
    <col min="15787" max="15787" width="9.28515625" style="1" customWidth="1"/>
    <col min="15788" max="15788" width="8.7109375" style="1" customWidth="1"/>
    <col min="15789" max="15789" width="6.85546875" style="1" customWidth="1"/>
    <col min="15790" max="16034" width="9.140625" style="1" customWidth="1"/>
    <col min="16035" max="16035" width="3.7109375" style="1"/>
    <col min="16036" max="16036" width="4.5703125" style="1" customWidth="1"/>
    <col min="16037" max="16037" width="5.85546875" style="1" customWidth="1"/>
    <col min="16038" max="16038" width="36" style="1" customWidth="1"/>
    <col min="16039" max="16039" width="9.7109375" style="1" customWidth="1"/>
    <col min="16040" max="16040" width="11.85546875" style="1" customWidth="1"/>
    <col min="16041" max="16041" width="9" style="1" customWidth="1"/>
    <col min="16042" max="16042" width="9.7109375" style="1" customWidth="1"/>
    <col min="16043" max="16043" width="9.28515625" style="1" customWidth="1"/>
    <col min="16044" max="16044" width="8.7109375" style="1" customWidth="1"/>
    <col min="16045" max="16045" width="6.85546875" style="1" customWidth="1"/>
    <col min="16046" max="16290" width="9.140625" style="1" customWidth="1"/>
    <col min="16291" max="16384" width="3.7109375" style="1"/>
  </cols>
  <sheetData>
    <row r="1" spans="1:9">
      <c r="C1" s="4"/>
      <c r="G1" s="260"/>
      <c r="H1" s="260"/>
      <c r="I1" s="260"/>
    </row>
    <row r="2" spans="1:9">
      <c r="A2" s="290" t="s">
        <v>20</v>
      </c>
      <c r="B2" s="290"/>
      <c r="C2" s="290"/>
      <c r="D2" s="290"/>
      <c r="E2" s="290"/>
      <c r="F2" s="290"/>
      <c r="G2" s="290"/>
      <c r="H2" s="290"/>
      <c r="I2" s="290"/>
    </row>
    <row r="3" spans="1:9">
      <c r="A3" s="2"/>
      <c r="B3" s="2"/>
      <c r="C3" s="2"/>
      <c r="D3" s="2"/>
      <c r="E3" s="2"/>
      <c r="F3" s="2"/>
      <c r="G3" s="2"/>
      <c r="H3" s="2"/>
      <c r="I3" s="2"/>
    </row>
    <row r="4" spans="1:9">
      <c r="A4" s="2"/>
      <c r="B4" s="2"/>
      <c r="C4" s="291" t="s">
        <v>21</v>
      </c>
      <c r="D4" s="291"/>
      <c r="E4" s="291"/>
      <c r="F4" s="291"/>
      <c r="G4" s="291"/>
      <c r="H4" s="291"/>
      <c r="I4" s="291"/>
    </row>
    <row r="5" spans="1:9" ht="11.25" customHeight="1">
      <c r="A5" s="126"/>
      <c r="B5" s="126"/>
      <c r="C5" s="293" t="s">
        <v>64</v>
      </c>
      <c r="D5" s="293"/>
      <c r="E5" s="293"/>
      <c r="F5" s="293"/>
      <c r="G5" s="293"/>
      <c r="H5" s="293"/>
      <c r="I5" s="293"/>
    </row>
    <row r="6" spans="1:9">
      <c r="A6" s="272" t="s">
        <v>22</v>
      </c>
      <c r="B6" s="272"/>
      <c r="C6" s="272"/>
      <c r="D6" s="292" t="str">
        <f>'Kopt a+c+n'!B13</f>
        <v>Daudzdzīvokļu dzīvojamā ēka</v>
      </c>
      <c r="E6" s="292"/>
      <c r="F6" s="292"/>
      <c r="G6" s="292"/>
      <c r="H6" s="292"/>
      <c r="I6" s="292"/>
    </row>
    <row r="7" spans="1:9">
      <c r="A7" s="272" t="s">
        <v>6</v>
      </c>
      <c r="B7" s="272"/>
      <c r="C7" s="272"/>
      <c r="D7" s="273" t="str">
        <f>'Kopt a+c+n'!B14</f>
        <v>Daudzdzīvokļu dzīvojamās ēkas energoefektivitātes paaugstināšana</v>
      </c>
      <c r="E7" s="273"/>
      <c r="F7" s="273"/>
      <c r="G7" s="273"/>
      <c r="H7" s="273"/>
      <c r="I7" s="273"/>
    </row>
    <row r="8" spans="1:9">
      <c r="A8" s="278" t="s">
        <v>23</v>
      </c>
      <c r="B8" s="278"/>
      <c r="C8" s="278"/>
      <c r="D8" s="273" t="str">
        <f>'Kopt a+c+n'!B15</f>
        <v>Zemgales iela 41, Olaine, Olaines novads, LV-2114</v>
      </c>
      <c r="E8" s="273"/>
      <c r="F8" s="273"/>
      <c r="G8" s="273"/>
      <c r="H8" s="273"/>
      <c r="I8" s="273"/>
    </row>
    <row r="9" spans="1:9">
      <c r="A9" s="278" t="s">
        <v>24</v>
      </c>
      <c r="B9" s="278"/>
      <c r="C9" s="278"/>
      <c r="D9" s="273" t="str">
        <f>'Kopt a+c+n'!B16</f>
        <v>Iepirkums Nr. AS OŪS 2024/01_E</v>
      </c>
      <c r="E9" s="273"/>
      <c r="F9" s="273"/>
      <c r="G9" s="273"/>
      <c r="H9" s="273"/>
      <c r="I9" s="273"/>
    </row>
    <row r="10" spans="1:9">
      <c r="C10" s="4" t="s">
        <v>25</v>
      </c>
      <c r="D10" s="279">
        <f>E52</f>
        <v>0</v>
      </c>
      <c r="E10" s="279"/>
      <c r="F10" s="67"/>
      <c r="G10" s="67"/>
      <c r="H10" s="67"/>
      <c r="I10" s="67"/>
    </row>
    <row r="11" spans="1:9">
      <c r="C11" s="4" t="s">
        <v>26</v>
      </c>
      <c r="D11" s="279">
        <f>I48</f>
        <v>0</v>
      </c>
      <c r="E11" s="279"/>
      <c r="F11" s="67"/>
      <c r="G11" s="67"/>
      <c r="H11" s="67"/>
      <c r="I11" s="67"/>
    </row>
    <row r="12" spans="1:9" ht="12" thickBot="1">
      <c r="F12" s="21"/>
      <c r="G12" s="21"/>
      <c r="H12" s="21"/>
      <c r="I12" s="21"/>
    </row>
    <row r="13" spans="1:9">
      <c r="A13" s="282" t="s">
        <v>27</v>
      </c>
      <c r="B13" s="284" t="s">
        <v>28</v>
      </c>
      <c r="C13" s="286" t="s">
        <v>29</v>
      </c>
      <c r="D13" s="287"/>
      <c r="E13" s="280" t="s">
        <v>30</v>
      </c>
      <c r="F13" s="274" t="s">
        <v>31</v>
      </c>
      <c r="G13" s="275"/>
      <c r="H13" s="275"/>
      <c r="I13" s="276" t="s">
        <v>32</v>
      </c>
    </row>
    <row r="14" spans="1:9" ht="23.25" thickBot="1">
      <c r="A14" s="283"/>
      <c r="B14" s="285"/>
      <c r="C14" s="288"/>
      <c r="D14" s="289"/>
      <c r="E14" s="281"/>
      <c r="F14" s="22" t="s">
        <v>33</v>
      </c>
      <c r="G14" s="23" t="s">
        <v>34</v>
      </c>
      <c r="H14" s="23" t="s">
        <v>35</v>
      </c>
      <c r="I14" s="277"/>
    </row>
    <row r="15" spans="1:9">
      <c r="A15" s="63">
        <f>IF(E15=0,0,IF(COUNTBLANK(E15)=1,0,COUNTA($E$15:E15)))</f>
        <v>0</v>
      </c>
      <c r="B15" s="85">
        <f>'Kops a'!B15</f>
        <v>0</v>
      </c>
      <c r="C15" s="296" t="str">
        <f>'Kops a'!C15:D15</f>
        <v>Būvlaukuma sagatavošana</v>
      </c>
      <c r="D15" s="297"/>
      <c r="E15" s="117">
        <f>'Kops a'!E15</f>
        <v>0</v>
      </c>
      <c r="F15" s="79">
        <f>'Kops a'!F15</f>
        <v>0</v>
      </c>
      <c r="G15" s="27">
        <f>'Kops a'!G15</f>
        <v>0</v>
      </c>
      <c r="H15" s="27">
        <f>'Kops a'!H15</f>
        <v>0</v>
      </c>
      <c r="I15" s="57">
        <f>'Kops a'!I15</f>
        <v>0</v>
      </c>
    </row>
    <row r="16" spans="1:9">
      <c r="A16" s="64">
        <f>IF(E16=0,0,IF(COUNTBLANK(E16)=1,0,COUNTA($E$15:E16)))</f>
        <v>0</v>
      </c>
      <c r="B16" s="84">
        <f>'Kops c'!B15</f>
        <v>0</v>
      </c>
      <c r="C16" s="298" t="str">
        <f>'Kops c'!C15:D15</f>
        <v>Būvlaukuma sagatavošana</v>
      </c>
      <c r="D16" s="299"/>
      <c r="E16" s="118">
        <f>'Kops c'!E15</f>
        <v>0</v>
      </c>
      <c r="F16" s="81">
        <f>'Kops c'!F15</f>
        <v>0</v>
      </c>
      <c r="G16" s="28">
        <f>'Kops c'!G15</f>
        <v>0</v>
      </c>
      <c r="H16" s="28">
        <f>'Kops c'!H15</f>
        <v>0</v>
      </c>
      <c r="I16" s="59">
        <f>'Kops c'!I15</f>
        <v>0</v>
      </c>
    </row>
    <row r="17" spans="1:9">
      <c r="A17" s="64">
        <f>IF(E17=0,0,IF(COUNTBLANK(E17)=1,0,COUNTA($E$15:E17)))</f>
        <v>0</v>
      </c>
      <c r="B17" s="84">
        <f>'Kops n'!B15</f>
        <v>0</v>
      </c>
      <c r="C17" s="298" t="str">
        <f>'Kops n'!C15:D15</f>
        <v>Būvlaukuma sagatavošana</v>
      </c>
      <c r="D17" s="299"/>
      <c r="E17" s="118">
        <f>'Kops n'!E15</f>
        <v>0</v>
      </c>
      <c r="F17" s="81">
        <f>'Kops n'!F15</f>
        <v>0</v>
      </c>
      <c r="G17" s="28">
        <f>'Kops n'!G15</f>
        <v>0</v>
      </c>
      <c r="H17" s="28">
        <f>'Kops n'!H15</f>
        <v>0</v>
      </c>
      <c r="I17" s="59">
        <f>'Kops n'!I15</f>
        <v>0</v>
      </c>
    </row>
    <row r="18" spans="1:9">
      <c r="A18" s="64">
        <f>IF(E18=0,0,IF(COUNTBLANK(E18)=1,0,COUNTA($E$15:E18)))</f>
        <v>0</v>
      </c>
      <c r="B18" s="84">
        <f>'Kops a'!B16</f>
        <v>0</v>
      </c>
      <c r="C18" s="294" t="str">
        <f>'Kops a'!C16:D16</f>
        <v>Demontāžas darbi</v>
      </c>
      <c r="D18" s="295"/>
      <c r="E18" s="118">
        <f>'Kops a'!E16</f>
        <v>0</v>
      </c>
      <c r="F18" s="81">
        <f>'Kops a'!F16</f>
        <v>0</v>
      </c>
      <c r="G18" s="28">
        <f>'Kops a'!G16</f>
        <v>0</v>
      </c>
      <c r="H18" s="28">
        <f>'Kops a'!H16</f>
        <v>0</v>
      </c>
      <c r="I18" s="59">
        <f>'Kops a'!I16</f>
        <v>0</v>
      </c>
    </row>
    <row r="19" spans="1:9" ht="11.25" customHeight="1">
      <c r="A19" s="64">
        <f>IF(E19=0,0,IF(COUNTBLANK(E19)=1,0,COUNTA($E$15:E19)))</f>
        <v>0</v>
      </c>
      <c r="B19" s="84">
        <f>'Kops c'!B16</f>
        <v>0</v>
      </c>
      <c r="C19" s="294" t="str">
        <f>'Kops c'!C16:D16</f>
        <v>Demontāžas darbi</v>
      </c>
      <c r="D19" s="295"/>
      <c r="E19" s="118">
        <f>'Kops c'!E16</f>
        <v>0</v>
      </c>
      <c r="F19" s="81">
        <f>'Kops c'!F16</f>
        <v>0</v>
      </c>
      <c r="G19" s="28">
        <f>'Kops c'!G16</f>
        <v>0</v>
      </c>
      <c r="H19" s="28">
        <f>'Kops c'!H16</f>
        <v>0</v>
      </c>
      <c r="I19" s="59">
        <f>'Kops c'!I16</f>
        <v>0</v>
      </c>
    </row>
    <row r="20" spans="1:9" ht="11.25" customHeight="1">
      <c r="A20" s="64">
        <f>IF(E20=0,0,IF(COUNTBLANK(E20)=1,0,COUNTA($E$15:E20)))</f>
        <v>0</v>
      </c>
      <c r="B20" s="84">
        <f>'Kops n'!B16</f>
        <v>0</v>
      </c>
      <c r="C20" s="294" t="str">
        <f>'Kops n'!C16:D16</f>
        <v>Demontāžas darbi</v>
      </c>
      <c r="D20" s="295"/>
      <c r="E20" s="118">
        <f>'Kops n'!E16</f>
        <v>0</v>
      </c>
      <c r="F20" s="81">
        <f>'Kops n'!F16</f>
        <v>0</v>
      </c>
      <c r="G20" s="28">
        <f>'Kops n'!G16</f>
        <v>0</v>
      </c>
      <c r="H20" s="28">
        <f>'Kops n'!H16</f>
        <v>0</v>
      </c>
      <c r="I20" s="59">
        <f>'Kops n'!I16</f>
        <v>0</v>
      </c>
    </row>
    <row r="21" spans="1:9">
      <c r="A21" s="64">
        <f>IF(E21=0,0,IF(COUNTBLANK(E21)=1,0,COUNTA($E$15:E21)))</f>
        <v>0</v>
      </c>
      <c r="B21" s="84">
        <f>'Kops a'!B17</f>
        <v>0</v>
      </c>
      <c r="C21" s="294" t="str">
        <f>'Kops a'!C17:D17</f>
        <v>Fasādes</v>
      </c>
      <c r="D21" s="295"/>
      <c r="E21" s="118">
        <f>'Kops a'!E17</f>
        <v>0</v>
      </c>
      <c r="F21" s="81">
        <f>'Kops a'!F17</f>
        <v>0</v>
      </c>
      <c r="G21" s="28">
        <f>'Kops a'!G17</f>
        <v>0</v>
      </c>
      <c r="H21" s="28">
        <f>'Kops a'!H17</f>
        <v>0</v>
      </c>
      <c r="I21" s="59">
        <f>'Kops a'!I17</f>
        <v>0</v>
      </c>
    </row>
    <row r="22" spans="1:9">
      <c r="A22" s="64">
        <f>IF(E22=0,0,IF(COUNTBLANK(E22)=1,0,COUNTA($E$15:E22)))</f>
        <v>0</v>
      </c>
      <c r="B22" s="84">
        <f>'Kops c'!B17</f>
        <v>0</v>
      </c>
      <c r="C22" s="294" t="str">
        <f>'Kops c'!C17:D17</f>
        <v>Fasādes</v>
      </c>
      <c r="D22" s="295"/>
      <c r="E22" s="118">
        <f>'Kops c'!E17</f>
        <v>0</v>
      </c>
      <c r="F22" s="81">
        <f>'Kops c'!F17</f>
        <v>0</v>
      </c>
      <c r="G22" s="28">
        <f>'Kops c'!G17</f>
        <v>0</v>
      </c>
      <c r="H22" s="28">
        <f>'Kops c'!H17</f>
        <v>0</v>
      </c>
      <c r="I22" s="59">
        <f>'Kops c'!I17</f>
        <v>0</v>
      </c>
    </row>
    <row r="23" spans="1:9">
      <c r="A23" s="64">
        <f>IF(E23=0,0,IF(COUNTBLANK(E23)=1,0,COUNTA($E$15:E23)))</f>
        <v>0</v>
      </c>
      <c r="B23" s="84">
        <f>'Kops n'!B17</f>
        <v>0</v>
      </c>
      <c r="C23" s="294" t="str">
        <f>'Kops n'!C17:D17</f>
        <v>Fasādes</v>
      </c>
      <c r="D23" s="295"/>
      <c r="E23" s="118">
        <f>'Kops n'!E17</f>
        <v>0</v>
      </c>
      <c r="F23" s="81">
        <f>'Kops n'!F17</f>
        <v>0</v>
      </c>
      <c r="G23" s="28">
        <f>'Kops n'!G17</f>
        <v>0</v>
      </c>
      <c r="H23" s="28">
        <f>'Kops n'!H17</f>
        <v>0</v>
      </c>
      <c r="I23" s="59">
        <f>'Kops n'!I17</f>
        <v>0</v>
      </c>
    </row>
    <row r="24" spans="1:9">
      <c r="A24" s="64">
        <f>IF(E24=0,0,IF(COUNTBLANK(E24)=1,0,COUNTA($E$15:E24)))</f>
        <v>0</v>
      </c>
      <c r="B24" s="84">
        <f>'Kops a'!B18</f>
        <v>0</v>
      </c>
      <c r="C24" s="294" t="str">
        <f>'Kops a'!C18:D18</f>
        <v>Logi un durvis</v>
      </c>
      <c r="D24" s="295"/>
      <c r="E24" s="118">
        <f>'Kops a'!E18</f>
        <v>0</v>
      </c>
      <c r="F24" s="81">
        <f>'Kops a'!F18</f>
        <v>0</v>
      </c>
      <c r="G24" s="28">
        <f>'Kops a'!G18</f>
        <v>0</v>
      </c>
      <c r="H24" s="28">
        <f>'Kops a'!H18</f>
        <v>0</v>
      </c>
      <c r="I24" s="59">
        <f>'Kops a'!I18</f>
        <v>0</v>
      </c>
    </row>
    <row r="25" spans="1:9">
      <c r="A25" s="64">
        <f>IF(E25=0,0,IF(COUNTBLANK(E25)=1,0,COUNTA($E$15:E25)))</f>
        <v>0</v>
      </c>
      <c r="B25" s="84">
        <f>'Kops c'!B18</f>
        <v>0</v>
      </c>
      <c r="C25" s="294" t="str">
        <f>'Kops c'!C18:D18</f>
        <v>Logi un durvis</v>
      </c>
      <c r="D25" s="295"/>
      <c r="E25" s="118">
        <f>'Kops c'!E18</f>
        <v>0</v>
      </c>
      <c r="F25" s="81">
        <f>'Kops c'!F18</f>
        <v>0</v>
      </c>
      <c r="G25" s="28">
        <f>'Kops c'!G18</f>
        <v>0</v>
      </c>
      <c r="H25" s="28">
        <f>'Kops c'!H18</f>
        <v>0</v>
      </c>
      <c r="I25" s="59">
        <f>'Kops c'!I18</f>
        <v>0</v>
      </c>
    </row>
    <row r="26" spans="1:9">
      <c r="A26" s="64">
        <f>IF(E26=0,0,IF(COUNTBLANK(E26)=1,0,COUNTA($E$15:E26)))</f>
        <v>0</v>
      </c>
      <c r="B26" s="84">
        <f>'Kops n'!B18</f>
        <v>0</v>
      </c>
      <c r="C26" s="294" t="str">
        <f>'Kops n'!C18:D18</f>
        <v>Logi un durvis</v>
      </c>
      <c r="D26" s="295"/>
      <c r="E26" s="118">
        <f>'Kops n'!E18</f>
        <v>0</v>
      </c>
      <c r="F26" s="81">
        <f>'Kops n'!F18</f>
        <v>0</v>
      </c>
      <c r="G26" s="28">
        <f>'Kops n'!G18</f>
        <v>0</v>
      </c>
      <c r="H26" s="28">
        <f>'Kops n'!H18</f>
        <v>0</v>
      </c>
      <c r="I26" s="59">
        <f>'Kops n'!I18</f>
        <v>0</v>
      </c>
    </row>
    <row r="27" spans="1:9">
      <c r="A27" s="64">
        <f>IF(E27=0,0,IF(COUNTBLANK(E27)=1,0,COUNTA($E$15:E27)))</f>
        <v>0</v>
      </c>
      <c r="B27" s="84">
        <f>'Kops a'!B19</f>
        <v>0</v>
      </c>
      <c r="C27" s="294" t="str">
        <f>'Kops a'!C19:D19</f>
        <v>Pagraba pārseguma siltināšana</v>
      </c>
      <c r="D27" s="295"/>
      <c r="E27" s="118">
        <f>'Kops a'!E19</f>
        <v>0</v>
      </c>
      <c r="F27" s="81">
        <f>'Kops a'!F19</f>
        <v>0</v>
      </c>
      <c r="G27" s="28">
        <f>'Kops a'!G19</f>
        <v>0</v>
      </c>
      <c r="H27" s="28">
        <f>'Kops a'!H19</f>
        <v>0</v>
      </c>
      <c r="I27" s="59">
        <f>'Kops a'!I19</f>
        <v>0</v>
      </c>
    </row>
    <row r="28" spans="1:9">
      <c r="A28" s="64">
        <f>IF(E28=0,0,IF(COUNTBLANK(E28)=1,0,COUNTA($E$15:E28)))</f>
        <v>0</v>
      </c>
      <c r="B28" s="84">
        <f>'Kops c'!B19</f>
        <v>0</v>
      </c>
      <c r="C28" s="294" t="str">
        <f>'Kops c'!C19:D19</f>
        <v>Pagraba pārseguma siltināšana</v>
      </c>
      <c r="D28" s="295"/>
      <c r="E28" s="118">
        <f>'Kops c'!E19</f>
        <v>0</v>
      </c>
      <c r="F28" s="81">
        <f>'Kops c'!F19</f>
        <v>0</v>
      </c>
      <c r="G28" s="28">
        <f>'Kops c'!G19</f>
        <v>0</v>
      </c>
      <c r="H28" s="28">
        <f>'Kops c'!H19</f>
        <v>0</v>
      </c>
      <c r="I28" s="59">
        <f>'Kops c'!I19</f>
        <v>0</v>
      </c>
    </row>
    <row r="29" spans="1:9">
      <c r="A29" s="64">
        <f>IF(E29=0,0,IF(COUNTBLANK(E29)=1,0,COUNTA($E$15:E29)))</f>
        <v>0</v>
      </c>
      <c r="B29" s="84">
        <f>'Kops n'!B19</f>
        <v>0</v>
      </c>
      <c r="C29" s="294" t="str">
        <f>'Kops n'!C19:D19</f>
        <v>Pagraba pārseguma siltināšana</v>
      </c>
      <c r="D29" s="295"/>
      <c r="E29" s="118">
        <f>'Kops n'!E19</f>
        <v>0</v>
      </c>
      <c r="F29" s="81">
        <f>'Kops n'!F19</f>
        <v>0</v>
      </c>
      <c r="G29" s="28">
        <f>'Kops n'!G19</f>
        <v>0</v>
      </c>
      <c r="H29" s="28">
        <f>'Kops n'!H19</f>
        <v>0</v>
      </c>
      <c r="I29" s="59">
        <f>'Kops n'!I19</f>
        <v>0</v>
      </c>
    </row>
    <row r="30" spans="1:9">
      <c r="A30" s="64">
        <f>IF(E30=0,0,IF(COUNTBLANK(E30)=1,0,COUNTA($E$15:E30)))</f>
        <v>0</v>
      </c>
      <c r="B30" s="84">
        <f>'Kops a'!B20</f>
        <v>0</v>
      </c>
      <c r="C30" s="294" t="str">
        <f>'Kops a'!C20:D20</f>
        <v>Jumta darbi</v>
      </c>
      <c r="D30" s="295"/>
      <c r="E30" s="118">
        <f>'Kops a'!E20</f>
        <v>0</v>
      </c>
      <c r="F30" s="81">
        <f>'Kops a'!F20</f>
        <v>0</v>
      </c>
      <c r="G30" s="28">
        <f>'Kops a'!G20</f>
        <v>0</v>
      </c>
      <c r="H30" s="28">
        <f>'Kops a'!H20</f>
        <v>0</v>
      </c>
      <c r="I30" s="59">
        <f>'Kops a'!I20</f>
        <v>0</v>
      </c>
    </row>
    <row r="31" spans="1:9">
      <c r="A31" s="64">
        <f>IF(E31=0,0,IF(COUNTBLANK(E31)=1,0,COUNTA($E$15:E31)))</f>
        <v>0</v>
      </c>
      <c r="B31" s="84">
        <f>'Kops c'!B20</f>
        <v>0</v>
      </c>
      <c r="C31" s="294" t="str">
        <f>'Kops c'!C20:D20</f>
        <v>Jumta darbi</v>
      </c>
      <c r="D31" s="295"/>
      <c r="E31" s="118">
        <f>'Kops c'!E20</f>
        <v>0</v>
      </c>
      <c r="F31" s="81">
        <f>'Kops c'!F20</f>
        <v>0</v>
      </c>
      <c r="G31" s="28">
        <f>'Kops c'!G20</f>
        <v>0</v>
      </c>
      <c r="H31" s="28">
        <f>'Kops c'!H20</f>
        <v>0</v>
      </c>
      <c r="I31" s="59">
        <f>'Kops c'!I20</f>
        <v>0</v>
      </c>
    </row>
    <row r="32" spans="1:9">
      <c r="A32" s="64">
        <f>IF(E32=0,0,IF(COUNTBLANK(E32)=1,0,COUNTA($E$15:E32)))</f>
        <v>0</v>
      </c>
      <c r="B32" s="84">
        <f>'Kops n'!B20</f>
        <v>0</v>
      </c>
      <c r="C32" s="294" t="str">
        <f>'Kops n'!C20:D20</f>
        <v>Jumta darbi</v>
      </c>
      <c r="D32" s="295"/>
      <c r="E32" s="118">
        <f>'Kops n'!E20</f>
        <v>0</v>
      </c>
      <c r="F32" s="81">
        <f>'Kops n'!F20</f>
        <v>0</v>
      </c>
      <c r="G32" s="28">
        <f>'Kops n'!G20</f>
        <v>0</v>
      </c>
      <c r="H32" s="28">
        <f>'Kops n'!H20</f>
        <v>0</v>
      </c>
      <c r="I32" s="59">
        <f>'Kops n'!I20</f>
        <v>0</v>
      </c>
    </row>
    <row r="33" spans="1:9">
      <c r="A33" s="64">
        <f>IF(E33=0,0,IF(COUNTBLANK(E33)=1,0,COUNTA($E$15:E33)))</f>
        <v>0</v>
      </c>
      <c r="B33" s="84">
        <f>'Kops a'!B21</f>
        <v>0</v>
      </c>
      <c r="C33" s="294" t="str">
        <f>'Kops a'!C21:D21</f>
        <v>Iekštelpu darbi</v>
      </c>
      <c r="D33" s="295"/>
      <c r="E33" s="118">
        <f>'Kops a'!E21</f>
        <v>0</v>
      </c>
      <c r="F33" s="81">
        <f>'Kops a'!F21</f>
        <v>0</v>
      </c>
      <c r="G33" s="28">
        <f>'Kops a'!G21</f>
        <v>0</v>
      </c>
      <c r="H33" s="28">
        <f>'Kops a'!H21</f>
        <v>0</v>
      </c>
      <c r="I33" s="59">
        <f>'Kops a'!I21</f>
        <v>0</v>
      </c>
    </row>
    <row r="34" spans="1:9">
      <c r="A34" s="64">
        <f>IF(E34=0,0,IF(COUNTBLANK(E34)=1,0,COUNTA($E$15:E34)))</f>
        <v>0</v>
      </c>
      <c r="B34" s="84">
        <f>'Kops c'!B21</f>
        <v>0</v>
      </c>
      <c r="C34" s="294" t="str">
        <f>'Kops c'!C21:D21</f>
        <v>Iekštelpu darbi</v>
      </c>
      <c r="D34" s="295"/>
      <c r="E34" s="118">
        <f>'Kops c'!E21</f>
        <v>0</v>
      </c>
      <c r="F34" s="81">
        <f>'Kops c'!F21</f>
        <v>0</v>
      </c>
      <c r="G34" s="28">
        <f>'Kops c'!G21</f>
        <v>0</v>
      </c>
      <c r="H34" s="28">
        <f>'Kops c'!H21</f>
        <v>0</v>
      </c>
      <c r="I34" s="59">
        <f>'Kops c'!I21</f>
        <v>0</v>
      </c>
    </row>
    <row r="35" spans="1:9">
      <c r="A35" s="64">
        <f>IF(E35=0,0,IF(COUNTBLANK(E35)=1,0,COUNTA($E$15:E35)))</f>
        <v>0</v>
      </c>
      <c r="B35" s="84">
        <f>'Kops n'!B21</f>
        <v>0</v>
      </c>
      <c r="C35" s="294" t="str">
        <f>'Kops n'!C21:D21</f>
        <v>Iekštelpu darbi</v>
      </c>
      <c r="D35" s="295"/>
      <c r="E35" s="118">
        <f>'Kops n'!E21</f>
        <v>0</v>
      </c>
      <c r="F35" s="81">
        <f>'Kops n'!F21</f>
        <v>0</v>
      </c>
      <c r="G35" s="28">
        <f>'Kops n'!G21</f>
        <v>0</v>
      </c>
      <c r="H35" s="28">
        <f>'Kops n'!H21</f>
        <v>0</v>
      </c>
      <c r="I35" s="59">
        <f>'Kops n'!I21</f>
        <v>0</v>
      </c>
    </row>
    <row r="36" spans="1:9">
      <c r="A36" s="64">
        <f>IF(E36=0,0,IF(COUNTBLANK(E36)=1,0,COUNTA($E$15:E36)))</f>
        <v>0</v>
      </c>
      <c r="B36" s="84">
        <f>'Kops a'!B22</f>
        <v>0</v>
      </c>
      <c r="C36" s="294" t="str">
        <f>'Kops a'!C22:D22</f>
        <v>Bēniņu siltināšana</v>
      </c>
      <c r="D36" s="295"/>
      <c r="E36" s="118">
        <f>'Kops a'!E22</f>
        <v>0</v>
      </c>
      <c r="F36" s="81">
        <f>'Kops a'!F22</f>
        <v>0</v>
      </c>
      <c r="G36" s="28">
        <f>'Kops a'!G22</f>
        <v>0</v>
      </c>
      <c r="H36" s="28">
        <f>'Kops a'!H22</f>
        <v>0</v>
      </c>
      <c r="I36" s="59">
        <f>'Kops a'!I22</f>
        <v>0</v>
      </c>
    </row>
    <row r="37" spans="1:9">
      <c r="A37" s="64">
        <f>IF(E37=0,0,IF(COUNTBLANK(E37)=1,0,COUNTA($E$15:E37)))</f>
        <v>0</v>
      </c>
      <c r="B37" s="84">
        <f>'Kops c'!B22</f>
        <v>0</v>
      </c>
      <c r="C37" s="294" t="str">
        <f>'Kops c'!C22:D22</f>
        <v>Bēniņu siltināšana</v>
      </c>
      <c r="D37" s="295"/>
      <c r="E37" s="118">
        <f>'Kops c'!E22</f>
        <v>0</v>
      </c>
      <c r="F37" s="81">
        <f>'Kops c'!F22</f>
        <v>0</v>
      </c>
      <c r="G37" s="28">
        <f>'Kops c'!G22</f>
        <v>0</v>
      </c>
      <c r="H37" s="28">
        <f>'Kops c'!H22</f>
        <v>0</v>
      </c>
      <c r="I37" s="59">
        <f>'Kops c'!I22</f>
        <v>0</v>
      </c>
    </row>
    <row r="38" spans="1:9">
      <c r="A38" s="64">
        <f>IF(E38=0,0,IF(COUNTBLANK(E38)=1,0,COUNTA($E$15:E38)))</f>
        <v>0</v>
      </c>
      <c r="B38" s="84">
        <f>'Kops n'!B22</f>
        <v>0</v>
      </c>
      <c r="C38" s="294" t="str">
        <f>'Kops n'!C22:D22</f>
        <v>Bēniņu siltināšana</v>
      </c>
      <c r="D38" s="295"/>
      <c r="E38" s="118">
        <f>'Kops n'!E22</f>
        <v>0</v>
      </c>
      <c r="F38" s="81">
        <f>'Kops n'!F22</f>
        <v>0</v>
      </c>
      <c r="G38" s="28">
        <f>'Kops n'!G22</f>
        <v>0</v>
      </c>
      <c r="H38" s="28">
        <f>'Kops n'!H22</f>
        <v>0</v>
      </c>
      <c r="I38" s="59">
        <f>'Kops n'!I22</f>
        <v>0</v>
      </c>
    </row>
    <row r="39" spans="1:9">
      <c r="A39" s="64">
        <f>IF(E39=0,0,IF(COUNTBLANK(E39)=1,0,COUNTA($E$15:E39)))</f>
        <v>0</v>
      </c>
      <c r="B39" s="84">
        <f>'Kops a'!B23</f>
        <v>0</v>
      </c>
      <c r="C39" s="294" t="str">
        <f>'Kops a'!C23:D23</f>
        <v>Labiekārtošana</v>
      </c>
      <c r="D39" s="295"/>
      <c r="E39" s="118">
        <f>'Kops a'!E23</f>
        <v>0</v>
      </c>
      <c r="F39" s="81">
        <f>'Kops a'!F23</f>
        <v>0</v>
      </c>
      <c r="G39" s="28">
        <f>'Kops a'!G23</f>
        <v>0</v>
      </c>
      <c r="H39" s="28">
        <f>'Kops a'!H23</f>
        <v>0</v>
      </c>
      <c r="I39" s="59">
        <f>'Kops a'!I23</f>
        <v>0</v>
      </c>
    </row>
    <row r="40" spans="1:9">
      <c r="A40" s="64">
        <f>IF(E40=0,0,IF(COUNTBLANK(E40)=1,0,COUNTA($E$15:E40)))</f>
        <v>0</v>
      </c>
      <c r="B40" s="84">
        <f>'Kops c'!B23</f>
        <v>0</v>
      </c>
      <c r="C40" s="298" t="str">
        <f>'Kops c'!C23:D23</f>
        <v>Labiekārtošana</v>
      </c>
      <c r="D40" s="299"/>
      <c r="E40" s="118">
        <f>'Kops c'!E23</f>
        <v>0</v>
      </c>
      <c r="F40" s="81">
        <f>'Kops c'!F23</f>
        <v>0</v>
      </c>
      <c r="G40" s="28">
        <f>'Kops c'!G23</f>
        <v>0</v>
      </c>
      <c r="H40" s="28">
        <f>'Kops c'!H23</f>
        <v>0</v>
      </c>
      <c r="I40" s="59">
        <f>'Kops c'!I23</f>
        <v>0</v>
      </c>
    </row>
    <row r="41" spans="1:9">
      <c r="A41" s="64">
        <f>IF(E41=0,0,IF(COUNTBLANK(E41)=1,0,COUNTA($E$15:E41)))</f>
        <v>0</v>
      </c>
      <c r="B41" s="84">
        <f>'Kops n'!B23</f>
        <v>0</v>
      </c>
      <c r="C41" s="298" t="str">
        <f>'Kops n'!C23:D23</f>
        <v>Labiekārtošana</v>
      </c>
      <c r="D41" s="299"/>
      <c r="E41" s="118">
        <f>'Kops n'!E23</f>
        <v>0</v>
      </c>
      <c r="F41" s="81">
        <f>'Kops n'!F23</f>
        <v>0</v>
      </c>
      <c r="G41" s="28">
        <f>'Kops n'!G23</f>
        <v>0</v>
      </c>
      <c r="H41" s="28">
        <f>'Kops n'!H23</f>
        <v>0</v>
      </c>
      <c r="I41" s="59">
        <f>'Kops n'!I23</f>
        <v>0</v>
      </c>
    </row>
    <row r="42" spans="1:9">
      <c r="A42" s="64">
        <f>IF(E42=0,0,IF(COUNTBLANK(E42)=1,0,COUNTA($E$15:E42)))</f>
        <v>0</v>
      </c>
      <c r="B42" s="84">
        <f>'Kops a'!B24</f>
        <v>0</v>
      </c>
      <c r="C42" s="294" t="str">
        <f>'Kops a'!C24:D24</f>
        <v>Apkure, vēdināšana un gaisa kondicionēšana</v>
      </c>
      <c r="D42" s="295"/>
      <c r="E42" s="118">
        <f>'Kops a'!E24</f>
        <v>0</v>
      </c>
      <c r="F42" s="81">
        <f>'Kops a'!F24</f>
        <v>0</v>
      </c>
      <c r="G42" s="28">
        <f>'Kops a'!G24</f>
        <v>0</v>
      </c>
      <c r="H42" s="28">
        <f>'Kops a'!H24</f>
        <v>0</v>
      </c>
      <c r="I42" s="59">
        <f>'Kops a'!I24</f>
        <v>0</v>
      </c>
    </row>
    <row r="43" spans="1:9">
      <c r="A43" s="64">
        <f>IF(E43=0,0,IF(COUNTBLANK(E43)=1,0,COUNTA($E$15:E43)))</f>
        <v>0</v>
      </c>
      <c r="B43" s="84">
        <f>'Kops c'!B24</f>
        <v>0</v>
      </c>
      <c r="C43" s="294" t="str">
        <f>'Kops c'!C24:D24</f>
        <v>Apkure, vēdināšana un gaisa kondicionēšana</v>
      </c>
      <c r="D43" s="295"/>
      <c r="E43" s="118">
        <f>'Kops c'!E24</f>
        <v>0</v>
      </c>
      <c r="F43" s="81">
        <f>'Kops c'!F24</f>
        <v>0</v>
      </c>
      <c r="G43" s="28">
        <f>'Kops c'!G24</f>
        <v>0</v>
      </c>
      <c r="H43" s="28">
        <f>'Kops c'!H24</f>
        <v>0</v>
      </c>
      <c r="I43" s="59">
        <f>'Kops c'!I24</f>
        <v>0</v>
      </c>
    </row>
    <row r="44" spans="1:9">
      <c r="A44" s="64">
        <f>IF(E44=0,0,IF(COUNTBLANK(E44)=1,0,COUNTA($E$15:E44)))</f>
        <v>0</v>
      </c>
      <c r="B44" s="84">
        <f>'Kops n'!B24</f>
        <v>0</v>
      </c>
      <c r="C44" s="294" t="str">
        <f>'Kops n'!C24:D24</f>
        <v>Apkure, vēdināšana un gaisa kondicionēšana</v>
      </c>
      <c r="D44" s="295"/>
      <c r="E44" s="118">
        <f>'Kops n'!E24</f>
        <v>0</v>
      </c>
      <c r="F44" s="81">
        <f>'Kops n'!F24</f>
        <v>0</v>
      </c>
      <c r="G44" s="28">
        <f>'Kops n'!G24</f>
        <v>0</v>
      </c>
      <c r="H44" s="28">
        <f>'Kops n'!H24</f>
        <v>0</v>
      </c>
      <c r="I44" s="59">
        <f>'Kops n'!I24</f>
        <v>0</v>
      </c>
    </row>
    <row r="45" spans="1:9">
      <c r="A45" s="64">
        <f>IF(E45=0,0,IF(COUNTBLANK(E45)=1,0,COUNTA($E$15:E45)))</f>
        <v>0</v>
      </c>
      <c r="B45" s="84">
        <f>'Kops a'!B25</f>
        <v>0</v>
      </c>
      <c r="C45" s="294" t="str">
        <f>'Kops a'!C25:D25</f>
        <v>Ārējie elektrības tīkli</v>
      </c>
      <c r="D45" s="295"/>
      <c r="E45" s="118">
        <f>'Kops a'!E25</f>
        <v>0</v>
      </c>
      <c r="F45" s="81">
        <f>'Kops a'!F25</f>
        <v>0</v>
      </c>
      <c r="G45" s="28">
        <f>'Kops a'!G25</f>
        <v>0</v>
      </c>
      <c r="H45" s="28">
        <f>'Kops a'!H25</f>
        <v>0</v>
      </c>
      <c r="I45" s="59">
        <f>'Kops a'!I25</f>
        <v>0</v>
      </c>
    </row>
    <row r="46" spans="1:9">
      <c r="A46" s="64">
        <f>IF(E46=0,0,IF(COUNTBLANK(E46)=1,0,COUNTA($E$15:E46)))</f>
        <v>0</v>
      </c>
      <c r="B46" s="84">
        <f>'Kops c'!B25</f>
        <v>0</v>
      </c>
      <c r="C46" s="294" t="str">
        <f>'Kops c'!C25:D25</f>
        <v>Ārējie elektrības tīkli</v>
      </c>
      <c r="D46" s="295"/>
      <c r="E46" s="118">
        <f>'Kops c'!E25</f>
        <v>0</v>
      </c>
      <c r="F46" s="81">
        <f>'Kops c'!F25</f>
        <v>0</v>
      </c>
      <c r="G46" s="28">
        <f>'Kops c'!G25</f>
        <v>0</v>
      </c>
      <c r="H46" s="28">
        <f>'Kops c'!H25</f>
        <v>0</v>
      </c>
      <c r="I46" s="59">
        <f>'Kops c'!I25</f>
        <v>0</v>
      </c>
    </row>
    <row r="47" spans="1:9">
      <c r="A47" s="64">
        <f>IF(E47=0,0,IF(COUNTBLANK(E47)=1,0,COUNTA($E$15:E47)))</f>
        <v>0</v>
      </c>
      <c r="B47" s="84">
        <f>'Kops n'!B25</f>
        <v>0</v>
      </c>
      <c r="C47" s="294" t="str">
        <f>'Kops n'!C25:D25</f>
        <v>Ārējie elektrības tīkli</v>
      </c>
      <c r="D47" s="295"/>
      <c r="E47" s="118">
        <f>'Kops n'!E25</f>
        <v>0</v>
      </c>
      <c r="F47" s="81">
        <f>'Kops n'!F25</f>
        <v>0</v>
      </c>
      <c r="G47" s="28">
        <f>'Kops n'!G25</f>
        <v>0</v>
      </c>
      <c r="H47" s="28">
        <f>'Kops n'!H25</f>
        <v>0</v>
      </c>
      <c r="I47" s="59">
        <f>'Kops n'!I25</f>
        <v>0</v>
      </c>
    </row>
    <row r="48" spans="1:9" ht="12" thickBot="1">
      <c r="A48" s="303" t="s">
        <v>36</v>
      </c>
      <c r="B48" s="304"/>
      <c r="C48" s="304"/>
      <c r="D48" s="304"/>
      <c r="E48" s="83">
        <f>SUM(E15:E47)</f>
        <v>0</v>
      </c>
      <c r="F48" s="82">
        <f>SUM(F15:F47)</f>
        <v>0</v>
      </c>
      <c r="G48" s="82">
        <f>SUM(G15:G47)</f>
        <v>0</v>
      </c>
      <c r="H48" s="82">
        <f>SUM(H15:H47)</f>
        <v>0</v>
      </c>
      <c r="I48" s="83">
        <f>SUM(I15:I47)</f>
        <v>0</v>
      </c>
    </row>
    <row r="49" spans="1:9">
      <c r="A49" s="305" t="s">
        <v>37</v>
      </c>
      <c r="B49" s="306"/>
      <c r="C49" s="307"/>
      <c r="D49" s="60"/>
      <c r="E49" s="44">
        <f>ROUND(E48*$D49,2)</f>
        <v>0</v>
      </c>
      <c r="F49" s="45"/>
      <c r="G49" s="45"/>
      <c r="H49" s="45"/>
      <c r="I49" s="45"/>
    </row>
    <row r="50" spans="1:9">
      <c r="A50" s="308" t="s">
        <v>38</v>
      </c>
      <c r="B50" s="309"/>
      <c r="C50" s="310"/>
      <c r="D50" s="61"/>
      <c r="E50" s="46">
        <f>ROUND(E49*$D50,2)</f>
        <v>0</v>
      </c>
      <c r="F50" s="45"/>
      <c r="G50" s="45"/>
      <c r="H50" s="45"/>
      <c r="I50" s="45"/>
    </row>
    <row r="51" spans="1:9">
      <c r="A51" s="311" t="s">
        <v>39</v>
      </c>
      <c r="B51" s="312"/>
      <c r="C51" s="313"/>
      <c r="D51" s="62"/>
      <c r="E51" s="46">
        <f>ROUND(E48*$D51,2)</f>
        <v>0</v>
      </c>
      <c r="F51" s="45"/>
      <c r="G51" s="45"/>
      <c r="H51" s="45"/>
      <c r="I51" s="45"/>
    </row>
    <row r="52" spans="1:9" ht="12" thickBot="1">
      <c r="A52" s="314" t="s">
        <v>40</v>
      </c>
      <c r="B52" s="315"/>
      <c r="C52" s="316"/>
      <c r="D52" s="25"/>
      <c r="E52" s="47">
        <f>SUM(E48:E51)-E50</f>
        <v>0</v>
      </c>
      <c r="F52" s="45"/>
      <c r="G52" s="45"/>
      <c r="H52" s="45"/>
      <c r="I52" s="45"/>
    </row>
    <row r="53" spans="1:9">
      <c r="G53" s="24"/>
    </row>
    <row r="54" spans="1:9">
      <c r="C54" s="20"/>
      <c r="D54" s="20"/>
      <c r="E54" s="20"/>
      <c r="F54" s="26"/>
      <c r="G54" s="26"/>
      <c r="H54" s="26"/>
      <c r="I54" s="26"/>
    </row>
    <row r="57" spans="1:9">
      <c r="A57" s="1" t="s">
        <v>14</v>
      </c>
      <c r="B57" s="20"/>
      <c r="C57" s="317"/>
      <c r="D57" s="317"/>
      <c r="E57" s="317"/>
      <c r="F57" s="317"/>
      <c r="G57" s="317"/>
      <c r="H57" s="317"/>
    </row>
    <row r="58" spans="1:9">
      <c r="A58" s="20"/>
      <c r="B58" s="20"/>
      <c r="C58" s="258" t="s">
        <v>15</v>
      </c>
      <c r="D58" s="258"/>
      <c r="E58" s="258"/>
      <c r="F58" s="258"/>
      <c r="G58" s="258"/>
      <c r="H58" s="258"/>
    </row>
    <row r="59" spans="1:9">
      <c r="A59" s="20"/>
      <c r="B59" s="20"/>
      <c r="C59" s="20"/>
      <c r="D59" s="20"/>
      <c r="E59" s="20"/>
      <c r="F59" s="20"/>
      <c r="G59" s="20"/>
      <c r="H59" s="20"/>
    </row>
    <row r="60" spans="1:9">
      <c r="A60" s="301" t="str">
        <f>'Kopt a+c+n'!A35</f>
        <v>Tāme sastādīta 2024. gada __.__________</v>
      </c>
      <c r="B60" s="302"/>
      <c r="C60" s="302"/>
      <c r="D60" s="302"/>
      <c r="F60" s="20"/>
      <c r="G60" s="20"/>
      <c r="H60" s="20"/>
    </row>
    <row r="61" spans="1:9">
      <c r="A61" s="20"/>
      <c r="B61" s="20"/>
      <c r="C61" s="20"/>
      <c r="D61" s="20"/>
      <c r="E61" s="20"/>
      <c r="F61" s="20"/>
      <c r="G61" s="20"/>
      <c r="H61" s="20"/>
    </row>
    <row r="62" spans="1:9">
      <c r="A62" s="1" t="s">
        <v>41</v>
      </c>
      <c r="B62" s="20"/>
      <c r="C62" s="300"/>
      <c r="D62" s="300"/>
      <c r="E62" s="300"/>
      <c r="F62" s="300"/>
      <c r="G62" s="300"/>
      <c r="H62" s="300"/>
    </row>
    <row r="63" spans="1:9">
      <c r="A63" s="20"/>
      <c r="B63" s="20"/>
      <c r="C63" s="258" t="s">
        <v>15</v>
      </c>
      <c r="D63" s="258"/>
      <c r="E63" s="258"/>
      <c r="F63" s="258"/>
      <c r="G63" s="258"/>
      <c r="H63" s="258"/>
    </row>
    <row r="64" spans="1:9">
      <c r="A64" s="20"/>
      <c r="B64" s="20"/>
      <c r="C64" s="20"/>
      <c r="D64" s="20"/>
      <c r="E64" s="20"/>
      <c r="F64" s="20"/>
      <c r="G64" s="20"/>
      <c r="H64" s="20"/>
    </row>
    <row r="65" spans="1:9">
      <c r="A65" s="102" t="s">
        <v>42</v>
      </c>
      <c r="B65" s="52"/>
      <c r="C65" s="113">
        <f>'Kopt a+c+n'!B33</f>
        <v>0</v>
      </c>
      <c r="D65" s="52"/>
      <c r="F65" s="20"/>
      <c r="G65" s="20"/>
      <c r="H65" s="20"/>
    </row>
    <row r="75" spans="1:9">
      <c r="E75" s="24"/>
      <c r="F75" s="24"/>
      <c r="G75" s="24"/>
      <c r="H75" s="24"/>
      <c r="I75" s="24"/>
    </row>
  </sheetData>
  <mergeCells count="63">
    <mergeCell ref="C58:H58"/>
    <mergeCell ref="C62:H62"/>
    <mergeCell ref="C63:H63"/>
    <mergeCell ref="A60:D60"/>
    <mergeCell ref="A48:D48"/>
    <mergeCell ref="A49:C49"/>
    <mergeCell ref="A50:C50"/>
    <mergeCell ref="A51:C51"/>
    <mergeCell ref="A52:C52"/>
    <mergeCell ref="C57:H57"/>
    <mergeCell ref="C35:D35"/>
    <mergeCell ref="C45:D45"/>
    <mergeCell ref="C47:D47"/>
    <mergeCell ref="C38:D38"/>
    <mergeCell ref="C39:D39"/>
    <mergeCell ref="C41:D41"/>
    <mergeCell ref="C42:D42"/>
    <mergeCell ref="C44:D44"/>
    <mergeCell ref="C43:D43"/>
    <mergeCell ref="C46:D46"/>
    <mergeCell ref="C37:D37"/>
    <mergeCell ref="C40:D40"/>
    <mergeCell ref="C27:D27"/>
    <mergeCell ref="C29:D29"/>
    <mergeCell ref="C30:D30"/>
    <mergeCell ref="C32:D32"/>
    <mergeCell ref="C33:D33"/>
    <mergeCell ref="C21:D21"/>
    <mergeCell ref="C36:D36"/>
    <mergeCell ref="C15:D15"/>
    <mergeCell ref="C17:D17"/>
    <mergeCell ref="C18:D18"/>
    <mergeCell ref="C20:D20"/>
    <mergeCell ref="C16:D16"/>
    <mergeCell ref="C19:D19"/>
    <mergeCell ref="C22:D22"/>
    <mergeCell ref="C25:D25"/>
    <mergeCell ref="C28:D28"/>
    <mergeCell ref="C31:D31"/>
    <mergeCell ref="C34:D34"/>
    <mergeCell ref="C23:D23"/>
    <mergeCell ref="C24:D24"/>
    <mergeCell ref="C26:D26"/>
    <mergeCell ref="G1:I1"/>
    <mergeCell ref="A2:I2"/>
    <mergeCell ref="C4:I4"/>
    <mergeCell ref="A6:C6"/>
    <mergeCell ref="D6:I6"/>
    <mergeCell ref="C5:I5"/>
    <mergeCell ref="A7:C7"/>
    <mergeCell ref="D7:I7"/>
    <mergeCell ref="F13:H13"/>
    <mergeCell ref="I13:I14"/>
    <mergeCell ref="A8:C8"/>
    <mergeCell ref="D8:I8"/>
    <mergeCell ref="A9:C9"/>
    <mergeCell ref="D9:I9"/>
    <mergeCell ref="D10:E10"/>
    <mergeCell ref="D11:E11"/>
    <mergeCell ref="E13:E14"/>
    <mergeCell ref="A13:A14"/>
    <mergeCell ref="B13:B14"/>
    <mergeCell ref="C13:D14"/>
  </mergeCells>
  <conditionalFormatting sqref="A15:I47">
    <cfRule type="cellIs" dxfId="347" priority="9" operator="equal">
      <formula>0</formula>
    </cfRule>
  </conditionalFormatting>
  <conditionalFormatting sqref="C65">
    <cfRule type="cellIs" dxfId="346" priority="26" operator="equal">
      <formula>0</formula>
    </cfRule>
  </conditionalFormatting>
  <conditionalFormatting sqref="C57:H57">
    <cfRule type="cellIs" dxfId="345" priority="21" operator="equal">
      <formula>0</formula>
    </cfRule>
  </conditionalFormatting>
  <conditionalFormatting sqref="C62:H62">
    <cfRule type="cellIs" dxfId="344" priority="22" operator="equal">
      <formula>0</formula>
    </cfRule>
  </conditionalFormatting>
  <conditionalFormatting sqref="D49:D51">
    <cfRule type="cellIs" dxfId="343" priority="25" operator="equal">
      <formula>0</formula>
    </cfRule>
  </conditionalFormatting>
  <conditionalFormatting sqref="D6:I9 D10:E11 F48:I48 E48:E52">
    <cfRule type="cellIs" dxfId="342" priority="24" operator="equal">
      <formula>0</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38">
    <tabColor rgb="FFFFC000"/>
  </sheetPr>
  <dimension ref="A1:P29"/>
  <sheetViews>
    <sheetView workbookViewId="0">
      <selection activeCell="A17" sqref="A17:XFD3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'11a+c+n'!D1</f>
        <v>11</v>
      </c>
      <c r="E1" s="26"/>
      <c r="F1" s="26"/>
      <c r="G1" s="26"/>
      <c r="H1" s="26"/>
      <c r="I1" s="26"/>
      <c r="J1" s="26"/>
      <c r="N1" s="30"/>
      <c r="O1" s="31"/>
      <c r="P1" s="32"/>
    </row>
    <row r="2" spans="1:16">
      <c r="A2" s="33"/>
      <c r="B2" s="33"/>
      <c r="C2" s="324" t="str">
        <f>'11a+c+n'!C2:I2</f>
        <v>Ārējie elektrības tīkli</v>
      </c>
      <c r="D2" s="324"/>
      <c r="E2" s="324"/>
      <c r="F2" s="324"/>
      <c r="G2" s="324"/>
      <c r="H2" s="324"/>
      <c r="I2" s="324"/>
      <c r="J2" s="33"/>
    </row>
    <row r="3" spans="1:16">
      <c r="A3" s="34"/>
      <c r="B3" s="34"/>
      <c r="C3" s="291" t="s">
        <v>21</v>
      </c>
      <c r="D3" s="291"/>
      <c r="E3" s="291"/>
      <c r="F3" s="291"/>
      <c r="G3" s="291"/>
      <c r="H3" s="291"/>
      <c r="I3" s="291"/>
      <c r="J3" s="34"/>
    </row>
    <row r="4" spans="1:16">
      <c r="A4" s="34"/>
      <c r="B4" s="34"/>
      <c r="C4" s="325" t="s">
        <v>17</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211</v>
      </c>
      <c r="B9" s="327"/>
      <c r="C9" s="327"/>
      <c r="D9" s="327"/>
      <c r="E9" s="327"/>
      <c r="F9" s="327"/>
      <c r="G9" s="35"/>
      <c r="H9" s="35"/>
      <c r="I9" s="35"/>
      <c r="J9" s="328" t="s">
        <v>46</v>
      </c>
      <c r="K9" s="328"/>
      <c r="L9" s="328"/>
      <c r="M9" s="328"/>
      <c r="N9" s="329">
        <f>P17</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30"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125" t="s">
        <v>61</v>
      </c>
    </row>
    <row r="14" spans="1:16">
      <c r="A14" s="63">
        <f>IF(P14=0,0,IF(COUNTBLANK(P14)=1,0,COUNTA($P$14:P14)))</f>
        <v>0</v>
      </c>
      <c r="B14" s="27">
        <f>IF($C$4="Attiecināmās izmaksas",IF('11a+c+n'!$Q14="A",'11a+c+n'!B14,0),0)</f>
        <v>0</v>
      </c>
      <c r="C14" s="27">
        <f>IF($C$4="Attiecināmās izmaksas",IF('11a+c+n'!$Q14="A",'11a+c+n'!C14,0),0)</f>
        <v>0</v>
      </c>
      <c r="D14" s="27">
        <f>IF($C$4="Attiecināmās izmaksas",IF('11a+c+n'!$Q14="A",'11a+c+n'!D14,0),0)</f>
        <v>0</v>
      </c>
      <c r="E14" s="57"/>
      <c r="F14" s="79"/>
      <c r="G14" s="27">
        <f>IF($C$4="Attiecināmās izmaksas",IF('11a+c+n'!$Q14="A",'11a+c+n'!G14,0),0)</f>
        <v>0</v>
      </c>
      <c r="H14" s="27">
        <f>IF($C$4="Attiecināmās izmaksas",IF('11a+c+n'!$Q14="A",'11a+c+n'!H14,0),0)</f>
        <v>0</v>
      </c>
      <c r="I14" s="27"/>
      <c r="J14" s="27"/>
      <c r="K14" s="57">
        <f>IF($C$4="Attiecināmās izmaksas",IF('11a+c+n'!$Q14="A",'11a+c+n'!K14,0),0)</f>
        <v>0</v>
      </c>
      <c r="L14" s="79">
        <f>IF($C$4="Attiecināmās izmaksas",IF('11a+c+n'!$Q14="A",'11a+c+n'!L14,0),0)</f>
        <v>0</v>
      </c>
      <c r="M14" s="27">
        <f>IF($C$4="Attiecināmās izmaksas",IF('11a+c+n'!$Q14="A",'11a+c+n'!M14,0),0)</f>
        <v>0</v>
      </c>
      <c r="N14" s="27">
        <f>IF($C$4="Attiecināmās izmaksas",IF('11a+c+n'!$Q14="A",'11a+c+n'!N14,0),0)</f>
        <v>0</v>
      </c>
      <c r="O14" s="27">
        <f>IF($C$4="Attiecināmās izmaksas",IF('11a+c+n'!$Q14="A",'11a+c+n'!O14,0),0)</f>
        <v>0</v>
      </c>
      <c r="P14" s="57">
        <f>IF($C$4="Attiecināmās izmaksas",IF('11a+c+n'!$Q14="A",'11a+c+n'!P14,0),0)</f>
        <v>0</v>
      </c>
    </row>
    <row r="15" spans="1:16">
      <c r="A15" s="64">
        <f>IF(P15=0,0,IF(COUNTBLANK(P15)=1,0,COUNTA($P$14:P15)))</f>
        <v>0</v>
      </c>
      <c r="B15" s="28">
        <f>IF($C$4="Attiecināmās izmaksas",IF('11a+c+n'!$Q15="A",'11a+c+n'!B15,0),0)</f>
        <v>0</v>
      </c>
      <c r="C15" s="28">
        <f>IF($C$4="Attiecināmās izmaksas",IF('11a+c+n'!$Q15="A",'11a+c+n'!C15,0),0)</f>
        <v>0</v>
      </c>
      <c r="D15" s="28">
        <f>IF($C$4="Attiecināmās izmaksas",IF('11a+c+n'!$Q15="A",'11a+c+n'!D15,0),0)</f>
        <v>0</v>
      </c>
      <c r="E15" s="59"/>
      <c r="F15" s="81"/>
      <c r="G15" s="28"/>
      <c r="H15" s="28">
        <f>IF($C$4="Attiecināmās izmaksas",IF('11a+c+n'!$Q15="A",'11a+c+n'!H15,0),0)</f>
        <v>0</v>
      </c>
      <c r="I15" s="28"/>
      <c r="J15" s="28"/>
      <c r="K15" s="59">
        <f>IF($C$4="Attiecināmās izmaksas",IF('11a+c+n'!$Q15="A",'11a+c+n'!K15,0),0)</f>
        <v>0</v>
      </c>
      <c r="L15" s="81">
        <f>IF($C$4="Attiecināmās izmaksas",IF('11a+c+n'!$Q15="A",'11a+c+n'!L15,0),0)</f>
        <v>0</v>
      </c>
      <c r="M15" s="28">
        <f>IF($C$4="Attiecināmās izmaksas",IF('11a+c+n'!$Q15="A",'11a+c+n'!M15,0),0)</f>
        <v>0</v>
      </c>
      <c r="N15" s="28">
        <f>IF($C$4="Attiecināmās izmaksas",IF('11a+c+n'!$Q15="A",'11a+c+n'!N15,0),0)</f>
        <v>0</v>
      </c>
      <c r="O15" s="28">
        <f>IF($C$4="Attiecināmās izmaksas",IF('11a+c+n'!$Q15="A",'11a+c+n'!O15,0),0)</f>
        <v>0</v>
      </c>
      <c r="P15" s="59">
        <f>IF($C$4="Attiecināmās izmaksas",IF('11a+c+n'!$Q15="A",'11a+c+n'!P15,0),0)</f>
        <v>0</v>
      </c>
    </row>
    <row r="16" spans="1:16">
      <c r="A16" s="64">
        <f>IF(P16=0,0,IF(COUNTBLANK(P16)=1,0,COUNTA($P$14:P16)))</f>
        <v>0</v>
      </c>
      <c r="B16" s="28">
        <f>IF($C$4="Attiecināmās izmaksas",IF('11a+c+n'!$Q16="A",'11a+c+n'!B16,0),0)</f>
        <v>0</v>
      </c>
      <c r="C16" s="28">
        <f>IF($C$4="Attiecināmās izmaksas",IF('11a+c+n'!$Q16="A",'11a+c+n'!C16,0),0)</f>
        <v>0</v>
      </c>
      <c r="D16" s="28">
        <f>IF($C$4="Attiecināmās izmaksas",IF('11a+c+n'!$Q16="A",'11a+c+n'!D16,0),0)</f>
        <v>0</v>
      </c>
      <c r="E16" s="59"/>
      <c r="F16" s="81"/>
      <c r="G16" s="28"/>
      <c r="H16" s="28">
        <f>IF($C$4="Attiecināmās izmaksas",IF('11a+c+n'!$Q16="A",'11a+c+n'!H16,0),0)</f>
        <v>0</v>
      </c>
      <c r="I16" s="28"/>
      <c r="J16" s="28"/>
      <c r="K16" s="59">
        <f>IF($C$4="Attiecināmās izmaksas",IF('11a+c+n'!$Q16="A",'11a+c+n'!K16,0),0)</f>
        <v>0</v>
      </c>
      <c r="L16" s="81">
        <f>IF($C$4="Attiecināmās izmaksas",IF('11a+c+n'!$Q16="A",'11a+c+n'!L16,0),0)</f>
        <v>0</v>
      </c>
      <c r="M16" s="28">
        <f>IF($C$4="Attiecināmās izmaksas",IF('11a+c+n'!$Q16="A",'11a+c+n'!M16,0),0)</f>
        <v>0</v>
      </c>
      <c r="N16" s="28">
        <f>IF($C$4="Attiecināmās izmaksas",IF('11a+c+n'!$Q16="A",'11a+c+n'!N16,0),0)</f>
        <v>0</v>
      </c>
      <c r="O16" s="28">
        <f>IF($C$4="Attiecināmās izmaksas",IF('11a+c+n'!$Q16="A",'11a+c+n'!O16,0),0)</f>
        <v>0</v>
      </c>
      <c r="P16" s="59">
        <f>IF($C$4="Attiecināmās izmaksas",IF('11a+c+n'!$Q16="A",'11a+c+n'!P16,0),0)</f>
        <v>0</v>
      </c>
    </row>
    <row r="17" spans="1:16" ht="12" customHeight="1" thickBot="1">
      <c r="A17" s="333" t="s">
        <v>63</v>
      </c>
      <c r="B17" s="334"/>
      <c r="C17" s="334"/>
      <c r="D17" s="334"/>
      <c r="E17" s="334"/>
      <c r="F17" s="334"/>
      <c r="G17" s="334"/>
      <c r="H17" s="334"/>
      <c r="I17" s="334"/>
      <c r="J17" s="334"/>
      <c r="K17" s="335"/>
      <c r="L17" s="74">
        <f>SUM(L14:L16)</f>
        <v>0</v>
      </c>
      <c r="M17" s="75">
        <f>SUM(M14:M16)</f>
        <v>0</v>
      </c>
      <c r="N17" s="75">
        <f>SUM(N14:N16)</f>
        <v>0</v>
      </c>
      <c r="O17" s="75">
        <f>SUM(O14:O16)</f>
        <v>0</v>
      </c>
      <c r="P17" s="76">
        <f>SUM(P14:P16)</f>
        <v>0</v>
      </c>
    </row>
    <row r="18" spans="1:16">
      <c r="A18" s="20"/>
      <c r="B18" s="20"/>
      <c r="C18" s="20"/>
      <c r="D18" s="20"/>
      <c r="E18" s="20"/>
      <c r="F18" s="20"/>
      <c r="G18" s="20"/>
      <c r="H18" s="20"/>
      <c r="I18" s="20"/>
      <c r="J18" s="20"/>
      <c r="K18" s="20"/>
      <c r="L18" s="20"/>
      <c r="M18" s="20"/>
      <c r="N18" s="20"/>
      <c r="O18" s="20"/>
      <c r="P18" s="20"/>
    </row>
    <row r="19" spans="1:16">
      <c r="A19" s="20"/>
      <c r="B19" s="20"/>
      <c r="C19" s="20"/>
      <c r="D19" s="20"/>
      <c r="E19" s="20"/>
      <c r="F19" s="20"/>
      <c r="G19" s="20"/>
      <c r="H19" s="20"/>
      <c r="I19" s="20"/>
      <c r="J19" s="20"/>
      <c r="K19" s="20"/>
      <c r="L19" s="20"/>
      <c r="M19" s="20"/>
      <c r="N19" s="20"/>
      <c r="O19" s="20"/>
      <c r="P19" s="20"/>
    </row>
    <row r="20" spans="1:16">
      <c r="A20" s="1" t="s">
        <v>14</v>
      </c>
      <c r="B20" s="20"/>
      <c r="C20" s="336">
        <f>'Kops n'!C35:H35</f>
        <v>0</v>
      </c>
      <c r="D20" s="336"/>
      <c r="E20" s="336"/>
      <c r="F20" s="336"/>
      <c r="G20" s="336"/>
      <c r="H20" s="336"/>
      <c r="I20" s="20"/>
      <c r="J20" s="20"/>
      <c r="K20" s="20"/>
      <c r="L20" s="20"/>
      <c r="M20" s="20"/>
      <c r="N20" s="20"/>
      <c r="O20" s="20"/>
      <c r="P20" s="20"/>
    </row>
    <row r="21" spans="1:16">
      <c r="A21" s="20"/>
      <c r="B21" s="20"/>
      <c r="C21" s="258" t="s">
        <v>15</v>
      </c>
      <c r="D21" s="258"/>
      <c r="E21" s="258"/>
      <c r="F21" s="258"/>
      <c r="G21" s="258"/>
      <c r="H21" s="258"/>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301" t="str">
        <f>'Kops n'!A38:D38</f>
        <v>Tāme sastādīta 2024. gada __.__________</v>
      </c>
      <c r="B23" s="302"/>
      <c r="C23" s="302"/>
      <c r="D23" s="302"/>
      <c r="E23" s="20"/>
      <c r="F23" s="20"/>
      <c r="G23" s="20"/>
      <c r="H23" s="20"/>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1" t="s">
        <v>41</v>
      </c>
      <c r="B25" s="20"/>
      <c r="C25" s="336">
        <f>'Kops n'!C40:H40</f>
        <v>0</v>
      </c>
      <c r="D25" s="336"/>
      <c r="E25" s="336"/>
      <c r="F25" s="336"/>
      <c r="G25" s="336"/>
      <c r="H25" s="336"/>
      <c r="I25" s="20"/>
      <c r="J25" s="20"/>
      <c r="K25" s="20"/>
      <c r="L25" s="20"/>
      <c r="M25" s="20"/>
      <c r="N25" s="20"/>
      <c r="O25" s="20"/>
      <c r="P25" s="20"/>
    </row>
    <row r="26" spans="1:16">
      <c r="A26" s="20"/>
      <c r="B26" s="20"/>
      <c r="C26" s="258" t="s">
        <v>15</v>
      </c>
      <c r="D26" s="258"/>
      <c r="E26" s="258"/>
      <c r="F26" s="258"/>
      <c r="G26" s="258"/>
      <c r="H26" s="258"/>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02" t="s">
        <v>16</v>
      </c>
      <c r="B28" s="52"/>
      <c r="C28" s="113">
        <f>'Kops n'!C43</f>
        <v>0</v>
      </c>
      <c r="D28" s="52"/>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sheetData>
  <mergeCells count="23">
    <mergeCell ref="C26:H26"/>
    <mergeCell ref="L12:P12"/>
    <mergeCell ref="A17:K17"/>
    <mergeCell ref="C20:H20"/>
    <mergeCell ref="C21:H21"/>
    <mergeCell ref="A23:D23"/>
    <mergeCell ref="C25:H25"/>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7:K17">
    <cfRule type="containsText" dxfId="6" priority="3" operator="containsText" text="Tiešās izmaksas kopā, t. sk. darba devēja sociālais nodoklis __.__% ">
      <formula>NOT(ISERROR(SEARCH("Tiešās izmaksas kopā, t. sk. darba devēja sociālais nodoklis __.__% ",A17)))</formula>
    </cfRule>
  </conditionalFormatting>
  <conditionalFormatting sqref="C2:I2 D5:L8 N9:O9 A14:P16 L17:P17 C20:H20 C25:H25 C28">
    <cfRule type="cellIs" dxfId="5" priority="2" operator="equal">
      <formula>0</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C000"/>
  </sheetPr>
  <dimension ref="A1:P52"/>
  <sheetViews>
    <sheetView topLeftCell="A17" workbookViewId="0">
      <selection activeCell="W39" sqref="W3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'11a+c+n'!D1</f>
        <v>11</v>
      </c>
      <c r="E1" s="26"/>
      <c r="F1" s="26"/>
      <c r="G1" s="26"/>
      <c r="H1" s="26"/>
      <c r="I1" s="26"/>
      <c r="J1" s="26"/>
      <c r="N1" s="30"/>
      <c r="O1" s="31"/>
      <c r="P1" s="32"/>
    </row>
    <row r="2" spans="1:16">
      <c r="A2" s="33"/>
      <c r="B2" s="33"/>
      <c r="C2" s="324" t="str">
        <f>'11a+c+n'!C2:I2</f>
        <v>Ārējie elektrības tīkli</v>
      </c>
      <c r="D2" s="324"/>
      <c r="E2" s="324"/>
      <c r="F2" s="324"/>
      <c r="G2" s="324"/>
      <c r="H2" s="324"/>
      <c r="I2" s="324"/>
      <c r="J2" s="33"/>
    </row>
    <row r="3" spans="1:16">
      <c r="A3" s="34"/>
      <c r="B3" s="34"/>
      <c r="C3" s="291" t="s">
        <v>21</v>
      </c>
      <c r="D3" s="291"/>
      <c r="E3" s="291"/>
      <c r="F3" s="291"/>
      <c r="G3" s="291"/>
      <c r="H3" s="291"/>
      <c r="I3" s="291"/>
      <c r="J3" s="34"/>
    </row>
    <row r="4" spans="1:16">
      <c r="A4" s="34"/>
      <c r="B4" s="34"/>
      <c r="C4" s="325" t="s">
        <v>18</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211</v>
      </c>
      <c r="B9" s="327"/>
      <c r="C9" s="327"/>
      <c r="D9" s="327"/>
      <c r="E9" s="327"/>
      <c r="F9" s="327"/>
      <c r="G9" s="35"/>
      <c r="H9" s="35"/>
      <c r="I9" s="35"/>
      <c r="J9" s="328" t="s">
        <v>46</v>
      </c>
      <c r="K9" s="328"/>
      <c r="L9" s="328"/>
      <c r="M9" s="328"/>
      <c r="N9" s="329">
        <f>P40</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71" t="s">
        <v>61</v>
      </c>
    </row>
    <row r="14" spans="1:16">
      <c r="A14" s="63">
        <f>IF(P14=0,0,IF(COUNTBLANK(P14)=1,0,COUNTA($P$14:P14)))</f>
        <v>0</v>
      </c>
      <c r="B14" s="27">
        <f>IF($C$4="citu pasākumu izmaksas",IF('11a+c+n'!$Q14="C",'11a+c+n'!B14,0))</f>
        <v>0</v>
      </c>
      <c r="C14" s="27">
        <f>IF($C$4="citu pasākumu izmaksas",IF('11a+c+n'!$Q14="C",'11a+c+n'!C14,0))</f>
        <v>0</v>
      </c>
      <c r="D14" s="27">
        <f>IF($C$4="citu pasākumu izmaksas",IF('11a+c+n'!$Q14="C",'11a+c+n'!D14,0))</f>
        <v>0</v>
      </c>
      <c r="E14" s="164"/>
      <c r="F14" s="79"/>
      <c r="G14" s="27">
        <f>IF($C$4="citu pasākumu izmaksas",IF('11a+c+n'!$Q14="C",'11a+c+n'!G14,0))</f>
        <v>0</v>
      </c>
      <c r="H14" s="27">
        <f>IF($C$4="citu pasākumu izmaksas",IF('11a+c+n'!$Q14="C",'11a+c+n'!H14,0))</f>
        <v>0</v>
      </c>
      <c r="I14" s="27"/>
      <c r="J14" s="27"/>
      <c r="K14" s="164">
        <f>IF($C$4="citu pasākumu izmaksas",IF('11a+c+n'!$Q14="C",'11a+c+n'!K14,0))</f>
        <v>0</v>
      </c>
      <c r="L14" s="79">
        <f>IF($C$4="citu pasākumu izmaksas",IF('11a+c+n'!$Q14="C",'11a+c+n'!L14,0))</f>
        <v>0</v>
      </c>
      <c r="M14" s="27">
        <f>IF($C$4="citu pasākumu izmaksas",IF('11a+c+n'!$Q14="C",'11a+c+n'!M14,0))</f>
        <v>0</v>
      </c>
      <c r="N14" s="27">
        <f>IF($C$4="citu pasākumu izmaksas",IF('11a+c+n'!$Q14="C",'11a+c+n'!N14,0))</f>
        <v>0</v>
      </c>
      <c r="O14" s="27">
        <f>IF($C$4="citu pasākumu izmaksas",IF('11a+c+n'!$Q14="C",'11a+c+n'!O14,0))</f>
        <v>0</v>
      </c>
      <c r="P14" s="57">
        <f>IF($C$4="citu pasākumu izmaksas",IF('11a+c+n'!$Q14="C",'11a+c+n'!P14,0))</f>
        <v>0</v>
      </c>
    </row>
    <row r="15" spans="1:16" ht="22.5">
      <c r="A15" s="64">
        <f>IF(P15=0,0,IF(COUNTBLANK(P15)=1,0,COUNTA($P$14:P15)))</f>
        <v>0</v>
      </c>
      <c r="B15" s="28" t="str">
        <f>IF($C$4="citu pasākumu izmaksas",IF('11a+c+n'!$Q15="C",'11a+c+n'!B15,0))</f>
        <v>22-00000</v>
      </c>
      <c r="C15" s="28" t="str">
        <f>IF($C$4="citu pasākumu izmaksas",IF('11a+c+n'!$Q15="C",'11a+c+n'!C15,0))</f>
        <v>Uztvērējs PDC 5.3, INGESCO, vai analogs</v>
      </c>
      <c r="D15" s="28" t="str">
        <f>IF($C$4="citu pasākumu izmaksas",IF('11a+c+n'!$Q15="C",'11a+c+n'!D15,0))</f>
        <v>gab.</v>
      </c>
      <c r="E15" s="146"/>
      <c r="F15" s="81"/>
      <c r="G15" s="28">
        <f>IF($C$4="citu pasākumu izmaksas",IF('11a+c+n'!$Q15="C",'11a+c+n'!G15,0))</f>
        <v>0</v>
      </c>
      <c r="H15" s="28">
        <f>IF($C$4="citu pasākumu izmaksas",IF('11a+c+n'!$Q15="C",'11a+c+n'!H15,0))</f>
        <v>0</v>
      </c>
      <c r="I15" s="28"/>
      <c r="J15" s="28"/>
      <c r="K15" s="146">
        <f>IF($C$4="citu pasākumu izmaksas",IF('11a+c+n'!$Q15="C",'11a+c+n'!K15,0))</f>
        <v>0</v>
      </c>
      <c r="L15" s="81">
        <f>IF($C$4="citu pasākumu izmaksas",IF('11a+c+n'!$Q15="C",'11a+c+n'!L15,0))</f>
        <v>0</v>
      </c>
      <c r="M15" s="28">
        <f>IF($C$4="citu pasākumu izmaksas",IF('11a+c+n'!$Q15="C",'11a+c+n'!M15,0))</f>
        <v>0</v>
      </c>
      <c r="N15" s="28">
        <f>IF($C$4="citu pasākumu izmaksas",IF('11a+c+n'!$Q15="C",'11a+c+n'!N15,0))</f>
        <v>0</v>
      </c>
      <c r="O15" s="28">
        <f>IF($C$4="citu pasākumu izmaksas",IF('11a+c+n'!$Q15="C",'11a+c+n'!O15,0))</f>
        <v>0</v>
      </c>
      <c r="P15" s="59">
        <f>IF($C$4="citu pasākumu izmaksas",IF('11a+c+n'!$Q15="C",'11a+c+n'!P15,0))</f>
        <v>0</v>
      </c>
    </row>
    <row r="16" spans="1:16" ht="22.5">
      <c r="A16" s="64">
        <f>IF(P16=0,0,IF(COUNTBLANK(P16)=1,0,COUNTA($P$14:P16)))</f>
        <v>0</v>
      </c>
      <c r="B16" s="28" t="str">
        <f>IF($C$4="citu pasākumu izmaksas",IF('11a+c+n'!$Q16="C",'11a+c+n'!B16,0))</f>
        <v>22-00000</v>
      </c>
      <c r="C16" s="28" t="str">
        <f>IF($C$4="citu pasākumu izmaksas",IF('11a+c+n'!$Q16="C",'11a+c+n'!C16,0))</f>
        <v>Uztvērēja masts, H=6m, ar tērauda pamatni un atsvariem 25kg</v>
      </c>
      <c r="D16" s="28" t="str">
        <f>IF($C$4="citu pasākumu izmaksas",IF('11a+c+n'!$Q16="C",'11a+c+n'!D16,0))</f>
        <v>gab.</v>
      </c>
      <c r="E16" s="146"/>
      <c r="F16" s="81"/>
      <c r="G16" s="28">
        <f>IF($C$4="citu pasākumu izmaksas",IF('11a+c+n'!$Q16="C",'11a+c+n'!G16,0))</f>
        <v>0</v>
      </c>
      <c r="H16" s="28">
        <f>IF($C$4="citu pasākumu izmaksas",IF('11a+c+n'!$Q16="C",'11a+c+n'!H16,0))</f>
        <v>0</v>
      </c>
      <c r="I16" s="28"/>
      <c r="J16" s="28"/>
      <c r="K16" s="146">
        <f>IF($C$4="citu pasākumu izmaksas",IF('11a+c+n'!$Q16="C",'11a+c+n'!K16,0))</f>
        <v>0</v>
      </c>
      <c r="L16" s="81">
        <f>IF($C$4="citu pasākumu izmaksas",IF('11a+c+n'!$Q16="C",'11a+c+n'!L16,0))</f>
        <v>0</v>
      </c>
      <c r="M16" s="28">
        <f>IF($C$4="citu pasākumu izmaksas",IF('11a+c+n'!$Q16="C",'11a+c+n'!M16,0))</f>
        <v>0</v>
      </c>
      <c r="N16" s="28">
        <f>IF($C$4="citu pasākumu izmaksas",IF('11a+c+n'!$Q16="C",'11a+c+n'!N16,0))</f>
        <v>0</v>
      </c>
      <c r="O16" s="28">
        <f>IF($C$4="citu pasākumu izmaksas",IF('11a+c+n'!$Q16="C",'11a+c+n'!O16,0))</f>
        <v>0</v>
      </c>
      <c r="P16" s="59">
        <f>IF($C$4="citu pasākumu izmaksas",IF('11a+c+n'!$Q16="C",'11a+c+n'!P16,0))</f>
        <v>0</v>
      </c>
    </row>
    <row r="17" spans="1:16" ht="22.5">
      <c r="A17" s="64">
        <f>IF(P17=0,0,IF(COUNTBLANK(P17)=1,0,COUNTA($P$14:P17)))</f>
        <v>0</v>
      </c>
      <c r="B17" s="28" t="str">
        <f>IF($C$4="citu pasākumu izmaksas",IF('11a+c+n'!$Q17="C",'11a+c+n'!B17,0))</f>
        <v>22-00000</v>
      </c>
      <c r="C17" s="28" t="str">
        <f>IF($C$4="citu pasākumu izmaksas",IF('11a+c+n'!$Q17="C",'11a+c+n'!C17,0))</f>
        <v>Masta adapters, INGESCO, 111012, vai analogs</v>
      </c>
      <c r="D17" s="28" t="str">
        <f>IF($C$4="citu pasākumu izmaksas",IF('11a+c+n'!$Q17="C",'11a+c+n'!D17,0))</f>
        <v>gab.</v>
      </c>
      <c r="E17" s="146"/>
      <c r="F17" s="81"/>
      <c r="G17" s="28">
        <f>IF($C$4="citu pasākumu izmaksas",IF('11a+c+n'!$Q17="C",'11a+c+n'!G17,0))</f>
        <v>0</v>
      </c>
      <c r="H17" s="28">
        <f>IF($C$4="citu pasākumu izmaksas",IF('11a+c+n'!$Q17="C",'11a+c+n'!H17,0))</f>
        <v>0</v>
      </c>
      <c r="I17" s="28"/>
      <c r="J17" s="28"/>
      <c r="K17" s="146">
        <f>IF($C$4="citu pasākumu izmaksas",IF('11a+c+n'!$Q17="C",'11a+c+n'!K17,0))</f>
        <v>0</v>
      </c>
      <c r="L17" s="81">
        <f>IF($C$4="citu pasākumu izmaksas",IF('11a+c+n'!$Q17="C",'11a+c+n'!L17,0))</f>
        <v>0</v>
      </c>
      <c r="M17" s="28">
        <f>IF($C$4="citu pasākumu izmaksas",IF('11a+c+n'!$Q17="C",'11a+c+n'!M17,0))</f>
        <v>0</v>
      </c>
      <c r="N17" s="28">
        <f>IF($C$4="citu pasākumu izmaksas",IF('11a+c+n'!$Q17="C",'11a+c+n'!N17,0))</f>
        <v>0</v>
      </c>
      <c r="O17" s="28">
        <f>IF($C$4="citu pasākumu izmaksas",IF('11a+c+n'!$Q17="C",'11a+c+n'!O17,0))</f>
        <v>0</v>
      </c>
      <c r="P17" s="59">
        <f>IF($C$4="citu pasākumu izmaksas",IF('11a+c+n'!$Q17="C",'11a+c+n'!P17,0))</f>
        <v>0</v>
      </c>
    </row>
    <row r="18" spans="1:16" ht="22.5">
      <c r="A18" s="64">
        <f>IF(P18=0,0,IF(COUNTBLANK(P18)=1,0,COUNTA($P$14:P18)))</f>
        <v>0</v>
      </c>
      <c r="B18" s="28" t="str">
        <f>IF($C$4="citu pasākumu izmaksas",IF('11a+c+n'!$Q18="C",'11a+c+n'!B18,0))</f>
        <v>22-00000</v>
      </c>
      <c r="C18" s="28" t="str">
        <f>IF($C$4="citu pasākumu izmaksas",IF('11a+c+n'!$Q18="C",'11a+c+n'!C18,0))</f>
        <v>Zibens novedēja stieple D=8mm, S=50mm2 Al OBO Bettermann vai analogs</v>
      </c>
      <c r="D18" s="28" t="str">
        <f>IF($C$4="citu pasākumu izmaksas",IF('11a+c+n'!$Q18="C",'11a+c+n'!D18,0))</f>
        <v>m</v>
      </c>
      <c r="E18" s="146"/>
      <c r="F18" s="81"/>
      <c r="G18" s="28">
        <f>IF($C$4="citu pasākumu izmaksas",IF('11a+c+n'!$Q18="C",'11a+c+n'!G18,0))</f>
        <v>0</v>
      </c>
      <c r="H18" s="28">
        <f>IF($C$4="citu pasākumu izmaksas",IF('11a+c+n'!$Q18="C",'11a+c+n'!H18,0))</f>
        <v>0</v>
      </c>
      <c r="I18" s="28"/>
      <c r="J18" s="28"/>
      <c r="K18" s="146">
        <f>IF($C$4="citu pasākumu izmaksas",IF('11a+c+n'!$Q18="C",'11a+c+n'!K18,0))</f>
        <v>0</v>
      </c>
      <c r="L18" s="81">
        <f>IF($C$4="citu pasākumu izmaksas",IF('11a+c+n'!$Q18="C",'11a+c+n'!L18,0))</f>
        <v>0</v>
      </c>
      <c r="M18" s="28">
        <f>IF($C$4="citu pasākumu izmaksas",IF('11a+c+n'!$Q18="C",'11a+c+n'!M18,0))</f>
        <v>0</v>
      </c>
      <c r="N18" s="28">
        <f>IF($C$4="citu pasākumu izmaksas",IF('11a+c+n'!$Q18="C",'11a+c+n'!N18,0))</f>
        <v>0</v>
      </c>
      <c r="O18" s="28">
        <f>IF($C$4="citu pasākumu izmaksas",IF('11a+c+n'!$Q18="C",'11a+c+n'!O18,0))</f>
        <v>0</v>
      </c>
      <c r="P18" s="59">
        <f>IF($C$4="citu pasākumu izmaksas",IF('11a+c+n'!$Q18="C",'11a+c+n'!P18,0))</f>
        <v>0</v>
      </c>
    </row>
    <row r="19" spans="1:16" ht="22.5">
      <c r="A19" s="64">
        <f>IF(P19=0,0,IF(COUNTBLANK(P19)=1,0,COUNTA($P$14:P19)))</f>
        <v>0</v>
      </c>
      <c r="B19" s="28" t="str">
        <f>IF($C$4="citu pasākumu izmaksas",IF('11a+c+n'!$Q19="C",'11a+c+n'!B19,0))</f>
        <v>22-00000</v>
      </c>
      <c r="C19" s="28" t="str">
        <f>IF($C$4="citu pasākumu izmaksas",IF('11a+c+n'!$Q19="C",'11a+c+n'!C19,0))</f>
        <v>Stieples garuma kompensators OBO Bettermann –172 AR 5218926 vai analogs</v>
      </c>
      <c r="D19" s="28" t="str">
        <f>IF($C$4="citu pasākumu izmaksas",IF('11a+c+n'!$Q19="C",'11a+c+n'!D19,0))</f>
        <v>gab.</v>
      </c>
      <c r="E19" s="146"/>
      <c r="F19" s="81"/>
      <c r="G19" s="28">
        <f>IF($C$4="citu pasākumu izmaksas",IF('11a+c+n'!$Q19="C",'11a+c+n'!G19,0))</f>
        <v>0</v>
      </c>
      <c r="H19" s="28">
        <f>IF($C$4="citu pasākumu izmaksas",IF('11a+c+n'!$Q19="C",'11a+c+n'!H19,0))</f>
        <v>0</v>
      </c>
      <c r="I19" s="28"/>
      <c r="J19" s="28"/>
      <c r="K19" s="146">
        <f>IF($C$4="citu pasākumu izmaksas",IF('11a+c+n'!$Q19="C",'11a+c+n'!K19,0))</f>
        <v>0</v>
      </c>
      <c r="L19" s="81">
        <f>IF($C$4="citu pasākumu izmaksas",IF('11a+c+n'!$Q19="C",'11a+c+n'!L19,0))</f>
        <v>0</v>
      </c>
      <c r="M19" s="28">
        <f>IF($C$4="citu pasākumu izmaksas",IF('11a+c+n'!$Q19="C",'11a+c+n'!M19,0))</f>
        <v>0</v>
      </c>
      <c r="N19" s="28">
        <f>IF($C$4="citu pasākumu izmaksas",IF('11a+c+n'!$Q19="C",'11a+c+n'!N19,0))</f>
        <v>0</v>
      </c>
      <c r="O19" s="28">
        <f>IF($C$4="citu pasākumu izmaksas",IF('11a+c+n'!$Q19="C",'11a+c+n'!O19,0))</f>
        <v>0</v>
      </c>
      <c r="P19" s="59">
        <f>IF($C$4="citu pasākumu izmaksas",IF('11a+c+n'!$Q19="C",'11a+c+n'!P19,0))</f>
        <v>0</v>
      </c>
    </row>
    <row r="20" spans="1:16" ht="22.5">
      <c r="A20" s="64">
        <f>IF(P20=0,0,IF(COUNTBLANK(P20)=1,0,COUNTA($P$14:P20)))</f>
        <v>0</v>
      </c>
      <c r="B20" s="28" t="str">
        <f>IF($C$4="citu pasākumu izmaksas",IF('11a+c+n'!$Q20="C",'11a+c+n'!B20,0))</f>
        <v>22-00000</v>
      </c>
      <c r="C20" s="28" t="str">
        <f>IF($C$4="citu pasākumu izmaksas",IF('11a+c+n'!$Q20="C",'11a+c+n'!C20,0))</f>
        <v>RD10 cinkota tērauda apaļdzelzs, izolēta, montāžai zemē, OBO Bettermann vai analogs</v>
      </c>
      <c r="D20" s="28" t="str">
        <f>IF($C$4="citu pasākumu izmaksas",IF('11a+c+n'!$Q20="C",'11a+c+n'!D20,0))</f>
        <v>m</v>
      </c>
      <c r="E20" s="146"/>
      <c r="F20" s="81"/>
      <c r="G20" s="28">
        <f>IF($C$4="citu pasākumu izmaksas",IF('11a+c+n'!$Q20="C",'11a+c+n'!G20,0))</f>
        <v>0</v>
      </c>
      <c r="H20" s="28">
        <f>IF($C$4="citu pasākumu izmaksas",IF('11a+c+n'!$Q20="C",'11a+c+n'!H20,0))</f>
        <v>0</v>
      </c>
      <c r="I20" s="28"/>
      <c r="J20" s="28"/>
      <c r="K20" s="146">
        <f>IF($C$4="citu pasākumu izmaksas",IF('11a+c+n'!$Q20="C",'11a+c+n'!K20,0))</f>
        <v>0</v>
      </c>
      <c r="L20" s="81">
        <f>IF($C$4="citu pasākumu izmaksas",IF('11a+c+n'!$Q20="C",'11a+c+n'!L20,0))</f>
        <v>0</v>
      </c>
      <c r="M20" s="28">
        <f>IF($C$4="citu pasākumu izmaksas",IF('11a+c+n'!$Q20="C",'11a+c+n'!M20,0))</f>
        <v>0</v>
      </c>
      <c r="N20" s="28">
        <f>IF($C$4="citu pasākumu izmaksas",IF('11a+c+n'!$Q20="C",'11a+c+n'!N20,0))</f>
        <v>0</v>
      </c>
      <c r="O20" s="28">
        <f>IF($C$4="citu pasākumu izmaksas",IF('11a+c+n'!$Q20="C",'11a+c+n'!O20,0))</f>
        <v>0</v>
      </c>
      <c r="P20" s="59">
        <f>IF($C$4="citu pasākumu izmaksas",IF('11a+c+n'!$Q20="C",'11a+c+n'!P20,0))</f>
        <v>0</v>
      </c>
    </row>
    <row r="21" spans="1:16" ht="33.75">
      <c r="A21" s="64">
        <f>IF(P21=0,0,IF(COUNTBLANK(P21)=1,0,COUNTA($P$14:P21)))</f>
        <v>0</v>
      </c>
      <c r="B21" s="28" t="str">
        <f>IF($C$4="citu pasākumu izmaksas",IF('11a+c+n'!$Q21="C",'11a+c+n'!B21,0))</f>
        <v>22-00000</v>
      </c>
      <c r="C21" s="28" t="str">
        <f>IF($C$4="citu pasākumu izmaksas",IF('11a+c+n'!$Q21="C",'11a+c+n'!C21,0))</f>
        <v>Kontrolmērījumu klemme kastē - In-box testing-switching bridge 50mm2 cable, INGESCO, 250006, vai ekvivalents</v>
      </c>
      <c r="D21" s="28" t="str">
        <f>IF($C$4="citu pasākumu izmaksas",IF('11a+c+n'!$Q21="C",'11a+c+n'!D21,0))</f>
        <v>gab.</v>
      </c>
      <c r="E21" s="146"/>
      <c r="F21" s="81"/>
      <c r="G21" s="28">
        <f>IF($C$4="citu pasākumu izmaksas",IF('11a+c+n'!$Q21="C",'11a+c+n'!G21,0))</f>
        <v>0</v>
      </c>
      <c r="H21" s="28">
        <f>IF($C$4="citu pasākumu izmaksas",IF('11a+c+n'!$Q21="C",'11a+c+n'!H21,0))</f>
        <v>0</v>
      </c>
      <c r="I21" s="28"/>
      <c r="J21" s="28"/>
      <c r="K21" s="146">
        <f>IF($C$4="citu pasākumu izmaksas",IF('11a+c+n'!$Q21="C",'11a+c+n'!K21,0))</f>
        <v>0</v>
      </c>
      <c r="L21" s="81">
        <f>IF($C$4="citu pasākumu izmaksas",IF('11a+c+n'!$Q21="C",'11a+c+n'!L21,0))</f>
        <v>0</v>
      </c>
      <c r="M21" s="28">
        <f>IF($C$4="citu pasākumu izmaksas",IF('11a+c+n'!$Q21="C",'11a+c+n'!M21,0))</f>
        <v>0</v>
      </c>
      <c r="N21" s="28">
        <f>IF($C$4="citu pasākumu izmaksas",IF('11a+c+n'!$Q21="C",'11a+c+n'!N21,0))</f>
        <v>0</v>
      </c>
      <c r="O21" s="28">
        <f>IF($C$4="citu pasākumu izmaksas",IF('11a+c+n'!$Q21="C",'11a+c+n'!O21,0))</f>
        <v>0</v>
      </c>
      <c r="P21" s="59">
        <f>IF($C$4="citu pasākumu izmaksas",IF('11a+c+n'!$Q21="C",'11a+c+n'!P21,0))</f>
        <v>0</v>
      </c>
    </row>
    <row r="22" spans="1:16" ht="22.5">
      <c r="A22" s="64">
        <f>IF(P22=0,0,IF(COUNTBLANK(P22)=1,0,COUNTA($P$14:P22)))</f>
        <v>0</v>
      </c>
      <c r="B22" s="28" t="str">
        <f>IF($C$4="citu pasākumu izmaksas",IF('11a+c+n'!$Q22="C",'11a+c+n'!B22,0))</f>
        <v>22-00000</v>
      </c>
      <c r="C22" s="28" t="str">
        <f>IF($C$4="citu pasākumu izmaksas",IF('11a+c+n'!$Q22="C",'11a+c+n'!C22,0))</f>
        <v>Zibensspērienu skaita uzskaitītājs CDR UNIVERSAL, INGESCO, 432028, vai ekvivalents</v>
      </c>
      <c r="D22" s="28" t="str">
        <f>IF($C$4="citu pasākumu izmaksas",IF('11a+c+n'!$Q22="C",'11a+c+n'!D22,0))</f>
        <v>gab.</v>
      </c>
      <c r="E22" s="146"/>
      <c r="F22" s="81"/>
      <c r="G22" s="28">
        <f>IF($C$4="citu pasākumu izmaksas",IF('11a+c+n'!$Q22="C",'11a+c+n'!G22,0))</f>
        <v>0</v>
      </c>
      <c r="H22" s="28">
        <f>IF($C$4="citu pasākumu izmaksas",IF('11a+c+n'!$Q22="C",'11a+c+n'!H22,0))</f>
        <v>0</v>
      </c>
      <c r="I22" s="28"/>
      <c r="J22" s="28"/>
      <c r="K22" s="146">
        <f>IF($C$4="citu pasākumu izmaksas",IF('11a+c+n'!$Q22="C",'11a+c+n'!K22,0))</f>
        <v>0</v>
      </c>
      <c r="L22" s="81">
        <f>IF($C$4="citu pasākumu izmaksas",IF('11a+c+n'!$Q22="C",'11a+c+n'!L22,0))</f>
        <v>0</v>
      </c>
      <c r="M22" s="28">
        <f>IF($C$4="citu pasākumu izmaksas",IF('11a+c+n'!$Q22="C",'11a+c+n'!M22,0))</f>
        <v>0</v>
      </c>
      <c r="N22" s="28">
        <f>IF($C$4="citu pasākumu izmaksas",IF('11a+c+n'!$Q22="C",'11a+c+n'!N22,0))</f>
        <v>0</v>
      </c>
      <c r="O22" s="28">
        <f>IF($C$4="citu pasākumu izmaksas",IF('11a+c+n'!$Q22="C",'11a+c+n'!O22,0))</f>
        <v>0</v>
      </c>
      <c r="P22" s="59">
        <f>IF($C$4="citu pasākumu izmaksas",IF('11a+c+n'!$Q22="C",'11a+c+n'!P22,0))</f>
        <v>0</v>
      </c>
    </row>
    <row r="23" spans="1:16" ht="22.5">
      <c r="A23" s="64">
        <f>IF(P23=0,0,IF(COUNTBLANK(P23)=1,0,COUNTA($P$14:P23)))</f>
        <v>0</v>
      </c>
      <c r="B23" s="28" t="str">
        <f>IF($C$4="citu pasākumu izmaksas",IF('11a+c+n'!$Q23="C",'11a+c+n'!B23,0))</f>
        <v>22-00000</v>
      </c>
      <c r="C23" s="28" t="str">
        <f>IF($C$4="citu pasākumu izmaksas",IF('11a+c+n'!$Q23="C",'11a+c+n'!C23,0))</f>
        <v>Vadu turētājs Rd 8-10mm 177 20 M8 fasādei, OBO Bettermann vai analogs</v>
      </c>
      <c r="D23" s="28" t="str">
        <f>IF($C$4="citu pasākumu izmaksas",IF('11a+c+n'!$Q23="C",'11a+c+n'!D23,0))</f>
        <v>gab.</v>
      </c>
      <c r="E23" s="146"/>
      <c r="F23" s="81"/>
      <c r="G23" s="28">
        <f>IF($C$4="citu pasākumu izmaksas",IF('11a+c+n'!$Q23="C",'11a+c+n'!G23,0))</f>
        <v>0</v>
      </c>
      <c r="H23" s="28">
        <f>IF($C$4="citu pasākumu izmaksas",IF('11a+c+n'!$Q23="C",'11a+c+n'!H23,0))</f>
        <v>0</v>
      </c>
      <c r="I23" s="28"/>
      <c r="J23" s="28"/>
      <c r="K23" s="146">
        <f>IF($C$4="citu pasākumu izmaksas",IF('11a+c+n'!$Q23="C",'11a+c+n'!K23,0))</f>
        <v>0</v>
      </c>
      <c r="L23" s="81">
        <f>IF($C$4="citu pasākumu izmaksas",IF('11a+c+n'!$Q23="C",'11a+c+n'!L23,0))</f>
        <v>0</v>
      </c>
      <c r="M23" s="28">
        <f>IF($C$4="citu pasākumu izmaksas",IF('11a+c+n'!$Q23="C",'11a+c+n'!M23,0))</f>
        <v>0</v>
      </c>
      <c r="N23" s="28">
        <f>IF($C$4="citu pasākumu izmaksas",IF('11a+c+n'!$Q23="C",'11a+c+n'!N23,0))</f>
        <v>0</v>
      </c>
      <c r="O23" s="28">
        <f>IF($C$4="citu pasākumu izmaksas",IF('11a+c+n'!$Q23="C",'11a+c+n'!O23,0))</f>
        <v>0</v>
      </c>
      <c r="P23" s="59">
        <f>IF($C$4="citu pasākumu izmaksas",IF('11a+c+n'!$Q23="C",'11a+c+n'!P23,0))</f>
        <v>0</v>
      </c>
    </row>
    <row r="24" spans="1:16" ht="22.5">
      <c r="A24" s="64">
        <f>IF(P24=0,0,IF(COUNTBLANK(P24)=1,0,COUNTA($P$14:P24)))</f>
        <v>0</v>
      </c>
      <c r="B24" s="28" t="str">
        <f>IF($C$4="citu pasākumu izmaksas",IF('11a+c+n'!$Q24="C",'11a+c+n'!B24,0))</f>
        <v>22-00000</v>
      </c>
      <c r="C24" s="28" t="str">
        <f>IF($C$4="citu pasākumu izmaksas",IF('11a+c+n'!$Q24="C",'11a+c+n'!C24,0))</f>
        <v>Jumta vada turētājs lēzenam jumtam, 165 MBG-8 OBO Bettermann vai analogs</v>
      </c>
      <c r="D24" s="28" t="str">
        <f>IF($C$4="citu pasākumu izmaksas",IF('11a+c+n'!$Q24="C",'11a+c+n'!D24,0))</f>
        <v>gab.</v>
      </c>
      <c r="E24" s="146"/>
      <c r="F24" s="81"/>
      <c r="G24" s="28">
        <f>IF($C$4="citu pasākumu izmaksas",IF('11a+c+n'!$Q24="C",'11a+c+n'!G24,0))</f>
        <v>0</v>
      </c>
      <c r="H24" s="28">
        <f>IF($C$4="citu pasākumu izmaksas",IF('11a+c+n'!$Q24="C",'11a+c+n'!H24,0))</f>
        <v>0</v>
      </c>
      <c r="I24" s="28"/>
      <c r="J24" s="28"/>
      <c r="K24" s="146">
        <f>IF($C$4="citu pasākumu izmaksas",IF('11a+c+n'!$Q24="C",'11a+c+n'!K24,0))</f>
        <v>0</v>
      </c>
      <c r="L24" s="81">
        <f>IF($C$4="citu pasākumu izmaksas",IF('11a+c+n'!$Q24="C",'11a+c+n'!L24,0))</f>
        <v>0</v>
      </c>
      <c r="M24" s="28">
        <f>IF($C$4="citu pasākumu izmaksas",IF('11a+c+n'!$Q24="C",'11a+c+n'!M24,0))</f>
        <v>0</v>
      </c>
      <c r="N24" s="28">
        <f>IF($C$4="citu pasākumu izmaksas",IF('11a+c+n'!$Q24="C",'11a+c+n'!N24,0))</f>
        <v>0</v>
      </c>
      <c r="O24" s="28">
        <f>IF($C$4="citu pasākumu izmaksas",IF('11a+c+n'!$Q24="C",'11a+c+n'!O24,0))</f>
        <v>0</v>
      </c>
      <c r="P24" s="59">
        <f>IF($C$4="citu pasākumu izmaksas",IF('11a+c+n'!$Q24="C",'11a+c+n'!P24,0))</f>
        <v>0</v>
      </c>
    </row>
    <row r="25" spans="1:16" ht="22.5">
      <c r="A25" s="64">
        <f>IF(P25=0,0,IF(COUNTBLANK(P25)=1,0,COUNTA($P$14:P25)))</f>
        <v>0</v>
      </c>
      <c r="B25" s="28" t="str">
        <f>IF($C$4="citu pasākumu izmaksas",IF('11a+c+n'!$Q25="C",'11a+c+n'!B25,0))</f>
        <v>22-00000</v>
      </c>
      <c r="C25" s="28" t="str">
        <f>IF($C$4="citu pasākumu izmaksas",IF('11a+c+n'!$Q25="C",'11a+c+n'!C25,0))</f>
        <v>Zemējuma elektrods - 219 20 ST FT Ø20mm 1500mm, Obo Bettermann, 5000750, vai ekvivalents</v>
      </c>
      <c r="D25" s="28" t="str">
        <f>IF($C$4="citu pasākumu izmaksas",IF('11a+c+n'!$Q25="C",'11a+c+n'!D25,0))</f>
        <v>gab.</v>
      </c>
      <c r="E25" s="146"/>
      <c r="F25" s="81"/>
      <c r="G25" s="28">
        <f>IF($C$4="citu pasākumu izmaksas",IF('11a+c+n'!$Q25="C",'11a+c+n'!G25,0))</f>
        <v>0</v>
      </c>
      <c r="H25" s="28">
        <f>IF($C$4="citu pasākumu izmaksas",IF('11a+c+n'!$Q25="C",'11a+c+n'!H25,0))</f>
        <v>0</v>
      </c>
      <c r="I25" s="28"/>
      <c r="J25" s="28"/>
      <c r="K25" s="146">
        <f>IF($C$4="citu pasākumu izmaksas",IF('11a+c+n'!$Q25="C",'11a+c+n'!K25,0))</f>
        <v>0</v>
      </c>
      <c r="L25" s="81">
        <f>IF($C$4="citu pasākumu izmaksas",IF('11a+c+n'!$Q25="C",'11a+c+n'!L25,0))</f>
        <v>0</v>
      </c>
      <c r="M25" s="28">
        <f>IF($C$4="citu pasākumu izmaksas",IF('11a+c+n'!$Q25="C",'11a+c+n'!M25,0))</f>
        <v>0</v>
      </c>
      <c r="N25" s="28">
        <f>IF($C$4="citu pasākumu izmaksas",IF('11a+c+n'!$Q25="C",'11a+c+n'!N25,0))</f>
        <v>0</v>
      </c>
      <c r="O25" s="28">
        <f>IF($C$4="citu pasākumu izmaksas",IF('11a+c+n'!$Q25="C",'11a+c+n'!O25,0))</f>
        <v>0</v>
      </c>
      <c r="P25" s="59">
        <f>IF($C$4="citu pasākumu izmaksas",IF('11a+c+n'!$Q25="C",'11a+c+n'!P25,0))</f>
        <v>0</v>
      </c>
    </row>
    <row r="26" spans="1:16" ht="22.5">
      <c r="A26" s="64">
        <f>IF(P26=0,0,IF(COUNTBLANK(P26)=1,0,COUNTA($P$14:P26)))</f>
        <v>0</v>
      </c>
      <c r="B26" s="28" t="str">
        <f>IF($C$4="citu pasākumu izmaksas",IF('11a+c+n'!$Q26="C",'11a+c+n'!B26,0))</f>
        <v>22-00000</v>
      </c>
      <c r="C26" s="28" t="str">
        <f>IF($C$4="citu pasākumu izmaksas",IF('11a+c+n'!$Q26="C",'11a+c+n'!C26,0))</f>
        <v>Zemējuma elektroda spice - 1819/20 BP, Obo Bettermann, 3041212, vai ekvivalents</v>
      </c>
      <c r="D26" s="28" t="str">
        <f>IF($C$4="citu pasākumu izmaksas",IF('11a+c+n'!$Q26="C",'11a+c+n'!D26,0))</f>
        <v>gab.</v>
      </c>
      <c r="E26" s="146"/>
      <c r="F26" s="81"/>
      <c r="G26" s="28">
        <f>IF($C$4="citu pasākumu izmaksas",IF('11a+c+n'!$Q26="C",'11a+c+n'!G26,0))</f>
        <v>0</v>
      </c>
      <c r="H26" s="28">
        <f>IF($C$4="citu pasākumu izmaksas",IF('11a+c+n'!$Q26="C",'11a+c+n'!H26,0))</f>
        <v>0</v>
      </c>
      <c r="I26" s="28"/>
      <c r="J26" s="28"/>
      <c r="K26" s="146">
        <f>IF($C$4="citu pasākumu izmaksas",IF('11a+c+n'!$Q26="C",'11a+c+n'!K26,0))</f>
        <v>0</v>
      </c>
      <c r="L26" s="81">
        <f>IF($C$4="citu pasākumu izmaksas",IF('11a+c+n'!$Q26="C",'11a+c+n'!L26,0))</f>
        <v>0</v>
      </c>
      <c r="M26" s="28">
        <f>IF($C$4="citu pasākumu izmaksas",IF('11a+c+n'!$Q26="C",'11a+c+n'!M26,0))</f>
        <v>0</v>
      </c>
      <c r="N26" s="28">
        <f>IF($C$4="citu pasākumu izmaksas",IF('11a+c+n'!$Q26="C",'11a+c+n'!N26,0))</f>
        <v>0</v>
      </c>
      <c r="O26" s="28">
        <f>IF($C$4="citu pasākumu izmaksas",IF('11a+c+n'!$Q26="C",'11a+c+n'!O26,0))</f>
        <v>0</v>
      </c>
      <c r="P26" s="59">
        <f>IF($C$4="citu pasākumu izmaksas",IF('11a+c+n'!$Q26="C",'11a+c+n'!P26,0))</f>
        <v>0</v>
      </c>
    </row>
    <row r="27" spans="1:16" ht="22.5">
      <c r="A27" s="64">
        <f>IF(P27=0,0,IF(COUNTBLANK(P27)=1,0,COUNTA($P$14:P27)))</f>
        <v>0</v>
      </c>
      <c r="B27" s="28" t="str">
        <f>IF($C$4="citu pasākumu izmaksas",IF('11a+c+n'!$Q27="C",'11a+c+n'!B27,0))</f>
        <v>22-00000</v>
      </c>
      <c r="C27" s="28" t="str">
        <f>IF($C$4="citu pasākumu izmaksas",IF('11a+c+n'!$Q27="C",'11a+c+n'!C27,0))</f>
        <v>Savienojums zemējuma elektrods - tērauda lenta, Propster 01111 356, vai ekvivalents</v>
      </c>
      <c r="D27" s="28" t="str">
        <f>IF($C$4="citu pasākumu izmaksas",IF('11a+c+n'!$Q27="C",'11a+c+n'!D27,0))</f>
        <v>gab.</v>
      </c>
      <c r="E27" s="146"/>
      <c r="F27" s="81"/>
      <c r="G27" s="28">
        <f>IF($C$4="citu pasākumu izmaksas",IF('11a+c+n'!$Q27="C",'11a+c+n'!G27,0))</f>
        <v>0</v>
      </c>
      <c r="H27" s="28">
        <f>IF($C$4="citu pasākumu izmaksas",IF('11a+c+n'!$Q27="C",'11a+c+n'!H27,0))</f>
        <v>0</v>
      </c>
      <c r="I27" s="28"/>
      <c r="J27" s="28"/>
      <c r="K27" s="146">
        <f>IF($C$4="citu pasākumu izmaksas",IF('11a+c+n'!$Q27="C",'11a+c+n'!K27,0))</f>
        <v>0</v>
      </c>
      <c r="L27" s="81">
        <f>IF($C$4="citu pasākumu izmaksas",IF('11a+c+n'!$Q27="C",'11a+c+n'!L27,0))</f>
        <v>0</v>
      </c>
      <c r="M27" s="28">
        <f>IF($C$4="citu pasākumu izmaksas",IF('11a+c+n'!$Q27="C",'11a+c+n'!M27,0))</f>
        <v>0</v>
      </c>
      <c r="N27" s="28">
        <f>IF($C$4="citu pasākumu izmaksas",IF('11a+c+n'!$Q27="C",'11a+c+n'!N27,0))</f>
        <v>0</v>
      </c>
      <c r="O27" s="28">
        <f>IF($C$4="citu pasākumu izmaksas",IF('11a+c+n'!$Q27="C",'11a+c+n'!O27,0))</f>
        <v>0</v>
      </c>
      <c r="P27" s="59">
        <f>IF($C$4="citu pasākumu izmaksas",IF('11a+c+n'!$Q27="C",'11a+c+n'!P27,0))</f>
        <v>0</v>
      </c>
    </row>
    <row r="28" spans="1:16" ht="22.5">
      <c r="A28" s="64">
        <f>IF(P28=0,0,IF(COUNTBLANK(P28)=1,0,COUNTA($P$14:P28)))</f>
        <v>0</v>
      </c>
      <c r="B28" s="28" t="str">
        <f>IF($C$4="citu pasākumu izmaksas",IF('11a+c+n'!$Q28="C",'11a+c+n'!B28,0))</f>
        <v>22-00000</v>
      </c>
      <c r="C28" s="28" t="str">
        <f>IF($C$4="citu pasākumu izmaksas",IF('11a+c+n'!$Q28="C",'11a+c+n'!C28,0))</f>
        <v>Savienojums apaļdzelzs RD10 - tērauda lenta 30x3.5mm, Propster, vai analogs</v>
      </c>
      <c r="D28" s="28" t="str">
        <f>IF($C$4="citu pasākumu izmaksas",IF('11a+c+n'!$Q28="C",'11a+c+n'!D28,0))</f>
        <v>gab.</v>
      </c>
      <c r="E28" s="146"/>
      <c r="F28" s="81"/>
      <c r="G28" s="28">
        <f>IF($C$4="citu pasākumu izmaksas",IF('11a+c+n'!$Q28="C",'11a+c+n'!G28,0))</f>
        <v>0</v>
      </c>
      <c r="H28" s="28">
        <f>IF($C$4="citu pasākumu izmaksas",IF('11a+c+n'!$Q28="C",'11a+c+n'!H28,0))</f>
        <v>0</v>
      </c>
      <c r="I28" s="28"/>
      <c r="J28" s="28"/>
      <c r="K28" s="146">
        <f>IF($C$4="citu pasākumu izmaksas",IF('11a+c+n'!$Q28="C",'11a+c+n'!K28,0))</f>
        <v>0</v>
      </c>
      <c r="L28" s="81">
        <f>IF($C$4="citu pasākumu izmaksas",IF('11a+c+n'!$Q28="C",'11a+c+n'!L28,0))</f>
        <v>0</v>
      </c>
      <c r="M28" s="28">
        <f>IF($C$4="citu pasākumu izmaksas",IF('11a+c+n'!$Q28="C",'11a+c+n'!M28,0))</f>
        <v>0</v>
      </c>
      <c r="N28" s="28">
        <f>IF($C$4="citu pasākumu izmaksas",IF('11a+c+n'!$Q28="C",'11a+c+n'!N28,0))</f>
        <v>0</v>
      </c>
      <c r="O28" s="28">
        <f>IF($C$4="citu pasākumu izmaksas",IF('11a+c+n'!$Q28="C",'11a+c+n'!O28,0))</f>
        <v>0</v>
      </c>
      <c r="P28" s="59">
        <f>IF($C$4="citu pasākumu izmaksas",IF('11a+c+n'!$Q28="C",'11a+c+n'!P28,0))</f>
        <v>0</v>
      </c>
    </row>
    <row r="29" spans="1:16" ht="22.5">
      <c r="A29" s="64">
        <f>IF(P29=0,0,IF(COUNTBLANK(P29)=1,0,COUNTA($P$14:P29)))</f>
        <v>0</v>
      </c>
      <c r="B29" s="28" t="str">
        <f>IF($C$4="citu pasākumu izmaksas",IF('11a+c+n'!$Q29="C",'11a+c+n'!B29,0))</f>
        <v>22-00000</v>
      </c>
      <c r="C29" s="28" t="str">
        <f>IF($C$4="citu pasākumu izmaksas",IF('11a+c+n'!$Q29="C",'11a+c+n'!C29,0))</f>
        <v>Karsti cinkota tērauda lenta 30x3,5mm, SLO, 100 336K, vai ekvivalents</v>
      </c>
      <c r="D29" s="28" t="str">
        <f>IF($C$4="citu pasākumu izmaksas",IF('11a+c+n'!$Q29="C",'11a+c+n'!D29,0))</f>
        <v>m</v>
      </c>
      <c r="E29" s="146"/>
      <c r="F29" s="81"/>
      <c r="G29" s="28">
        <f>IF($C$4="citu pasākumu izmaksas",IF('11a+c+n'!$Q29="C",'11a+c+n'!G29,0))</f>
        <v>0</v>
      </c>
      <c r="H29" s="28">
        <f>IF($C$4="citu pasākumu izmaksas",IF('11a+c+n'!$Q29="C",'11a+c+n'!H29,0))</f>
        <v>0</v>
      </c>
      <c r="I29" s="28"/>
      <c r="J29" s="28"/>
      <c r="K29" s="146">
        <f>IF($C$4="citu pasākumu izmaksas",IF('11a+c+n'!$Q29="C",'11a+c+n'!K29,0))</f>
        <v>0</v>
      </c>
      <c r="L29" s="81">
        <f>IF($C$4="citu pasākumu izmaksas",IF('11a+c+n'!$Q29="C",'11a+c+n'!L29,0))</f>
        <v>0</v>
      </c>
      <c r="M29" s="28">
        <f>IF($C$4="citu pasākumu izmaksas",IF('11a+c+n'!$Q29="C",'11a+c+n'!M29,0))</f>
        <v>0</v>
      </c>
      <c r="N29" s="28">
        <f>IF($C$4="citu pasākumu izmaksas",IF('11a+c+n'!$Q29="C",'11a+c+n'!N29,0))</f>
        <v>0</v>
      </c>
      <c r="O29" s="28">
        <f>IF($C$4="citu pasākumu izmaksas",IF('11a+c+n'!$Q29="C",'11a+c+n'!O29,0))</f>
        <v>0</v>
      </c>
      <c r="P29" s="59">
        <f>IF($C$4="citu pasākumu izmaksas",IF('11a+c+n'!$Q29="C",'11a+c+n'!P29,0))</f>
        <v>0</v>
      </c>
    </row>
    <row r="30" spans="1:16" ht="22.5">
      <c r="A30" s="64">
        <f>IF(P30=0,0,IF(COUNTBLANK(P30)=1,0,COUNTA($P$14:P30)))</f>
        <v>0</v>
      </c>
      <c r="B30" s="28" t="str">
        <f>IF($C$4="citu pasākumu izmaksas",IF('11a+c+n'!$Q30="C",'11a+c+n'!B30,0))</f>
        <v>22-00000</v>
      </c>
      <c r="C30" s="28" t="str">
        <f>IF($C$4="citu pasākumu izmaksas",IF('11a+c+n'!$Q30="C",'11a+c+n'!C30,0))</f>
        <v>Pretkorozijas aizsarglenta 50mm/10m</v>
      </c>
      <c r="D30" s="28" t="str">
        <f>IF($C$4="citu pasākumu izmaksas",IF('11a+c+n'!$Q30="C",'11a+c+n'!D30,0))</f>
        <v>gab.</v>
      </c>
      <c r="E30" s="146"/>
      <c r="F30" s="81"/>
      <c r="G30" s="28">
        <f>IF($C$4="citu pasākumu izmaksas",IF('11a+c+n'!$Q30="C",'11a+c+n'!G30,0))</f>
        <v>0</v>
      </c>
      <c r="H30" s="28">
        <f>IF($C$4="citu pasākumu izmaksas",IF('11a+c+n'!$Q30="C",'11a+c+n'!H30,0))</f>
        <v>0</v>
      </c>
      <c r="I30" s="28"/>
      <c r="J30" s="28"/>
      <c r="K30" s="146">
        <f>IF($C$4="citu pasākumu izmaksas",IF('11a+c+n'!$Q30="C",'11a+c+n'!K30,0))</f>
        <v>0</v>
      </c>
      <c r="L30" s="81">
        <f>IF($C$4="citu pasākumu izmaksas",IF('11a+c+n'!$Q30="C",'11a+c+n'!L30,0))</f>
        <v>0</v>
      </c>
      <c r="M30" s="28">
        <f>IF($C$4="citu pasākumu izmaksas",IF('11a+c+n'!$Q30="C",'11a+c+n'!M30,0))</f>
        <v>0</v>
      </c>
      <c r="N30" s="28">
        <f>IF($C$4="citu pasākumu izmaksas",IF('11a+c+n'!$Q30="C",'11a+c+n'!N30,0))</f>
        <v>0</v>
      </c>
      <c r="O30" s="28">
        <f>IF($C$4="citu pasākumu izmaksas",IF('11a+c+n'!$Q30="C",'11a+c+n'!O30,0))</f>
        <v>0</v>
      </c>
      <c r="P30" s="59">
        <f>IF($C$4="citu pasākumu izmaksas",IF('11a+c+n'!$Q30="C",'11a+c+n'!P30,0))</f>
        <v>0</v>
      </c>
    </row>
    <row r="31" spans="1:16">
      <c r="A31" s="64">
        <f>IF(P31=0,0,IF(COUNTBLANK(P31)=1,0,COUNTA($P$14:P31)))</f>
        <v>0</v>
      </c>
      <c r="B31" s="28">
        <f>IF($C$4="citu pasākumu izmaksas",IF('11a+c+n'!$Q31="C",'11a+c+n'!B31,0))</f>
        <v>0</v>
      </c>
      <c r="C31" s="28">
        <f>IF($C$4="citu pasākumu izmaksas",IF('11a+c+n'!$Q31="C",'11a+c+n'!C31,0))</f>
        <v>0</v>
      </c>
      <c r="D31" s="28">
        <f>IF($C$4="citu pasākumu izmaksas",IF('11a+c+n'!$Q31="C",'11a+c+n'!D31,0))</f>
        <v>0</v>
      </c>
      <c r="E31" s="146"/>
      <c r="F31" s="81"/>
      <c r="G31" s="28">
        <f>IF($C$4="citu pasākumu izmaksas",IF('11a+c+n'!$Q31="C",'11a+c+n'!G31,0))</f>
        <v>0</v>
      </c>
      <c r="H31" s="28">
        <f>IF($C$4="citu pasākumu izmaksas",IF('11a+c+n'!$Q31="C",'11a+c+n'!H31,0))</f>
        <v>0</v>
      </c>
      <c r="I31" s="28"/>
      <c r="J31" s="28"/>
      <c r="K31" s="146">
        <f>IF($C$4="citu pasākumu izmaksas",IF('11a+c+n'!$Q31="C",'11a+c+n'!K31,0))</f>
        <v>0</v>
      </c>
      <c r="L31" s="81">
        <f>IF($C$4="citu pasākumu izmaksas",IF('11a+c+n'!$Q31="C",'11a+c+n'!L31,0))</f>
        <v>0</v>
      </c>
      <c r="M31" s="28">
        <f>IF($C$4="citu pasākumu izmaksas",IF('11a+c+n'!$Q31="C",'11a+c+n'!M31,0))</f>
        <v>0</v>
      </c>
      <c r="N31" s="28">
        <f>IF($C$4="citu pasākumu izmaksas",IF('11a+c+n'!$Q31="C",'11a+c+n'!N31,0))</f>
        <v>0</v>
      </c>
      <c r="O31" s="28">
        <f>IF($C$4="citu pasākumu izmaksas",IF('11a+c+n'!$Q31="C",'11a+c+n'!O31,0))</f>
        <v>0</v>
      </c>
      <c r="P31" s="59">
        <f>IF($C$4="citu pasākumu izmaksas",IF('11a+c+n'!$Q31="C",'11a+c+n'!P31,0))</f>
        <v>0</v>
      </c>
    </row>
    <row r="32" spans="1:16" ht="22.5">
      <c r="A32" s="64">
        <f>IF(P32=0,0,IF(COUNTBLANK(P32)=1,0,COUNTA($P$14:P32)))</f>
        <v>0</v>
      </c>
      <c r="B32" s="28" t="str">
        <f>IF($C$4="citu pasākumu izmaksas",IF('11a+c+n'!$Q32="C",'11a+c+n'!B32,0))</f>
        <v>22-00000</v>
      </c>
      <c r="C32" s="28" t="str">
        <f>IF($C$4="citu pasākumu izmaksas",IF('11a+c+n'!$Q32="C",'11a+c+n'!C32,0))</f>
        <v>Termonosēdināmā caurule</v>
      </c>
      <c r="D32" s="28" t="str">
        <f>IF($C$4="citu pasākumu izmaksas",IF('11a+c+n'!$Q32="C",'11a+c+n'!D32,0))</f>
        <v>m</v>
      </c>
      <c r="E32" s="146"/>
      <c r="F32" s="81"/>
      <c r="G32" s="28">
        <f>IF($C$4="citu pasākumu izmaksas",IF('11a+c+n'!$Q32="C",'11a+c+n'!G32,0))</f>
        <v>0</v>
      </c>
      <c r="H32" s="28">
        <f>IF($C$4="citu pasākumu izmaksas",IF('11a+c+n'!$Q32="C",'11a+c+n'!H32,0))</f>
        <v>0</v>
      </c>
      <c r="I32" s="28"/>
      <c r="J32" s="28"/>
      <c r="K32" s="146">
        <f>IF($C$4="citu pasākumu izmaksas",IF('11a+c+n'!$Q32="C",'11a+c+n'!K32,0))</f>
        <v>0</v>
      </c>
      <c r="L32" s="81">
        <f>IF($C$4="citu pasākumu izmaksas",IF('11a+c+n'!$Q32="C",'11a+c+n'!L32,0))</f>
        <v>0</v>
      </c>
      <c r="M32" s="28">
        <f>IF($C$4="citu pasākumu izmaksas",IF('11a+c+n'!$Q32="C",'11a+c+n'!M32,0))</f>
        <v>0</v>
      </c>
      <c r="N32" s="28">
        <f>IF($C$4="citu pasākumu izmaksas",IF('11a+c+n'!$Q32="C",'11a+c+n'!N32,0))</f>
        <v>0</v>
      </c>
      <c r="O32" s="28">
        <f>IF($C$4="citu pasākumu izmaksas",IF('11a+c+n'!$Q32="C",'11a+c+n'!O32,0))</f>
        <v>0</v>
      </c>
      <c r="P32" s="59">
        <f>IF($C$4="citu pasākumu izmaksas",IF('11a+c+n'!$Q32="C",'11a+c+n'!P32,0))</f>
        <v>0</v>
      </c>
    </row>
    <row r="33" spans="1:16" ht="22.5">
      <c r="A33" s="64">
        <f>IF(P33=0,0,IF(COUNTBLANK(P33)=1,0,COUNTA($P$14:P33)))</f>
        <v>0</v>
      </c>
      <c r="B33" s="28" t="str">
        <f>IF($C$4="citu pasākumu izmaksas",IF('11a+c+n'!$Q33="C",'11a+c+n'!B33,0))</f>
        <v>22-00000</v>
      </c>
      <c r="C33" s="28" t="str">
        <f>IF($C$4="citu pasākumu izmaksas",IF('11a+c+n'!$Q33="C",'11a+c+n'!C33,0))</f>
        <v>Tranšejas rakšana un aizbēršana</v>
      </c>
      <c r="D33" s="28" t="str">
        <f>IF($C$4="citu pasākumu izmaksas",IF('11a+c+n'!$Q33="C",'11a+c+n'!D33,0))</f>
        <v>m</v>
      </c>
      <c r="E33" s="146"/>
      <c r="F33" s="81"/>
      <c r="G33" s="28">
        <f>IF($C$4="citu pasākumu izmaksas",IF('11a+c+n'!$Q33="C",'11a+c+n'!G33,0))</f>
        <v>0</v>
      </c>
      <c r="H33" s="28">
        <f>IF($C$4="citu pasākumu izmaksas",IF('11a+c+n'!$Q33="C",'11a+c+n'!H33,0))</f>
        <v>0</v>
      </c>
      <c r="I33" s="28"/>
      <c r="J33" s="28"/>
      <c r="K33" s="146">
        <f>IF($C$4="citu pasākumu izmaksas",IF('11a+c+n'!$Q33="C",'11a+c+n'!K33,0))</f>
        <v>0</v>
      </c>
      <c r="L33" s="81">
        <f>IF($C$4="citu pasākumu izmaksas",IF('11a+c+n'!$Q33="C",'11a+c+n'!L33,0))</f>
        <v>0</v>
      </c>
      <c r="M33" s="28">
        <f>IF($C$4="citu pasākumu izmaksas",IF('11a+c+n'!$Q33="C",'11a+c+n'!M33,0))</f>
        <v>0</v>
      </c>
      <c r="N33" s="28">
        <f>IF($C$4="citu pasākumu izmaksas",IF('11a+c+n'!$Q33="C",'11a+c+n'!N33,0))</f>
        <v>0</v>
      </c>
      <c r="O33" s="28">
        <f>IF($C$4="citu pasākumu izmaksas",IF('11a+c+n'!$Q33="C",'11a+c+n'!O33,0))</f>
        <v>0</v>
      </c>
      <c r="P33" s="59">
        <f>IF($C$4="citu pasākumu izmaksas",IF('11a+c+n'!$Q33="C",'11a+c+n'!P33,0))</f>
        <v>0</v>
      </c>
    </row>
    <row r="34" spans="1:16" ht="22.5">
      <c r="A34" s="64">
        <f>IF(P34=0,0,IF(COUNTBLANK(P34)=1,0,COUNTA($P$14:P34)))</f>
        <v>0</v>
      </c>
      <c r="B34" s="28" t="str">
        <f>IF($C$4="citu pasākumu izmaksas",IF('11a+c+n'!$Q34="C",'11a+c+n'!B34,0))</f>
        <v>22-00000</v>
      </c>
      <c r="C34" s="28" t="str">
        <f>IF($C$4="citu pasākumu izmaksas",IF('11a+c+n'!$Q34="C",'11a+c+n'!C34,0))</f>
        <v>Tranšejas virsmas atjaunošana - teritorijas labiekārtošana</v>
      </c>
      <c r="D34" s="28" t="str">
        <f>IF($C$4="citu pasākumu izmaksas",IF('11a+c+n'!$Q34="C",'11a+c+n'!D34,0))</f>
        <v>m2</v>
      </c>
      <c r="E34" s="146"/>
      <c r="F34" s="81"/>
      <c r="G34" s="28">
        <f>IF($C$4="citu pasākumu izmaksas",IF('11a+c+n'!$Q34="C",'11a+c+n'!G34,0))</f>
        <v>0</v>
      </c>
      <c r="H34" s="28">
        <f>IF($C$4="citu pasākumu izmaksas",IF('11a+c+n'!$Q34="C",'11a+c+n'!H34,0))</f>
        <v>0</v>
      </c>
      <c r="I34" s="28"/>
      <c r="J34" s="28"/>
      <c r="K34" s="146">
        <f>IF($C$4="citu pasākumu izmaksas",IF('11a+c+n'!$Q34="C",'11a+c+n'!K34,0))</f>
        <v>0</v>
      </c>
      <c r="L34" s="81">
        <f>IF($C$4="citu pasākumu izmaksas",IF('11a+c+n'!$Q34="C",'11a+c+n'!L34,0))</f>
        <v>0</v>
      </c>
      <c r="M34" s="28">
        <f>IF($C$4="citu pasākumu izmaksas",IF('11a+c+n'!$Q34="C",'11a+c+n'!M34,0))</f>
        <v>0</v>
      </c>
      <c r="N34" s="28">
        <f>IF($C$4="citu pasākumu izmaksas",IF('11a+c+n'!$Q34="C",'11a+c+n'!N34,0))</f>
        <v>0</v>
      </c>
      <c r="O34" s="28">
        <f>IF($C$4="citu pasākumu izmaksas",IF('11a+c+n'!$Q34="C",'11a+c+n'!O34,0))</f>
        <v>0</v>
      </c>
      <c r="P34" s="59">
        <f>IF($C$4="citu pasākumu izmaksas",IF('11a+c+n'!$Q34="C",'11a+c+n'!P34,0))</f>
        <v>0</v>
      </c>
    </row>
    <row r="35" spans="1:16" ht="22.5">
      <c r="A35" s="64">
        <f>IF(P35=0,0,IF(COUNTBLANK(P35)=1,0,COUNTA($P$14:P35)))</f>
        <v>0</v>
      </c>
      <c r="B35" s="28" t="str">
        <f>IF($C$4="citu pasākumu izmaksas",IF('11a+c+n'!$Q35="C",'11a+c+n'!B35,0))</f>
        <v>22-00000</v>
      </c>
      <c r="C35" s="28" t="str">
        <f>IF($C$4="citu pasākumu izmaksas",IF('11a+c+n'!$Q35="C",'11a+c+n'!C35,0))</f>
        <v>Zemējuma elektrodu iedzīšana zemē</v>
      </c>
      <c r="D35" s="28" t="str">
        <f>IF($C$4="citu pasākumu izmaksas",IF('11a+c+n'!$Q35="C",'11a+c+n'!D35,0))</f>
        <v>kompl.</v>
      </c>
      <c r="E35" s="146"/>
      <c r="F35" s="81"/>
      <c r="G35" s="28">
        <f>IF($C$4="citu pasākumu izmaksas",IF('11a+c+n'!$Q35="C",'11a+c+n'!G35,0))</f>
        <v>0</v>
      </c>
      <c r="H35" s="28">
        <f>IF($C$4="citu pasākumu izmaksas",IF('11a+c+n'!$Q35="C",'11a+c+n'!H35,0))</f>
        <v>0</v>
      </c>
      <c r="I35" s="28"/>
      <c r="J35" s="28"/>
      <c r="K35" s="146">
        <f>IF($C$4="citu pasākumu izmaksas",IF('11a+c+n'!$Q35="C",'11a+c+n'!K35,0))</f>
        <v>0</v>
      </c>
      <c r="L35" s="81">
        <f>IF($C$4="citu pasākumu izmaksas",IF('11a+c+n'!$Q35="C",'11a+c+n'!L35,0))</f>
        <v>0</v>
      </c>
      <c r="M35" s="28">
        <f>IF($C$4="citu pasākumu izmaksas",IF('11a+c+n'!$Q35="C",'11a+c+n'!M35,0))</f>
        <v>0</v>
      </c>
      <c r="N35" s="28">
        <f>IF($C$4="citu pasākumu izmaksas",IF('11a+c+n'!$Q35="C",'11a+c+n'!N35,0))</f>
        <v>0</v>
      </c>
      <c r="O35" s="28">
        <f>IF($C$4="citu pasākumu izmaksas",IF('11a+c+n'!$Q35="C",'11a+c+n'!O35,0))</f>
        <v>0</v>
      </c>
      <c r="P35" s="59">
        <f>IF($C$4="citu pasākumu izmaksas",IF('11a+c+n'!$Q35="C",'11a+c+n'!P35,0))</f>
        <v>0</v>
      </c>
    </row>
    <row r="36" spans="1:16" ht="22.5">
      <c r="A36" s="64">
        <f>IF(P36=0,0,IF(COUNTBLANK(P36)=1,0,COUNTA($P$14:P36)))</f>
        <v>0</v>
      </c>
      <c r="B36" s="28" t="str">
        <f>IF($C$4="citu pasākumu izmaksas",IF('11a+c+n'!$Q36="C",'11a+c+n'!B36,0))</f>
        <v>22-00000</v>
      </c>
      <c r="C36" s="28" t="str">
        <f>IF($C$4="citu pasākumu izmaksas",IF('11a+c+n'!$Q36="C",'11a+c+n'!C36,0))</f>
        <v>Rakšanas atļaujas saņemšana</v>
      </c>
      <c r="D36" s="28" t="str">
        <f>IF($C$4="citu pasākumu izmaksas",IF('11a+c+n'!$Q36="C",'11a+c+n'!D36,0))</f>
        <v>obj.</v>
      </c>
      <c r="E36" s="146"/>
      <c r="F36" s="81"/>
      <c r="G36" s="28">
        <f>IF($C$4="citu pasākumu izmaksas",IF('11a+c+n'!$Q36="C",'11a+c+n'!G36,0))</f>
        <v>0</v>
      </c>
      <c r="H36" s="28">
        <f>IF($C$4="citu pasākumu izmaksas",IF('11a+c+n'!$Q36="C",'11a+c+n'!H36,0))</f>
        <v>0</v>
      </c>
      <c r="I36" s="28"/>
      <c r="J36" s="28"/>
      <c r="K36" s="146">
        <f>IF($C$4="citu pasākumu izmaksas",IF('11a+c+n'!$Q36="C",'11a+c+n'!K36,0))</f>
        <v>0</v>
      </c>
      <c r="L36" s="81">
        <f>IF($C$4="citu pasākumu izmaksas",IF('11a+c+n'!$Q36="C",'11a+c+n'!L36,0))</f>
        <v>0</v>
      </c>
      <c r="M36" s="28">
        <f>IF($C$4="citu pasākumu izmaksas",IF('11a+c+n'!$Q36="C",'11a+c+n'!M36,0))</f>
        <v>0</v>
      </c>
      <c r="N36" s="28">
        <f>IF($C$4="citu pasākumu izmaksas",IF('11a+c+n'!$Q36="C",'11a+c+n'!N36,0))</f>
        <v>0</v>
      </c>
      <c r="O36" s="28">
        <f>IF($C$4="citu pasākumu izmaksas",IF('11a+c+n'!$Q36="C",'11a+c+n'!O36,0))</f>
        <v>0</v>
      </c>
      <c r="P36" s="59">
        <f>IF($C$4="citu pasākumu izmaksas",IF('11a+c+n'!$Q36="C",'11a+c+n'!P36,0))</f>
        <v>0</v>
      </c>
    </row>
    <row r="37" spans="1:16" ht="22.5">
      <c r="A37" s="64">
        <f>IF(P37=0,0,IF(COUNTBLANK(P37)=1,0,COUNTA($P$14:P37)))</f>
        <v>0</v>
      </c>
      <c r="B37" s="28" t="str">
        <f>IF($C$4="citu pasākumu izmaksas",IF('11a+c+n'!$Q37="C",'11a+c+n'!B37,0))</f>
        <v>22-00000</v>
      </c>
      <c r="C37" s="28" t="str">
        <f>IF($C$4="citu pasākumu izmaksas",IF('11a+c+n'!$Q37="C",'11a+c+n'!C37,0))</f>
        <v xml:space="preserve">Montāžas palīgmateriāli </v>
      </c>
      <c r="D37" s="28" t="str">
        <f>IF($C$4="citu pasākumu izmaksas",IF('11a+c+n'!$Q37="C",'11a+c+n'!D37,0))</f>
        <v>obj.</v>
      </c>
      <c r="E37" s="146"/>
      <c r="F37" s="81"/>
      <c r="G37" s="28">
        <f>IF($C$4="citu pasākumu izmaksas",IF('11a+c+n'!$Q37="C",'11a+c+n'!G37,0))</f>
        <v>0</v>
      </c>
      <c r="H37" s="28">
        <f>IF($C$4="citu pasākumu izmaksas",IF('11a+c+n'!$Q37="C",'11a+c+n'!H37,0))</f>
        <v>0</v>
      </c>
      <c r="I37" s="28"/>
      <c r="J37" s="28"/>
      <c r="K37" s="146">
        <f>IF($C$4="citu pasākumu izmaksas",IF('11a+c+n'!$Q37="C",'11a+c+n'!K37,0))</f>
        <v>0</v>
      </c>
      <c r="L37" s="81">
        <f>IF($C$4="citu pasākumu izmaksas",IF('11a+c+n'!$Q37="C",'11a+c+n'!L37,0))</f>
        <v>0</v>
      </c>
      <c r="M37" s="28">
        <f>IF($C$4="citu pasākumu izmaksas",IF('11a+c+n'!$Q37="C",'11a+c+n'!M37,0))</f>
        <v>0</v>
      </c>
      <c r="N37" s="28">
        <f>IF($C$4="citu pasākumu izmaksas",IF('11a+c+n'!$Q37="C",'11a+c+n'!N37,0))</f>
        <v>0</v>
      </c>
      <c r="O37" s="28">
        <f>IF($C$4="citu pasākumu izmaksas",IF('11a+c+n'!$Q37="C",'11a+c+n'!O37,0))</f>
        <v>0</v>
      </c>
      <c r="P37" s="59">
        <f>IF($C$4="citu pasākumu izmaksas",IF('11a+c+n'!$Q37="C",'11a+c+n'!P37,0))</f>
        <v>0</v>
      </c>
    </row>
    <row r="38" spans="1:16" ht="22.5">
      <c r="A38" s="64">
        <f>IF(P38=0,0,IF(COUNTBLANK(P38)=1,0,COUNTA($P$14:P38)))</f>
        <v>0</v>
      </c>
      <c r="B38" s="28" t="str">
        <f>IF($C$4="citu pasākumu izmaksas",IF('11a+c+n'!$Q38="C",'11a+c+n'!B38,0))</f>
        <v>22-00000</v>
      </c>
      <c r="C38" s="28" t="str">
        <f>IF($C$4="citu pasākumu izmaksas",IF('11a+c+n'!$Q38="C",'11a+c+n'!C38,0))</f>
        <v>Elektriskie mērījumi, izpilddokumentācijas sagatavošana</v>
      </c>
      <c r="D38" s="28" t="str">
        <f>IF($C$4="citu pasākumu izmaksas",IF('11a+c+n'!$Q38="C",'11a+c+n'!D38,0))</f>
        <v>obj.</v>
      </c>
      <c r="E38" s="146"/>
      <c r="F38" s="81"/>
      <c r="G38" s="28">
        <f>IF($C$4="citu pasākumu izmaksas",IF('11a+c+n'!$Q38="C",'11a+c+n'!G38,0))</f>
        <v>0</v>
      </c>
      <c r="H38" s="28">
        <f>IF($C$4="citu pasākumu izmaksas",IF('11a+c+n'!$Q38="C",'11a+c+n'!H38,0))</f>
        <v>0</v>
      </c>
      <c r="I38" s="28"/>
      <c r="J38" s="28"/>
      <c r="K38" s="146">
        <f>IF($C$4="citu pasākumu izmaksas",IF('11a+c+n'!$Q38="C",'11a+c+n'!K38,0))</f>
        <v>0</v>
      </c>
      <c r="L38" s="81">
        <f>IF($C$4="citu pasākumu izmaksas",IF('11a+c+n'!$Q38="C",'11a+c+n'!L38,0))</f>
        <v>0</v>
      </c>
      <c r="M38" s="28">
        <f>IF($C$4="citu pasākumu izmaksas",IF('11a+c+n'!$Q38="C",'11a+c+n'!M38,0))</f>
        <v>0</v>
      </c>
      <c r="N38" s="28">
        <f>IF($C$4="citu pasākumu izmaksas",IF('11a+c+n'!$Q38="C",'11a+c+n'!N38,0))</f>
        <v>0</v>
      </c>
      <c r="O38" s="28">
        <f>IF($C$4="citu pasākumu izmaksas",IF('11a+c+n'!$Q38="C",'11a+c+n'!O38,0))</f>
        <v>0</v>
      </c>
      <c r="P38" s="59">
        <f>IF($C$4="citu pasākumu izmaksas",IF('11a+c+n'!$Q38="C",'11a+c+n'!P38,0))</f>
        <v>0</v>
      </c>
    </row>
    <row r="39" spans="1:16">
      <c r="A39" s="64">
        <f>IF(P39=0,0,IF(COUNTBLANK(P39)=1,0,COUNTA($P$14:P39)))</f>
        <v>0</v>
      </c>
      <c r="B39" s="28">
        <f>IF($C$4="citu pasākumu izmaksas",IF('11a+c+n'!$Q39="C",'11a+c+n'!B39,0))</f>
        <v>0</v>
      </c>
      <c r="C39" s="28">
        <f>IF($C$4="citu pasākumu izmaksas",IF('11a+c+n'!$Q39="C",'11a+c+n'!C39,0))</f>
        <v>0</v>
      </c>
      <c r="D39" s="28">
        <f>IF($C$4="citu pasākumu izmaksas",IF('11a+c+n'!$Q39="C",'11a+c+n'!D39,0))</f>
        <v>0</v>
      </c>
      <c r="E39" s="146"/>
      <c r="F39" s="81"/>
      <c r="G39" s="28">
        <f>IF($C$4="citu pasākumu izmaksas",IF('11a+c+n'!$Q39="C",'11a+c+n'!G39,0))</f>
        <v>0</v>
      </c>
      <c r="H39" s="28">
        <f>IF($C$4="citu pasākumu izmaksas",IF('11a+c+n'!$Q39="C",'11a+c+n'!H39,0))</f>
        <v>0</v>
      </c>
      <c r="I39" s="28"/>
      <c r="J39" s="28"/>
      <c r="K39" s="146">
        <f>IF($C$4="citu pasākumu izmaksas",IF('11a+c+n'!$Q39="C",'11a+c+n'!K39,0))</f>
        <v>0</v>
      </c>
      <c r="L39" s="81">
        <f>IF($C$4="citu pasākumu izmaksas",IF('11a+c+n'!$Q39="C",'11a+c+n'!L39,0))</f>
        <v>0</v>
      </c>
      <c r="M39" s="28">
        <f>IF($C$4="citu pasākumu izmaksas",IF('11a+c+n'!$Q39="C",'11a+c+n'!M39,0))</f>
        <v>0</v>
      </c>
      <c r="N39" s="28">
        <f>IF($C$4="citu pasākumu izmaksas",IF('11a+c+n'!$Q39="C",'11a+c+n'!N39,0))</f>
        <v>0</v>
      </c>
      <c r="O39" s="28">
        <f>IF($C$4="citu pasākumu izmaksas",IF('11a+c+n'!$Q39="C",'11a+c+n'!O39,0))</f>
        <v>0</v>
      </c>
      <c r="P39" s="59">
        <f>IF($C$4="citu pasākumu izmaksas",IF('11a+c+n'!$Q39="C",'11a+c+n'!P39,0))</f>
        <v>0</v>
      </c>
    </row>
    <row r="40" spans="1:16" ht="12" customHeight="1" thickBot="1">
      <c r="A40" s="333" t="s">
        <v>63</v>
      </c>
      <c r="B40" s="334"/>
      <c r="C40" s="334"/>
      <c r="D40" s="334"/>
      <c r="E40" s="334"/>
      <c r="F40" s="334"/>
      <c r="G40" s="334"/>
      <c r="H40" s="334"/>
      <c r="I40" s="334"/>
      <c r="J40" s="334"/>
      <c r="K40" s="335"/>
      <c r="L40" s="74">
        <f>SUM(L14:L39)</f>
        <v>0</v>
      </c>
      <c r="M40" s="75">
        <f>SUM(M14:M39)</f>
        <v>0</v>
      </c>
      <c r="N40" s="75">
        <f>SUM(N14:N39)</f>
        <v>0</v>
      </c>
      <c r="O40" s="75">
        <f>SUM(O14:O39)</f>
        <v>0</v>
      </c>
      <c r="P40" s="76">
        <f>SUM(P14:P39)</f>
        <v>0</v>
      </c>
    </row>
    <row r="41" spans="1:16">
      <c r="A41" s="20"/>
      <c r="B41" s="20"/>
      <c r="C41" s="20"/>
      <c r="D41" s="20"/>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row r="43" spans="1:16">
      <c r="A43" s="1" t="s">
        <v>14</v>
      </c>
      <c r="B43" s="20"/>
      <c r="C43" s="336">
        <f>'Kops c'!C35:H35</f>
        <v>0</v>
      </c>
      <c r="D43" s="336"/>
      <c r="E43" s="336"/>
      <c r="F43" s="336"/>
      <c r="G43" s="336"/>
      <c r="H43" s="336"/>
      <c r="I43" s="20"/>
      <c r="J43" s="20"/>
      <c r="K43" s="20"/>
      <c r="L43" s="20"/>
      <c r="M43" s="20"/>
      <c r="N43" s="20"/>
      <c r="O43" s="20"/>
      <c r="P43" s="20"/>
    </row>
    <row r="44" spans="1:16">
      <c r="A44" s="20"/>
      <c r="B44" s="20"/>
      <c r="C44" s="258" t="s">
        <v>15</v>
      </c>
      <c r="D44" s="258"/>
      <c r="E44" s="258"/>
      <c r="F44" s="258"/>
      <c r="G44" s="258"/>
      <c r="H44" s="258"/>
      <c r="I44" s="20"/>
      <c r="J44" s="20"/>
      <c r="K44" s="20"/>
      <c r="L44" s="20"/>
      <c r="M44" s="20"/>
      <c r="N44" s="20"/>
      <c r="O44" s="20"/>
      <c r="P44" s="20"/>
    </row>
    <row r="45" spans="1:16">
      <c r="A45" s="20"/>
      <c r="B45" s="20"/>
      <c r="C45" s="20"/>
      <c r="D45" s="20"/>
      <c r="E45" s="20"/>
      <c r="F45" s="20"/>
      <c r="G45" s="20"/>
      <c r="H45" s="20"/>
      <c r="I45" s="20"/>
      <c r="J45" s="20"/>
      <c r="K45" s="20"/>
      <c r="L45" s="20"/>
      <c r="M45" s="20"/>
      <c r="N45" s="20"/>
      <c r="O45" s="20"/>
      <c r="P45" s="20"/>
    </row>
    <row r="46" spans="1:16">
      <c r="A46" s="301" t="str">
        <f>'Kops n'!A38:D38</f>
        <v>Tāme sastādīta 2024. gada __.__________</v>
      </c>
      <c r="B46" s="302"/>
      <c r="C46" s="302"/>
      <c r="D46" s="302"/>
      <c r="E46" s="20"/>
      <c r="F46" s="20"/>
      <c r="G46" s="20"/>
      <c r="H46" s="20"/>
      <c r="I46" s="20"/>
      <c r="J46" s="20"/>
      <c r="K46" s="20"/>
      <c r="L46" s="20"/>
      <c r="M46" s="20"/>
      <c r="N46" s="20"/>
      <c r="O46" s="20"/>
      <c r="P46" s="20"/>
    </row>
    <row r="47" spans="1:16">
      <c r="A47" s="20"/>
      <c r="B47" s="20"/>
      <c r="C47" s="20"/>
      <c r="D47" s="20"/>
      <c r="E47" s="20"/>
      <c r="F47" s="20"/>
      <c r="G47" s="20"/>
      <c r="H47" s="20"/>
      <c r="I47" s="20"/>
      <c r="J47" s="20"/>
      <c r="K47" s="20"/>
      <c r="L47" s="20"/>
      <c r="M47" s="20"/>
      <c r="N47" s="20"/>
      <c r="O47" s="20"/>
      <c r="P47" s="20"/>
    </row>
    <row r="48" spans="1:16">
      <c r="A48" s="1" t="s">
        <v>41</v>
      </c>
      <c r="B48" s="20"/>
      <c r="C48" s="336">
        <f>'Kops c'!C40:H40</f>
        <v>0</v>
      </c>
      <c r="D48" s="336"/>
      <c r="E48" s="336"/>
      <c r="F48" s="336"/>
      <c r="G48" s="336"/>
      <c r="H48" s="336"/>
      <c r="I48" s="20"/>
      <c r="J48" s="20"/>
      <c r="K48" s="20"/>
      <c r="L48" s="20"/>
      <c r="M48" s="20"/>
      <c r="N48" s="20"/>
      <c r="O48" s="20"/>
      <c r="P48" s="20"/>
    </row>
    <row r="49" spans="1:16">
      <c r="A49" s="20"/>
      <c r="B49" s="20"/>
      <c r="C49" s="258" t="s">
        <v>15</v>
      </c>
      <c r="D49" s="258"/>
      <c r="E49" s="258"/>
      <c r="F49" s="258"/>
      <c r="G49" s="258"/>
      <c r="H49" s="258"/>
      <c r="I49" s="20"/>
      <c r="J49" s="20"/>
      <c r="K49" s="20"/>
      <c r="L49" s="20"/>
      <c r="M49" s="20"/>
      <c r="N49" s="20"/>
      <c r="O49" s="20"/>
      <c r="P49" s="20"/>
    </row>
    <row r="50" spans="1:16">
      <c r="A50" s="20"/>
      <c r="B50" s="20"/>
      <c r="C50" s="20"/>
      <c r="D50" s="20"/>
      <c r="E50" s="20"/>
      <c r="F50" s="20"/>
      <c r="G50" s="20"/>
      <c r="H50" s="20"/>
      <c r="I50" s="20"/>
      <c r="J50" s="20"/>
      <c r="K50" s="20"/>
      <c r="L50" s="20"/>
      <c r="M50" s="20"/>
      <c r="N50" s="20"/>
      <c r="O50" s="20"/>
      <c r="P50" s="20"/>
    </row>
    <row r="51" spans="1:16">
      <c r="A51" s="102" t="s">
        <v>16</v>
      </c>
      <c r="B51" s="52"/>
      <c r="C51" s="113">
        <f>'Kops c'!C43</f>
        <v>0</v>
      </c>
      <c r="D51" s="52"/>
      <c r="E51" s="20"/>
      <c r="F51" s="20"/>
      <c r="G51" s="20"/>
      <c r="H51" s="20"/>
      <c r="I51" s="20"/>
      <c r="J51" s="20"/>
      <c r="K51" s="20"/>
      <c r="L51" s="20"/>
      <c r="M51" s="20"/>
      <c r="N51" s="20"/>
      <c r="O51" s="20"/>
      <c r="P51" s="20"/>
    </row>
    <row r="52" spans="1:16">
      <c r="A52" s="20"/>
      <c r="B52" s="20"/>
      <c r="C52" s="20"/>
      <c r="D52" s="20"/>
      <c r="E52" s="20"/>
      <c r="F52" s="20"/>
      <c r="G52" s="20"/>
      <c r="H52" s="20"/>
      <c r="I52" s="20"/>
      <c r="J52" s="20"/>
      <c r="K52" s="20"/>
      <c r="L52" s="20"/>
      <c r="M52" s="20"/>
      <c r="N52" s="20"/>
      <c r="O52" s="20"/>
      <c r="P52" s="20"/>
    </row>
  </sheetData>
  <mergeCells count="23">
    <mergeCell ref="C49:H49"/>
    <mergeCell ref="L12:P12"/>
    <mergeCell ref="A40:K40"/>
    <mergeCell ref="C43:H43"/>
    <mergeCell ref="C44:H44"/>
    <mergeCell ref="A46:D46"/>
    <mergeCell ref="C48:H48"/>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40:K40">
    <cfRule type="containsText" dxfId="4" priority="3" operator="containsText" text="Tiešās izmaksas kopā, t. sk. darba devēja sociālais nodoklis __.__% ">
      <formula>NOT(ISERROR(SEARCH("Tiešās izmaksas kopā, t. sk. darba devēja sociālais nodoklis __.__% ",A40)))</formula>
    </cfRule>
  </conditionalFormatting>
  <conditionalFormatting sqref="A14:P39">
    <cfRule type="cellIs" dxfId="3" priority="1" operator="equal">
      <formula>0</formula>
    </cfRule>
  </conditionalFormatting>
  <conditionalFormatting sqref="C2:I2 D5:L8 N9:O9 L40:P40 C43:H43 C48:H48 C51">
    <cfRule type="cellIs" dxfId="2" priority="2" operator="equal">
      <formula>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9">
    <tabColor rgb="FFFFC000"/>
  </sheetPr>
  <dimension ref="A1:P35"/>
  <sheetViews>
    <sheetView workbookViewId="0">
      <selection activeCell="A23" sqref="A23:XFD2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4">
        <f>'11a+c+n'!D1</f>
        <v>11</v>
      </c>
      <c r="E1" s="26"/>
      <c r="F1" s="26"/>
      <c r="G1" s="26"/>
      <c r="H1" s="26"/>
      <c r="I1" s="26"/>
      <c r="J1" s="26"/>
      <c r="N1" s="30"/>
      <c r="O1" s="31"/>
      <c r="P1" s="32"/>
    </row>
    <row r="2" spans="1:16">
      <c r="A2" s="33"/>
      <c r="B2" s="33"/>
      <c r="C2" s="324" t="str">
        <f>'11a+c+n'!C2:I2</f>
        <v>Ārējie elektrības tīkli</v>
      </c>
      <c r="D2" s="324"/>
      <c r="E2" s="324"/>
      <c r="F2" s="324"/>
      <c r="G2" s="324"/>
      <c r="H2" s="324"/>
      <c r="I2" s="324"/>
      <c r="J2" s="33"/>
    </row>
    <row r="3" spans="1:16">
      <c r="A3" s="34"/>
      <c r="B3" s="34"/>
      <c r="C3" s="291" t="s">
        <v>21</v>
      </c>
      <c r="D3" s="291"/>
      <c r="E3" s="291"/>
      <c r="F3" s="291"/>
      <c r="G3" s="291"/>
      <c r="H3" s="291"/>
      <c r="I3" s="291"/>
      <c r="J3" s="34"/>
    </row>
    <row r="4" spans="1:16">
      <c r="A4" s="34"/>
      <c r="B4" s="34"/>
      <c r="C4" s="325" t="s">
        <v>19</v>
      </c>
      <c r="D4" s="325"/>
      <c r="E4" s="325"/>
      <c r="F4" s="325"/>
      <c r="G4" s="325"/>
      <c r="H4" s="325"/>
      <c r="I4" s="325"/>
      <c r="J4" s="34"/>
    </row>
    <row r="5" spans="1:16" ht="15" customHeight="1">
      <c r="A5" s="26"/>
      <c r="B5" s="26"/>
      <c r="C5" s="31" t="s">
        <v>5</v>
      </c>
      <c r="D5" s="326" t="str">
        <f>'Kops a+c+n'!D6</f>
        <v>Daudzdzīvokļu dzīvojamā ēka</v>
      </c>
      <c r="E5" s="326"/>
      <c r="F5" s="326"/>
      <c r="G5" s="326"/>
      <c r="H5" s="326"/>
      <c r="I5" s="326"/>
      <c r="J5" s="326"/>
      <c r="K5" s="326"/>
      <c r="L5" s="326"/>
      <c r="M5" s="20"/>
      <c r="N5" s="20"/>
      <c r="O5" s="20"/>
      <c r="P5" s="20"/>
    </row>
    <row r="6" spans="1:16">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6">
      <c r="A7" s="26"/>
      <c r="B7" s="26"/>
      <c r="C7" s="31" t="s">
        <v>7</v>
      </c>
      <c r="D7" s="326" t="str">
        <f>'Kops a+c+n'!D8</f>
        <v>Zemgales iela 41, Olaine, Olaines novads, LV-2114</v>
      </c>
      <c r="E7" s="326"/>
      <c r="F7" s="326"/>
      <c r="G7" s="326"/>
      <c r="H7" s="326"/>
      <c r="I7" s="326"/>
      <c r="J7" s="326"/>
      <c r="K7" s="326"/>
      <c r="L7" s="326"/>
      <c r="M7" s="20"/>
      <c r="N7" s="20"/>
      <c r="O7" s="20"/>
      <c r="P7" s="20"/>
    </row>
    <row r="8" spans="1:16">
      <c r="A8" s="26"/>
      <c r="B8" s="26"/>
      <c r="C8" s="4" t="s">
        <v>24</v>
      </c>
      <c r="D8" s="326" t="str">
        <f>'Kops a+c+n'!D9</f>
        <v>Iepirkums Nr. AS OŪS 2024/01_E</v>
      </c>
      <c r="E8" s="326"/>
      <c r="F8" s="326"/>
      <c r="G8" s="326"/>
      <c r="H8" s="326"/>
      <c r="I8" s="326"/>
      <c r="J8" s="326"/>
      <c r="K8" s="326"/>
      <c r="L8" s="326"/>
      <c r="M8" s="20"/>
      <c r="N8" s="20"/>
      <c r="O8" s="20"/>
      <c r="P8" s="20"/>
    </row>
    <row r="9" spans="1:16" ht="11.25" customHeight="1">
      <c r="A9" s="327" t="s">
        <v>211</v>
      </c>
      <c r="B9" s="327"/>
      <c r="C9" s="327"/>
      <c r="D9" s="327"/>
      <c r="E9" s="327"/>
      <c r="F9" s="327"/>
      <c r="G9" s="35"/>
      <c r="H9" s="35"/>
      <c r="I9" s="35"/>
      <c r="J9" s="328" t="s">
        <v>46</v>
      </c>
      <c r="K9" s="328"/>
      <c r="L9" s="328"/>
      <c r="M9" s="328"/>
      <c r="N9" s="329">
        <f>P23</f>
        <v>0</v>
      </c>
      <c r="O9" s="329"/>
      <c r="P9" s="35"/>
    </row>
    <row r="10" spans="1:16" ht="15" customHeight="1">
      <c r="A10" s="36"/>
      <c r="B10" s="37"/>
      <c r="C10" s="4"/>
      <c r="D10" s="26"/>
      <c r="E10" s="26"/>
      <c r="F10" s="26"/>
      <c r="G10" s="26"/>
      <c r="H10" s="26"/>
      <c r="I10" s="26"/>
      <c r="J10" s="26"/>
      <c r="K10" s="26"/>
      <c r="L10" s="114"/>
      <c r="M10" s="114"/>
      <c r="N10" s="114"/>
      <c r="O10" s="114"/>
      <c r="P10" s="31" t="str">
        <f>'Kopt a+c+n'!A35</f>
        <v>Tāme sastādīta 2024. gada __.__________</v>
      </c>
    </row>
    <row r="11" spans="1:16" ht="12" thickBot="1">
      <c r="A11" s="36"/>
      <c r="B11" s="37"/>
      <c r="C11" s="4"/>
      <c r="D11" s="26"/>
      <c r="E11" s="26"/>
      <c r="F11" s="26"/>
      <c r="G11" s="26"/>
      <c r="H11" s="26"/>
      <c r="I11" s="26"/>
      <c r="J11" s="26"/>
      <c r="K11" s="26"/>
      <c r="L11" s="38"/>
      <c r="M11" s="38"/>
      <c r="N11" s="39"/>
      <c r="O11" s="30"/>
      <c r="P11" s="26"/>
    </row>
    <row r="12" spans="1:16">
      <c r="A12" s="282" t="s">
        <v>27</v>
      </c>
      <c r="B12" s="337" t="s">
        <v>49</v>
      </c>
      <c r="C12" s="331" t="s">
        <v>50</v>
      </c>
      <c r="D12" s="340" t="s">
        <v>51</v>
      </c>
      <c r="E12" s="342" t="s">
        <v>52</v>
      </c>
      <c r="F12" s="330" t="s">
        <v>53</v>
      </c>
      <c r="G12" s="331"/>
      <c r="H12" s="331"/>
      <c r="I12" s="331"/>
      <c r="J12" s="331"/>
      <c r="K12" s="332"/>
      <c r="L12" s="344" t="s">
        <v>54</v>
      </c>
      <c r="M12" s="331"/>
      <c r="N12" s="331"/>
      <c r="O12" s="331"/>
      <c r="P12" s="332"/>
    </row>
    <row r="13" spans="1:16" ht="126.75" customHeight="1" thickBot="1">
      <c r="A13" s="283"/>
      <c r="B13" s="338"/>
      <c r="C13" s="339"/>
      <c r="D13" s="341"/>
      <c r="E13" s="343"/>
      <c r="F13" s="66" t="s">
        <v>56</v>
      </c>
      <c r="G13" s="69" t="s">
        <v>57</v>
      </c>
      <c r="H13" s="69" t="s">
        <v>58</v>
      </c>
      <c r="I13" s="69" t="s">
        <v>59</v>
      </c>
      <c r="J13" s="69" t="s">
        <v>60</v>
      </c>
      <c r="K13" s="71" t="s">
        <v>61</v>
      </c>
      <c r="L13" s="86" t="s">
        <v>56</v>
      </c>
      <c r="M13" s="69" t="s">
        <v>58</v>
      </c>
      <c r="N13" s="69" t="s">
        <v>59</v>
      </c>
      <c r="O13" s="69" t="s">
        <v>60</v>
      </c>
      <c r="P13" s="125" t="s">
        <v>61</v>
      </c>
    </row>
    <row r="14" spans="1:16">
      <c r="A14" s="63">
        <f>IF(P14=0,0,IF(COUNTBLANK(P14)=1,0,COUNTA($P$14:P14)))</f>
        <v>0</v>
      </c>
      <c r="B14" s="27">
        <f>IF($C$4="Neattiecināmās izmaksas",IF('11a+c+n'!$Q14="N",'11a+c+n'!B14,0))</f>
        <v>0</v>
      </c>
      <c r="C14" s="27">
        <f>IF($C$4="Neattiecināmās izmaksas",IF('11a+c+n'!$Q14="N",'11a+c+n'!C14,0))</f>
        <v>0</v>
      </c>
      <c r="D14" s="27">
        <f>IF($C$4="Neattiecināmās izmaksas",IF('11a+c+n'!$Q14="N",'11a+c+n'!D14,0))</f>
        <v>0</v>
      </c>
      <c r="E14" s="57"/>
      <c r="F14" s="79"/>
      <c r="G14" s="27">
        <f>IF($C$4="Neattiecināmās izmaksas",IF('11a+c+n'!$Q14="N",'11a+c+n'!G14,0))</f>
        <v>0</v>
      </c>
      <c r="H14" s="27">
        <f>IF($C$4="Neattiecināmās izmaksas",IF('11a+c+n'!$Q14="N",'11a+c+n'!H14,0))</f>
        <v>0</v>
      </c>
      <c r="I14" s="27"/>
      <c r="J14" s="27"/>
      <c r="K14" s="57">
        <f>IF($C$4="Neattiecināmās izmaksas",IF('11a+c+n'!$Q14="N",'11a+c+n'!K14,0))</f>
        <v>0</v>
      </c>
      <c r="L14" s="107">
        <f>IF($C$4="Neattiecināmās izmaksas",IF('11a+c+n'!$Q14="N",'11a+c+n'!L14,0))</f>
        <v>0</v>
      </c>
      <c r="M14" s="27">
        <f>IF($C$4="Neattiecināmās izmaksas",IF('11a+c+n'!$Q14="N",'11a+c+n'!M14,0))</f>
        <v>0</v>
      </c>
      <c r="N14" s="27">
        <f>IF($C$4="Neattiecināmās izmaksas",IF('11a+c+n'!$Q14="N",'11a+c+n'!N14,0))</f>
        <v>0</v>
      </c>
      <c r="O14" s="27">
        <f>IF($C$4="Neattiecināmās izmaksas",IF('11a+c+n'!$Q14="N",'11a+c+n'!O14,0))</f>
        <v>0</v>
      </c>
      <c r="P14" s="57">
        <f>IF($C$4="Neattiecināmās izmaksas",IF('11a+c+n'!$Q14="N",'11a+c+n'!P14,0))</f>
        <v>0</v>
      </c>
    </row>
    <row r="15" spans="1:16">
      <c r="A15" s="64">
        <f>IF(P15=0,0,IF(COUNTBLANK(P15)=1,0,COUNTA($P$14:P15)))</f>
        <v>0</v>
      </c>
      <c r="B15" s="28">
        <f>IF($C$4="Neattiecināmās izmaksas",IF('11a+c+n'!$Q15="N",'11a+c+n'!B15,0))</f>
        <v>0</v>
      </c>
      <c r="C15" s="28">
        <f>IF($C$4="Neattiecināmās izmaksas",IF('11a+c+n'!$Q15="N",'11a+c+n'!C15,0))</f>
        <v>0</v>
      </c>
      <c r="D15" s="28">
        <f>IF($C$4="Neattiecināmās izmaksas",IF('11a+c+n'!$Q15="N",'11a+c+n'!D15,0))</f>
        <v>0</v>
      </c>
      <c r="E15" s="59"/>
      <c r="F15" s="81"/>
      <c r="G15" s="28"/>
      <c r="H15" s="28">
        <f>IF($C$4="Neattiecināmās izmaksas",IF('11a+c+n'!$Q15="N",'11a+c+n'!H15,0))</f>
        <v>0</v>
      </c>
      <c r="I15" s="28"/>
      <c r="J15" s="28"/>
      <c r="K15" s="59">
        <f>IF($C$4="Neattiecināmās izmaksas",IF('11a+c+n'!$Q15="N",'11a+c+n'!K15,0))</f>
        <v>0</v>
      </c>
      <c r="L15" s="108">
        <f>IF($C$4="Neattiecināmās izmaksas",IF('11a+c+n'!$Q15="N",'11a+c+n'!L15,0))</f>
        <v>0</v>
      </c>
      <c r="M15" s="28">
        <f>IF($C$4="Neattiecināmās izmaksas",IF('11a+c+n'!$Q15="N",'11a+c+n'!M15,0))</f>
        <v>0</v>
      </c>
      <c r="N15" s="28">
        <f>IF($C$4="Neattiecināmās izmaksas",IF('11a+c+n'!$Q15="N",'11a+c+n'!N15,0))</f>
        <v>0</v>
      </c>
      <c r="O15" s="28">
        <f>IF($C$4="Neattiecināmās izmaksas",IF('11a+c+n'!$Q15="N",'11a+c+n'!O15,0))</f>
        <v>0</v>
      </c>
      <c r="P15" s="59">
        <f>IF($C$4="Neattiecināmās izmaksas",IF('11a+c+n'!$Q15="N",'11a+c+n'!P15,0))</f>
        <v>0</v>
      </c>
    </row>
    <row r="16" spans="1:16">
      <c r="A16" s="64">
        <f>IF(P16=0,0,IF(COUNTBLANK(P16)=1,0,COUNTA($P$14:P16)))</f>
        <v>0</v>
      </c>
      <c r="B16" s="28">
        <f>IF($C$4="Neattiecināmās izmaksas",IF('11a+c+n'!$Q16="N",'11a+c+n'!B16,0))</f>
        <v>0</v>
      </c>
      <c r="C16" s="28">
        <f>IF($C$4="Neattiecināmās izmaksas",IF('11a+c+n'!$Q16="N",'11a+c+n'!C16,0))</f>
        <v>0</v>
      </c>
      <c r="D16" s="28">
        <f>IF($C$4="Neattiecināmās izmaksas",IF('11a+c+n'!$Q16="N",'11a+c+n'!D16,0))</f>
        <v>0</v>
      </c>
      <c r="E16" s="59"/>
      <c r="F16" s="81"/>
      <c r="G16" s="28"/>
      <c r="H16" s="28">
        <f>IF($C$4="Neattiecināmās izmaksas",IF('11a+c+n'!$Q16="N",'11a+c+n'!H16,0))</f>
        <v>0</v>
      </c>
      <c r="I16" s="28"/>
      <c r="J16" s="28"/>
      <c r="K16" s="59">
        <f>IF($C$4="Neattiecināmās izmaksas",IF('11a+c+n'!$Q16="N",'11a+c+n'!K16,0))</f>
        <v>0</v>
      </c>
      <c r="L16" s="108">
        <f>IF($C$4="Neattiecināmās izmaksas",IF('11a+c+n'!$Q16="N",'11a+c+n'!L16,0))</f>
        <v>0</v>
      </c>
      <c r="M16" s="28">
        <f>IF($C$4="Neattiecināmās izmaksas",IF('11a+c+n'!$Q16="N",'11a+c+n'!M16,0))</f>
        <v>0</v>
      </c>
      <c r="N16" s="28">
        <f>IF($C$4="Neattiecināmās izmaksas",IF('11a+c+n'!$Q16="N",'11a+c+n'!N16,0))</f>
        <v>0</v>
      </c>
      <c r="O16" s="28">
        <f>IF($C$4="Neattiecināmās izmaksas",IF('11a+c+n'!$Q16="N",'11a+c+n'!O16,0))</f>
        <v>0</v>
      </c>
      <c r="P16" s="59">
        <f>IF($C$4="Neattiecināmās izmaksas",IF('11a+c+n'!$Q16="N",'11a+c+n'!P16,0))</f>
        <v>0</v>
      </c>
    </row>
    <row r="17" spans="1:16">
      <c r="A17" s="64">
        <f>IF(P17=0,0,IF(COUNTBLANK(P17)=1,0,COUNTA($P$14:P17)))</f>
        <v>0</v>
      </c>
      <c r="B17" s="28">
        <f>IF($C$4="Neattiecināmās izmaksas",IF('11a+c+n'!$Q29="N",'11a+c+n'!B29,0))</f>
        <v>0</v>
      </c>
      <c r="C17" s="28">
        <f>IF($C$4="Neattiecināmās izmaksas",IF('11a+c+n'!$Q29="N",'11a+c+n'!C29,0))</f>
        <v>0</v>
      </c>
      <c r="D17" s="28">
        <f>IF($C$4="Neattiecināmās izmaksas",IF('11a+c+n'!$Q29="N",'11a+c+n'!D29,0))</f>
        <v>0</v>
      </c>
      <c r="E17" s="59"/>
      <c r="F17" s="81"/>
      <c r="G17" s="28"/>
      <c r="H17" s="28">
        <f>IF($C$4="Neattiecināmās izmaksas",IF('11a+c+n'!$Q29="N",'11a+c+n'!H29,0))</f>
        <v>0</v>
      </c>
      <c r="I17" s="28"/>
      <c r="J17" s="28"/>
      <c r="K17" s="59">
        <f>IF($C$4="Neattiecināmās izmaksas",IF('11a+c+n'!$Q29="N",'11a+c+n'!K29,0))</f>
        <v>0</v>
      </c>
      <c r="L17" s="108">
        <f>IF($C$4="Neattiecināmās izmaksas",IF('11a+c+n'!$Q29="N",'11a+c+n'!L29,0))</f>
        <v>0</v>
      </c>
      <c r="M17" s="28">
        <f>IF($C$4="Neattiecināmās izmaksas",IF('11a+c+n'!$Q29="N",'11a+c+n'!M29,0))</f>
        <v>0</v>
      </c>
      <c r="N17" s="28">
        <f>IF($C$4="Neattiecināmās izmaksas",IF('11a+c+n'!$Q29="N",'11a+c+n'!N29,0))</f>
        <v>0</v>
      </c>
      <c r="O17" s="28">
        <f>IF($C$4="Neattiecināmās izmaksas",IF('11a+c+n'!$Q29="N",'11a+c+n'!O29,0))</f>
        <v>0</v>
      </c>
      <c r="P17" s="59">
        <f>IF($C$4="Neattiecināmās izmaksas",IF('11a+c+n'!$Q29="N",'11a+c+n'!P29,0))</f>
        <v>0</v>
      </c>
    </row>
    <row r="18" spans="1:16">
      <c r="A18" s="64">
        <f>IF(P18=0,0,IF(COUNTBLANK(P18)=1,0,COUNTA($P$14:P18)))</f>
        <v>0</v>
      </c>
      <c r="B18" s="28">
        <f>IF($C$4="Neattiecināmās izmaksas",IF('11a+c+n'!$Q30="N",'11a+c+n'!B30,0))</f>
        <v>0</v>
      </c>
      <c r="C18" s="28">
        <f>IF($C$4="Neattiecināmās izmaksas",IF('11a+c+n'!$Q30="N",'11a+c+n'!C30,0))</f>
        <v>0</v>
      </c>
      <c r="D18" s="28">
        <f>IF($C$4="Neattiecināmās izmaksas",IF('11a+c+n'!$Q30="N",'11a+c+n'!D30,0))</f>
        <v>0</v>
      </c>
      <c r="E18" s="59"/>
      <c r="F18" s="81"/>
      <c r="G18" s="28"/>
      <c r="H18" s="28">
        <f>IF($C$4="Neattiecināmās izmaksas",IF('11a+c+n'!$Q30="N",'11a+c+n'!H30,0))</f>
        <v>0</v>
      </c>
      <c r="I18" s="28"/>
      <c r="J18" s="28"/>
      <c r="K18" s="59">
        <f>IF($C$4="Neattiecināmās izmaksas",IF('11a+c+n'!$Q30="N",'11a+c+n'!K30,0))</f>
        <v>0</v>
      </c>
      <c r="L18" s="108">
        <f>IF($C$4="Neattiecināmās izmaksas",IF('11a+c+n'!$Q30="N",'11a+c+n'!L30,0))</f>
        <v>0</v>
      </c>
      <c r="M18" s="28">
        <f>IF($C$4="Neattiecināmās izmaksas",IF('11a+c+n'!$Q30="N",'11a+c+n'!M30,0))</f>
        <v>0</v>
      </c>
      <c r="N18" s="28">
        <f>IF($C$4="Neattiecināmās izmaksas",IF('11a+c+n'!$Q30="N",'11a+c+n'!N30,0))</f>
        <v>0</v>
      </c>
      <c r="O18" s="28">
        <f>IF($C$4="Neattiecināmās izmaksas",IF('11a+c+n'!$Q30="N",'11a+c+n'!O30,0))</f>
        <v>0</v>
      </c>
      <c r="P18" s="59">
        <f>IF($C$4="Neattiecināmās izmaksas",IF('11a+c+n'!$Q30="N",'11a+c+n'!P30,0))</f>
        <v>0</v>
      </c>
    </row>
    <row r="19" spans="1:16">
      <c r="A19" s="64">
        <f>IF(P19=0,0,IF(COUNTBLANK(P19)=1,0,COUNTA($P$14:P19)))</f>
        <v>0</v>
      </c>
      <c r="B19" s="28">
        <f>IF($C$4="Neattiecināmās izmaksas",IF('11a+c+n'!$Q31="N",'11a+c+n'!B31,0))</f>
        <v>0</v>
      </c>
      <c r="C19" s="28">
        <f>IF($C$4="Neattiecināmās izmaksas",IF('11a+c+n'!$Q31="N",'11a+c+n'!C31,0))</f>
        <v>0</v>
      </c>
      <c r="D19" s="28">
        <f>IF($C$4="Neattiecināmās izmaksas",IF('11a+c+n'!$Q31="N",'11a+c+n'!D31,0))</f>
        <v>0</v>
      </c>
      <c r="E19" s="59"/>
      <c r="F19" s="81"/>
      <c r="G19" s="28"/>
      <c r="H19" s="28">
        <f>IF($C$4="Neattiecināmās izmaksas",IF('11a+c+n'!$Q31="N",'11a+c+n'!H31,0))</f>
        <v>0</v>
      </c>
      <c r="I19" s="28"/>
      <c r="J19" s="28"/>
      <c r="K19" s="59">
        <f>IF($C$4="Neattiecināmās izmaksas",IF('11a+c+n'!$Q31="N",'11a+c+n'!K31,0))</f>
        <v>0</v>
      </c>
      <c r="L19" s="108">
        <f>IF($C$4="Neattiecināmās izmaksas",IF('11a+c+n'!$Q31="N",'11a+c+n'!L31,0))</f>
        <v>0</v>
      </c>
      <c r="M19" s="28">
        <f>IF($C$4="Neattiecināmās izmaksas",IF('11a+c+n'!$Q31="N",'11a+c+n'!M31,0))</f>
        <v>0</v>
      </c>
      <c r="N19" s="28">
        <f>IF($C$4="Neattiecināmās izmaksas",IF('11a+c+n'!$Q31="N",'11a+c+n'!N31,0))</f>
        <v>0</v>
      </c>
      <c r="O19" s="28">
        <f>IF($C$4="Neattiecināmās izmaksas",IF('11a+c+n'!$Q31="N",'11a+c+n'!O31,0))</f>
        <v>0</v>
      </c>
      <c r="P19" s="59">
        <f>IF($C$4="Neattiecināmās izmaksas",IF('11a+c+n'!$Q31="N",'11a+c+n'!P31,0))</f>
        <v>0</v>
      </c>
    </row>
    <row r="20" spans="1:16">
      <c r="A20" s="64">
        <f>IF(P20=0,0,IF(COUNTBLANK(P20)=1,0,COUNTA($P$14:P20)))</f>
        <v>0</v>
      </c>
      <c r="B20" s="28">
        <f>IF($C$4="Neattiecināmās izmaksas",IF('11a+c+n'!$Q33="N",'11a+c+n'!B33,0))</f>
        <v>0</v>
      </c>
      <c r="C20" s="28">
        <f>IF($C$4="Neattiecināmās izmaksas",IF('11a+c+n'!$Q33="N",'11a+c+n'!C33,0))</f>
        <v>0</v>
      </c>
      <c r="D20" s="28">
        <f>IF($C$4="Neattiecināmās izmaksas",IF('11a+c+n'!$Q33="N",'11a+c+n'!D33,0))</f>
        <v>0</v>
      </c>
      <c r="E20" s="59"/>
      <c r="F20" s="81"/>
      <c r="G20" s="28"/>
      <c r="H20" s="28">
        <f>IF($C$4="Neattiecināmās izmaksas",IF('11a+c+n'!$Q33="N",'11a+c+n'!H33,0))</f>
        <v>0</v>
      </c>
      <c r="I20" s="28"/>
      <c r="J20" s="28"/>
      <c r="K20" s="59">
        <f>IF($C$4="Neattiecināmās izmaksas",IF('11a+c+n'!$Q33="N",'11a+c+n'!K33,0))</f>
        <v>0</v>
      </c>
      <c r="L20" s="108">
        <f>IF($C$4="Neattiecināmās izmaksas",IF('11a+c+n'!$Q33="N",'11a+c+n'!L33,0))</f>
        <v>0</v>
      </c>
      <c r="M20" s="28">
        <f>IF($C$4="Neattiecināmās izmaksas",IF('11a+c+n'!$Q33="N",'11a+c+n'!M33,0))</f>
        <v>0</v>
      </c>
      <c r="N20" s="28">
        <f>IF($C$4="Neattiecināmās izmaksas",IF('11a+c+n'!$Q33="N",'11a+c+n'!N33,0))</f>
        <v>0</v>
      </c>
      <c r="O20" s="28">
        <f>IF($C$4="Neattiecināmās izmaksas",IF('11a+c+n'!$Q33="N",'11a+c+n'!O33,0))</f>
        <v>0</v>
      </c>
      <c r="P20" s="59">
        <f>IF($C$4="Neattiecināmās izmaksas",IF('11a+c+n'!$Q33="N",'11a+c+n'!P33,0))</f>
        <v>0</v>
      </c>
    </row>
    <row r="21" spans="1:16">
      <c r="A21" s="64">
        <f>IF(P21=0,0,IF(COUNTBLANK(P21)=1,0,COUNTA($P$14:P21)))</f>
        <v>0</v>
      </c>
      <c r="B21" s="28">
        <f>IF($C$4="Neattiecināmās izmaksas",IF('11a+c+n'!$Q34="N",'11a+c+n'!B34,0))</f>
        <v>0</v>
      </c>
      <c r="C21" s="28">
        <f>IF($C$4="Neattiecināmās izmaksas",IF('11a+c+n'!$Q34="N",'11a+c+n'!C34,0))</f>
        <v>0</v>
      </c>
      <c r="D21" s="28">
        <f>IF($C$4="Neattiecināmās izmaksas",IF('11a+c+n'!$Q34="N",'11a+c+n'!D34,0))</f>
        <v>0</v>
      </c>
      <c r="E21" s="59"/>
      <c r="F21" s="81"/>
      <c r="G21" s="28"/>
      <c r="H21" s="28">
        <f>IF($C$4="Neattiecināmās izmaksas",IF('11a+c+n'!$Q34="N",'11a+c+n'!H34,0))</f>
        <v>0</v>
      </c>
      <c r="I21" s="28"/>
      <c r="J21" s="28"/>
      <c r="K21" s="59">
        <f>IF($C$4="Neattiecināmās izmaksas",IF('11a+c+n'!$Q34="N",'11a+c+n'!K34,0))</f>
        <v>0</v>
      </c>
      <c r="L21" s="108">
        <f>IF($C$4="Neattiecināmās izmaksas",IF('11a+c+n'!$Q34="N",'11a+c+n'!L34,0))</f>
        <v>0</v>
      </c>
      <c r="M21" s="28">
        <f>IF($C$4="Neattiecināmās izmaksas",IF('11a+c+n'!$Q34="N",'11a+c+n'!M34,0))</f>
        <v>0</v>
      </c>
      <c r="N21" s="28">
        <f>IF($C$4="Neattiecināmās izmaksas",IF('11a+c+n'!$Q34="N",'11a+c+n'!N34,0))</f>
        <v>0</v>
      </c>
      <c r="O21" s="28">
        <f>IF($C$4="Neattiecināmās izmaksas",IF('11a+c+n'!$Q34="N",'11a+c+n'!O34,0))</f>
        <v>0</v>
      </c>
      <c r="P21" s="59">
        <f>IF($C$4="Neattiecināmās izmaksas",IF('11a+c+n'!$Q34="N",'11a+c+n'!P34,0))</f>
        <v>0</v>
      </c>
    </row>
    <row r="22" spans="1:16" ht="12" thickBot="1">
      <c r="A22" s="64">
        <f>IF(P22=0,0,IF(COUNTBLANK(P22)=1,0,COUNTA($P$14:P22)))</f>
        <v>0</v>
      </c>
      <c r="B22" s="28">
        <f>IF($C$4="Neattiecināmās izmaksas",IF('11a+c+n'!$Q35="N",'11a+c+n'!B35,0))</f>
        <v>0</v>
      </c>
      <c r="C22" s="28">
        <f>IF($C$4="Neattiecināmās izmaksas",IF('11a+c+n'!$Q35="N",'11a+c+n'!C35,0))</f>
        <v>0</v>
      </c>
      <c r="D22" s="28">
        <f>IF($C$4="Neattiecināmās izmaksas",IF('11a+c+n'!$Q35="N",'11a+c+n'!D35,0))</f>
        <v>0</v>
      </c>
      <c r="E22" s="59"/>
      <c r="F22" s="81"/>
      <c r="G22" s="28"/>
      <c r="H22" s="28">
        <f>IF($C$4="Neattiecināmās izmaksas",IF('11a+c+n'!$Q35="N",'11a+c+n'!H35,0))</f>
        <v>0</v>
      </c>
      <c r="I22" s="28"/>
      <c r="J22" s="28"/>
      <c r="K22" s="59">
        <f>IF($C$4="Neattiecināmās izmaksas",IF('11a+c+n'!$Q35="N",'11a+c+n'!K35,0))</f>
        <v>0</v>
      </c>
      <c r="L22" s="108">
        <f>IF($C$4="Neattiecināmās izmaksas",IF('11a+c+n'!$Q35="N",'11a+c+n'!L35,0))</f>
        <v>0</v>
      </c>
      <c r="M22" s="28">
        <f>IF($C$4="Neattiecināmās izmaksas",IF('11a+c+n'!$Q35="N",'11a+c+n'!M35,0))</f>
        <v>0</v>
      </c>
      <c r="N22" s="28">
        <f>IF($C$4="Neattiecināmās izmaksas",IF('11a+c+n'!$Q35="N",'11a+c+n'!N35,0))</f>
        <v>0</v>
      </c>
      <c r="O22" s="28">
        <f>IF($C$4="Neattiecināmās izmaksas",IF('11a+c+n'!$Q35="N",'11a+c+n'!O35,0))</f>
        <v>0</v>
      </c>
      <c r="P22" s="59">
        <f>IF($C$4="Neattiecināmās izmaksas",IF('11a+c+n'!$Q35="N",'11a+c+n'!P35,0))</f>
        <v>0</v>
      </c>
    </row>
    <row r="23" spans="1:16" ht="12" customHeight="1" thickBot="1">
      <c r="A23" s="333" t="s">
        <v>63</v>
      </c>
      <c r="B23" s="334"/>
      <c r="C23" s="334"/>
      <c r="D23" s="334"/>
      <c r="E23" s="334"/>
      <c r="F23" s="334"/>
      <c r="G23" s="334"/>
      <c r="H23" s="334"/>
      <c r="I23" s="334"/>
      <c r="J23" s="334"/>
      <c r="K23" s="335"/>
      <c r="L23" s="109">
        <f>SUM(L14:L22)</f>
        <v>0</v>
      </c>
      <c r="M23" s="110">
        <f>SUM(M14:M22)</f>
        <v>0</v>
      </c>
      <c r="N23" s="110">
        <f>SUM(N14:N22)</f>
        <v>0</v>
      </c>
      <c r="O23" s="110">
        <f>SUM(O14:O22)</f>
        <v>0</v>
      </c>
      <c r="P23" s="111">
        <f>SUM(P14:P22)</f>
        <v>0</v>
      </c>
    </row>
    <row r="24" spans="1:16">
      <c r="A24" s="20"/>
      <c r="B24" s="20"/>
      <c r="C24" s="20"/>
      <c r="D24" s="20"/>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14</v>
      </c>
      <c r="B26" s="20"/>
      <c r="C26" s="336">
        <f>'Kops n'!C35:H35</f>
        <v>0</v>
      </c>
      <c r="D26" s="336"/>
      <c r="E26" s="336"/>
      <c r="F26" s="336"/>
      <c r="G26" s="336"/>
      <c r="H26" s="336"/>
      <c r="I26" s="20"/>
      <c r="J26" s="20"/>
      <c r="K26" s="20"/>
      <c r="L26" s="20"/>
      <c r="M26" s="20"/>
      <c r="N26" s="20"/>
      <c r="O26" s="20"/>
      <c r="P26" s="20"/>
    </row>
    <row r="27" spans="1:16">
      <c r="A27" s="20"/>
      <c r="B27" s="20"/>
      <c r="C27" s="258" t="s">
        <v>15</v>
      </c>
      <c r="D27" s="258"/>
      <c r="E27" s="258"/>
      <c r="F27" s="258"/>
      <c r="G27" s="258"/>
      <c r="H27" s="258"/>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301" t="str">
        <f>'Kops n'!A38:D38</f>
        <v>Tāme sastādīta 2024. gada __.__________</v>
      </c>
      <c r="B29" s="302"/>
      <c r="C29" s="302"/>
      <c r="D29" s="302"/>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 t="s">
        <v>41</v>
      </c>
      <c r="B31" s="20"/>
      <c r="C31" s="336">
        <f>'Kops n'!C40:H40</f>
        <v>0</v>
      </c>
      <c r="D31" s="336"/>
      <c r="E31" s="336"/>
      <c r="F31" s="336"/>
      <c r="G31" s="336"/>
      <c r="H31" s="336"/>
      <c r="I31" s="20"/>
      <c r="J31" s="20"/>
      <c r="K31" s="20"/>
      <c r="L31" s="20"/>
      <c r="M31" s="20"/>
      <c r="N31" s="20"/>
      <c r="O31" s="20"/>
      <c r="P31" s="20"/>
    </row>
    <row r="32" spans="1:16">
      <c r="A32" s="20"/>
      <c r="B32" s="20"/>
      <c r="C32" s="258" t="s">
        <v>15</v>
      </c>
      <c r="D32" s="258"/>
      <c r="E32" s="258"/>
      <c r="F32" s="258"/>
      <c r="G32" s="258"/>
      <c r="H32" s="258"/>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2" t="s">
        <v>16</v>
      </c>
      <c r="B34" s="52"/>
      <c r="C34" s="113">
        <f>'Kops n'!C43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L12:P12"/>
    <mergeCell ref="A23:K23"/>
    <mergeCell ref="C26:H26"/>
    <mergeCell ref="C27:H27"/>
    <mergeCell ref="A29:D29"/>
    <mergeCell ref="C31:H31"/>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3:K23">
    <cfRule type="containsText" dxfId="1" priority="3" operator="containsText" text="Tiešās izmaksas kopā, t. sk. darba devēja sociālais nodoklis __.__% ">
      <formula>NOT(ISERROR(SEARCH("Tiešās izmaksas kopā, t. sk. darba devēja sociālais nodoklis __.__% ",A23)))</formula>
    </cfRule>
  </conditionalFormatting>
  <conditionalFormatting sqref="C2:I2 D5:L8 N9:O9 A14:P22 L23:P23 C26:H26 C31:H31 C34">
    <cfRule type="cellIs" dxfId="0" priority="2"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39997558519241921"/>
  </sheetPr>
  <dimension ref="A1:I66"/>
  <sheetViews>
    <sheetView topLeftCell="A10" workbookViewId="0">
      <selection activeCell="A26" sqref="A26:XFD26"/>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54" width="9.140625" style="1" customWidth="1"/>
    <col min="155" max="155" width="3.7109375" style="1"/>
    <col min="156" max="156" width="4.5703125" style="1" customWidth="1"/>
    <col min="157" max="157" width="5.85546875" style="1" customWidth="1"/>
    <col min="158" max="158" width="36" style="1" customWidth="1"/>
    <col min="159" max="159" width="9.7109375" style="1" customWidth="1"/>
    <col min="160" max="160" width="11.85546875" style="1" customWidth="1"/>
    <col min="161" max="161" width="9" style="1" customWidth="1"/>
    <col min="162" max="162" width="9.7109375" style="1" customWidth="1"/>
    <col min="163" max="163" width="9.28515625" style="1" customWidth="1"/>
    <col min="164" max="164" width="8.7109375" style="1" customWidth="1"/>
    <col min="165" max="165" width="6.85546875" style="1" customWidth="1"/>
    <col min="166" max="410" width="9.140625" style="1" customWidth="1"/>
    <col min="411" max="411" width="3.7109375" style="1"/>
    <col min="412" max="412" width="4.5703125" style="1" customWidth="1"/>
    <col min="413" max="413" width="5.85546875" style="1" customWidth="1"/>
    <col min="414" max="414" width="36" style="1" customWidth="1"/>
    <col min="415" max="415" width="9.7109375" style="1" customWidth="1"/>
    <col min="416" max="416" width="11.85546875" style="1" customWidth="1"/>
    <col min="417" max="417" width="9" style="1" customWidth="1"/>
    <col min="418" max="418" width="9.7109375" style="1" customWidth="1"/>
    <col min="419" max="419" width="9.28515625" style="1" customWidth="1"/>
    <col min="420" max="420" width="8.7109375" style="1" customWidth="1"/>
    <col min="421" max="421" width="6.85546875" style="1" customWidth="1"/>
    <col min="422" max="666" width="9.140625" style="1" customWidth="1"/>
    <col min="667" max="667" width="3.7109375" style="1"/>
    <col min="668" max="668" width="4.5703125" style="1" customWidth="1"/>
    <col min="669" max="669" width="5.85546875" style="1" customWidth="1"/>
    <col min="670" max="670" width="36" style="1" customWidth="1"/>
    <col min="671" max="671" width="9.7109375" style="1" customWidth="1"/>
    <col min="672" max="672" width="11.85546875" style="1" customWidth="1"/>
    <col min="673" max="673" width="9" style="1" customWidth="1"/>
    <col min="674" max="674" width="9.7109375" style="1" customWidth="1"/>
    <col min="675" max="675" width="9.28515625" style="1" customWidth="1"/>
    <col min="676" max="676" width="8.7109375" style="1" customWidth="1"/>
    <col min="677" max="677" width="6.85546875" style="1" customWidth="1"/>
    <col min="678" max="922" width="9.140625" style="1" customWidth="1"/>
    <col min="923" max="923" width="3.7109375" style="1"/>
    <col min="924" max="924" width="4.5703125" style="1" customWidth="1"/>
    <col min="925" max="925" width="5.85546875" style="1" customWidth="1"/>
    <col min="926" max="926" width="36" style="1" customWidth="1"/>
    <col min="927" max="927" width="9.7109375" style="1" customWidth="1"/>
    <col min="928" max="928" width="11.85546875" style="1" customWidth="1"/>
    <col min="929" max="929" width="9" style="1" customWidth="1"/>
    <col min="930" max="930" width="9.7109375" style="1" customWidth="1"/>
    <col min="931" max="931" width="9.28515625" style="1" customWidth="1"/>
    <col min="932" max="932" width="8.7109375" style="1" customWidth="1"/>
    <col min="933" max="933" width="6.85546875" style="1" customWidth="1"/>
    <col min="934" max="1178" width="9.140625" style="1" customWidth="1"/>
    <col min="1179" max="1179" width="3.7109375" style="1"/>
    <col min="1180" max="1180" width="4.5703125" style="1" customWidth="1"/>
    <col min="1181" max="1181" width="5.85546875" style="1" customWidth="1"/>
    <col min="1182" max="1182" width="36" style="1" customWidth="1"/>
    <col min="1183" max="1183" width="9.7109375" style="1" customWidth="1"/>
    <col min="1184" max="1184" width="11.85546875" style="1" customWidth="1"/>
    <col min="1185" max="1185" width="9" style="1" customWidth="1"/>
    <col min="1186" max="1186" width="9.7109375" style="1" customWidth="1"/>
    <col min="1187" max="1187" width="9.28515625" style="1" customWidth="1"/>
    <col min="1188" max="1188" width="8.7109375" style="1" customWidth="1"/>
    <col min="1189" max="1189" width="6.85546875" style="1" customWidth="1"/>
    <col min="1190" max="1434" width="9.140625" style="1" customWidth="1"/>
    <col min="1435" max="1435" width="3.7109375" style="1"/>
    <col min="1436" max="1436" width="4.5703125" style="1" customWidth="1"/>
    <col min="1437" max="1437" width="5.85546875" style="1" customWidth="1"/>
    <col min="1438" max="1438" width="36" style="1" customWidth="1"/>
    <col min="1439" max="1439" width="9.7109375" style="1" customWidth="1"/>
    <col min="1440" max="1440" width="11.85546875" style="1" customWidth="1"/>
    <col min="1441" max="1441" width="9" style="1" customWidth="1"/>
    <col min="1442" max="1442" width="9.7109375" style="1" customWidth="1"/>
    <col min="1443" max="1443" width="9.28515625" style="1" customWidth="1"/>
    <col min="1444" max="1444" width="8.7109375" style="1" customWidth="1"/>
    <col min="1445" max="1445" width="6.85546875" style="1" customWidth="1"/>
    <col min="1446" max="1690" width="9.140625" style="1" customWidth="1"/>
    <col min="1691" max="1691" width="3.7109375" style="1"/>
    <col min="1692" max="1692" width="4.5703125" style="1" customWidth="1"/>
    <col min="1693" max="1693" width="5.85546875" style="1" customWidth="1"/>
    <col min="1694" max="1694" width="36" style="1" customWidth="1"/>
    <col min="1695" max="1695" width="9.7109375" style="1" customWidth="1"/>
    <col min="1696" max="1696" width="11.85546875" style="1" customWidth="1"/>
    <col min="1697" max="1697" width="9" style="1" customWidth="1"/>
    <col min="1698" max="1698" width="9.7109375" style="1" customWidth="1"/>
    <col min="1699" max="1699" width="9.28515625" style="1" customWidth="1"/>
    <col min="1700" max="1700" width="8.7109375" style="1" customWidth="1"/>
    <col min="1701" max="1701" width="6.85546875" style="1" customWidth="1"/>
    <col min="1702" max="1946" width="9.140625" style="1" customWidth="1"/>
    <col min="1947" max="1947" width="3.7109375" style="1"/>
    <col min="1948" max="1948" width="4.5703125" style="1" customWidth="1"/>
    <col min="1949" max="1949" width="5.85546875" style="1" customWidth="1"/>
    <col min="1950" max="1950" width="36" style="1" customWidth="1"/>
    <col min="1951" max="1951" width="9.7109375" style="1" customWidth="1"/>
    <col min="1952" max="1952" width="11.85546875" style="1" customWidth="1"/>
    <col min="1953" max="1953" width="9" style="1" customWidth="1"/>
    <col min="1954" max="1954" width="9.7109375" style="1" customWidth="1"/>
    <col min="1955" max="1955" width="9.28515625" style="1" customWidth="1"/>
    <col min="1956" max="1956" width="8.7109375" style="1" customWidth="1"/>
    <col min="1957" max="1957" width="6.85546875" style="1" customWidth="1"/>
    <col min="1958" max="2202" width="9.140625" style="1" customWidth="1"/>
    <col min="2203" max="2203" width="3.7109375" style="1"/>
    <col min="2204" max="2204" width="4.5703125" style="1" customWidth="1"/>
    <col min="2205" max="2205" width="5.85546875" style="1" customWidth="1"/>
    <col min="2206" max="2206" width="36" style="1" customWidth="1"/>
    <col min="2207" max="2207" width="9.7109375" style="1" customWidth="1"/>
    <col min="2208" max="2208" width="11.85546875" style="1" customWidth="1"/>
    <col min="2209" max="2209" width="9" style="1" customWidth="1"/>
    <col min="2210" max="2210" width="9.7109375" style="1" customWidth="1"/>
    <col min="2211" max="2211" width="9.28515625" style="1" customWidth="1"/>
    <col min="2212" max="2212" width="8.7109375" style="1" customWidth="1"/>
    <col min="2213" max="2213" width="6.85546875" style="1" customWidth="1"/>
    <col min="2214" max="2458" width="9.140625" style="1" customWidth="1"/>
    <col min="2459" max="2459" width="3.7109375" style="1"/>
    <col min="2460" max="2460" width="4.5703125" style="1" customWidth="1"/>
    <col min="2461" max="2461" width="5.85546875" style="1" customWidth="1"/>
    <col min="2462" max="2462" width="36" style="1" customWidth="1"/>
    <col min="2463" max="2463" width="9.7109375" style="1" customWidth="1"/>
    <col min="2464" max="2464" width="11.85546875" style="1" customWidth="1"/>
    <col min="2465" max="2465" width="9" style="1" customWidth="1"/>
    <col min="2466" max="2466" width="9.7109375" style="1" customWidth="1"/>
    <col min="2467" max="2467" width="9.28515625" style="1" customWidth="1"/>
    <col min="2468" max="2468" width="8.7109375" style="1" customWidth="1"/>
    <col min="2469" max="2469" width="6.85546875" style="1" customWidth="1"/>
    <col min="2470" max="2714" width="9.140625" style="1" customWidth="1"/>
    <col min="2715" max="2715" width="3.7109375" style="1"/>
    <col min="2716" max="2716" width="4.5703125" style="1" customWidth="1"/>
    <col min="2717" max="2717" width="5.85546875" style="1" customWidth="1"/>
    <col min="2718" max="2718" width="36" style="1" customWidth="1"/>
    <col min="2719" max="2719" width="9.7109375" style="1" customWidth="1"/>
    <col min="2720" max="2720" width="11.85546875" style="1" customWidth="1"/>
    <col min="2721" max="2721" width="9" style="1" customWidth="1"/>
    <col min="2722" max="2722" width="9.7109375" style="1" customWidth="1"/>
    <col min="2723" max="2723" width="9.28515625" style="1" customWidth="1"/>
    <col min="2724" max="2724" width="8.7109375" style="1" customWidth="1"/>
    <col min="2725" max="2725" width="6.85546875" style="1" customWidth="1"/>
    <col min="2726" max="2970" width="9.140625" style="1" customWidth="1"/>
    <col min="2971" max="2971" width="3.7109375" style="1"/>
    <col min="2972" max="2972" width="4.5703125" style="1" customWidth="1"/>
    <col min="2973" max="2973" width="5.85546875" style="1" customWidth="1"/>
    <col min="2974" max="2974" width="36" style="1" customWidth="1"/>
    <col min="2975" max="2975" width="9.7109375" style="1" customWidth="1"/>
    <col min="2976" max="2976" width="11.85546875" style="1" customWidth="1"/>
    <col min="2977" max="2977" width="9" style="1" customWidth="1"/>
    <col min="2978" max="2978" width="9.7109375" style="1" customWidth="1"/>
    <col min="2979" max="2979" width="9.28515625" style="1" customWidth="1"/>
    <col min="2980" max="2980" width="8.7109375" style="1" customWidth="1"/>
    <col min="2981" max="2981" width="6.85546875" style="1" customWidth="1"/>
    <col min="2982" max="3226" width="9.140625" style="1" customWidth="1"/>
    <col min="3227" max="3227" width="3.7109375" style="1"/>
    <col min="3228" max="3228" width="4.5703125" style="1" customWidth="1"/>
    <col min="3229" max="3229" width="5.85546875" style="1" customWidth="1"/>
    <col min="3230" max="3230" width="36" style="1" customWidth="1"/>
    <col min="3231" max="3231" width="9.7109375" style="1" customWidth="1"/>
    <col min="3232" max="3232" width="11.85546875" style="1" customWidth="1"/>
    <col min="3233" max="3233" width="9" style="1" customWidth="1"/>
    <col min="3234" max="3234" width="9.7109375" style="1" customWidth="1"/>
    <col min="3235" max="3235" width="9.28515625" style="1" customWidth="1"/>
    <col min="3236" max="3236" width="8.7109375" style="1" customWidth="1"/>
    <col min="3237" max="3237" width="6.85546875" style="1" customWidth="1"/>
    <col min="3238" max="3482" width="9.140625" style="1" customWidth="1"/>
    <col min="3483" max="3483" width="3.7109375" style="1"/>
    <col min="3484" max="3484" width="4.5703125" style="1" customWidth="1"/>
    <col min="3485" max="3485" width="5.85546875" style="1" customWidth="1"/>
    <col min="3486" max="3486" width="36" style="1" customWidth="1"/>
    <col min="3487" max="3487" width="9.7109375" style="1" customWidth="1"/>
    <col min="3488" max="3488" width="11.85546875" style="1" customWidth="1"/>
    <col min="3489" max="3489" width="9" style="1" customWidth="1"/>
    <col min="3490" max="3490" width="9.7109375" style="1" customWidth="1"/>
    <col min="3491" max="3491" width="9.28515625" style="1" customWidth="1"/>
    <col min="3492" max="3492" width="8.7109375" style="1" customWidth="1"/>
    <col min="3493" max="3493" width="6.85546875" style="1" customWidth="1"/>
    <col min="3494" max="3738" width="9.140625" style="1" customWidth="1"/>
    <col min="3739" max="3739" width="3.7109375" style="1"/>
    <col min="3740" max="3740" width="4.5703125" style="1" customWidth="1"/>
    <col min="3741" max="3741" width="5.85546875" style="1" customWidth="1"/>
    <col min="3742" max="3742" width="36" style="1" customWidth="1"/>
    <col min="3743" max="3743" width="9.7109375" style="1" customWidth="1"/>
    <col min="3744" max="3744" width="11.85546875" style="1" customWidth="1"/>
    <col min="3745" max="3745" width="9" style="1" customWidth="1"/>
    <col min="3746" max="3746" width="9.7109375" style="1" customWidth="1"/>
    <col min="3747" max="3747" width="9.28515625" style="1" customWidth="1"/>
    <col min="3748" max="3748" width="8.7109375" style="1" customWidth="1"/>
    <col min="3749" max="3749" width="6.85546875" style="1" customWidth="1"/>
    <col min="3750" max="3994" width="9.140625" style="1" customWidth="1"/>
    <col min="3995" max="3995" width="3.7109375" style="1"/>
    <col min="3996" max="3996" width="4.5703125" style="1" customWidth="1"/>
    <col min="3997" max="3997" width="5.85546875" style="1" customWidth="1"/>
    <col min="3998" max="3998" width="36" style="1" customWidth="1"/>
    <col min="3999" max="3999" width="9.7109375" style="1" customWidth="1"/>
    <col min="4000" max="4000" width="11.85546875" style="1" customWidth="1"/>
    <col min="4001" max="4001" width="9" style="1" customWidth="1"/>
    <col min="4002" max="4002" width="9.7109375" style="1" customWidth="1"/>
    <col min="4003" max="4003" width="9.28515625" style="1" customWidth="1"/>
    <col min="4004" max="4004" width="8.7109375" style="1" customWidth="1"/>
    <col min="4005" max="4005" width="6.85546875" style="1" customWidth="1"/>
    <col min="4006" max="4250" width="9.140625" style="1" customWidth="1"/>
    <col min="4251" max="4251" width="3.7109375" style="1"/>
    <col min="4252" max="4252" width="4.5703125" style="1" customWidth="1"/>
    <col min="4253" max="4253" width="5.85546875" style="1" customWidth="1"/>
    <col min="4254" max="4254" width="36" style="1" customWidth="1"/>
    <col min="4255" max="4255" width="9.7109375" style="1" customWidth="1"/>
    <col min="4256" max="4256" width="11.85546875" style="1" customWidth="1"/>
    <col min="4257" max="4257" width="9" style="1" customWidth="1"/>
    <col min="4258" max="4258" width="9.7109375" style="1" customWidth="1"/>
    <col min="4259" max="4259" width="9.28515625" style="1" customWidth="1"/>
    <col min="4260" max="4260" width="8.7109375" style="1" customWidth="1"/>
    <col min="4261" max="4261" width="6.85546875" style="1" customWidth="1"/>
    <col min="4262" max="4506" width="9.140625" style="1" customWidth="1"/>
    <col min="4507" max="4507" width="3.7109375" style="1"/>
    <col min="4508" max="4508" width="4.5703125" style="1" customWidth="1"/>
    <col min="4509" max="4509" width="5.85546875" style="1" customWidth="1"/>
    <col min="4510" max="4510" width="36" style="1" customWidth="1"/>
    <col min="4511" max="4511" width="9.7109375" style="1" customWidth="1"/>
    <col min="4512" max="4512" width="11.85546875" style="1" customWidth="1"/>
    <col min="4513" max="4513" width="9" style="1" customWidth="1"/>
    <col min="4514" max="4514" width="9.7109375" style="1" customWidth="1"/>
    <col min="4515" max="4515" width="9.28515625" style="1" customWidth="1"/>
    <col min="4516" max="4516" width="8.7109375" style="1" customWidth="1"/>
    <col min="4517" max="4517" width="6.85546875" style="1" customWidth="1"/>
    <col min="4518" max="4762" width="9.140625" style="1" customWidth="1"/>
    <col min="4763" max="4763" width="3.7109375" style="1"/>
    <col min="4764" max="4764" width="4.5703125" style="1" customWidth="1"/>
    <col min="4765" max="4765" width="5.85546875" style="1" customWidth="1"/>
    <col min="4766" max="4766" width="36" style="1" customWidth="1"/>
    <col min="4767" max="4767" width="9.7109375" style="1" customWidth="1"/>
    <col min="4768" max="4768" width="11.85546875" style="1" customWidth="1"/>
    <col min="4769" max="4769" width="9" style="1" customWidth="1"/>
    <col min="4770" max="4770" width="9.7109375" style="1" customWidth="1"/>
    <col min="4771" max="4771" width="9.28515625" style="1" customWidth="1"/>
    <col min="4772" max="4772" width="8.7109375" style="1" customWidth="1"/>
    <col min="4773" max="4773" width="6.85546875" style="1" customWidth="1"/>
    <col min="4774" max="5018" width="9.140625" style="1" customWidth="1"/>
    <col min="5019" max="5019" width="3.7109375" style="1"/>
    <col min="5020" max="5020" width="4.5703125" style="1" customWidth="1"/>
    <col min="5021" max="5021" width="5.85546875" style="1" customWidth="1"/>
    <col min="5022" max="5022" width="36" style="1" customWidth="1"/>
    <col min="5023" max="5023" width="9.7109375" style="1" customWidth="1"/>
    <col min="5024" max="5024" width="11.85546875" style="1" customWidth="1"/>
    <col min="5025" max="5025" width="9" style="1" customWidth="1"/>
    <col min="5026" max="5026" width="9.7109375" style="1" customWidth="1"/>
    <col min="5027" max="5027" width="9.28515625" style="1" customWidth="1"/>
    <col min="5028" max="5028" width="8.7109375" style="1" customWidth="1"/>
    <col min="5029" max="5029" width="6.85546875" style="1" customWidth="1"/>
    <col min="5030" max="5274" width="9.140625" style="1" customWidth="1"/>
    <col min="5275" max="5275" width="3.7109375" style="1"/>
    <col min="5276" max="5276" width="4.5703125" style="1" customWidth="1"/>
    <col min="5277" max="5277" width="5.85546875" style="1" customWidth="1"/>
    <col min="5278" max="5278" width="36" style="1" customWidth="1"/>
    <col min="5279" max="5279" width="9.7109375" style="1" customWidth="1"/>
    <col min="5280" max="5280" width="11.85546875" style="1" customWidth="1"/>
    <col min="5281" max="5281" width="9" style="1" customWidth="1"/>
    <col min="5282" max="5282" width="9.7109375" style="1" customWidth="1"/>
    <col min="5283" max="5283" width="9.28515625" style="1" customWidth="1"/>
    <col min="5284" max="5284" width="8.7109375" style="1" customWidth="1"/>
    <col min="5285" max="5285" width="6.85546875" style="1" customWidth="1"/>
    <col min="5286" max="5530" width="9.140625" style="1" customWidth="1"/>
    <col min="5531" max="5531" width="3.7109375" style="1"/>
    <col min="5532" max="5532" width="4.5703125" style="1" customWidth="1"/>
    <col min="5533" max="5533" width="5.85546875" style="1" customWidth="1"/>
    <col min="5534" max="5534" width="36" style="1" customWidth="1"/>
    <col min="5535" max="5535" width="9.7109375" style="1" customWidth="1"/>
    <col min="5536" max="5536" width="11.85546875" style="1" customWidth="1"/>
    <col min="5537" max="5537" width="9" style="1" customWidth="1"/>
    <col min="5538" max="5538" width="9.7109375" style="1" customWidth="1"/>
    <col min="5539" max="5539" width="9.28515625" style="1" customWidth="1"/>
    <col min="5540" max="5540" width="8.7109375" style="1" customWidth="1"/>
    <col min="5541" max="5541" width="6.85546875" style="1" customWidth="1"/>
    <col min="5542" max="5786" width="9.140625" style="1" customWidth="1"/>
    <col min="5787" max="5787" width="3.7109375" style="1"/>
    <col min="5788" max="5788" width="4.5703125" style="1" customWidth="1"/>
    <col min="5789" max="5789" width="5.85546875" style="1" customWidth="1"/>
    <col min="5790" max="5790" width="36" style="1" customWidth="1"/>
    <col min="5791" max="5791" width="9.7109375" style="1" customWidth="1"/>
    <col min="5792" max="5792" width="11.85546875" style="1" customWidth="1"/>
    <col min="5793" max="5793" width="9" style="1" customWidth="1"/>
    <col min="5794" max="5794" width="9.7109375" style="1" customWidth="1"/>
    <col min="5795" max="5795" width="9.28515625" style="1" customWidth="1"/>
    <col min="5796" max="5796" width="8.7109375" style="1" customWidth="1"/>
    <col min="5797" max="5797" width="6.85546875" style="1" customWidth="1"/>
    <col min="5798" max="6042" width="9.140625" style="1" customWidth="1"/>
    <col min="6043" max="6043" width="3.7109375" style="1"/>
    <col min="6044" max="6044" width="4.5703125" style="1" customWidth="1"/>
    <col min="6045" max="6045" width="5.85546875" style="1" customWidth="1"/>
    <col min="6046" max="6046" width="36" style="1" customWidth="1"/>
    <col min="6047" max="6047" width="9.7109375" style="1" customWidth="1"/>
    <col min="6048" max="6048" width="11.85546875" style="1" customWidth="1"/>
    <col min="6049" max="6049" width="9" style="1" customWidth="1"/>
    <col min="6050" max="6050" width="9.7109375" style="1" customWidth="1"/>
    <col min="6051" max="6051" width="9.28515625" style="1" customWidth="1"/>
    <col min="6052" max="6052" width="8.7109375" style="1" customWidth="1"/>
    <col min="6053" max="6053" width="6.85546875" style="1" customWidth="1"/>
    <col min="6054" max="6298" width="9.140625" style="1" customWidth="1"/>
    <col min="6299" max="6299" width="3.7109375" style="1"/>
    <col min="6300" max="6300" width="4.5703125" style="1" customWidth="1"/>
    <col min="6301" max="6301" width="5.85546875" style="1" customWidth="1"/>
    <col min="6302" max="6302" width="36" style="1" customWidth="1"/>
    <col min="6303" max="6303" width="9.7109375" style="1" customWidth="1"/>
    <col min="6304" max="6304" width="11.85546875" style="1" customWidth="1"/>
    <col min="6305" max="6305" width="9" style="1" customWidth="1"/>
    <col min="6306" max="6306" width="9.7109375" style="1" customWidth="1"/>
    <col min="6307" max="6307" width="9.28515625" style="1" customWidth="1"/>
    <col min="6308" max="6308" width="8.7109375" style="1" customWidth="1"/>
    <col min="6309" max="6309" width="6.85546875" style="1" customWidth="1"/>
    <col min="6310" max="6554" width="9.140625" style="1" customWidth="1"/>
    <col min="6555" max="6555" width="3.7109375" style="1"/>
    <col min="6556" max="6556" width="4.5703125" style="1" customWidth="1"/>
    <col min="6557" max="6557" width="5.85546875" style="1" customWidth="1"/>
    <col min="6558" max="6558" width="36" style="1" customWidth="1"/>
    <col min="6559" max="6559" width="9.7109375" style="1" customWidth="1"/>
    <col min="6560" max="6560" width="11.85546875" style="1" customWidth="1"/>
    <col min="6561" max="6561" width="9" style="1" customWidth="1"/>
    <col min="6562" max="6562" width="9.7109375" style="1" customWidth="1"/>
    <col min="6563" max="6563" width="9.28515625" style="1" customWidth="1"/>
    <col min="6564" max="6564" width="8.7109375" style="1" customWidth="1"/>
    <col min="6565" max="6565" width="6.85546875" style="1" customWidth="1"/>
    <col min="6566" max="6810" width="9.140625" style="1" customWidth="1"/>
    <col min="6811" max="6811" width="3.7109375" style="1"/>
    <col min="6812" max="6812" width="4.5703125" style="1" customWidth="1"/>
    <col min="6813" max="6813" width="5.85546875" style="1" customWidth="1"/>
    <col min="6814" max="6814" width="36" style="1" customWidth="1"/>
    <col min="6815" max="6815" width="9.7109375" style="1" customWidth="1"/>
    <col min="6816" max="6816" width="11.85546875" style="1" customWidth="1"/>
    <col min="6817" max="6817" width="9" style="1" customWidth="1"/>
    <col min="6818" max="6818" width="9.7109375" style="1" customWidth="1"/>
    <col min="6819" max="6819" width="9.28515625" style="1" customWidth="1"/>
    <col min="6820" max="6820" width="8.7109375" style="1" customWidth="1"/>
    <col min="6821" max="6821" width="6.85546875" style="1" customWidth="1"/>
    <col min="6822" max="7066" width="9.140625" style="1" customWidth="1"/>
    <col min="7067" max="7067" width="3.7109375" style="1"/>
    <col min="7068" max="7068" width="4.5703125" style="1" customWidth="1"/>
    <col min="7069" max="7069" width="5.85546875" style="1" customWidth="1"/>
    <col min="7070" max="7070" width="36" style="1" customWidth="1"/>
    <col min="7071" max="7071" width="9.7109375" style="1" customWidth="1"/>
    <col min="7072" max="7072" width="11.85546875" style="1" customWidth="1"/>
    <col min="7073" max="7073" width="9" style="1" customWidth="1"/>
    <col min="7074" max="7074" width="9.7109375" style="1" customWidth="1"/>
    <col min="7075" max="7075" width="9.28515625" style="1" customWidth="1"/>
    <col min="7076" max="7076" width="8.7109375" style="1" customWidth="1"/>
    <col min="7077" max="7077" width="6.85546875" style="1" customWidth="1"/>
    <col min="7078" max="7322" width="9.140625" style="1" customWidth="1"/>
    <col min="7323" max="7323" width="3.7109375" style="1"/>
    <col min="7324" max="7324" width="4.5703125" style="1" customWidth="1"/>
    <col min="7325" max="7325" width="5.85546875" style="1" customWidth="1"/>
    <col min="7326" max="7326" width="36" style="1" customWidth="1"/>
    <col min="7327" max="7327" width="9.7109375" style="1" customWidth="1"/>
    <col min="7328" max="7328" width="11.85546875" style="1" customWidth="1"/>
    <col min="7329" max="7329" width="9" style="1" customWidth="1"/>
    <col min="7330" max="7330" width="9.7109375" style="1" customWidth="1"/>
    <col min="7331" max="7331" width="9.28515625" style="1" customWidth="1"/>
    <col min="7332" max="7332" width="8.7109375" style="1" customWidth="1"/>
    <col min="7333" max="7333" width="6.85546875" style="1" customWidth="1"/>
    <col min="7334" max="7578" width="9.140625" style="1" customWidth="1"/>
    <col min="7579" max="7579" width="3.7109375" style="1"/>
    <col min="7580" max="7580" width="4.5703125" style="1" customWidth="1"/>
    <col min="7581" max="7581" width="5.85546875" style="1" customWidth="1"/>
    <col min="7582" max="7582" width="36" style="1" customWidth="1"/>
    <col min="7583" max="7583" width="9.7109375" style="1" customWidth="1"/>
    <col min="7584" max="7584" width="11.85546875" style="1" customWidth="1"/>
    <col min="7585" max="7585" width="9" style="1" customWidth="1"/>
    <col min="7586" max="7586" width="9.7109375" style="1" customWidth="1"/>
    <col min="7587" max="7587" width="9.28515625" style="1" customWidth="1"/>
    <col min="7588" max="7588" width="8.7109375" style="1" customWidth="1"/>
    <col min="7589" max="7589" width="6.85546875" style="1" customWidth="1"/>
    <col min="7590" max="7834" width="9.140625" style="1" customWidth="1"/>
    <col min="7835" max="7835" width="3.7109375" style="1"/>
    <col min="7836" max="7836" width="4.5703125" style="1" customWidth="1"/>
    <col min="7837" max="7837" width="5.85546875" style="1" customWidth="1"/>
    <col min="7838" max="7838" width="36" style="1" customWidth="1"/>
    <col min="7839" max="7839" width="9.7109375" style="1" customWidth="1"/>
    <col min="7840" max="7840" width="11.85546875" style="1" customWidth="1"/>
    <col min="7841" max="7841" width="9" style="1" customWidth="1"/>
    <col min="7842" max="7842" width="9.7109375" style="1" customWidth="1"/>
    <col min="7843" max="7843" width="9.28515625" style="1" customWidth="1"/>
    <col min="7844" max="7844" width="8.7109375" style="1" customWidth="1"/>
    <col min="7845" max="7845" width="6.85546875" style="1" customWidth="1"/>
    <col min="7846" max="8090" width="9.140625" style="1" customWidth="1"/>
    <col min="8091" max="8091" width="3.7109375" style="1"/>
    <col min="8092" max="8092" width="4.5703125" style="1" customWidth="1"/>
    <col min="8093" max="8093" width="5.85546875" style="1" customWidth="1"/>
    <col min="8094" max="8094" width="36" style="1" customWidth="1"/>
    <col min="8095" max="8095" width="9.7109375" style="1" customWidth="1"/>
    <col min="8096" max="8096" width="11.85546875" style="1" customWidth="1"/>
    <col min="8097" max="8097" width="9" style="1" customWidth="1"/>
    <col min="8098" max="8098" width="9.7109375" style="1" customWidth="1"/>
    <col min="8099" max="8099" width="9.28515625" style="1" customWidth="1"/>
    <col min="8100" max="8100" width="8.7109375" style="1" customWidth="1"/>
    <col min="8101" max="8101" width="6.85546875" style="1" customWidth="1"/>
    <col min="8102" max="8346" width="9.140625" style="1" customWidth="1"/>
    <col min="8347" max="8347" width="3.7109375" style="1"/>
    <col min="8348" max="8348" width="4.5703125" style="1" customWidth="1"/>
    <col min="8349" max="8349" width="5.85546875" style="1" customWidth="1"/>
    <col min="8350" max="8350" width="36" style="1" customWidth="1"/>
    <col min="8351" max="8351" width="9.7109375" style="1" customWidth="1"/>
    <col min="8352" max="8352" width="11.85546875" style="1" customWidth="1"/>
    <col min="8353" max="8353" width="9" style="1" customWidth="1"/>
    <col min="8354" max="8354" width="9.7109375" style="1" customWidth="1"/>
    <col min="8355" max="8355" width="9.28515625" style="1" customWidth="1"/>
    <col min="8356" max="8356" width="8.7109375" style="1" customWidth="1"/>
    <col min="8357" max="8357" width="6.85546875" style="1" customWidth="1"/>
    <col min="8358" max="8602" width="9.140625" style="1" customWidth="1"/>
    <col min="8603" max="8603" width="3.7109375" style="1"/>
    <col min="8604" max="8604" width="4.5703125" style="1" customWidth="1"/>
    <col min="8605" max="8605" width="5.85546875" style="1" customWidth="1"/>
    <col min="8606" max="8606" width="36" style="1" customWidth="1"/>
    <col min="8607" max="8607" width="9.7109375" style="1" customWidth="1"/>
    <col min="8608" max="8608" width="11.85546875" style="1" customWidth="1"/>
    <col min="8609" max="8609" width="9" style="1" customWidth="1"/>
    <col min="8610" max="8610" width="9.7109375" style="1" customWidth="1"/>
    <col min="8611" max="8611" width="9.28515625" style="1" customWidth="1"/>
    <col min="8612" max="8612" width="8.7109375" style="1" customWidth="1"/>
    <col min="8613" max="8613" width="6.85546875" style="1" customWidth="1"/>
    <col min="8614" max="8858" width="9.140625" style="1" customWidth="1"/>
    <col min="8859" max="8859" width="3.7109375" style="1"/>
    <col min="8860" max="8860" width="4.5703125" style="1" customWidth="1"/>
    <col min="8861" max="8861" width="5.85546875" style="1" customWidth="1"/>
    <col min="8862" max="8862" width="36" style="1" customWidth="1"/>
    <col min="8863" max="8863" width="9.7109375" style="1" customWidth="1"/>
    <col min="8864" max="8864" width="11.85546875" style="1" customWidth="1"/>
    <col min="8865" max="8865" width="9" style="1" customWidth="1"/>
    <col min="8866" max="8866" width="9.7109375" style="1" customWidth="1"/>
    <col min="8867" max="8867" width="9.28515625" style="1" customWidth="1"/>
    <col min="8868" max="8868" width="8.7109375" style="1" customWidth="1"/>
    <col min="8869" max="8869" width="6.85546875" style="1" customWidth="1"/>
    <col min="8870" max="9114" width="9.140625" style="1" customWidth="1"/>
    <col min="9115" max="9115" width="3.7109375" style="1"/>
    <col min="9116" max="9116" width="4.5703125" style="1" customWidth="1"/>
    <col min="9117" max="9117" width="5.85546875" style="1" customWidth="1"/>
    <col min="9118" max="9118" width="36" style="1" customWidth="1"/>
    <col min="9119" max="9119" width="9.7109375" style="1" customWidth="1"/>
    <col min="9120" max="9120" width="11.85546875" style="1" customWidth="1"/>
    <col min="9121" max="9121" width="9" style="1" customWidth="1"/>
    <col min="9122" max="9122" width="9.7109375" style="1" customWidth="1"/>
    <col min="9123" max="9123" width="9.28515625" style="1" customWidth="1"/>
    <col min="9124" max="9124" width="8.7109375" style="1" customWidth="1"/>
    <col min="9125" max="9125" width="6.85546875" style="1" customWidth="1"/>
    <col min="9126" max="9370" width="9.140625" style="1" customWidth="1"/>
    <col min="9371" max="9371" width="3.7109375" style="1"/>
    <col min="9372" max="9372" width="4.5703125" style="1" customWidth="1"/>
    <col min="9373" max="9373" width="5.85546875" style="1" customWidth="1"/>
    <col min="9374" max="9374" width="36" style="1" customWidth="1"/>
    <col min="9375" max="9375" width="9.7109375" style="1" customWidth="1"/>
    <col min="9376" max="9376" width="11.85546875" style="1" customWidth="1"/>
    <col min="9377" max="9377" width="9" style="1" customWidth="1"/>
    <col min="9378" max="9378" width="9.7109375" style="1" customWidth="1"/>
    <col min="9379" max="9379" width="9.28515625" style="1" customWidth="1"/>
    <col min="9380" max="9380" width="8.7109375" style="1" customWidth="1"/>
    <col min="9381" max="9381" width="6.85546875" style="1" customWidth="1"/>
    <col min="9382" max="9626" width="9.140625" style="1" customWidth="1"/>
    <col min="9627" max="9627" width="3.7109375" style="1"/>
    <col min="9628" max="9628" width="4.5703125" style="1" customWidth="1"/>
    <col min="9629" max="9629" width="5.85546875" style="1" customWidth="1"/>
    <col min="9630" max="9630" width="36" style="1" customWidth="1"/>
    <col min="9631" max="9631" width="9.7109375" style="1" customWidth="1"/>
    <col min="9632" max="9632" width="11.85546875" style="1" customWidth="1"/>
    <col min="9633" max="9633" width="9" style="1" customWidth="1"/>
    <col min="9634" max="9634" width="9.7109375" style="1" customWidth="1"/>
    <col min="9635" max="9635" width="9.28515625" style="1" customWidth="1"/>
    <col min="9636" max="9636" width="8.7109375" style="1" customWidth="1"/>
    <col min="9637" max="9637" width="6.85546875" style="1" customWidth="1"/>
    <col min="9638" max="9882" width="9.140625" style="1" customWidth="1"/>
    <col min="9883" max="9883" width="3.7109375" style="1"/>
    <col min="9884" max="9884" width="4.5703125" style="1" customWidth="1"/>
    <col min="9885" max="9885" width="5.85546875" style="1" customWidth="1"/>
    <col min="9886" max="9886" width="36" style="1" customWidth="1"/>
    <col min="9887" max="9887" width="9.7109375" style="1" customWidth="1"/>
    <col min="9888" max="9888" width="11.85546875" style="1" customWidth="1"/>
    <col min="9889" max="9889" width="9" style="1" customWidth="1"/>
    <col min="9890" max="9890" width="9.7109375" style="1" customWidth="1"/>
    <col min="9891" max="9891" width="9.28515625" style="1" customWidth="1"/>
    <col min="9892" max="9892" width="8.7109375" style="1" customWidth="1"/>
    <col min="9893" max="9893" width="6.85546875" style="1" customWidth="1"/>
    <col min="9894" max="10138" width="9.140625" style="1" customWidth="1"/>
    <col min="10139" max="10139" width="3.7109375" style="1"/>
    <col min="10140" max="10140" width="4.5703125" style="1" customWidth="1"/>
    <col min="10141" max="10141" width="5.85546875" style="1" customWidth="1"/>
    <col min="10142" max="10142" width="36" style="1" customWidth="1"/>
    <col min="10143" max="10143" width="9.7109375" style="1" customWidth="1"/>
    <col min="10144" max="10144" width="11.85546875" style="1" customWidth="1"/>
    <col min="10145" max="10145" width="9" style="1" customWidth="1"/>
    <col min="10146" max="10146" width="9.7109375" style="1" customWidth="1"/>
    <col min="10147" max="10147" width="9.28515625" style="1" customWidth="1"/>
    <col min="10148" max="10148" width="8.7109375" style="1" customWidth="1"/>
    <col min="10149" max="10149" width="6.85546875" style="1" customWidth="1"/>
    <col min="10150" max="10394" width="9.140625" style="1" customWidth="1"/>
    <col min="10395" max="10395" width="3.7109375" style="1"/>
    <col min="10396" max="10396" width="4.5703125" style="1" customWidth="1"/>
    <col min="10397" max="10397" width="5.85546875" style="1" customWidth="1"/>
    <col min="10398" max="10398" width="36" style="1" customWidth="1"/>
    <col min="10399" max="10399" width="9.7109375" style="1" customWidth="1"/>
    <col min="10400" max="10400" width="11.85546875" style="1" customWidth="1"/>
    <col min="10401" max="10401" width="9" style="1" customWidth="1"/>
    <col min="10402" max="10402" width="9.7109375" style="1" customWidth="1"/>
    <col min="10403" max="10403" width="9.28515625" style="1" customWidth="1"/>
    <col min="10404" max="10404" width="8.7109375" style="1" customWidth="1"/>
    <col min="10405" max="10405" width="6.85546875" style="1" customWidth="1"/>
    <col min="10406" max="10650" width="9.140625" style="1" customWidth="1"/>
    <col min="10651" max="10651" width="3.7109375" style="1"/>
    <col min="10652" max="10652" width="4.5703125" style="1" customWidth="1"/>
    <col min="10653" max="10653" width="5.85546875" style="1" customWidth="1"/>
    <col min="10654" max="10654" width="36" style="1" customWidth="1"/>
    <col min="10655" max="10655" width="9.7109375" style="1" customWidth="1"/>
    <col min="10656" max="10656" width="11.85546875" style="1" customWidth="1"/>
    <col min="10657" max="10657" width="9" style="1" customWidth="1"/>
    <col min="10658" max="10658" width="9.7109375" style="1" customWidth="1"/>
    <col min="10659" max="10659" width="9.28515625" style="1" customWidth="1"/>
    <col min="10660" max="10660" width="8.7109375" style="1" customWidth="1"/>
    <col min="10661" max="10661" width="6.85546875" style="1" customWidth="1"/>
    <col min="10662" max="10906" width="9.140625" style="1" customWidth="1"/>
    <col min="10907" max="10907" width="3.7109375" style="1"/>
    <col min="10908" max="10908" width="4.5703125" style="1" customWidth="1"/>
    <col min="10909" max="10909" width="5.85546875" style="1" customWidth="1"/>
    <col min="10910" max="10910" width="36" style="1" customWidth="1"/>
    <col min="10911" max="10911" width="9.7109375" style="1" customWidth="1"/>
    <col min="10912" max="10912" width="11.85546875" style="1" customWidth="1"/>
    <col min="10913" max="10913" width="9" style="1" customWidth="1"/>
    <col min="10914" max="10914" width="9.7109375" style="1" customWidth="1"/>
    <col min="10915" max="10915" width="9.28515625" style="1" customWidth="1"/>
    <col min="10916" max="10916" width="8.7109375" style="1" customWidth="1"/>
    <col min="10917" max="10917" width="6.85546875" style="1" customWidth="1"/>
    <col min="10918" max="11162" width="9.140625" style="1" customWidth="1"/>
    <col min="11163" max="11163" width="3.7109375" style="1"/>
    <col min="11164" max="11164" width="4.5703125" style="1" customWidth="1"/>
    <col min="11165" max="11165" width="5.85546875" style="1" customWidth="1"/>
    <col min="11166" max="11166" width="36" style="1" customWidth="1"/>
    <col min="11167" max="11167" width="9.7109375" style="1" customWidth="1"/>
    <col min="11168" max="11168" width="11.85546875" style="1" customWidth="1"/>
    <col min="11169" max="11169" width="9" style="1" customWidth="1"/>
    <col min="11170" max="11170" width="9.7109375" style="1" customWidth="1"/>
    <col min="11171" max="11171" width="9.28515625" style="1" customWidth="1"/>
    <col min="11172" max="11172" width="8.7109375" style="1" customWidth="1"/>
    <col min="11173" max="11173" width="6.85546875" style="1" customWidth="1"/>
    <col min="11174" max="11418" width="9.140625" style="1" customWidth="1"/>
    <col min="11419" max="11419" width="3.7109375" style="1"/>
    <col min="11420" max="11420" width="4.5703125" style="1" customWidth="1"/>
    <col min="11421" max="11421" width="5.85546875" style="1" customWidth="1"/>
    <col min="11422" max="11422" width="36" style="1" customWidth="1"/>
    <col min="11423" max="11423" width="9.7109375" style="1" customWidth="1"/>
    <col min="11424" max="11424" width="11.85546875" style="1" customWidth="1"/>
    <col min="11425" max="11425" width="9" style="1" customWidth="1"/>
    <col min="11426" max="11426" width="9.7109375" style="1" customWidth="1"/>
    <col min="11427" max="11427" width="9.28515625" style="1" customWidth="1"/>
    <col min="11428" max="11428" width="8.7109375" style="1" customWidth="1"/>
    <col min="11429" max="11429" width="6.85546875" style="1" customWidth="1"/>
    <col min="11430" max="11674" width="9.140625" style="1" customWidth="1"/>
    <col min="11675" max="11675" width="3.7109375" style="1"/>
    <col min="11676" max="11676" width="4.5703125" style="1" customWidth="1"/>
    <col min="11677" max="11677" width="5.85546875" style="1" customWidth="1"/>
    <col min="11678" max="11678" width="36" style="1" customWidth="1"/>
    <col min="11679" max="11679" width="9.7109375" style="1" customWidth="1"/>
    <col min="11680" max="11680" width="11.85546875" style="1" customWidth="1"/>
    <col min="11681" max="11681" width="9" style="1" customWidth="1"/>
    <col min="11682" max="11682" width="9.7109375" style="1" customWidth="1"/>
    <col min="11683" max="11683" width="9.28515625" style="1" customWidth="1"/>
    <col min="11684" max="11684" width="8.7109375" style="1" customWidth="1"/>
    <col min="11685" max="11685" width="6.85546875" style="1" customWidth="1"/>
    <col min="11686" max="11930" width="9.140625" style="1" customWidth="1"/>
    <col min="11931" max="11931" width="3.7109375" style="1"/>
    <col min="11932" max="11932" width="4.5703125" style="1" customWidth="1"/>
    <col min="11933" max="11933" width="5.85546875" style="1" customWidth="1"/>
    <col min="11934" max="11934" width="36" style="1" customWidth="1"/>
    <col min="11935" max="11935" width="9.7109375" style="1" customWidth="1"/>
    <col min="11936" max="11936" width="11.85546875" style="1" customWidth="1"/>
    <col min="11937" max="11937" width="9" style="1" customWidth="1"/>
    <col min="11938" max="11938" width="9.7109375" style="1" customWidth="1"/>
    <col min="11939" max="11939" width="9.28515625" style="1" customWidth="1"/>
    <col min="11940" max="11940" width="8.7109375" style="1" customWidth="1"/>
    <col min="11941" max="11941" width="6.85546875" style="1" customWidth="1"/>
    <col min="11942" max="12186" width="9.140625" style="1" customWidth="1"/>
    <col min="12187" max="12187" width="3.7109375" style="1"/>
    <col min="12188" max="12188" width="4.5703125" style="1" customWidth="1"/>
    <col min="12189" max="12189" width="5.85546875" style="1" customWidth="1"/>
    <col min="12190" max="12190" width="36" style="1" customWidth="1"/>
    <col min="12191" max="12191" width="9.7109375" style="1" customWidth="1"/>
    <col min="12192" max="12192" width="11.85546875" style="1" customWidth="1"/>
    <col min="12193" max="12193" width="9" style="1" customWidth="1"/>
    <col min="12194" max="12194" width="9.7109375" style="1" customWidth="1"/>
    <col min="12195" max="12195" width="9.28515625" style="1" customWidth="1"/>
    <col min="12196" max="12196" width="8.7109375" style="1" customWidth="1"/>
    <col min="12197" max="12197" width="6.85546875" style="1" customWidth="1"/>
    <col min="12198" max="12442" width="9.140625" style="1" customWidth="1"/>
    <col min="12443" max="12443" width="3.7109375" style="1"/>
    <col min="12444" max="12444" width="4.5703125" style="1" customWidth="1"/>
    <col min="12445" max="12445" width="5.85546875" style="1" customWidth="1"/>
    <col min="12446" max="12446" width="36" style="1" customWidth="1"/>
    <col min="12447" max="12447" width="9.7109375" style="1" customWidth="1"/>
    <col min="12448" max="12448" width="11.85546875" style="1" customWidth="1"/>
    <col min="12449" max="12449" width="9" style="1" customWidth="1"/>
    <col min="12450" max="12450" width="9.7109375" style="1" customWidth="1"/>
    <col min="12451" max="12451" width="9.28515625" style="1" customWidth="1"/>
    <col min="12452" max="12452" width="8.7109375" style="1" customWidth="1"/>
    <col min="12453" max="12453" width="6.85546875" style="1" customWidth="1"/>
    <col min="12454" max="12698" width="9.140625" style="1" customWidth="1"/>
    <col min="12699" max="12699" width="3.7109375" style="1"/>
    <col min="12700" max="12700" width="4.5703125" style="1" customWidth="1"/>
    <col min="12701" max="12701" width="5.85546875" style="1" customWidth="1"/>
    <col min="12702" max="12702" width="36" style="1" customWidth="1"/>
    <col min="12703" max="12703" width="9.7109375" style="1" customWidth="1"/>
    <col min="12704" max="12704" width="11.85546875" style="1" customWidth="1"/>
    <col min="12705" max="12705" width="9" style="1" customWidth="1"/>
    <col min="12706" max="12706" width="9.7109375" style="1" customWidth="1"/>
    <col min="12707" max="12707" width="9.28515625" style="1" customWidth="1"/>
    <col min="12708" max="12708" width="8.7109375" style="1" customWidth="1"/>
    <col min="12709" max="12709" width="6.85546875" style="1" customWidth="1"/>
    <col min="12710" max="12954" width="9.140625" style="1" customWidth="1"/>
    <col min="12955" max="12955" width="3.7109375" style="1"/>
    <col min="12956" max="12956" width="4.5703125" style="1" customWidth="1"/>
    <col min="12957" max="12957" width="5.85546875" style="1" customWidth="1"/>
    <col min="12958" max="12958" width="36" style="1" customWidth="1"/>
    <col min="12959" max="12959" width="9.7109375" style="1" customWidth="1"/>
    <col min="12960" max="12960" width="11.85546875" style="1" customWidth="1"/>
    <col min="12961" max="12961" width="9" style="1" customWidth="1"/>
    <col min="12962" max="12962" width="9.7109375" style="1" customWidth="1"/>
    <col min="12963" max="12963" width="9.28515625" style="1" customWidth="1"/>
    <col min="12964" max="12964" width="8.7109375" style="1" customWidth="1"/>
    <col min="12965" max="12965" width="6.85546875" style="1" customWidth="1"/>
    <col min="12966" max="13210" width="9.140625" style="1" customWidth="1"/>
    <col min="13211" max="13211" width="3.7109375" style="1"/>
    <col min="13212" max="13212" width="4.5703125" style="1" customWidth="1"/>
    <col min="13213" max="13213" width="5.85546875" style="1" customWidth="1"/>
    <col min="13214" max="13214" width="36" style="1" customWidth="1"/>
    <col min="13215" max="13215" width="9.7109375" style="1" customWidth="1"/>
    <col min="13216" max="13216" width="11.85546875" style="1" customWidth="1"/>
    <col min="13217" max="13217" width="9" style="1" customWidth="1"/>
    <col min="13218" max="13218" width="9.7109375" style="1" customWidth="1"/>
    <col min="13219" max="13219" width="9.28515625" style="1" customWidth="1"/>
    <col min="13220" max="13220" width="8.7109375" style="1" customWidth="1"/>
    <col min="13221" max="13221" width="6.85546875" style="1" customWidth="1"/>
    <col min="13222" max="13466" width="9.140625" style="1" customWidth="1"/>
    <col min="13467" max="13467" width="3.7109375" style="1"/>
    <col min="13468" max="13468" width="4.5703125" style="1" customWidth="1"/>
    <col min="13469" max="13469" width="5.85546875" style="1" customWidth="1"/>
    <col min="13470" max="13470" width="36" style="1" customWidth="1"/>
    <col min="13471" max="13471" width="9.7109375" style="1" customWidth="1"/>
    <col min="13472" max="13472" width="11.85546875" style="1" customWidth="1"/>
    <col min="13473" max="13473" width="9" style="1" customWidth="1"/>
    <col min="13474" max="13474" width="9.7109375" style="1" customWidth="1"/>
    <col min="13475" max="13475" width="9.28515625" style="1" customWidth="1"/>
    <col min="13476" max="13476" width="8.7109375" style="1" customWidth="1"/>
    <col min="13477" max="13477" width="6.85546875" style="1" customWidth="1"/>
    <col min="13478" max="13722" width="9.140625" style="1" customWidth="1"/>
    <col min="13723" max="13723" width="3.7109375" style="1"/>
    <col min="13724" max="13724" width="4.5703125" style="1" customWidth="1"/>
    <col min="13725" max="13725" width="5.85546875" style="1" customWidth="1"/>
    <col min="13726" max="13726" width="36" style="1" customWidth="1"/>
    <col min="13727" max="13727" width="9.7109375" style="1" customWidth="1"/>
    <col min="13728" max="13728" width="11.85546875" style="1" customWidth="1"/>
    <col min="13729" max="13729" width="9" style="1" customWidth="1"/>
    <col min="13730" max="13730" width="9.7109375" style="1" customWidth="1"/>
    <col min="13731" max="13731" width="9.28515625" style="1" customWidth="1"/>
    <col min="13732" max="13732" width="8.7109375" style="1" customWidth="1"/>
    <col min="13733" max="13733" width="6.85546875" style="1" customWidth="1"/>
    <col min="13734" max="13978" width="9.140625" style="1" customWidth="1"/>
    <col min="13979" max="13979" width="3.7109375" style="1"/>
    <col min="13980" max="13980" width="4.5703125" style="1" customWidth="1"/>
    <col min="13981" max="13981" width="5.85546875" style="1" customWidth="1"/>
    <col min="13982" max="13982" width="36" style="1" customWidth="1"/>
    <col min="13983" max="13983" width="9.7109375" style="1" customWidth="1"/>
    <col min="13984" max="13984" width="11.85546875" style="1" customWidth="1"/>
    <col min="13985" max="13985" width="9" style="1" customWidth="1"/>
    <col min="13986" max="13986" width="9.7109375" style="1" customWidth="1"/>
    <col min="13987" max="13987" width="9.28515625" style="1" customWidth="1"/>
    <col min="13988" max="13988" width="8.7109375" style="1" customWidth="1"/>
    <col min="13989" max="13989" width="6.85546875" style="1" customWidth="1"/>
    <col min="13990" max="14234" width="9.140625" style="1" customWidth="1"/>
    <col min="14235" max="14235" width="3.7109375" style="1"/>
    <col min="14236" max="14236" width="4.5703125" style="1" customWidth="1"/>
    <col min="14237" max="14237" width="5.85546875" style="1" customWidth="1"/>
    <col min="14238" max="14238" width="36" style="1" customWidth="1"/>
    <col min="14239" max="14239" width="9.7109375" style="1" customWidth="1"/>
    <col min="14240" max="14240" width="11.85546875" style="1" customWidth="1"/>
    <col min="14241" max="14241" width="9" style="1" customWidth="1"/>
    <col min="14242" max="14242" width="9.7109375" style="1" customWidth="1"/>
    <col min="14243" max="14243" width="9.28515625" style="1" customWidth="1"/>
    <col min="14244" max="14244" width="8.7109375" style="1" customWidth="1"/>
    <col min="14245" max="14245" width="6.85546875" style="1" customWidth="1"/>
    <col min="14246" max="14490" width="9.140625" style="1" customWidth="1"/>
    <col min="14491" max="14491" width="3.7109375" style="1"/>
    <col min="14492" max="14492" width="4.5703125" style="1" customWidth="1"/>
    <col min="14493" max="14493" width="5.85546875" style="1" customWidth="1"/>
    <col min="14494" max="14494" width="36" style="1" customWidth="1"/>
    <col min="14495" max="14495" width="9.7109375" style="1" customWidth="1"/>
    <col min="14496" max="14496" width="11.85546875" style="1" customWidth="1"/>
    <col min="14497" max="14497" width="9" style="1" customWidth="1"/>
    <col min="14498" max="14498" width="9.7109375" style="1" customWidth="1"/>
    <col min="14499" max="14499" width="9.28515625" style="1" customWidth="1"/>
    <col min="14500" max="14500" width="8.7109375" style="1" customWidth="1"/>
    <col min="14501" max="14501" width="6.85546875" style="1" customWidth="1"/>
    <col min="14502" max="14746" width="9.140625" style="1" customWidth="1"/>
    <col min="14747" max="14747" width="3.7109375" style="1"/>
    <col min="14748" max="14748" width="4.5703125" style="1" customWidth="1"/>
    <col min="14749" max="14749" width="5.85546875" style="1" customWidth="1"/>
    <col min="14750" max="14750" width="36" style="1" customWidth="1"/>
    <col min="14751" max="14751" width="9.7109375" style="1" customWidth="1"/>
    <col min="14752" max="14752" width="11.85546875" style="1" customWidth="1"/>
    <col min="14753" max="14753" width="9" style="1" customWidth="1"/>
    <col min="14754" max="14754" width="9.7109375" style="1" customWidth="1"/>
    <col min="14755" max="14755" width="9.28515625" style="1" customWidth="1"/>
    <col min="14756" max="14756" width="8.7109375" style="1" customWidth="1"/>
    <col min="14757" max="14757" width="6.85546875" style="1" customWidth="1"/>
    <col min="14758" max="15002" width="9.140625" style="1" customWidth="1"/>
    <col min="15003" max="15003" width="3.7109375" style="1"/>
    <col min="15004" max="15004" width="4.5703125" style="1" customWidth="1"/>
    <col min="15005" max="15005" width="5.85546875" style="1" customWidth="1"/>
    <col min="15006" max="15006" width="36" style="1" customWidth="1"/>
    <col min="15007" max="15007" width="9.7109375" style="1" customWidth="1"/>
    <col min="15008" max="15008" width="11.85546875" style="1" customWidth="1"/>
    <col min="15009" max="15009" width="9" style="1" customWidth="1"/>
    <col min="15010" max="15010" width="9.7109375" style="1" customWidth="1"/>
    <col min="15011" max="15011" width="9.28515625" style="1" customWidth="1"/>
    <col min="15012" max="15012" width="8.7109375" style="1" customWidth="1"/>
    <col min="15013" max="15013" width="6.85546875" style="1" customWidth="1"/>
    <col min="15014" max="15258" width="9.140625" style="1" customWidth="1"/>
    <col min="15259" max="15259" width="3.7109375" style="1"/>
    <col min="15260" max="15260" width="4.5703125" style="1" customWidth="1"/>
    <col min="15261" max="15261" width="5.85546875" style="1" customWidth="1"/>
    <col min="15262" max="15262" width="36" style="1" customWidth="1"/>
    <col min="15263" max="15263" width="9.7109375" style="1" customWidth="1"/>
    <col min="15264" max="15264" width="11.85546875" style="1" customWidth="1"/>
    <col min="15265" max="15265" width="9" style="1" customWidth="1"/>
    <col min="15266" max="15266" width="9.7109375" style="1" customWidth="1"/>
    <col min="15267" max="15267" width="9.28515625" style="1" customWidth="1"/>
    <col min="15268" max="15268" width="8.7109375" style="1" customWidth="1"/>
    <col min="15269" max="15269" width="6.85546875" style="1" customWidth="1"/>
    <col min="15270" max="15514" width="9.140625" style="1" customWidth="1"/>
    <col min="15515" max="15515" width="3.7109375" style="1"/>
    <col min="15516" max="15516" width="4.5703125" style="1" customWidth="1"/>
    <col min="15517" max="15517" width="5.85546875" style="1" customWidth="1"/>
    <col min="15518" max="15518" width="36" style="1" customWidth="1"/>
    <col min="15519" max="15519" width="9.7109375" style="1" customWidth="1"/>
    <col min="15520" max="15520" width="11.85546875" style="1" customWidth="1"/>
    <col min="15521" max="15521" width="9" style="1" customWidth="1"/>
    <col min="15522" max="15522" width="9.7109375" style="1" customWidth="1"/>
    <col min="15523" max="15523" width="9.28515625" style="1" customWidth="1"/>
    <col min="15524" max="15524" width="8.7109375" style="1" customWidth="1"/>
    <col min="15525" max="15525" width="6.85546875" style="1" customWidth="1"/>
    <col min="15526" max="15770" width="9.140625" style="1" customWidth="1"/>
    <col min="15771" max="15771" width="3.7109375" style="1"/>
    <col min="15772" max="15772" width="4.5703125" style="1" customWidth="1"/>
    <col min="15773" max="15773" width="5.85546875" style="1" customWidth="1"/>
    <col min="15774" max="15774" width="36" style="1" customWidth="1"/>
    <col min="15775" max="15775" width="9.7109375" style="1" customWidth="1"/>
    <col min="15776" max="15776" width="11.85546875" style="1" customWidth="1"/>
    <col min="15777" max="15777" width="9" style="1" customWidth="1"/>
    <col min="15778" max="15778" width="9.7109375" style="1" customWidth="1"/>
    <col min="15779" max="15779" width="9.28515625" style="1" customWidth="1"/>
    <col min="15780" max="15780" width="8.7109375" style="1" customWidth="1"/>
    <col min="15781" max="15781" width="6.85546875" style="1" customWidth="1"/>
    <col min="15782" max="16026" width="9.140625" style="1" customWidth="1"/>
    <col min="16027" max="16027" width="3.7109375" style="1"/>
    <col min="16028" max="16028" width="4.5703125" style="1" customWidth="1"/>
    <col min="16029" max="16029" width="5.85546875" style="1" customWidth="1"/>
    <col min="16030" max="16030" width="36" style="1" customWidth="1"/>
    <col min="16031" max="16031" width="9.7109375" style="1" customWidth="1"/>
    <col min="16032" max="16032" width="11.85546875" style="1" customWidth="1"/>
    <col min="16033" max="16033" width="9" style="1" customWidth="1"/>
    <col min="16034" max="16034" width="9.7109375" style="1" customWidth="1"/>
    <col min="16035" max="16035" width="9.28515625" style="1" customWidth="1"/>
    <col min="16036" max="16036" width="8.7109375" style="1" customWidth="1"/>
    <col min="16037" max="16037" width="6.85546875" style="1" customWidth="1"/>
    <col min="16038" max="16282" width="9.140625" style="1" customWidth="1"/>
    <col min="16283" max="16384" width="3.7109375" style="1"/>
  </cols>
  <sheetData>
    <row r="1" spans="1:9">
      <c r="C1" s="4"/>
      <c r="G1" s="260"/>
      <c r="H1" s="260"/>
      <c r="I1" s="260"/>
    </row>
    <row r="2" spans="1:9">
      <c r="A2" s="290" t="s">
        <v>20</v>
      </c>
      <c r="B2" s="290"/>
      <c r="C2" s="290"/>
      <c r="D2" s="290"/>
      <c r="E2" s="290"/>
      <c r="F2" s="290"/>
      <c r="G2" s="290"/>
      <c r="H2" s="290"/>
      <c r="I2" s="290"/>
    </row>
    <row r="3" spans="1:9">
      <c r="A3" s="2"/>
      <c r="B3" s="2"/>
      <c r="C3" s="2"/>
      <c r="D3" s="2"/>
      <c r="E3" s="2"/>
      <c r="F3" s="2"/>
      <c r="G3" s="2"/>
      <c r="H3" s="2"/>
      <c r="I3" s="2"/>
    </row>
    <row r="4" spans="1:9">
      <c r="A4" s="2"/>
      <c r="B4" s="2"/>
      <c r="C4" s="291" t="s">
        <v>21</v>
      </c>
      <c r="D4" s="291"/>
      <c r="E4" s="291"/>
      <c r="F4" s="291"/>
      <c r="G4" s="291"/>
      <c r="H4" s="291"/>
      <c r="I4" s="291"/>
    </row>
    <row r="5" spans="1:9" ht="11.25" customHeight="1">
      <c r="A5" s="126"/>
      <c r="B5" s="126"/>
      <c r="C5" s="293" t="s">
        <v>17</v>
      </c>
      <c r="D5" s="293"/>
      <c r="E5" s="293"/>
      <c r="F5" s="293"/>
      <c r="G5" s="293"/>
      <c r="H5" s="293"/>
      <c r="I5" s="293"/>
    </row>
    <row r="6" spans="1:9">
      <c r="A6" s="272" t="s">
        <v>22</v>
      </c>
      <c r="B6" s="272"/>
      <c r="C6" s="272"/>
      <c r="D6" s="292" t="str">
        <f>'Kopt a+c+n'!B13</f>
        <v>Daudzdzīvokļu dzīvojamā ēka</v>
      </c>
      <c r="E6" s="292"/>
      <c r="F6" s="292"/>
      <c r="G6" s="292"/>
      <c r="H6" s="292"/>
      <c r="I6" s="292"/>
    </row>
    <row r="7" spans="1:9">
      <c r="A7" s="272" t="s">
        <v>6</v>
      </c>
      <c r="B7" s="272"/>
      <c r="C7" s="272"/>
      <c r="D7" s="273" t="str">
        <f>'Kopt a+c+n'!B14</f>
        <v>Daudzdzīvokļu dzīvojamās ēkas energoefektivitātes paaugstināšana</v>
      </c>
      <c r="E7" s="273"/>
      <c r="F7" s="273"/>
      <c r="G7" s="273"/>
      <c r="H7" s="273"/>
      <c r="I7" s="273"/>
    </row>
    <row r="8" spans="1:9">
      <c r="A8" s="278" t="s">
        <v>23</v>
      </c>
      <c r="B8" s="278"/>
      <c r="C8" s="278"/>
      <c r="D8" s="273" t="str">
        <f>'Kopt a+c+n'!B15</f>
        <v>Zemgales iela 41, Olaine, Olaines novads, LV-2114</v>
      </c>
      <c r="E8" s="273"/>
      <c r="F8" s="273"/>
      <c r="G8" s="273"/>
      <c r="H8" s="273"/>
      <c r="I8" s="273"/>
    </row>
    <row r="9" spans="1:9">
      <c r="A9" s="278" t="s">
        <v>24</v>
      </c>
      <c r="B9" s="278"/>
      <c r="C9" s="278"/>
      <c r="D9" s="273" t="str">
        <f>'Kopt a+c+n'!B16</f>
        <v>Iepirkums Nr. AS OŪS 2024/01_E</v>
      </c>
      <c r="E9" s="273"/>
      <c r="F9" s="273"/>
      <c r="G9" s="273"/>
      <c r="H9" s="273"/>
      <c r="I9" s="273"/>
    </row>
    <row r="10" spans="1:9">
      <c r="C10" s="4" t="s">
        <v>25</v>
      </c>
      <c r="D10" s="279">
        <f>E30</f>
        <v>0</v>
      </c>
      <c r="E10" s="279"/>
      <c r="F10" s="67"/>
      <c r="G10" s="67"/>
      <c r="H10" s="67"/>
      <c r="I10" s="67"/>
    </row>
    <row r="11" spans="1:9">
      <c r="C11" s="4" t="s">
        <v>26</v>
      </c>
      <c r="D11" s="279">
        <f>I26</f>
        <v>0</v>
      </c>
      <c r="E11" s="279"/>
      <c r="F11" s="67"/>
      <c r="G11" s="67"/>
      <c r="H11" s="67"/>
      <c r="I11" s="67"/>
    </row>
    <row r="12" spans="1:9" ht="12" thickBot="1">
      <c r="F12" s="21"/>
      <c r="G12" s="21"/>
      <c r="H12" s="21"/>
      <c r="I12" s="21"/>
    </row>
    <row r="13" spans="1:9">
      <c r="A13" s="282" t="s">
        <v>27</v>
      </c>
      <c r="B13" s="284" t="s">
        <v>28</v>
      </c>
      <c r="C13" s="286" t="s">
        <v>29</v>
      </c>
      <c r="D13" s="287"/>
      <c r="E13" s="280" t="s">
        <v>30</v>
      </c>
      <c r="F13" s="274" t="s">
        <v>31</v>
      </c>
      <c r="G13" s="275"/>
      <c r="H13" s="275"/>
      <c r="I13" s="276" t="s">
        <v>32</v>
      </c>
    </row>
    <row r="14" spans="1:9" ht="23.25" thickBot="1">
      <c r="A14" s="283"/>
      <c r="B14" s="285"/>
      <c r="C14" s="288"/>
      <c r="D14" s="289"/>
      <c r="E14" s="281"/>
      <c r="F14" s="22" t="s">
        <v>33</v>
      </c>
      <c r="G14" s="23" t="s">
        <v>34</v>
      </c>
      <c r="H14" s="23" t="s">
        <v>35</v>
      </c>
      <c r="I14" s="277"/>
    </row>
    <row r="15" spans="1:9">
      <c r="A15" s="63">
        <f>IF(E15=0,0,IF(COUNTBLANK(E15)=1,0,COUNTA($E$15:E15)))</f>
        <v>0</v>
      </c>
      <c r="B15" s="27">
        <f>IF(A15=0,0,CONCATENATE("A-",A15))</f>
        <v>0</v>
      </c>
      <c r="C15" s="296" t="str">
        <f>'1a'!C2:I2</f>
        <v>Būvlaukuma sagatavošana</v>
      </c>
      <c r="D15" s="297"/>
      <c r="E15" s="70">
        <f>'1a'!P25</f>
        <v>0</v>
      </c>
      <c r="F15" s="120">
        <f>'1a'!M25</f>
        <v>0</v>
      </c>
      <c r="G15" s="56">
        <f>'1a'!N25</f>
        <v>0</v>
      </c>
      <c r="H15" s="56">
        <f>'1a'!O25</f>
        <v>0</v>
      </c>
      <c r="I15" s="57">
        <f>'1a'!L25</f>
        <v>0</v>
      </c>
    </row>
    <row r="16" spans="1:9">
      <c r="A16" s="64">
        <f>IF(E16=0,0,IF(COUNTBLANK(E16)=1,0,COUNTA($E$15:E16)))</f>
        <v>0</v>
      </c>
      <c r="B16" s="28">
        <f t="shared" ref="B16:B25" si="0">IF(A16=0,0,CONCATENATE("A-",A16))</f>
        <v>0</v>
      </c>
      <c r="C16" s="294" t="str">
        <f>'2a'!C2:I2</f>
        <v>Demontāžas darbi</v>
      </c>
      <c r="D16" s="295"/>
      <c r="E16" s="123">
        <f>'2a'!P27</f>
        <v>0</v>
      </c>
      <c r="F16" s="121">
        <f>'2a'!M27</f>
        <v>0</v>
      </c>
      <c r="G16" s="58">
        <f>'2a'!N27</f>
        <v>0</v>
      </c>
      <c r="H16" s="58">
        <f>'2a'!O27</f>
        <v>0</v>
      </c>
      <c r="I16" s="59">
        <f>'2a'!L27</f>
        <v>0</v>
      </c>
    </row>
    <row r="17" spans="1:9">
      <c r="A17" s="64">
        <f>IF(E17=0,0,IF(COUNTBLANK(E17)=1,0,COUNTA($E$15:E17)))</f>
        <v>0</v>
      </c>
      <c r="B17" s="28">
        <f t="shared" si="0"/>
        <v>0</v>
      </c>
      <c r="C17" s="294" t="str">
        <f>'3a'!C2:I2</f>
        <v>Fasādes</v>
      </c>
      <c r="D17" s="295"/>
      <c r="E17" s="124">
        <f>'3a'!P120</f>
        <v>0</v>
      </c>
      <c r="F17" s="121">
        <f>'3a'!M120</f>
        <v>0</v>
      </c>
      <c r="G17" s="58">
        <f>'3a'!N120</f>
        <v>0</v>
      </c>
      <c r="H17" s="58">
        <f>'3a'!O120</f>
        <v>0</v>
      </c>
      <c r="I17" s="59">
        <f>'3a'!L120</f>
        <v>0</v>
      </c>
    </row>
    <row r="18" spans="1:9" ht="11.25" customHeight="1">
      <c r="A18" s="64">
        <f>IF(E18=0,0,IF(COUNTBLANK(E18)=1,0,COUNTA($E$15:E18)))</f>
        <v>0</v>
      </c>
      <c r="B18" s="28">
        <f t="shared" si="0"/>
        <v>0</v>
      </c>
      <c r="C18" s="294" t="str">
        <f>'4a'!C2:I2</f>
        <v>Logi un durvis</v>
      </c>
      <c r="D18" s="295"/>
      <c r="E18" s="124">
        <f>'4a'!P40</f>
        <v>0</v>
      </c>
      <c r="F18" s="121">
        <f>'4a'!M40</f>
        <v>0</v>
      </c>
      <c r="G18" s="58">
        <f>'4a'!N40</f>
        <v>0</v>
      </c>
      <c r="H18" s="58">
        <f>'4a'!O40</f>
        <v>0</v>
      </c>
      <c r="I18" s="59">
        <f>'4a'!L40</f>
        <v>0</v>
      </c>
    </row>
    <row r="19" spans="1:9">
      <c r="A19" s="64">
        <f>IF(E19=0,0,IF(COUNTBLANK(E19)=1,0,COUNTA($E$15:E19)))</f>
        <v>0</v>
      </c>
      <c r="B19" s="28">
        <f t="shared" si="0"/>
        <v>0</v>
      </c>
      <c r="C19" s="294" t="str">
        <f>'5a'!C2:I2</f>
        <v>Pagraba pārseguma siltināšana</v>
      </c>
      <c r="D19" s="295"/>
      <c r="E19" s="124">
        <f>'5a'!P29</f>
        <v>0</v>
      </c>
      <c r="F19" s="121">
        <f>'5a'!M29</f>
        <v>0</v>
      </c>
      <c r="G19" s="58">
        <f>'5a'!N29</f>
        <v>0</v>
      </c>
      <c r="H19" s="58">
        <f>'5a'!O29</f>
        <v>0</v>
      </c>
      <c r="I19" s="59">
        <f>'5a'!L29</f>
        <v>0</v>
      </c>
    </row>
    <row r="20" spans="1:9">
      <c r="A20" s="64">
        <f>IF(E20=0,0,IF(COUNTBLANK(E20)=1,0,COUNTA($E$15:E20)))</f>
        <v>0</v>
      </c>
      <c r="B20" s="28">
        <f t="shared" si="0"/>
        <v>0</v>
      </c>
      <c r="C20" s="294" t="str">
        <f>'6a'!C2:I2</f>
        <v>Jumta darbi</v>
      </c>
      <c r="D20" s="295"/>
      <c r="E20" s="124">
        <f>'6a'!P54</f>
        <v>0</v>
      </c>
      <c r="F20" s="121">
        <f>'6a'!M54</f>
        <v>0</v>
      </c>
      <c r="G20" s="58">
        <f>'6a'!N54</f>
        <v>0</v>
      </c>
      <c r="H20" s="58">
        <f>'6a'!O54</f>
        <v>0</v>
      </c>
      <c r="I20" s="59">
        <f>'6a'!L54</f>
        <v>0</v>
      </c>
    </row>
    <row r="21" spans="1:9">
      <c r="A21" s="64">
        <f>IF(E21=0,0,IF(COUNTBLANK(E21)=1,0,COUNTA($E$15:E21)))</f>
        <v>0</v>
      </c>
      <c r="B21" s="28">
        <f t="shared" si="0"/>
        <v>0</v>
      </c>
      <c r="C21" s="294" t="str">
        <f>'7a'!C2:I2</f>
        <v>Iekštelpu darbi</v>
      </c>
      <c r="D21" s="295"/>
      <c r="E21" s="124">
        <f>'7a'!P20</f>
        <v>0</v>
      </c>
      <c r="F21" s="121">
        <f>'7a'!M20</f>
        <v>0</v>
      </c>
      <c r="G21" s="58">
        <f>'7a'!N20</f>
        <v>0</v>
      </c>
      <c r="H21" s="58">
        <f>'7a'!O20</f>
        <v>0</v>
      </c>
      <c r="I21" s="59">
        <f>'7a'!L20</f>
        <v>0</v>
      </c>
    </row>
    <row r="22" spans="1:9">
      <c r="A22" s="64">
        <f>IF(E22=0,0,IF(COUNTBLANK(E22)=1,0,COUNTA($E$15:E22)))</f>
        <v>0</v>
      </c>
      <c r="B22" s="28">
        <f t="shared" si="0"/>
        <v>0</v>
      </c>
      <c r="C22" s="294" t="str">
        <f>'8a'!C2:I2</f>
        <v>Bēniņu siltināšana</v>
      </c>
      <c r="D22" s="295"/>
      <c r="E22" s="124">
        <f>'8a'!P42</f>
        <v>0</v>
      </c>
      <c r="F22" s="121">
        <f>'8a'!M42</f>
        <v>0</v>
      </c>
      <c r="G22" s="58">
        <f>'8a'!N42</f>
        <v>0</v>
      </c>
      <c r="H22" s="58">
        <f>'8a'!O42</f>
        <v>0</v>
      </c>
      <c r="I22" s="59">
        <f>'8a'!L42</f>
        <v>0</v>
      </c>
    </row>
    <row r="23" spans="1:9">
      <c r="A23" s="64">
        <f>IF(E23=0,0,IF(COUNTBLANK(E23)=1,0,COUNTA($E$15:E23)))</f>
        <v>0</v>
      </c>
      <c r="B23" s="28">
        <f t="shared" si="0"/>
        <v>0</v>
      </c>
      <c r="C23" s="294" t="str">
        <f>'9a'!C2:I2</f>
        <v>Labiekārtošana</v>
      </c>
      <c r="D23" s="295"/>
      <c r="E23" s="124">
        <f>'9a'!P23</f>
        <v>0</v>
      </c>
      <c r="F23" s="121">
        <f>'9a'!M23</f>
        <v>0</v>
      </c>
      <c r="G23" s="58">
        <f>'9a'!N23</f>
        <v>0</v>
      </c>
      <c r="H23" s="58">
        <f>'9a'!O23</f>
        <v>0</v>
      </c>
      <c r="I23" s="59">
        <f>'9a'!L23</f>
        <v>0</v>
      </c>
    </row>
    <row r="24" spans="1:9">
      <c r="A24" s="64">
        <f>IF(E24=0,0,IF(COUNTBLANK(E24)=1,0,COUNTA($E$15:E24)))</f>
        <v>0</v>
      </c>
      <c r="B24" s="28">
        <f t="shared" si="0"/>
        <v>0</v>
      </c>
      <c r="C24" s="294" t="str">
        <f>'10a'!C2:I2</f>
        <v>Apkure, vēdināšana un gaisa kondicionēšana</v>
      </c>
      <c r="D24" s="295"/>
      <c r="E24" s="124">
        <f>'10a'!P66</f>
        <v>0</v>
      </c>
      <c r="F24" s="121">
        <f>'10a'!M66</f>
        <v>0</v>
      </c>
      <c r="G24" s="58">
        <f>'10a'!N66</f>
        <v>0</v>
      </c>
      <c r="H24" s="58">
        <f>'10a'!O66</f>
        <v>0</v>
      </c>
      <c r="I24" s="59">
        <f>'10a'!L66</f>
        <v>0</v>
      </c>
    </row>
    <row r="25" spans="1:9" ht="11.25" customHeight="1" thickBot="1">
      <c r="A25" s="64">
        <f>IF(E25=0,0,IF(COUNTBLANK(E25)=1,0,COUNTA($E$15:E25)))</f>
        <v>0</v>
      </c>
      <c r="B25" s="28">
        <f t="shared" si="0"/>
        <v>0</v>
      </c>
      <c r="C25" s="294" t="str">
        <f>'11a'!C2:I2</f>
        <v>Ārējie elektrības tīkli</v>
      </c>
      <c r="D25" s="295"/>
      <c r="E25" s="124">
        <f>'11a'!P17</f>
        <v>0</v>
      </c>
      <c r="F25" s="121">
        <f>'11a'!M17</f>
        <v>0</v>
      </c>
      <c r="G25" s="58">
        <f>'11a'!N17</f>
        <v>0</v>
      </c>
      <c r="H25" s="58">
        <f>'11a'!O17</f>
        <v>0</v>
      </c>
      <c r="I25" s="59">
        <f>'11a'!L17</f>
        <v>0</v>
      </c>
    </row>
    <row r="26" spans="1:9" ht="12" thickBot="1">
      <c r="A26" s="303" t="s">
        <v>36</v>
      </c>
      <c r="B26" s="304"/>
      <c r="C26" s="304"/>
      <c r="D26" s="278"/>
      <c r="E26" s="43">
        <f>SUM(E15:E25)</f>
        <v>0</v>
      </c>
      <c r="F26" s="122">
        <f>SUM(F15:F25)</f>
        <v>0</v>
      </c>
      <c r="G26" s="42">
        <f>SUM(G15:G25)</f>
        <v>0</v>
      </c>
      <c r="H26" s="42">
        <f>SUM(H15:H25)</f>
        <v>0</v>
      </c>
      <c r="I26" s="43">
        <f>SUM(I15:I25)</f>
        <v>0</v>
      </c>
    </row>
    <row r="27" spans="1:9">
      <c r="A27" s="305" t="s">
        <v>37</v>
      </c>
      <c r="B27" s="306"/>
      <c r="C27" s="318"/>
      <c r="D27" s="115">
        <f>'Kops a+c+n'!D49</f>
        <v>0</v>
      </c>
      <c r="E27" s="44">
        <f>ROUND(E26*$D27,2)</f>
        <v>0</v>
      </c>
      <c r="F27" s="45"/>
      <c r="G27" s="45"/>
      <c r="H27" s="45"/>
      <c r="I27" s="45"/>
    </row>
    <row r="28" spans="1:9">
      <c r="A28" s="308" t="s">
        <v>38</v>
      </c>
      <c r="B28" s="309"/>
      <c r="C28" s="320"/>
      <c r="D28" s="116">
        <f>'Kops a+c+n'!D50</f>
        <v>0</v>
      </c>
      <c r="E28" s="46">
        <f>ROUND(E27*$D28,2)</f>
        <v>0</v>
      </c>
      <c r="F28" s="45"/>
      <c r="G28" s="45"/>
      <c r="H28" s="45"/>
      <c r="I28" s="45"/>
    </row>
    <row r="29" spans="1:9">
      <c r="A29" s="311" t="s">
        <v>39</v>
      </c>
      <c r="B29" s="312"/>
      <c r="C29" s="321"/>
      <c r="D29" s="116">
        <f>'Kops a+c+n'!D51</f>
        <v>0</v>
      </c>
      <c r="E29" s="46">
        <f>ROUND(E26*$D29,2)</f>
        <v>0</v>
      </c>
      <c r="F29" s="45"/>
      <c r="G29" s="45"/>
      <c r="H29" s="45"/>
      <c r="I29" s="45"/>
    </row>
    <row r="30" spans="1:9" ht="12" thickBot="1">
      <c r="A30" s="314" t="s">
        <v>40</v>
      </c>
      <c r="B30" s="315"/>
      <c r="C30" s="322"/>
      <c r="D30" s="25"/>
      <c r="E30" s="47">
        <f>SUM(E26:E29)-E28</f>
        <v>0</v>
      </c>
      <c r="F30" s="45"/>
      <c r="G30" s="45"/>
      <c r="H30" s="45"/>
      <c r="I30" s="45"/>
    </row>
    <row r="31" spans="1:9">
      <c r="G31" s="24"/>
    </row>
    <row r="32" spans="1:9">
      <c r="C32" s="20"/>
      <c r="D32" s="20"/>
      <c r="E32" s="20"/>
      <c r="F32" s="26"/>
      <c r="G32" s="26"/>
      <c r="H32" s="26"/>
      <c r="I32" s="26"/>
    </row>
    <row r="35" spans="1:8">
      <c r="A35" s="1" t="s">
        <v>14</v>
      </c>
      <c r="B35" s="20"/>
      <c r="C35" s="323">
        <f>'Kops a+c+n'!C57:H57</f>
        <v>0</v>
      </c>
      <c r="D35" s="323"/>
      <c r="E35" s="323"/>
      <c r="F35" s="323"/>
      <c r="G35" s="323"/>
      <c r="H35" s="323"/>
    </row>
    <row r="36" spans="1:8">
      <c r="A36" s="20"/>
      <c r="B36" s="20"/>
      <c r="C36" s="258" t="s">
        <v>15</v>
      </c>
      <c r="D36" s="258"/>
      <c r="E36" s="258"/>
      <c r="F36" s="258"/>
      <c r="G36" s="258"/>
      <c r="H36" s="258"/>
    </row>
    <row r="37" spans="1:8">
      <c r="A37" s="20"/>
      <c r="B37" s="20"/>
      <c r="C37" s="20"/>
      <c r="D37" s="20"/>
      <c r="E37" s="20"/>
      <c r="F37" s="20"/>
      <c r="G37" s="20"/>
      <c r="H37" s="20"/>
    </row>
    <row r="38" spans="1:8">
      <c r="A38" s="301" t="str">
        <f>'Kops a+c+n'!A60:D60</f>
        <v>Tāme sastādīta 2024. gada __.__________</v>
      </c>
      <c r="B38" s="302"/>
      <c r="C38" s="302"/>
      <c r="D38" s="302"/>
      <c r="F38" s="20"/>
      <c r="G38" s="20"/>
      <c r="H38" s="20"/>
    </row>
    <row r="39" spans="1:8">
      <c r="A39" s="20"/>
      <c r="B39" s="20"/>
      <c r="C39" s="20"/>
      <c r="D39" s="20"/>
      <c r="E39" s="20"/>
      <c r="F39" s="20"/>
      <c r="G39" s="20"/>
      <c r="H39" s="20"/>
    </row>
    <row r="40" spans="1:8">
      <c r="A40" s="1" t="s">
        <v>41</v>
      </c>
      <c r="B40" s="20"/>
      <c r="C40" s="319">
        <f>'Kops a+c+n'!C62:H62</f>
        <v>0</v>
      </c>
      <c r="D40" s="319"/>
      <c r="E40" s="319"/>
      <c r="F40" s="319"/>
      <c r="G40" s="319"/>
      <c r="H40" s="319"/>
    </row>
    <row r="41" spans="1:8">
      <c r="A41" s="20"/>
      <c r="B41" s="20"/>
      <c r="C41" s="258" t="s">
        <v>15</v>
      </c>
      <c r="D41" s="258"/>
      <c r="E41" s="258"/>
      <c r="F41" s="258"/>
      <c r="G41" s="258"/>
      <c r="H41" s="258"/>
    </row>
    <row r="42" spans="1:8">
      <c r="A42" s="20"/>
      <c r="B42" s="20"/>
      <c r="C42" s="20"/>
      <c r="D42" s="20"/>
      <c r="E42" s="20"/>
      <c r="F42" s="20"/>
      <c r="G42" s="20"/>
      <c r="H42" s="20"/>
    </row>
    <row r="43" spans="1:8">
      <c r="A43" s="102" t="s">
        <v>43</v>
      </c>
      <c r="B43" s="52"/>
      <c r="C43" s="113">
        <f>'Kops a+c+n'!C65</f>
        <v>0</v>
      </c>
      <c r="D43" s="52"/>
      <c r="F43" s="20"/>
      <c r="G43" s="20"/>
      <c r="H43" s="20"/>
    </row>
    <row r="53" spans="5:9">
      <c r="E53" s="24"/>
      <c r="F53" s="24"/>
      <c r="G53" s="24"/>
      <c r="H53" s="24"/>
      <c r="I53" s="24"/>
    </row>
    <row r="66" spans="3:3">
      <c r="C66" s="1">
        <f>'Kopt a+c+n'!B30:C30</f>
        <v>0</v>
      </c>
    </row>
  </sheetData>
  <mergeCells count="41">
    <mergeCell ref="C36:H36"/>
    <mergeCell ref="A38:D38"/>
    <mergeCell ref="C40:H40"/>
    <mergeCell ref="C41:H41"/>
    <mergeCell ref="A28:C28"/>
    <mergeCell ref="A29:C29"/>
    <mergeCell ref="A30:C30"/>
    <mergeCell ref="C35:H35"/>
    <mergeCell ref="A27:C27"/>
    <mergeCell ref="A26:D26"/>
    <mergeCell ref="C16:D16"/>
    <mergeCell ref="C17:D17"/>
    <mergeCell ref="C18:D18"/>
    <mergeCell ref="C21:D21"/>
    <mergeCell ref="C20:D20"/>
    <mergeCell ref="C19:D19"/>
    <mergeCell ref="C22:D22"/>
    <mergeCell ref="C23:D23"/>
    <mergeCell ref="C24:D24"/>
    <mergeCell ref="C25:D25"/>
    <mergeCell ref="D11:E11"/>
    <mergeCell ref="E13:E14"/>
    <mergeCell ref="A13:A14"/>
    <mergeCell ref="B13:B14"/>
    <mergeCell ref="C13:D14"/>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s>
  <conditionalFormatting sqref="A15:B25">
    <cfRule type="cellIs" dxfId="341" priority="2" operator="equal">
      <formula>0</formula>
    </cfRule>
  </conditionalFormatting>
  <conditionalFormatting sqref="A38:D38">
    <cfRule type="cellIs" dxfId="340" priority="5" operator="equal">
      <formula>"0__"</formula>
    </cfRule>
  </conditionalFormatting>
  <conditionalFormatting sqref="A15:I25">
    <cfRule type="cellIs" dxfId="339" priority="1" operator="equal">
      <formula>0</formula>
    </cfRule>
  </conditionalFormatting>
  <conditionalFormatting sqref="C35:H35 C40:H40 C43">
    <cfRule type="cellIs" dxfId="338" priority="6" operator="equal">
      <formula>0</formula>
    </cfRule>
  </conditionalFormatting>
  <conditionalFormatting sqref="C40:H40">
    <cfRule type="cellIs" dxfId="337" priority="7" operator="equal">
      <formula>0</formula>
    </cfRule>
  </conditionalFormatting>
  <conditionalFormatting sqref="D27:D29">
    <cfRule type="cellIs" dxfId="336" priority="12" operator="equal">
      <formula>0</formula>
    </cfRule>
    <cfRule type="cellIs" dxfId="335" priority="13" operator="equal">
      <formula>0.075</formula>
    </cfRule>
  </conditionalFormatting>
  <conditionalFormatting sqref="D10:E11">
    <cfRule type="cellIs" dxfId="334" priority="11" operator="equal">
      <formula>0</formula>
    </cfRule>
  </conditionalFormatting>
  <conditionalFormatting sqref="D6:I9">
    <cfRule type="cellIs" dxfId="333" priority="10" operator="equal">
      <formula>0</formula>
    </cfRule>
  </conditionalFormatting>
  <conditionalFormatting sqref="E26:I26 E27:E30">
    <cfRule type="cellIs" dxfId="332"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I66"/>
  <sheetViews>
    <sheetView topLeftCell="A7" zoomScaleNormal="100" workbookViewId="0">
      <selection activeCell="A26" sqref="A26:XFD26"/>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c r="C1" s="4"/>
      <c r="G1" s="260"/>
      <c r="H1" s="260"/>
      <c r="I1" s="260"/>
    </row>
    <row r="2" spans="1:9">
      <c r="A2" s="290" t="s">
        <v>20</v>
      </c>
      <c r="B2" s="290"/>
      <c r="C2" s="290"/>
      <c r="D2" s="290"/>
      <c r="E2" s="290"/>
      <c r="F2" s="290"/>
      <c r="G2" s="290"/>
      <c r="H2" s="290"/>
      <c r="I2" s="290"/>
    </row>
    <row r="3" spans="1:9">
      <c r="A3" s="2"/>
      <c r="B3" s="2"/>
      <c r="C3" s="2"/>
      <c r="D3" s="2"/>
      <c r="E3" s="2"/>
      <c r="F3" s="2"/>
      <c r="G3" s="2"/>
      <c r="H3" s="2"/>
      <c r="I3" s="2"/>
    </row>
    <row r="4" spans="1:9">
      <c r="A4" s="2"/>
      <c r="B4" s="2"/>
      <c r="C4" s="291" t="s">
        <v>21</v>
      </c>
      <c r="D4" s="291"/>
      <c r="E4" s="291"/>
      <c r="F4" s="291"/>
      <c r="G4" s="291"/>
      <c r="H4" s="291"/>
      <c r="I4" s="291"/>
    </row>
    <row r="5" spans="1:9" ht="11.25" customHeight="1">
      <c r="A5" s="126"/>
      <c r="B5" s="126"/>
      <c r="C5" s="293" t="s">
        <v>18</v>
      </c>
      <c r="D5" s="293"/>
      <c r="E5" s="293"/>
      <c r="F5" s="293"/>
      <c r="G5" s="293"/>
      <c r="H5" s="293"/>
      <c r="I5" s="293"/>
    </row>
    <row r="6" spans="1:9">
      <c r="A6" s="272" t="s">
        <v>22</v>
      </c>
      <c r="B6" s="272"/>
      <c r="C6" s="272"/>
      <c r="D6" s="292" t="str">
        <f>'Kopt a+c+n'!B13</f>
        <v>Daudzdzīvokļu dzīvojamā ēka</v>
      </c>
      <c r="E6" s="292"/>
      <c r="F6" s="292"/>
      <c r="G6" s="292"/>
      <c r="H6" s="292"/>
      <c r="I6" s="292"/>
    </row>
    <row r="7" spans="1:9">
      <c r="A7" s="272" t="s">
        <v>6</v>
      </c>
      <c r="B7" s="272"/>
      <c r="C7" s="272"/>
      <c r="D7" s="273" t="str">
        <f>'Kopt a+c+n'!B14</f>
        <v>Daudzdzīvokļu dzīvojamās ēkas energoefektivitātes paaugstināšana</v>
      </c>
      <c r="E7" s="273"/>
      <c r="F7" s="273"/>
      <c r="G7" s="273"/>
      <c r="H7" s="273"/>
      <c r="I7" s="273"/>
    </row>
    <row r="8" spans="1:9">
      <c r="A8" s="278" t="s">
        <v>23</v>
      </c>
      <c r="B8" s="278"/>
      <c r="C8" s="278"/>
      <c r="D8" s="273" t="str">
        <f>'Kopt a+c+n'!B15</f>
        <v>Zemgales iela 41, Olaine, Olaines novads, LV-2114</v>
      </c>
      <c r="E8" s="273"/>
      <c r="F8" s="273"/>
      <c r="G8" s="273"/>
      <c r="H8" s="273"/>
      <c r="I8" s="273"/>
    </row>
    <row r="9" spans="1:9">
      <c r="A9" s="278" t="s">
        <v>24</v>
      </c>
      <c r="B9" s="278"/>
      <c r="C9" s="278"/>
      <c r="D9" s="273" t="str">
        <f>'Kopt a+c+n'!B16</f>
        <v>Iepirkums Nr. AS OŪS 2024/01_E</v>
      </c>
      <c r="E9" s="273"/>
      <c r="F9" s="273"/>
      <c r="G9" s="273"/>
      <c r="H9" s="273"/>
      <c r="I9" s="273"/>
    </row>
    <row r="10" spans="1:9">
      <c r="C10" s="4" t="s">
        <v>25</v>
      </c>
      <c r="D10" s="279">
        <f>E30</f>
        <v>0</v>
      </c>
      <c r="E10" s="279"/>
      <c r="F10" s="67"/>
      <c r="G10" s="67"/>
      <c r="H10" s="67"/>
      <c r="I10" s="67"/>
    </row>
    <row r="11" spans="1:9">
      <c r="C11" s="4" t="s">
        <v>26</v>
      </c>
      <c r="D11" s="279">
        <f>I26</f>
        <v>0</v>
      </c>
      <c r="E11" s="279"/>
      <c r="F11" s="67"/>
      <c r="G11" s="67"/>
      <c r="H11" s="67"/>
      <c r="I11" s="67"/>
    </row>
    <row r="12" spans="1:9" ht="12" thickBot="1">
      <c r="F12" s="21"/>
      <c r="G12" s="21"/>
      <c r="H12" s="21"/>
      <c r="I12" s="21"/>
    </row>
    <row r="13" spans="1:9">
      <c r="A13" s="282" t="s">
        <v>27</v>
      </c>
      <c r="B13" s="284" t="s">
        <v>28</v>
      </c>
      <c r="C13" s="286" t="s">
        <v>29</v>
      </c>
      <c r="D13" s="287"/>
      <c r="E13" s="280" t="s">
        <v>30</v>
      </c>
      <c r="F13" s="274" t="s">
        <v>31</v>
      </c>
      <c r="G13" s="275"/>
      <c r="H13" s="275"/>
      <c r="I13" s="276" t="s">
        <v>32</v>
      </c>
    </row>
    <row r="14" spans="1:9" ht="23.25" thickBot="1">
      <c r="A14" s="283"/>
      <c r="B14" s="285"/>
      <c r="C14" s="288"/>
      <c r="D14" s="289"/>
      <c r="E14" s="281"/>
      <c r="F14" s="22" t="s">
        <v>33</v>
      </c>
      <c r="G14" s="23" t="s">
        <v>34</v>
      </c>
      <c r="H14" s="23" t="s">
        <v>35</v>
      </c>
      <c r="I14" s="277"/>
    </row>
    <row r="15" spans="1:9">
      <c r="A15" s="63">
        <f>IF(E15=0,0,IF(COUNTBLANK(E15)=1,0,COUNTA($E$15:E15)))</f>
        <v>0</v>
      </c>
      <c r="B15" s="27">
        <f t="shared" ref="B15:B25" si="0">IF(A15=0,0,CONCATENATE("C-",A15))</f>
        <v>0</v>
      </c>
      <c r="C15" s="296" t="str">
        <f>'1c'!C2:I2</f>
        <v>Būvlaukuma sagatavošana</v>
      </c>
      <c r="D15" s="297"/>
      <c r="E15" s="70">
        <f>'1c'!P25</f>
        <v>0</v>
      </c>
      <c r="F15" s="120">
        <f>'1c'!M25</f>
        <v>0</v>
      </c>
      <c r="G15" s="56">
        <f>'1c'!N25</f>
        <v>0</v>
      </c>
      <c r="H15" s="56">
        <f>'1c'!O25</f>
        <v>0</v>
      </c>
      <c r="I15" s="57">
        <f>'1c'!L25</f>
        <v>0</v>
      </c>
    </row>
    <row r="16" spans="1:9">
      <c r="A16" s="64">
        <f>IF(E16=0,0,IF(COUNTBLANK(E16)=1,0,COUNTA($E$15:E16)))</f>
        <v>0</v>
      </c>
      <c r="B16" s="28">
        <f t="shared" si="0"/>
        <v>0</v>
      </c>
      <c r="C16" s="294" t="str">
        <f>'2c'!C2:I2</f>
        <v>Demontāžas darbi</v>
      </c>
      <c r="D16" s="295"/>
      <c r="E16" s="123">
        <f>'2c'!P27</f>
        <v>0</v>
      </c>
      <c r="F16" s="121">
        <f>'2c'!M27</f>
        <v>0</v>
      </c>
      <c r="G16" s="58">
        <f>'2c'!N27</f>
        <v>0</v>
      </c>
      <c r="H16" s="58">
        <f>'2c'!O27</f>
        <v>0</v>
      </c>
      <c r="I16" s="59">
        <f>'2c'!L27</f>
        <v>0</v>
      </c>
    </row>
    <row r="17" spans="1:9">
      <c r="A17" s="64">
        <f>IF(E17=0,0,IF(COUNTBLANK(E17)=1,0,COUNTA($E$15:E17)))</f>
        <v>0</v>
      </c>
      <c r="B17" s="28">
        <f t="shared" si="0"/>
        <v>0</v>
      </c>
      <c r="C17" s="294" t="str">
        <f>'3c'!C2:I2</f>
        <v>Fasādes</v>
      </c>
      <c r="D17" s="295"/>
      <c r="E17" s="124">
        <f>'3c'!P56</f>
        <v>0</v>
      </c>
      <c r="F17" s="121">
        <f>'3c'!M56</f>
        <v>0</v>
      </c>
      <c r="G17" s="58">
        <f>'3c'!N56</f>
        <v>0</v>
      </c>
      <c r="H17" s="58">
        <f>'3c'!O56</f>
        <v>0</v>
      </c>
      <c r="I17" s="59">
        <f>'3c'!L56</f>
        <v>0</v>
      </c>
    </row>
    <row r="18" spans="1:9">
      <c r="A18" s="64">
        <f>IF(E18=0,0,IF(COUNTBLANK(E18)=1,0,COUNTA($E$15:E18)))</f>
        <v>0</v>
      </c>
      <c r="B18" s="28">
        <f t="shared" si="0"/>
        <v>0</v>
      </c>
      <c r="C18" s="294" t="str">
        <f>'4c'!C2:I2</f>
        <v>Logi un durvis</v>
      </c>
      <c r="D18" s="295"/>
      <c r="E18" s="124">
        <f>'4c'!P20</f>
        <v>0</v>
      </c>
      <c r="F18" s="121">
        <f>'4c'!M20</f>
        <v>0</v>
      </c>
      <c r="G18" s="58">
        <f>'4c'!N20</f>
        <v>0</v>
      </c>
      <c r="H18" s="58">
        <f>'4c'!O20</f>
        <v>0</v>
      </c>
      <c r="I18" s="59">
        <f>'4c'!L20</f>
        <v>0</v>
      </c>
    </row>
    <row r="19" spans="1:9">
      <c r="A19" s="64">
        <f>IF(E19=0,0,IF(COUNTBLANK(E19)=1,0,COUNTA($E$15:E19)))</f>
        <v>0</v>
      </c>
      <c r="B19" s="28">
        <f t="shared" si="0"/>
        <v>0</v>
      </c>
      <c r="C19" s="294" t="str">
        <f>'5c'!C2:I2</f>
        <v>Pagraba pārseguma siltināšana</v>
      </c>
      <c r="D19" s="295"/>
      <c r="E19" s="124">
        <f>'5c'!P19</f>
        <v>0</v>
      </c>
      <c r="F19" s="121">
        <f>'5c'!M19</f>
        <v>0</v>
      </c>
      <c r="G19" s="58">
        <f>'5c'!N19</f>
        <v>0</v>
      </c>
      <c r="H19" s="58">
        <f>'5c'!O19</f>
        <v>0</v>
      </c>
      <c r="I19" s="59">
        <f>'5c'!L19</f>
        <v>0</v>
      </c>
    </row>
    <row r="20" spans="1:9">
      <c r="A20" s="64">
        <f>IF(E20=0,0,IF(COUNTBLANK(E20)=1,0,COUNTA($E$15:E20)))</f>
        <v>0</v>
      </c>
      <c r="B20" s="28">
        <f t="shared" si="0"/>
        <v>0</v>
      </c>
      <c r="C20" s="294" t="str">
        <f>'6c'!C2:I2</f>
        <v>Jumta darbi</v>
      </c>
      <c r="D20" s="295"/>
      <c r="E20" s="124">
        <f>'6c'!P17</f>
        <v>0</v>
      </c>
      <c r="F20" s="121">
        <f>'6c'!M17</f>
        <v>0</v>
      </c>
      <c r="G20" s="58">
        <f>'6c'!N17</f>
        <v>0</v>
      </c>
      <c r="H20" s="58">
        <f>'6c'!O17</f>
        <v>0</v>
      </c>
      <c r="I20" s="59">
        <f>'6c'!L17</f>
        <v>0</v>
      </c>
    </row>
    <row r="21" spans="1:9">
      <c r="A21" s="64">
        <f>IF(E21=0,0,IF(COUNTBLANK(E21)=1,0,COUNTA($E$15:E21)))</f>
        <v>0</v>
      </c>
      <c r="B21" s="28">
        <f t="shared" si="0"/>
        <v>0</v>
      </c>
      <c r="C21" s="294" t="str">
        <f>'7c'!C2:I2</f>
        <v>Iekštelpu darbi</v>
      </c>
      <c r="D21" s="295"/>
      <c r="E21" s="124">
        <f>'7c'!P20</f>
        <v>0</v>
      </c>
      <c r="F21" s="121">
        <f>'7c'!M20</f>
        <v>0</v>
      </c>
      <c r="G21" s="58">
        <f>'7c'!N20</f>
        <v>0</v>
      </c>
      <c r="H21" s="58">
        <f>'7c'!O20</f>
        <v>0</v>
      </c>
      <c r="I21" s="59">
        <f>'7c'!L20</f>
        <v>0</v>
      </c>
    </row>
    <row r="22" spans="1:9">
      <c r="A22" s="64">
        <f>IF(E22=0,0,IF(COUNTBLANK(E22)=1,0,COUNTA($E$15:E22)))</f>
        <v>0</v>
      </c>
      <c r="B22" s="28">
        <f t="shared" si="0"/>
        <v>0</v>
      </c>
      <c r="C22" s="294" t="str">
        <f>'8c'!C2:I2</f>
        <v>Bēniņu siltināšana</v>
      </c>
      <c r="D22" s="295"/>
      <c r="E22" s="124">
        <f>'8c'!P19</f>
        <v>0</v>
      </c>
      <c r="F22" s="121">
        <f>'8c'!M19</f>
        <v>0</v>
      </c>
      <c r="G22" s="58">
        <f>'8c'!N19</f>
        <v>0</v>
      </c>
      <c r="H22" s="58">
        <f>'8c'!O19</f>
        <v>0</v>
      </c>
      <c r="I22" s="59">
        <f>'8c'!L19</f>
        <v>0</v>
      </c>
    </row>
    <row r="23" spans="1:9">
      <c r="A23" s="64">
        <f>IF(E23=0,0,IF(COUNTBLANK(E23)=1,0,COUNTA($E$15:E23)))</f>
        <v>0</v>
      </c>
      <c r="B23" s="28">
        <f t="shared" si="0"/>
        <v>0</v>
      </c>
      <c r="C23" s="294" t="str">
        <f>'9c'!C2:I2</f>
        <v>Labiekārtošana</v>
      </c>
      <c r="D23" s="295"/>
      <c r="E23" s="124">
        <f>'9c'!P23</f>
        <v>0</v>
      </c>
      <c r="F23" s="121">
        <f>'9c'!M23</f>
        <v>0</v>
      </c>
      <c r="G23" s="58">
        <f>'9c'!N23</f>
        <v>0</v>
      </c>
      <c r="H23" s="58">
        <f>'9c'!O23</f>
        <v>0</v>
      </c>
      <c r="I23" s="59">
        <f>'9c'!L23</f>
        <v>0</v>
      </c>
    </row>
    <row r="24" spans="1:9">
      <c r="A24" s="64">
        <f>IF(E24=0,0,IF(COUNTBLANK(E24)=1,0,COUNTA($E$15:E24)))</f>
        <v>0</v>
      </c>
      <c r="B24" s="28">
        <f t="shared" si="0"/>
        <v>0</v>
      </c>
      <c r="C24" s="294" t="str">
        <f>'10c'!C2:I2</f>
        <v>Apkure, vēdināšana un gaisa kondicionēšana</v>
      </c>
      <c r="D24" s="295"/>
      <c r="E24" s="124">
        <f>'10c'!P24</f>
        <v>0</v>
      </c>
      <c r="F24" s="121">
        <f>'10c'!M24</f>
        <v>0</v>
      </c>
      <c r="G24" s="58">
        <f>'10c'!N24</f>
        <v>0</v>
      </c>
      <c r="H24" s="58">
        <f>'10c'!O24</f>
        <v>0</v>
      </c>
      <c r="I24" s="59">
        <f>'10c'!L24</f>
        <v>0</v>
      </c>
    </row>
    <row r="25" spans="1:9" ht="12" thickBot="1">
      <c r="A25" s="64">
        <f>IF(E25=0,0,IF(COUNTBLANK(E25)=1,0,COUNTA($E$15:E25)))</f>
        <v>0</v>
      </c>
      <c r="B25" s="28">
        <f t="shared" si="0"/>
        <v>0</v>
      </c>
      <c r="C25" s="294" t="str">
        <f>'11c'!C2:I2</f>
        <v>Ārējie elektrības tīkli</v>
      </c>
      <c r="D25" s="295"/>
      <c r="E25" s="124">
        <f>'11c'!P40</f>
        <v>0</v>
      </c>
      <c r="F25" s="121">
        <f>'11c'!M40</f>
        <v>0</v>
      </c>
      <c r="G25" s="58">
        <f>'11c'!N40</f>
        <v>0</v>
      </c>
      <c r="H25" s="58">
        <f>'11c'!O40</f>
        <v>0</v>
      </c>
      <c r="I25" s="59">
        <f>'11c'!L40</f>
        <v>0</v>
      </c>
    </row>
    <row r="26" spans="1:9" ht="12" thickBot="1">
      <c r="A26" s="303" t="s">
        <v>36</v>
      </c>
      <c r="B26" s="304"/>
      <c r="C26" s="304"/>
      <c r="D26" s="278"/>
      <c r="E26" s="43">
        <f>SUM(E15:E25)</f>
        <v>0</v>
      </c>
      <c r="F26" s="122">
        <f>SUM(F15:F25)</f>
        <v>0</v>
      </c>
      <c r="G26" s="42">
        <f>SUM(G15:G25)</f>
        <v>0</v>
      </c>
      <c r="H26" s="42">
        <f>SUM(H15:H25)</f>
        <v>0</v>
      </c>
      <c r="I26" s="43">
        <f>SUM(I15:I25)</f>
        <v>0</v>
      </c>
    </row>
    <row r="27" spans="1:9">
      <c r="A27" s="305" t="s">
        <v>37</v>
      </c>
      <c r="B27" s="306"/>
      <c r="C27" s="318"/>
      <c r="D27" s="115">
        <f>'Kops a+c+n'!D49</f>
        <v>0</v>
      </c>
      <c r="E27" s="44">
        <f>ROUND(E26*$D27,2)</f>
        <v>0</v>
      </c>
      <c r="F27" s="45"/>
      <c r="G27" s="45"/>
      <c r="H27" s="45"/>
      <c r="I27" s="45"/>
    </row>
    <row r="28" spans="1:9">
      <c r="A28" s="308" t="s">
        <v>38</v>
      </c>
      <c r="B28" s="309"/>
      <c r="C28" s="320"/>
      <c r="D28" s="116">
        <f>'Kops a+c+n'!D50</f>
        <v>0</v>
      </c>
      <c r="E28" s="46">
        <f>ROUND(E27*$D28,2)</f>
        <v>0</v>
      </c>
      <c r="F28" s="45"/>
      <c r="G28" s="45"/>
      <c r="H28" s="45"/>
      <c r="I28" s="45"/>
    </row>
    <row r="29" spans="1:9">
      <c r="A29" s="311" t="s">
        <v>39</v>
      </c>
      <c r="B29" s="312"/>
      <c r="C29" s="321"/>
      <c r="D29" s="116">
        <f>'Kops a+c+n'!D51</f>
        <v>0</v>
      </c>
      <c r="E29" s="46">
        <f>ROUND(E26*$D29,2)</f>
        <v>0</v>
      </c>
      <c r="F29" s="45"/>
      <c r="G29" s="45"/>
      <c r="H29" s="45"/>
      <c r="I29" s="45"/>
    </row>
    <row r="30" spans="1:9" ht="12" thickBot="1">
      <c r="A30" s="314" t="s">
        <v>40</v>
      </c>
      <c r="B30" s="315"/>
      <c r="C30" s="322"/>
      <c r="D30" s="25"/>
      <c r="E30" s="47">
        <f>SUM(E26:E29)-E28</f>
        <v>0</v>
      </c>
      <c r="F30" s="45"/>
      <c r="G30" s="45"/>
      <c r="H30" s="45"/>
      <c r="I30" s="45"/>
    </row>
    <row r="31" spans="1:9">
      <c r="G31" s="24"/>
    </row>
    <row r="32" spans="1:9">
      <c r="C32" s="20"/>
      <c r="D32" s="20"/>
      <c r="E32" s="20"/>
      <c r="F32" s="26"/>
      <c r="G32" s="26"/>
      <c r="H32" s="26"/>
      <c r="I32" s="26"/>
    </row>
    <row r="35" spans="1:8">
      <c r="A35" s="1" t="s">
        <v>14</v>
      </c>
      <c r="B35" s="20"/>
      <c r="C35" s="323">
        <f>'Kops a+c+n'!C57:H57</f>
        <v>0</v>
      </c>
      <c r="D35" s="323"/>
      <c r="E35" s="323"/>
      <c r="F35" s="323"/>
      <c r="G35" s="323"/>
      <c r="H35" s="323"/>
    </row>
    <row r="36" spans="1:8">
      <c r="A36" s="20"/>
      <c r="B36" s="20"/>
      <c r="C36" s="258" t="s">
        <v>15</v>
      </c>
      <c r="D36" s="258"/>
      <c r="E36" s="258"/>
      <c r="F36" s="258"/>
      <c r="G36" s="258"/>
      <c r="H36" s="258"/>
    </row>
    <row r="37" spans="1:8">
      <c r="A37" s="20"/>
      <c r="B37" s="20"/>
      <c r="C37" s="20"/>
      <c r="D37" s="20"/>
      <c r="E37" s="20"/>
      <c r="F37" s="20"/>
      <c r="G37" s="20"/>
      <c r="H37" s="20"/>
    </row>
    <row r="38" spans="1:8">
      <c r="A38" s="301" t="str">
        <f>'Kops a+c+n'!A60:D60</f>
        <v>Tāme sastādīta 2024. gada __.__________</v>
      </c>
      <c r="B38" s="302"/>
      <c r="C38" s="302"/>
      <c r="D38" s="302"/>
      <c r="F38" s="20"/>
      <c r="G38" s="20"/>
      <c r="H38" s="20"/>
    </row>
    <row r="39" spans="1:8">
      <c r="A39" s="20"/>
      <c r="B39" s="20"/>
      <c r="C39" s="20"/>
      <c r="D39" s="20"/>
      <c r="E39" s="20"/>
      <c r="F39" s="20"/>
      <c r="G39" s="20"/>
      <c r="H39" s="20"/>
    </row>
    <row r="40" spans="1:8">
      <c r="A40" s="1" t="s">
        <v>41</v>
      </c>
      <c r="B40" s="20"/>
      <c r="C40" s="319">
        <f>'Kops a+c+n'!C62:H62</f>
        <v>0</v>
      </c>
      <c r="D40" s="319"/>
      <c r="E40" s="319"/>
      <c r="F40" s="319"/>
      <c r="G40" s="319"/>
      <c r="H40" s="319"/>
    </row>
    <row r="41" spans="1:8">
      <c r="A41" s="20"/>
      <c r="B41" s="20"/>
      <c r="C41" s="258" t="s">
        <v>15</v>
      </c>
      <c r="D41" s="258"/>
      <c r="E41" s="258"/>
      <c r="F41" s="258"/>
      <c r="G41" s="258"/>
      <c r="H41" s="258"/>
    </row>
    <row r="42" spans="1:8">
      <c r="A42" s="20"/>
      <c r="B42" s="20"/>
      <c r="C42" s="20"/>
      <c r="D42" s="20"/>
      <c r="E42" s="20"/>
      <c r="F42" s="20"/>
      <c r="G42" s="20"/>
      <c r="H42" s="20"/>
    </row>
    <row r="43" spans="1:8">
      <c r="A43" s="102" t="s">
        <v>43</v>
      </c>
      <c r="B43" s="52"/>
      <c r="C43" s="113">
        <f>'Kops a+c+n'!C65</f>
        <v>0</v>
      </c>
      <c r="D43" s="52"/>
      <c r="F43" s="20"/>
      <c r="G43" s="20"/>
      <c r="H43" s="20"/>
    </row>
    <row r="53" spans="5:9">
      <c r="E53" s="24"/>
      <c r="F53" s="24"/>
      <c r="G53" s="103"/>
      <c r="H53" s="24"/>
      <c r="I53" s="24"/>
    </row>
    <row r="66" spans="3:3">
      <c r="C66" s="1">
        <f>'Kopt a+c+n'!B30:C30</f>
        <v>0</v>
      </c>
    </row>
  </sheetData>
  <mergeCells count="41">
    <mergeCell ref="C41:H41"/>
    <mergeCell ref="A28:C28"/>
    <mergeCell ref="A29:C29"/>
    <mergeCell ref="A30:C30"/>
    <mergeCell ref="C35:H35"/>
    <mergeCell ref="C36:H36"/>
    <mergeCell ref="A38:D38"/>
    <mergeCell ref="A27:C27"/>
    <mergeCell ref="C25:D25"/>
    <mergeCell ref="A26:D26"/>
    <mergeCell ref="C24:D24"/>
    <mergeCell ref="C40:H40"/>
    <mergeCell ref="F13:H13"/>
    <mergeCell ref="I13:I14"/>
    <mergeCell ref="C15:D15"/>
    <mergeCell ref="C16:D16"/>
    <mergeCell ref="C17:D17"/>
    <mergeCell ref="C23:D23"/>
    <mergeCell ref="D10:E10"/>
    <mergeCell ref="D11:E11"/>
    <mergeCell ref="A13:A14"/>
    <mergeCell ref="B13:B14"/>
    <mergeCell ref="C13:D14"/>
    <mergeCell ref="E13:E14"/>
    <mergeCell ref="C18:D18"/>
    <mergeCell ref="C19:D19"/>
    <mergeCell ref="C20:D20"/>
    <mergeCell ref="C21:D21"/>
    <mergeCell ref="C22:D22"/>
    <mergeCell ref="A7:C7"/>
    <mergeCell ref="D7:I7"/>
    <mergeCell ref="A8:C8"/>
    <mergeCell ref="D8:I8"/>
    <mergeCell ref="A9:C9"/>
    <mergeCell ref="D9:I9"/>
    <mergeCell ref="G1:I1"/>
    <mergeCell ref="A2:I2"/>
    <mergeCell ref="C4:I4"/>
    <mergeCell ref="C5:I5"/>
    <mergeCell ref="A6:C6"/>
    <mergeCell ref="D6:I6"/>
  </mergeCells>
  <conditionalFormatting sqref="A15:B25">
    <cfRule type="cellIs" dxfId="331" priority="5" operator="equal">
      <formula>0</formula>
    </cfRule>
  </conditionalFormatting>
  <conditionalFormatting sqref="A15:I25 E26:I26 D27:D29 E27:E30">
    <cfRule type="cellIs" dxfId="330" priority="2" operator="equal">
      <formula>0</formula>
    </cfRule>
  </conditionalFormatting>
  <conditionalFormatting sqref="C35:H35 C40:H40 C43">
    <cfRule type="cellIs" dxfId="329" priority="7" operator="equal">
      <formula>0</formula>
    </cfRule>
  </conditionalFormatting>
  <conditionalFormatting sqref="C40:H40">
    <cfRule type="cellIs" dxfId="328" priority="8" operator="equal">
      <formula>0</formula>
    </cfRule>
  </conditionalFormatting>
  <conditionalFormatting sqref="D6:I9 D10:E11">
    <cfRule type="cellIs" dxfId="327"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tint="0.39997558519241921"/>
  </sheetPr>
  <dimension ref="A1:I66"/>
  <sheetViews>
    <sheetView topLeftCell="A10" zoomScaleNormal="100" workbookViewId="0">
      <selection activeCell="A26" sqref="A26:XFD26"/>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c r="C1" s="4"/>
      <c r="G1" s="260"/>
      <c r="H1" s="260"/>
      <c r="I1" s="260"/>
    </row>
    <row r="2" spans="1:9">
      <c r="A2" s="290" t="s">
        <v>20</v>
      </c>
      <c r="B2" s="290"/>
      <c r="C2" s="290"/>
      <c r="D2" s="290"/>
      <c r="E2" s="290"/>
      <c r="F2" s="290"/>
      <c r="G2" s="290"/>
      <c r="H2" s="290"/>
      <c r="I2" s="290"/>
    </row>
    <row r="3" spans="1:9">
      <c r="A3" s="2"/>
      <c r="B3" s="2"/>
      <c r="C3" s="2"/>
      <c r="D3" s="2"/>
      <c r="E3" s="2"/>
      <c r="F3" s="2"/>
      <c r="G3" s="2"/>
      <c r="H3" s="2"/>
      <c r="I3" s="2"/>
    </row>
    <row r="4" spans="1:9">
      <c r="A4" s="2"/>
      <c r="B4" s="2"/>
      <c r="C4" s="291" t="s">
        <v>21</v>
      </c>
      <c r="D4" s="291"/>
      <c r="E4" s="291"/>
      <c r="F4" s="291"/>
      <c r="G4" s="291"/>
      <c r="H4" s="291"/>
      <c r="I4" s="291"/>
    </row>
    <row r="5" spans="1:9" ht="11.25" customHeight="1">
      <c r="A5" s="126"/>
      <c r="B5" s="126"/>
      <c r="C5" s="293" t="s">
        <v>19</v>
      </c>
      <c r="D5" s="293"/>
      <c r="E5" s="293"/>
      <c r="F5" s="293"/>
      <c r="G5" s="293"/>
      <c r="H5" s="293"/>
      <c r="I5" s="293"/>
    </row>
    <row r="6" spans="1:9">
      <c r="A6" s="272" t="s">
        <v>22</v>
      </c>
      <c r="B6" s="272"/>
      <c r="C6" s="272"/>
      <c r="D6" s="292" t="str">
        <f>'Kopt a+c+n'!B13</f>
        <v>Daudzdzīvokļu dzīvojamā ēka</v>
      </c>
      <c r="E6" s="292"/>
      <c r="F6" s="292"/>
      <c r="G6" s="292"/>
      <c r="H6" s="292"/>
      <c r="I6" s="292"/>
    </row>
    <row r="7" spans="1:9">
      <c r="A7" s="272" t="s">
        <v>6</v>
      </c>
      <c r="B7" s="272"/>
      <c r="C7" s="272"/>
      <c r="D7" s="273" t="str">
        <f>'Kopt a+c+n'!B14</f>
        <v>Daudzdzīvokļu dzīvojamās ēkas energoefektivitātes paaugstināšana</v>
      </c>
      <c r="E7" s="273"/>
      <c r="F7" s="273"/>
      <c r="G7" s="273"/>
      <c r="H7" s="273"/>
      <c r="I7" s="273"/>
    </row>
    <row r="8" spans="1:9">
      <c r="A8" s="278" t="s">
        <v>23</v>
      </c>
      <c r="B8" s="278"/>
      <c r="C8" s="278"/>
      <c r="D8" s="273" t="str">
        <f>'Kopt a+c+n'!B15</f>
        <v>Zemgales iela 41, Olaine, Olaines novads, LV-2114</v>
      </c>
      <c r="E8" s="273"/>
      <c r="F8" s="273"/>
      <c r="G8" s="273"/>
      <c r="H8" s="273"/>
      <c r="I8" s="273"/>
    </row>
    <row r="9" spans="1:9">
      <c r="A9" s="278" t="s">
        <v>24</v>
      </c>
      <c r="B9" s="278"/>
      <c r="C9" s="278"/>
      <c r="D9" s="273" t="str">
        <f>'Kopt a+c+n'!B16</f>
        <v>Iepirkums Nr. AS OŪS 2024/01_E</v>
      </c>
      <c r="E9" s="273"/>
      <c r="F9" s="273"/>
      <c r="G9" s="273"/>
      <c r="H9" s="273"/>
      <c r="I9" s="273"/>
    </row>
    <row r="10" spans="1:9">
      <c r="C10" s="4" t="s">
        <v>25</v>
      </c>
      <c r="D10" s="279">
        <f>E30</f>
        <v>0</v>
      </c>
      <c r="E10" s="279"/>
      <c r="F10" s="67"/>
      <c r="G10" s="67"/>
      <c r="H10" s="67"/>
      <c r="I10" s="67"/>
    </row>
    <row r="11" spans="1:9">
      <c r="C11" s="4" t="s">
        <v>26</v>
      </c>
      <c r="D11" s="279">
        <f>I26</f>
        <v>0</v>
      </c>
      <c r="E11" s="279"/>
      <c r="F11" s="67"/>
      <c r="G11" s="67"/>
      <c r="H11" s="67"/>
      <c r="I11" s="67"/>
    </row>
    <row r="12" spans="1:9" ht="12" thickBot="1">
      <c r="F12" s="21"/>
      <c r="G12" s="21"/>
      <c r="H12" s="21"/>
      <c r="I12" s="21"/>
    </row>
    <row r="13" spans="1:9">
      <c r="A13" s="282" t="s">
        <v>27</v>
      </c>
      <c r="B13" s="284" t="s">
        <v>28</v>
      </c>
      <c r="C13" s="286" t="s">
        <v>29</v>
      </c>
      <c r="D13" s="287"/>
      <c r="E13" s="280" t="s">
        <v>30</v>
      </c>
      <c r="F13" s="274" t="s">
        <v>31</v>
      </c>
      <c r="G13" s="275"/>
      <c r="H13" s="275"/>
      <c r="I13" s="276" t="s">
        <v>32</v>
      </c>
    </row>
    <row r="14" spans="1:9" ht="23.25" thickBot="1">
      <c r="A14" s="283"/>
      <c r="B14" s="285"/>
      <c r="C14" s="288"/>
      <c r="D14" s="289"/>
      <c r="E14" s="281"/>
      <c r="F14" s="22" t="s">
        <v>33</v>
      </c>
      <c r="G14" s="23" t="s">
        <v>34</v>
      </c>
      <c r="H14" s="23" t="s">
        <v>35</v>
      </c>
      <c r="I14" s="277"/>
    </row>
    <row r="15" spans="1:9">
      <c r="A15" s="63">
        <f>IF(E15=0,0,IF(COUNTBLANK(E15)=1,0,COUNTA($E$15:E15)))</f>
        <v>0</v>
      </c>
      <c r="B15" s="27">
        <f>IF(A15=0,0,CONCATENATE("N-",A15))</f>
        <v>0</v>
      </c>
      <c r="C15" s="296" t="str">
        <f>'1n'!C2:I2</f>
        <v>Būvlaukuma sagatavošana</v>
      </c>
      <c r="D15" s="297"/>
      <c r="E15" s="70">
        <f>'1n'!P25</f>
        <v>0</v>
      </c>
      <c r="F15" s="120">
        <f>'1n'!M25</f>
        <v>0</v>
      </c>
      <c r="G15" s="56">
        <f>'1n'!N25</f>
        <v>0</v>
      </c>
      <c r="H15" s="56">
        <f>'1n'!O25</f>
        <v>0</v>
      </c>
      <c r="I15" s="57">
        <f>'1n'!L25</f>
        <v>0</v>
      </c>
    </row>
    <row r="16" spans="1:9">
      <c r="A16" s="64">
        <f>IF(E16=0,0,IF(COUNTBLANK(E16)=1,0,COUNTA($E$15:E16)))</f>
        <v>0</v>
      </c>
      <c r="B16" s="28">
        <f t="shared" ref="B16:B25" si="0">IF(A16=0,0,CONCATENATE("N-",A16))</f>
        <v>0</v>
      </c>
      <c r="C16" s="294" t="str">
        <f>'2n'!C2:I2</f>
        <v>Demontāžas darbi</v>
      </c>
      <c r="D16" s="295"/>
      <c r="E16" s="123">
        <f>'2n'!P22</f>
        <v>0</v>
      </c>
      <c r="F16" s="121">
        <f>'2n'!M22</f>
        <v>0</v>
      </c>
      <c r="G16" s="58">
        <f>'2n'!N22</f>
        <v>0</v>
      </c>
      <c r="H16" s="58">
        <f>'2n'!O22</f>
        <v>0</v>
      </c>
      <c r="I16" s="59">
        <f>'2n'!L22</f>
        <v>0</v>
      </c>
    </row>
    <row r="17" spans="1:9">
      <c r="A17" s="64">
        <f>IF(E17=0,0,IF(COUNTBLANK(E17)=1,0,COUNTA($E$15:E17)))</f>
        <v>0</v>
      </c>
      <c r="B17" s="28">
        <f t="shared" si="0"/>
        <v>0</v>
      </c>
      <c r="C17" s="294" t="str">
        <f>'3n'!C2:I2</f>
        <v>Fasādes</v>
      </c>
      <c r="D17" s="295"/>
      <c r="E17" s="124">
        <f>'3n'!P31</f>
        <v>0</v>
      </c>
      <c r="F17" s="121">
        <f>'3n'!M31</f>
        <v>0</v>
      </c>
      <c r="G17" s="58">
        <f>'3n'!N31</f>
        <v>0</v>
      </c>
      <c r="H17" s="58">
        <f>'3n'!O31</f>
        <v>0</v>
      </c>
      <c r="I17" s="59">
        <f>'3n'!L31</f>
        <v>0</v>
      </c>
    </row>
    <row r="18" spans="1:9">
      <c r="A18" s="64">
        <f>IF(E18=0,0,IF(COUNTBLANK(E18)=1,0,COUNTA($E$15:E18)))</f>
        <v>0</v>
      </c>
      <c r="B18" s="28">
        <f t="shared" si="0"/>
        <v>0</v>
      </c>
      <c r="C18" s="294" t="str">
        <f>'4n'!C2:I2</f>
        <v>Logi un durvis</v>
      </c>
      <c r="D18" s="295"/>
      <c r="E18" s="124">
        <f>'4n'!P30</f>
        <v>0</v>
      </c>
      <c r="F18" s="121">
        <f>'4n'!M30</f>
        <v>0</v>
      </c>
      <c r="G18" s="58">
        <f>'4n'!N30</f>
        <v>0</v>
      </c>
      <c r="H18" s="58">
        <f>'4n'!O30</f>
        <v>0</v>
      </c>
      <c r="I18" s="59">
        <f>'4n'!L30</f>
        <v>0</v>
      </c>
    </row>
    <row r="19" spans="1:9">
      <c r="A19" s="64">
        <f>IF(E19=0,0,IF(COUNTBLANK(E19)=1,0,COUNTA($E$15:E19)))</f>
        <v>0</v>
      </c>
      <c r="B19" s="28">
        <f t="shared" si="0"/>
        <v>0</v>
      </c>
      <c r="C19" s="294" t="str">
        <f>'5n'!C2:I2</f>
        <v>Pagraba pārseguma siltināšana</v>
      </c>
      <c r="D19" s="295"/>
      <c r="E19" s="124">
        <f>'5n'!P27</f>
        <v>0</v>
      </c>
      <c r="F19" s="121">
        <f>'5n'!M27</f>
        <v>0</v>
      </c>
      <c r="G19" s="58">
        <f>'5n'!N27</f>
        <v>0</v>
      </c>
      <c r="H19" s="58">
        <f>'5n'!O27</f>
        <v>0</v>
      </c>
      <c r="I19" s="59">
        <f>'5n'!L27</f>
        <v>0</v>
      </c>
    </row>
    <row r="20" spans="1:9">
      <c r="A20" s="64">
        <f>IF(E20=0,0,IF(COUNTBLANK(E20)=1,0,COUNTA($E$15:E20)))</f>
        <v>0</v>
      </c>
      <c r="B20" s="28">
        <f t="shared" si="0"/>
        <v>0</v>
      </c>
      <c r="C20" s="294" t="str">
        <f>'6n'!C2:I2</f>
        <v>Jumta darbi</v>
      </c>
      <c r="D20" s="295"/>
      <c r="E20" s="124">
        <f>'6n'!P15</f>
        <v>0</v>
      </c>
      <c r="F20" s="121">
        <f>'6n'!M15</f>
        <v>0</v>
      </c>
      <c r="G20" s="58">
        <f>'6n'!N15</f>
        <v>0</v>
      </c>
      <c r="H20" s="58">
        <f>'6n'!O15</f>
        <v>0</v>
      </c>
      <c r="I20" s="59">
        <f>'6n'!L15</f>
        <v>0</v>
      </c>
    </row>
    <row r="21" spans="1:9">
      <c r="A21" s="64">
        <f>IF(E21=0,0,IF(COUNTBLANK(E21)=1,0,COUNTA($E$15:E21)))</f>
        <v>0</v>
      </c>
      <c r="B21" s="28">
        <f t="shared" si="0"/>
        <v>0</v>
      </c>
      <c r="C21" s="294" t="str">
        <f>'7n'!C2:I2</f>
        <v>Iekštelpu darbi</v>
      </c>
      <c r="D21" s="295"/>
      <c r="E21" s="124">
        <f>'7n'!P20</f>
        <v>0</v>
      </c>
      <c r="F21" s="121">
        <f>'7n'!M20</f>
        <v>0</v>
      </c>
      <c r="G21" s="58">
        <f>'7n'!N20</f>
        <v>0</v>
      </c>
      <c r="H21" s="58">
        <f>'7n'!O20</f>
        <v>0</v>
      </c>
      <c r="I21" s="59">
        <f>'7n'!L20</f>
        <v>0</v>
      </c>
    </row>
    <row r="22" spans="1:9">
      <c r="A22" s="64">
        <f>IF(E22=0,0,IF(COUNTBLANK(E22)=1,0,COUNTA($E$15:E22)))</f>
        <v>0</v>
      </c>
      <c r="B22" s="28">
        <f t="shared" si="0"/>
        <v>0</v>
      </c>
      <c r="C22" s="294" t="str">
        <f>'8n'!C2:I2</f>
        <v>Bēniņu siltināšana</v>
      </c>
      <c r="D22" s="295"/>
      <c r="E22" s="124">
        <f>'8n'!P22</f>
        <v>0</v>
      </c>
      <c r="F22" s="121">
        <f>'8n'!M22</f>
        <v>0</v>
      </c>
      <c r="G22" s="58">
        <f>'8n'!N22</f>
        <v>0</v>
      </c>
      <c r="H22" s="58">
        <f>'8n'!O22</f>
        <v>0</v>
      </c>
      <c r="I22" s="59">
        <f>'8n'!L22</f>
        <v>0</v>
      </c>
    </row>
    <row r="23" spans="1:9">
      <c r="A23" s="64">
        <f>IF(E23=0,0,IF(COUNTBLANK(E23)=1,0,COUNTA($E$15:E23)))</f>
        <v>0</v>
      </c>
      <c r="B23" s="28">
        <f t="shared" si="0"/>
        <v>0</v>
      </c>
      <c r="C23" s="294" t="str">
        <f>'9n'!C2:I2</f>
        <v>Labiekārtošana</v>
      </c>
      <c r="D23" s="295"/>
      <c r="E23" s="124">
        <f>'9n'!P23</f>
        <v>0</v>
      </c>
      <c r="F23" s="121">
        <f>'9n'!M23</f>
        <v>0</v>
      </c>
      <c r="G23" s="58">
        <f>'9n'!N23</f>
        <v>0</v>
      </c>
      <c r="H23" s="58">
        <f>'9n'!O23</f>
        <v>0</v>
      </c>
      <c r="I23" s="59">
        <f>'9n'!L23</f>
        <v>0</v>
      </c>
    </row>
    <row r="24" spans="1:9">
      <c r="A24" s="64">
        <f>IF(E24=0,0,IF(COUNTBLANK(E24)=1,0,COUNTA($E$15:E24)))</f>
        <v>0</v>
      </c>
      <c r="B24" s="28">
        <f t="shared" si="0"/>
        <v>0</v>
      </c>
      <c r="C24" s="294" t="str">
        <f>'10n'!C2:I2</f>
        <v>Apkure, vēdināšana un gaisa kondicionēšana</v>
      </c>
      <c r="D24" s="295"/>
      <c r="E24" s="124">
        <f>'10n'!P30</f>
        <v>0</v>
      </c>
      <c r="F24" s="121">
        <f>'10n'!M30</f>
        <v>0</v>
      </c>
      <c r="G24" s="58">
        <f>'10n'!N30</f>
        <v>0</v>
      </c>
      <c r="H24" s="58">
        <f>'10n'!O30</f>
        <v>0</v>
      </c>
      <c r="I24" s="59">
        <f>'10n'!L30</f>
        <v>0</v>
      </c>
    </row>
    <row r="25" spans="1:9" ht="12" thickBot="1">
      <c r="A25" s="64">
        <f>IF(E25=0,0,IF(COUNTBLANK(E25)=1,0,COUNTA($E$15:E25)))</f>
        <v>0</v>
      </c>
      <c r="B25" s="28">
        <f t="shared" si="0"/>
        <v>0</v>
      </c>
      <c r="C25" s="294" t="str">
        <f>'11n'!C2:I2</f>
        <v>Ārējie elektrības tīkli</v>
      </c>
      <c r="D25" s="295"/>
      <c r="E25" s="124">
        <f>'11n'!P23</f>
        <v>0</v>
      </c>
      <c r="F25" s="121">
        <f>'11n'!M23</f>
        <v>0</v>
      </c>
      <c r="G25" s="58">
        <f>'11n'!N23</f>
        <v>0</v>
      </c>
      <c r="H25" s="58">
        <f>'11n'!O23</f>
        <v>0</v>
      </c>
      <c r="I25" s="59">
        <f>'11n'!L23</f>
        <v>0</v>
      </c>
    </row>
    <row r="26" spans="1:9" ht="12" thickBot="1">
      <c r="A26" s="303" t="s">
        <v>36</v>
      </c>
      <c r="B26" s="304"/>
      <c r="C26" s="304"/>
      <c r="D26" s="278"/>
      <c r="E26" s="43">
        <f>SUM(E15:E25)</f>
        <v>0</v>
      </c>
      <c r="F26" s="122">
        <f>SUM(F15:F25)</f>
        <v>0</v>
      </c>
      <c r="G26" s="42">
        <f>SUM(G15:G25)</f>
        <v>0</v>
      </c>
      <c r="H26" s="42">
        <f>SUM(H15:H25)</f>
        <v>0</v>
      </c>
      <c r="I26" s="43">
        <f>SUM(I15:I25)</f>
        <v>0</v>
      </c>
    </row>
    <row r="27" spans="1:9">
      <c r="A27" s="305" t="s">
        <v>37</v>
      </c>
      <c r="B27" s="306"/>
      <c r="C27" s="318"/>
      <c r="D27" s="115">
        <f>'Kops a+c+n'!D49</f>
        <v>0</v>
      </c>
      <c r="E27" s="44">
        <f>ROUND(E26*$D27,2)</f>
        <v>0</v>
      </c>
      <c r="F27" s="45"/>
      <c r="G27" s="45"/>
      <c r="H27" s="45"/>
      <c r="I27" s="45"/>
    </row>
    <row r="28" spans="1:9">
      <c r="A28" s="308" t="s">
        <v>38</v>
      </c>
      <c r="B28" s="309"/>
      <c r="C28" s="320"/>
      <c r="D28" s="116">
        <f>'Kops a+c+n'!D50</f>
        <v>0</v>
      </c>
      <c r="E28" s="46">
        <f>ROUND(E27*$D28,2)</f>
        <v>0</v>
      </c>
      <c r="F28" s="45"/>
      <c r="G28" s="45"/>
      <c r="H28" s="45"/>
      <c r="I28" s="45"/>
    </row>
    <row r="29" spans="1:9">
      <c r="A29" s="311" t="s">
        <v>39</v>
      </c>
      <c r="B29" s="312"/>
      <c r="C29" s="321"/>
      <c r="D29" s="116">
        <f>'Kops a+c+n'!D51</f>
        <v>0</v>
      </c>
      <c r="E29" s="46">
        <f>ROUND(E26*$D29,2)</f>
        <v>0</v>
      </c>
      <c r="F29" s="45"/>
      <c r="G29" s="45"/>
      <c r="H29" s="45"/>
      <c r="I29" s="45"/>
    </row>
    <row r="30" spans="1:9" ht="12" thickBot="1">
      <c r="A30" s="314" t="s">
        <v>40</v>
      </c>
      <c r="B30" s="315"/>
      <c r="C30" s="322"/>
      <c r="D30" s="25"/>
      <c r="E30" s="47">
        <f>SUM(E26:E29)-E28</f>
        <v>0</v>
      </c>
      <c r="F30" s="45"/>
      <c r="G30" s="45"/>
      <c r="H30" s="45"/>
      <c r="I30" s="45"/>
    </row>
    <row r="31" spans="1:9">
      <c r="G31" s="24"/>
    </row>
    <row r="32" spans="1:9">
      <c r="C32" s="20"/>
      <c r="D32" s="20"/>
      <c r="E32" s="20"/>
      <c r="F32" s="26"/>
      <c r="G32" s="26"/>
      <c r="H32" s="26"/>
      <c r="I32" s="26"/>
    </row>
    <row r="35" spans="1:8">
      <c r="A35" s="1" t="s">
        <v>14</v>
      </c>
      <c r="B35" s="20"/>
      <c r="C35" s="323">
        <f>'Kops a+c+n'!C57:H57</f>
        <v>0</v>
      </c>
      <c r="D35" s="323"/>
      <c r="E35" s="323"/>
      <c r="F35" s="323"/>
      <c r="G35" s="323"/>
      <c r="H35" s="323"/>
    </row>
    <row r="36" spans="1:8">
      <c r="A36" s="20"/>
      <c r="B36" s="20"/>
      <c r="C36" s="258" t="s">
        <v>15</v>
      </c>
      <c r="D36" s="258"/>
      <c r="E36" s="258"/>
      <c r="F36" s="258"/>
      <c r="G36" s="258"/>
      <c r="H36" s="258"/>
    </row>
    <row r="37" spans="1:8">
      <c r="A37" s="20"/>
      <c r="B37" s="20"/>
      <c r="C37" s="20"/>
      <c r="D37" s="20"/>
      <c r="E37" s="20"/>
      <c r="F37" s="20"/>
      <c r="G37" s="20"/>
      <c r="H37" s="20"/>
    </row>
    <row r="38" spans="1:8">
      <c r="A38" s="301" t="str">
        <f>'Kops a+c+n'!A60:D60</f>
        <v>Tāme sastādīta 2024. gada __.__________</v>
      </c>
      <c r="B38" s="302"/>
      <c r="C38" s="302"/>
      <c r="D38" s="302"/>
      <c r="F38" s="20"/>
      <c r="G38" s="20"/>
      <c r="H38" s="20"/>
    </row>
    <row r="39" spans="1:8">
      <c r="A39" s="20"/>
      <c r="B39" s="20"/>
      <c r="C39" s="20"/>
      <c r="D39" s="20"/>
      <c r="E39" s="20"/>
      <c r="F39" s="20"/>
      <c r="G39" s="20"/>
      <c r="H39" s="20"/>
    </row>
    <row r="40" spans="1:8">
      <c r="A40" s="1" t="s">
        <v>41</v>
      </c>
      <c r="B40" s="20"/>
      <c r="C40" s="319">
        <f>'Kops a+c+n'!C62:H62</f>
        <v>0</v>
      </c>
      <c r="D40" s="319"/>
      <c r="E40" s="319"/>
      <c r="F40" s="319"/>
      <c r="G40" s="319"/>
      <c r="H40" s="319"/>
    </row>
    <row r="41" spans="1:8">
      <c r="A41" s="20"/>
      <c r="B41" s="20"/>
      <c r="C41" s="258" t="s">
        <v>15</v>
      </c>
      <c r="D41" s="258"/>
      <c r="E41" s="258"/>
      <c r="F41" s="258"/>
      <c r="G41" s="258"/>
      <c r="H41" s="258"/>
    </row>
    <row r="42" spans="1:8">
      <c r="A42" s="20"/>
      <c r="B42" s="20"/>
      <c r="C42" s="20"/>
      <c r="D42" s="20"/>
      <c r="E42" s="20"/>
      <c r="F42" s="20"/>
      <c r="G42" s="20"/>
      <c r="H42" s="20"/>
    </row>
    <row r="43" spans="1:8">
      <c r="A43" s="102" t="s">
        <v>43</v>
      </c>
      <c r="B43" s="52"/>
      <c r="C43" s="113">
        <f>'Kops a+c+n'!C65</f>
        <v>0</v>
      </c>
      <c r="D43" s="52"/>
      <c r="F43" s="20"/>
      <c r="G43" s="20"/>
      <c r="H43" s="20"/>
    </row>
    <row r="53" spans="5:9">
      <c r="E53" s="24"/>
      <c r="F53" s="24"/>
      <c r="G53" s="103"/>
      <c r="H53" s="24"/>
      <c r="I53" s="24"/>
    </row>
    <row r="66" spans="3:3">
      <c r="C66" s="1">
        <f>'Kopt a+c+n'!B30:C30</f>
        <v>0</v>
      </c>
    </row>
  </sheetData>
  <mergeCells count="41">
    <mergeCell ref="C36:H36"/>
    <mergeCell ref="A38:D38"/>
    <mergeCell ref="C40:H40"/>
    <mergeCell ref="C41:H41"/>
    <mergeCell ref="C35:H35"/>
    <mergeCell ref="C25:D25"/>
    <mergeCell ref="A28:C28"/>
    <mergeCell ref="A29:C29"/>
    <mergeCell ref="A30:C30"/>
    <mergeCell ref="A26:D26"/>
    <mergeCell ref="A27:C27"/>
    <mergeCell ref="C20:D20"/>
    <mergeCell ref="C21:D21"/>
    <mergeCell ref="C22:D22"/>
    <mergeCell ref="C23:D23"/>
    <mergeCell ref="C24:D24"/>
    <mergeCell ref="C15:D15"/>
    <mergeCell ref="C16:D16"/>
    <mergeCell ref="C17:D17"/>
    <mergeCell ref="C18:D18"/>
    <mergeCell ref="C19:D19"/>
    <mergeCell ref="I13:I14"/>
    <mergeCell ref="A8:C8"/>
    <mergeCell ref="D8:I8"/>
    <mergeCell ref="A9:C9"/>
    <mergeCell ref="D9:I9"/>
    <mergeCell ref="D10:E10"/>
    <mergeCell ref="D11:E11"/>
    <mergeCell ref="A13:A14"/>
    <mergeCell ref="B13:B14"/>
    <mergeCell ref="C13:D14"/>
    <mergeCell ref="E13:E14"/>
    <mergeCell ref="F13:H13"/>
    <mergeCell ref="A7:C7"/>
    <mergeCell ref="D7:I7"/>
    <mergeCell ref="G1:I1"/>
    <mergeCell ref="A2:I2"/>
    <mergeCell ref="C4:I4"/>
    <mergeCell ref="A6:C6"/>
    <mergeCell ref="D6:I6"/>
    <mergeCell ref="C5:I5"/>
  </mergeCells>
  <conditionalFormatting sqref="A15:B25">
    <cfRule type="cellIs" dxfId="326" priority="5" operator="equal">
      <formula>0</formula>
    </cfRule>
  </conditionalFormatting>
  <conditionalFormatting sqref="A15:I25 E26:I26 D27:D29 E27:E30">
    <cfRule type="cellIs" dxfId="325" priority="2" operator="equal">
      <formula>0</formula>
    </cfRule>
  </conditionalFormatting>
  <conditionalFormatting sqref="C35:H35 C40:H40 C43">
    <cfRule type="cellIs" dxfId="324" priority="7" operator="equal">
      <formula>0</formula>
    </cfRule>
  </conditionalFormatting>
  <conditionalFormatting sqref="C40:H40">
    <cfRule type="cellIs" dxfId="323" priority="8" operator="equal">
      <formula>0</formula>
    </cfRule>
  </conditionalFormatting>
  <conditionalFormatting sqref="D6:I9 D10:E11">
    <cfRule type="cellIs" dxfId="322"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C00000"/>
  </sheetPr>
  <dimension ref="A1:Q37"/>
  <sheetViews>
    <sheetView topLeftCell="A16" workbookViewId="0">
      <selection activeCell="P54" sqref="P5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4">
        <v>1</v>
      </c>
      <c r="E1" s="26"/>
      <c r="F1" s="26"/>
      <c r="G1" s="26"/>
      <c r="H1" s="26"/>
      <c r="I1" s="26"/>
      <c r="J1" s="26"/>
      <c r="N1" s="30"/>
      <c r="O1" s="31"/>
      <c r="P1" s="32"/>
    </row>
    <row r="2" spans="1:17">
      <c r="A2" s="33"/>
      <c r="B2" s="33"/>
      <c r="C2" s="324" t="s">
        <v>197</v>
      </c>
      <c r="D2" s="324"/>
      <c r="E2" s="324"/>
      <c r="F2" s="324"/>
      <c r="G2" s="324"/>
      <c r="H2" s="324"/>
      <c r="I2" s="324"/>
      <c r="J2" s="33"/>
    </row>
    <row r="3" spans="1:17">
      <c r="A3" s="34"/>
      <c r="B3" s="34"/>
      <c r="C3" s="291" t="s">
        <v>21</v>
      </c>
      <c r="D3" s="291"/>
      <c r="E3" s="291"/>
      <c r="F3" s="291"/>
      <c r="G3" s="291"/>
      <c r="H3" s="291"/>
      <c r="I3" s="291"/>
      <c r="J3" s="34"/>
    </row>
    <row r="4" spans="1:17">
      <c r="A4" s="34"/>
      <c r="B4" s="34"/>
      <c r="C4" s="325" t="s">
        <v>64</v>
      </c>
      <c r="D4" s="325"/>
      <c r="E4" s="325"/>
      <c r="F4" s="325"/>
      <c r="G4" s="325"/>
      <c r="H4" s="325"/>
      <c r="I4" s="325"/>
      <c r="J4" s="34"/>
    </row>
    <row r="5" spans="1:17">
      <c r="A5" s="26"/>
      <c r="B5" s="26"/>
      <c r="C5" s="31" t="s">
        <v>5</v>
      </c>
      <c r="D5" s="326" t="str">
        <f>'Kops a+c+n'!D6</f>
        <v>Daudzdzīvokļu dzīvojamā ēka</v>
      </c>
      <c r="E5" s="326"/>
      <c r="F5" s="326"/>
      <c r="G5" s="326"/>
      <c r="H5" s="326"/>
      <c r="I5" s="326"/>
      <c r="J5" s="326"/>
      <c r="K5" s="326"/>
      <c r="L5" s="326"/>
      <c r="M5" s="20"/>
      <c r="N5" s="20"/>
      <c r="O5" s="20"/>
      <c r="P5" s="20"/>
    </row>
    <row r="6" spans="1:17">
      <c r="A6" s="26"/>
      <c r="B6" s="26"/>
      <c r="C6" s="31" t="s">
        <v>6</v>
      </c>
      <c r="D6" s="326" t="str">
        <f>'Kops a+c+n'!D7</f>
        <v>Daudzdzīvokļu dzīvojamās ēkas energoefektivitātes paaugstināšana</v>
      </c>
      <c r="E6" s="326"/>
      <c r="F6" s="326"/>
      <c r="G6" s="326"/>
      <c r="H6" s="326"/>
      <c r="I6" s="326"/>
      <c r="J6" s="326"/>
      <c r="K6" s="326"/>
      <c r="L6" s="326"/>
      <c r="M6" s="20"/>
      <c r="N6" s="20"/>
      <c r="O6" s="20"/>
      <c r="P6" s="20"/>
    </row>
    <row r="7" spans="1:17">
      <c r="A7" s="26"/>
      <c r="B7" s="26"/>
      <c r="C7" s="31" t="s">
        <v>7</v>
      </c>
      <c r="D7" s="326" t="str">
        <f>'Kops a+c+n'!D8</f>
        <v>Zemgales iela 41, Olaine, Olaines novads, LV-2114</v>
      </c>
      <c r="E7" s="326"/>
      <c r="F7" s="326"/>
      <c r="G7" s="326"/>
      <c r="H7" s="326"/>
      <c r="I7" s="326"/>
      <c r="J7" s="326"/>
      <c r="K7" s="326"/>
      <c r="L7" s="326"/>
      <c r="M7" s="20"/>
      <c r="N7" s="20"/>
      <c r="O7" s="20"/>
      <c r="P7" s="20"/>
    </row>
    <row r="8" spans="1:17">
      <c r="A8" s="26"/>
      <c r="B8" s="26"/>
      <c r="C8" s="4" t="s">
        <v>24</v>
      </c>
      <c r="D8" s="326" t="str">
        <f>'Kops a+c+n'!D9</f>
        <v>Iepirkums Nr. AS OŪS 2024/01_E</v>
      </c>
      <c r="E8" s="326"/>
      <c r="F8" s="326"/>
      <c r="G8" s="326"/>
      <c r="H8" s="326"/>
      <c r="I8" s="326"/>
      <c r="J8" s="326"/>
      <c r="K8" s="326"/>
      <c r="L8" s="326"/>
      <c r="M8" s="20"/>
      <c r="N8" s="20"/>
      <c r="O8" s="20"/>
      <c r="P8" s="20"/>
    </row>
    <row r="9" spans="1:17" ht="11.25" customHeight="1">
      <c r="A9" s="327" t="s">
        <v>198</v>
      </c>
      <c r="B9" s="327"/>
      <c r="C9" s="327"/>
      <c r="D9" s="327"/>
      <c r="E9" s="327"/>
      <c r="F9" s="327"/>
      <c r="G9" s="35"/>
      <c r="H9" s="35"/>
      <c r="I9" s="35"/>
      <c r="J9" s="328" t="s">
        <v>46</v>
      </c>
      <c r="K9" s="328"/>
      <c r="L9" s="328"/>
      <c r="M9" s="328"/>
      <c r="N9" s="329">
        <f>P25</f>
        <v>0</v>
      </c>
      <c r="O9" s="329"/>
      <c r="P9" s="35"/>
      <c r="Q9" s="1" t="str">
        <f>""</f>
        <v/>
      </c>
    </row>
    <row r="10" spans="1:17" ht="15" customHeight="1">
      <c r="A10" s="36"/>
      <c r="B10" s="37"/>
      <c r="C10" s="4"/>
      <c r="D10" s="26"/>
      <c r="E10" s="26"/>
      <c r="F10" s="26"/>
      <c r="G10" s="26"/>
      <c r="H10" s="26"/>
      <c r="I10" s="26"/>
      <c r="J10" s="26"/>
      <c r="K10" s="26"/>
      <c r="L10" s="114"/>
      <c r="M10" s="114"/>
      <c r="N10" s="114"/>
      <c r="O10" s="114"/>
      <c r="P10" s="31" t="str">
        <f>'Kopt a+c+n'!A35</f>
        <v>Tāme sastādīta 2024. gada __.__________</v>
      </c>
      <c r="Q10" s="119" t="s">
        <v>47</v>
      </c>
    </row>
    <row r="11" spans="1:17" ht="12" thickBot="1">
      <c r="A11" s="36"/>
      <c r="B11" s="37"/>
      <c r="C11" s="4"/>
      <c r="D11" s="26"/>
      <c r="E11" s="26"/>
      <c r="F11" s="26"/>
      <c r="G11" s="26"/>
      <c r="H11" s="26"/>
      <c r="I11" s="26"/>
      <c r="J11" s="26"/>
      <c r="K11" s="26"/>
      <c r="L11" s="38"/>
      <c r="M11" s="38"/>
      <c r="N11" s="39"/>
      <c r="O11" s="30"/>
      <c r="P11" s="26"/>
      <c r="Q11" s="119" t="s">
        <v>48</v>
      </c>
    </row>
    <row r="12" spans="1:17" ht="12" thickBot="1">
      <c r="A12" s="282" t="s">
        <v>27</v>
      </c>
      <c r="B12" s="337" t="s">
        <v>49</v>
      </c>
      <c r="C12" s="331" t="s">
        <v>50</v>
      </c>
      <c r="D12" s="340" t="s">
        <v>51</v>
      </c>
      <c r="E12" s="342" t="s">
        <v>52</v>
      </c>
      <c r="F12" s="330" t="s">
        <v>53</v>
      </c>
      <c r="G12" s="331"/>
      <c r="H12" s="331"/>
      <c r="I12" s="331"/>
      <c r="J12" s="331"/>
      <c r="K12" s="332"/>
      <c r="L12" s="330" t="s">
        <v>54</v>
      </c>
      <c r="M12" s="331"/>
      <c r="N12" s="331"/>
      <c r="O12" s="331"/>
      <c r="P12" s="332"/>
      <c r="Q12" s="119" t="s">
        <v>55</v>
      </c>
    </row>
    <row r="13" spans="1:17" ht="126.75" customHeight="1" thickBot="1">
      <c r="A13" s="283"/>
      <c r="B13" s="338"/>
      <c r="C13" s="339"/>
      <c r="D13" s="341"/>
      <c r="E13" s="343"/>
      <c r="F13" s="66" t="s">
        <v>56</v>
      </c>
      <c r="G13" s="69" t="s">
        <v>57</v>
      </c>
      <c r="H13" s="69" t="s">
        <v>58</v>
      </c>
      <c r="I13" s="69" t="s">
        <v>59</v>
      </c>
      <c r="J13" s="69" t="s">
        <v>60</v>
      </c>
      <c r="K13" s="71" t="s">
        <v>61</v>
      </c>
      <c r="L13" s="66" t="s">
        <v>56</v>
      </c>
      <c r="M13" s="69" t="s">
        <v>58</v>
      </c>
      <c r="N13" s="69" t="s">
        <v>59</v>
      </c>
      <c r="O13" s="69" t="s">
        <v>60</v>
      </c>
      <c r="P13" s="72" t="s">
        <v>61</v>
      </c>
      <c r="Q13" s="73" t="s">
        <v>62</v>
      </c>
    </row>
    <row r="14" spans="1:17" ht="22.5">
      <c r="A14" s="63">
        <v>1</v>
      </c>
      <c r="B14" s="27" t="s">
        <v>81</v>
      </c>
      <c r="C14" s="87" t="s">
        <v>65</v>
      </c>
      <c r="D14" s="156" t="s">
        <v>76</v>
      </c>
      <c r="E14" s="57">
        <v>110</v>
      </c>
      <c r="F14" s="88"/>
      <c r="G14" s="89"/>
      <c r="H14" s="89">
        <f>F14*G14</f>
        <v>0</v>
      </c>
      <c r="I14" s="89"/>
      <c r="J14" s="89"/>
      <c r="K14" s="90">
        <f>SUM(H14:J14)</f>
        <v>0</v>
      </c>
      <c r="L14" s="88">
        <f>E14*F14</f>
        <v>0</v>
      </c>
      <c r="M14" s="89">
        <f>H14*E14</f>
        <v>0</v>
      </c>
      <c r="N14" s="89">
        <f>I14*E14</f>
        <v>0</v>
      </c>
      <c r="O14" s="89">
        <f>J14*E14</f>
        <v>0</v>
      </c>
      <c r="P14" s="90">
        <f>SUM(M14:O14)</f>
        <v>0</v>
      </c>
      <c r="Q14" s="70" t="s">
        <v>47</v>
      </c>
    </row>
    <row r="15" spans="1:17" ht="22.5">
      <c r="A15" s="40">
        <v>2</v>
      </c>
      <c r="B15" s="127" t="s">
        <v>81</v>
      </c>
      <c r="C15" s="48" t="s">
        <v>66</v>
      </c>
      <c r="D15" s="157" t="s">
        <v>77</v>
      </c>
      <c r="E15" s="59">
        <v>1</v>
      </c>
      <c r="F15" s="51"/>
      <c r="G15" s="49"/>
      <c r="H15" s="49">
        <f>F15*G15</f>
        <v>0</v>
      </c>
      <c r="I15" s="49"/>
      <c r="J15" s="49"/>
      <c r="K15" s="50">
        <f t="shared" ref="K15:K24" si="0">SUM(H15:J15)</f>
        <v>0</v>
      </c>
      <c r="L15" s="51">
        <f t="shared" ref="L15:L24" si="1">E15*F15</f>
        <v>0</v>
      </c>
      <c r="M15" s="49">
        <f t="shared" ref="M15:M24" si="2">H15*E15</f>
        <v>0</v>
      </c>
      <c r="N15" s="49">
        <f t="shared" ref="N15:N24" si="3">I15*E15</f>
        <v>0</v>
      </c>
      <c r="O15" s="49">
        <f t="shared" ref="O15:O24" si="4">J15*E15</f>
        <v>0</v>
      </c>
      <c r="P15" s="50">
        <f t="shared" ref="P15:P24" si="5">SUM(M15:O15)</f>
        <v>0</v>
      </c>
      <c r="Q15" s="77" t="s">
        <v>47</v>
      </c>
    </row>
    <row r="16" spans="1:17" ht="22.5">
      <c r="A16" s="40">
        <v>3</v>
      </c>
      <c r="B16" s="127" t="s">
        <v>81</v>
      </c>
      <c r="C16" s="48" t="s">
        <v>67</v>
      </c>
      <c r="D16" s="28" t="s">
        <v>78</v>
      </c>
      <c r="E16" s="59">
        <v>2</v>
      </c>
      <c r="F16" s="51"/>
      <c r="G16" s="49"/>
      <c r="H16" s="49">
        <f t="shared" ref="H16:H24" si="6">F16*G16</f>
        <v>0</v>
      </c>
      <c r="I16" s="49"/>
      <c r="J16" s="49"/>
      <c r="K16" s="50">
        <f t="shared" si="0"/>
        <v>0</v>
      </c>
      <c r="L16" s="51">
        <f t="shared" si="1"/>
        <v>0</v>
      </c>
      <c r="M16" s="49">
        <f t="shared" si="2"/>
        <v>0</v>
      </c>
      <c r="N16" s="49">
        <f t="shared" si="3"/>
        <v>0</v>
      </c>
      <c r="O16" s="49">
        <f t="shared" si="4"/>
        <v>0</v>
      </c>
      <c r="P16" s="50">
        <f t="shared" si="5"/>
        <v>0</v>
      </c>
      <c r="Q16" s="77" t="s">
        <v>47</v>
      </c>
    </row>
    <row r="17" spans="1:17" ht="22.5">
      <c r="A17" s="40">
        <v>4</v>
      </c>
      <c r="B17" s="127" t="s">
        <v>81</v>
      </c>
      <c r="C17" s="48" t="s">
        <v>68</v>
      </c>
      <c r="D17" s="28" t="s">
        <v>78</v>
      </c>
      <c r="E17" s="59">
        <v>1</v>
      </c>
      <c r="F17" s="51"/>
      <c r="G17" s="49"/>
      <c r="H17" s="49">
        <f t="shared" si="6"/>
        <v>0</v>
      </c>
      <c r="I17" s="49"/>
      <c r="J17" s="49"/>
      <c r="K17" s="50">
        <f t="shared" si="0"/>
        <v>0</v>
      </c>
      <c r="L17" s="51">
        <f t="shared" si="1"/>
        <v>0</v>
      </c>
      <c r="M17" s="49">
        <f t="shared" si="2"/>
        <v>0</v>
      </c>
      <c r="N17" s="49">
        <f t="shared" si="3"/>
        <v>0</v>
      </c>
      <c r="O17" s="49">
        <f t="shared" si="4"/>
        <v>0</v>
      </c>
      <c r="P17" s="50">
        <f t="shared" si="5"/>
        <v>0</v>
      </c>
      <c r="Q17" s="77" t="s">
        <v>47</v>
      </c>
    </row>
    <row r="18" spans="1:17" ht="22.5">
      <c r="A18" s="40">
        <v>5</v>
      </c>
      <c r="B18" s="127" t="s">
        <v>81</v>
      </c>
      <c r="C18" s="48" t="s">
        <v>69</v>
      </c>
      <c r="D18" s="28" t="s">
        <v>77</v>
      </c>
      <c r="E18" s="59">
        <v>1</v>
      </c>
      <c r="F18" s="51"/>
      <c r="G18" s="49"/>
      <c r="H18" s="49">
        <f t="shared" si="6"/>
        <v>0</v>
      </c>
      <c r="I18" s="49"/>
      <c r="J18" s="49"/>
      <c r="K18" s="50">
        <f t="shared" si="0"/>
        <v>0</v>
      </c>
      <c r="L18" s="51">
        <f t="shared" si="1"/>
        <v>0</v>
      </c>
      <c r="M18" s="49">
        <f t="shared" si="2"/>
        <v>0</v>
      </c>
      <c r="N18" s="49">
        <f t="shared" si="3"/>
        <v>0</v>
      </c>
      <c r="O18" s="49">
        <f t="shared" si="4"/>
        <v>0</v>
      </c>
      <c r="P18" s="50">
        <f t="shared" si="5"/>
        <v>0</v>
      </c>
      <c r="Q18" s="77" t="s">
        <v>47</v>
      </c>
    </row>
    <row r="19" spans="1:17" ht="22.5">
      <c r="A19" s="40">
        <v>6</v>
      </c>
      <c r="B19" s="127" t="s">
        <v>81</v>
      </c>
      <c r="C19" s="48" t="s">
        <v>70</v>
      </c>
      <c r="D19" s="28" t="s">
        <v>79</v>
      </c>
      <c r="E19" s="59">
        <v>1</v>
      </c>
      <c r="F19" s="51"/>
      <c r="G19" s="49"/>
      <c r="H19" s="49">
        <f t="shared" si="6"/>
        <v>0</v>
      </c>
      <c r="I19" s="49"/>
      <c r="J19" s="49"/>
      <c r="K19" s="50">
        <f t="shared" si="0"/>
        <v>0</v>
      </c>
      <c r="L19" s="51">
        <f t="shared" si="1"/>
        <v>0</v>
      </c>
      <c r="M19" s="49">
        <f t="shared" si="2"/>
        <v>0</v>
      </c>
      <c r="N19" s="49">
        <f t="shared" si="3"/>
        <v>0</v>
      </c>
      <c r="O19" s="49">
        <f t="shared" si="4"/>
        <v>0</v>
      </c>
      <c r="P19" s="50">
        <f t="shared" si="5"/>
        <v>0</v>
      </c>
      <c r="Q19" s="77" t="s">
        <v>47</v>
      </c>
    </row>
    <row r="20" spans="1:17" ht="22.5">
      <c r="A20" s="40">
        <v>7</v>
      </c>
      <c r="B20" s="127" t="s">
        <v>81</v>
      </c>
      <c r="C20" s="48" t="s">
        <v>71</v>
      </c>
      <c r="D20" s="28" t="s">
        <v>80</v>
      </c>
      <c r="E20" s="59">
        <v>2250</v>
      </c>
      <c r="F20" s="51"/>
      <c r="G20" s="49"/>
      <c r="H20" s="49">
        <f t="shared" si="6"/>
        <v>0</v>
      </c>
      <c r="I20" s="49"/>
      <c r="J20" s="49"/>
      <c r="K20" s="50">
        <f t="shared" si="0"/>
        <v>0</v>
      </c>
      <c r="L20" s="51">
        <f t="shared" si="1"/>
        <v>0</v>
      </c>
      <c r="M20" s="49">
        <f t="shared" si="2"/>
        <v>0</v>
      </c>
      <c r="N20" s="49">
        <f t="shared" si="3"/>
        <v>0</v>
      </c>
      <c r="O20" s="49">
        <f t="shared" si="4"/>
        <v>0</v>
      </c>
      <c r="P20" s="50">
        <f t="shared" si="5"/>
        <v>0</v>
      </c>
      <c r="Q20" s="77" t="s">
        <v>47</v>
      </c>
    </row>
    <row r="21" spans="1:17" ht="22.5">
      <c r="A21" s="40">
        <v>8</v>
      </c>
      <c r="B21" s="127" t="s">
        <v>81</v>
      </c>
      <c r="C21" s="48" t="s">
        <v>72</v>
      </c>
      <c r="D21" s="28" t="s">
        <v>78</v>
      </c>
      <c r="E21" s="59">
        <v>1</v>
      </c>
      <c r="F21" s="51"/>
      <c r="G21" s="49"/>
      <c r="H21" s="49">
        <f t="shared" si="6"/>
        <v>0</v>
      </c>
      <c r="I21" s="49"/>
      <c r="J21" s="49"/>
      <c r="K21" s="50">
        <f t="shared" si="0"/>
        <v>0</v>
      </c>
      <c r="L21" s="51">
        <f t="shared" si="1"/>
        <v>0</v>
      </c>
      <c r="M21" s="49">
        <f t="shared" si="2"/>
        <v>0</v>
      </c>
      <c r="N21" s="49">
        <f t="shared" si="3"/>
        <v>0</v>
      </c>
      <c r="O21" s="49">
        <f t="shared" si="4"/>
        <v>0</v>
      </c>
      <c r="P21" s="50">
        <f t="shared" si="5"/>
        <v>0</v>
      </c>
      <c r="Q21" s="77" t="s">
        <v>47</v>
      </c>
    </row>
    <row r="22" spans="1:17" ht="22.5">
      <c r="A22" s="40">
        <v>9</v>
      </c>
      <c r="B22" s="127" t="s">
        <v>81</v>
      </c>
      <c r="C22" s="48" t="s">
        <v>73</v>
      </c>
      <c r="D22" s="28" t="s">
        <v>78</v>
      </c>
      <c r="E22" s="59">
        <v>1</v>
      </c>
      <c r="F22" s="51"/>
      <c r="G22" s="49"/>
      <c r="H22" s="49">
        <f t="shared" si="6"/>
        <v>0</v>
      </c>
      <c r="I22" s="49"/>
      <c r="J22" s="49"/>
      <c r="K22" s="50">
        <f t="shared" si="0"/>
        <v>0</v>
      </c>
      <c r="L22" s="51">
        <f t="shared" si="1"/>
        <v>0</v>
      </c>
      <c r="M22" s="49">
        <f t="shared" si="2"/>
        <v>0</v>
      </c>
      <c r="N22" s="49">
        <f t="shared" si="3"/>
        <v>0</v>
      </c>
      <c r="O22" s="49">
        <f t="shared" si="4"/>
        <v>0</v>
      </c>
      <c r="P22" s="50">
        <f t="shared" si="5"/>
        <v>0</v>
      </c>
      <c r="Q22" s="77" t="s">
        <v>47</v>
      </c>
    </row>
    <row r="23" spans="1:17" ht="22.5">
      <c r="A23" s="40">
        <v>10</v>
      </c>
      <c r="B23" s="127" t="s">
        <v>81</v>
      </c>
      <c r="C23" s="48" t="s">
        <v>74</v>
      </c>
      <c r="D23" s="28" t="s">
        <v>78</v>
      </c>
      <c r="E23" s="59">
        <v>1</v>
      </c>
      <c r="F23" s="51"/>
      <c r="G23" s="49"/>
      <c r="H23" s="49">
        <f t="shared" si="6"/>
        <v>0</v>
      </c>
      <c r="I23" s="49"/>
      <c r="J23" s="49"/>
      <c r="K23" s="50">
        <f t="shared" si="0"/>
        <v>0</v>
      </c>
      <c r="L23" s="51">
        <f t="shared" si="1"/>
        <v>0</v>
      </c>
      <c r="M23" s="49">
        <f t="shared" si="2"/>
        <v>0</v>
      </c>
      <c r="N23" s="49">
        <f t="shared" si="3"/>
        <v>0</v>
      </c>
      <c r="O23" s="49">
        <f t="shared" si="4"/>
        <v>0</v>
      </c>
      <c r="P23" s="50">
        <f t="shared" si="5"/>
        <v>0</v>
      </c>
      <c r="Q23" s="77" t="s">
        <v>47</v>
      </c>
    </row>
    <row r="24" spans="1:17" ht="23.25" thickBot="1">
      <c r="A24" s="196">
        <v>11</v>
      </c>
      <c r="B24" s="211" t="s">
        <v>81</v>
      </c>
      <c r="C24" s="212" t="s">
        <v>75</v>
      </c>
      <c r="D24" s="29" t="s">
        <v>78</v>
      </c>
      <c r="E24" s="41">
        <v>1</v>
      </c>
      <c r="F24" s="179"/>
      <c r="G24" s="177"/>
      <c r="H24" s="177">
        <f t="shared" si="6"/>
        <v>0</v>
      </c>
      <c r="I24" s="177"/>
      <c r="J24" s="177"/>
      <c r="K24" s="178">
        <f t="shared" si="0"/>
        <v>0</v>
      </c>
      <c r="L24" s="179">
        <f t="shared" si="1"/>
        <v>0</v>
      </c>
      <c r="M24" s="177">
        <f t="shared" si="2"/>
        <v>0</v>
      </c>
      <c r="N24" s="177">
        <f t="shared" si="3"/>
        <v>0</v>
      </c>
      <c r="O24" s="177">
        <f t="shared" si="4"/>
        <v>0</v>
      </c>
      <c r="P24" s="178">
        <f t="shared" si="5"/>
        <v>0</v>
      </c>
      <c r="Q24" s="77" t="s">
        <v>47</v>
      </c>
    </row>
    <row r="25" spans="1:17" ht="12" thickBot="1">
      <c r="A25" s="333" t="s">
        <v>63</v>
      </c>
      <c r="B25" s="334"/>
      <c r="C25" s="334"/>
      <c r="D25" s="334"/>
      <c r="E25" s="334"/>
      <c r="F25" s="334"/>
      <c r="G25" s="334"/>
      <c r="H25" s="334"/>
      <c r="I25" s="334"/>
      <c r="J25" s="334"/>
      <c r="K25" s="335"/>
      <c r="L25" s="74">
        <f>SUM(L14:L24)</f>
        <v>0</v>
      </c>
      <c r="M25" s="75">
        <f>SUM(M14:M24)</f>
        <v>0</v>
      </c>
      <c r="N25" s="75">
        <f>SUM(N14:N24)</f>
        <v>0</v>
      </c>
      <c r="O25" s="75">
        <f>SUM(O14:O24)</f>
        <v>0</v>
      </c>
      <c r="P25" s="76">
        <f>SUM(P14:P24)</f>
        <v>0</v>
      </c>
    </row>
    <row r="26" spans="1:17">
      <c r="A26" s="20"/>
      <c r="B26" s="20"/>
      <c r="C26" s="20"/>
      <c r="D26" s="20"/>
      <c r="E26" s="20"/>
      <c r="F26" s="20"/>
      <c r="G26" s="20"/>
      <c r="H26" s="20"/>
      <c r="I26" s="20"/>
      <c r="J26" s="20"/>
      <c r="K26" s="20"/>
      <c r="L26" s="20"/>
      <c r="M26" s="20"/>
      <c r="N26" s="20"/>
      <c r="O26" s="20"/>
      <c r="P26" s="20"/>
    </row>
    <row r="27" spans="1:17">
      <c r="A27" s="20"/>
      <c r="B27" s="20"/>
      <c r="C27" s="20"/>
      <c r="D27" s="20"/>
      <c r="E27" s="20"/>
      <c r="F27" s="20"/>
      <c r="G27" s="20"/>
      <c r="H27" s="20"/>
      <c r="I27" s="20"/>
      <c r="J27" s="20"/>
      <c r="K27" s="20"/>
      <c r="L27" s="20"/>
      <c r="M27" s="20"/>
      <c r="N27" s="20"/>
      <c r="O27" s="20"/>
      <c r="P27" s="20"/>
    </row>
    <row r="28" spans="1:17">
      <c r="A28" s="1" t="s">
        <v>14</v>
      </c>
      <c r="B28" s="20"/>
      <c r="C28" s="336">
        <f>'Kops n'!C35:H35</f>
        <v>0</v>
      </c>
      <c r="D28" s="336"/>
      <c r="E28" s="336"/>
      <c r="F28" s="336"/>
      <c r="G28" s="336"/>
      <c r="H28" s="336"/>
      <c r="I28" s="20"/>
      <c r="J28" s="20"/>
      <c r="K28" s="20"/>
      <c r="L28" s="20"/>
      <c r="M28" s="20"/>
      <c r="N28" s="20"/>
      <c r="O28" s="20"/>
      <c r="P28" s="20"/>
    </row>
    <row r="29" spans="1:17">
      <c r="A29" s="20"/>
      <c r="B29" s="20"/>
      <c r="C29" s="258" t="s">
        <v>15</v>
      </c>
      <c r="D29" s="258"/>
      <c r="E29" s="258"/>
      <c r="F29" s="258"/>
      <c r="G29" s="258"/>
      <c r="H29" s="258"/>
      <c r="I29" s="20"/>
      <c r="J29" s="20"/>
      <c r="K29" s="20"/>
      <c r="L29" s="20"/>
      <c r="M29" s="20"/>
      <c r="N29" s="20"/>
      <c r="O29" s="20"/>
      <c r="P29" s="20"/>
    </row>
    <row r="30" spans="1:17">
      <c r="A30" s="20"/>
      <c r="B30" s="20"/>
      <c r="C30" s="20"/>
      <c r="D30" s="20"/>
      <c r="E30" s="20"/>
      <c r="F30" s="20"/>
      <c r="G30" s="20"/>
      <c r="H30" s="20"/>
      <c r="I30" s="20"/>
      <c r="J30" s="20"/>
      <c r="K30" s="20"/>
      <c r="L30" s="20"/>
      <c r="M30" s="20"/>
      <c r="N30" s="20"/>
      <c r="O30" s="20"/>
      <c r="P30" s="20"/>
    </row>
    <row r="31" spans="1:17">
      <c r="A31" s="301" t="str">
        <f>'Kops n'!A38:D38</f>
        <v>Tāme sastādīta 2024. gada __.__________</v>
      </c>
      <c r="B31" s="302"/>
      <c r="C31" s="302"/>
      <c r="D31" s="302"/>
      <c r="E31" s="20"/>
      <c r="F31" s="20"/>
      <c r="G31" s="20"/>
      <c r="H31" s="20"/>
      <c r="I31" s="20"/>
      <c r="J31" s="20"/>
      <c r="K31" s="20"/>
      <c r="L31" s="20"/>
      <c r="M31" s="20"/>
      <c r="N31" s="20"/>
      <c r="O31" s="20"/>
      <c r="P31" s="20"/>
    </row>
    <row r="32" spans="1:17">
      <c r="A32" s="20"/>
      <c r="B32" s="20"/>
      <c r="C32" s="20"/>
      <c r="D32" s="20"/>
      <c r="E32" s="20"/>
      <c r="F32" s="20"/>
      <c r="G32" s="20"/>
      <c r="H32" s="20"/>
      <c r="I32" s="20"/>
      <c r="J32" s="20"/>
      <c r="K32" s="20"/>
      <c r="L32" s="20"/>
      <c r="M32" s="20"/>
      <c r="N32" s="20"/>
      <c r="O32" s="20"/>
      <c r="P32" s="20"/>
    </row>
    <row r="33" spans="1:16">
      <c r="A33" s="1" t="s">
        <v>41</v>
      </c>
      <c r="B33" s="20"/>
      <c r="C33" s="336">
        <f>'Kops n'!C40:H40</f>
        <v>0</v>
      </c>
      <c r="D33" s="336"/>
      <c r="E33" s="336"/>
      <c r="F33" s="336"/>
      <c r="G33" s="336"/>
      <c r="H33" s="336"/>
      <c r="I33" s="20"/>
      <c r="J33" s="20"/>
      <c r="K33" s="20"/>
      <c r="L33" s="20"/>
      <c r="M33" s="20"/>
      <c r="N33" s="20"/>
      <c r="O33" s="20"/>
      <c r="P33" s="20"/>
    </row>
    <row r="34" spans="1:16">
      <c r="A34" s="20"/>
      <c r="B34" s="20"/>
      <c r="C34" s="258" t="s">
        <v>15</v>
      </c>
      <c r="D34" s="258"/>
      <c r="E34" s="258"/>
      <c r="F34" s="258"/>
      <c r="G34" s="258"/>
      <c r="H34" s="25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2" t="s">
        <v>16</v>
      </c>
      <c r="B36" s="52"/>
      <c r="C36" s="113">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phoneticPr fontId="8" type="noConversion"/>
  <conditionalFormatting sqref="A9:F9">
    <cfRule type="containsText" dxfId="319" priority="17"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4">
    <cfRule type="cellIs" dxfId="318" priority="1" operator="equal">
      <formula>0</formula>
    </cfRule>
  </conditionalFormatting>
  <conditionalFormatting sqref="A25:K25">
    <cfRule type="containsText" dxfId="317" priority="14" operator="containsText" text="Tiešās izmaksas kopā, t. sk. darba devēja sociālais nodoklis __.__% ">
      <formula>NOT(ISERROR(SEARCH("Tiešās izmaksas kopā, t. sk. darba devēja sociālais nodoklis __.__% ",A25)))</formula>
    </cfRule>
  </conditionalFormatting>
  <conditionalFormatting sqref="C28:H28">
    <cfRule type="cellIs" dxfId="316" priority="10" operator="equal">
      <formula>0</formula>
    </cfRule>
  </conditionalFormatting>
  <conditionalFormatting sqref="C33:H33">
    <cfRule type="cellIs" dxfId="315" priority="11" operator="equal">
      <formula>0</formula>
    </cfRule>
  </conditionalFormatting>
  <conditionalFormatting sqref="C2:I2">
    <cfRule type="cellIs" dxfId="314" priority="16" operator="equal">
      <formula>0</formula>
    </cfRule>
  </conditionalFormatting>
  <conditionalFormatting sqref="C4:I4">
    <cfRule type="cellIs" dxfId="313" priority="8" operator="equal">
      <formula>0</formula>
    </cfRule>
  </conditionalFormatting>
  <conditionalFormatting sqref="D1">
    <cfRule type="cellIs" dxfId="312" priority="5" operator="equal">
      <formula>0</formula>
    </cfRule>
  </conditionalFormatting>
  <conditionalFormatting sqref="D5:L8">
    <cfRule type="cellIs" dxfId="311" priority="6" operator="equal">
      <formula>0</formula>
    </cfRule>
  </conditionalFormatting>
  <conditionalFormatting sqref="H14:H24 K14:P24 L25:P25">
    <cfRule type="cellIs" dxfId="310" priority="9" operator="equal">
      <formula>0</formula>
    </cfRule>
  </conditionalFormatting>
  <conditionalFormatting sqref="I14:J24">
    <cfRule type="cellIs" dxfId="309" priority="19" operator="equal">
      <formula>0</formula>
    </cfRule>
  </conditionalFormatting>
  <conditionalFormatting sqref="N9:O9">
    <cfRule type="cellIs" dxfId="308" priority="18" operator="equal">
      <formula>0</formula>
    </cfRule>
  </conditionalFormatting>
  <conditionalFormatting sqref="Q14:Q24">
    <cfRule type="cellIs" dxfId="307" priority="4" operator="equal">
      <formula>0</formula>
    </cfRule>
  </conditionalFormatting>
  <dataValidations count="1">
    <dataValidation type="list" allowBlank="1" showInputMessage="1" showErrorMessage="1" sqref="Q14:Q24" xr:uid="{00000000-0002-0000-0800-000000000000}">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3" operator="containsText" id="{27FF1C0A-468E-4391-8F41-D61B884348F0}">
            <xm:f>NOT(ISERROR(SEARCH("Tāme sastādīta ____. gada ___. ______________",A31)))</xm:f>
            <xm:f>"Tāme sastādīta ____. gada ___. ______________"</xm:f>
            <x14:dxf>
              <font>
                <color auto="1"/>
              </font>
              <fill>
                <patternFill>
                  <bgColor rgb="FFC6EFCE"/>
                </patternFill>
              </fill>
            </x14:dxf>
          </x14:cfRule>
          <xm:sqref>A31</xm:sqref>
        </x14:conditionalFormatting>
        <x14:conditionalFormatting xmlns:xm="http://schemas.microsoft.com/office/excel/2006/main">
          <x14:cfRule type="containsText" priority="12" operator="containsText" id="{A8E9E3DD-E03C-4AE9-8CC9-A84705A86D41}">
            <xm:f>NOT(ISERROR(SEARCH("Sertifikāta Nr. _________________________________",A36)))</xm:f>
            <xm:f>"Sertifikāta Nr. _________________________________"</xm:f>
            <x14:dxf>
              <font>
                <color auto="1"/>
              </font>
              <fill>
                <patternFill>
                  <bgColor rgb="FFC6EFCE"/>
                </patternFill>
              </fill>
            </x14:dxf>
          </x14:cfRule>
          <xm:sqref>A36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2.xml><?xml version="1.0" encoding="utf-8"?>
<ds:datastoreItem xmlns:ds="http://schemas.openxmlformats.org/officeDocument/2006/customXml" ds:itemID="{DB87CEB1-DE4F-4598-A1A9-ACD3ACC5EEB3}">
  <ds:schemaRefs>
    <ds:schemaRef ds:uri="http://purl.org/dc/dcmitype/"/>
    <ds:schemaRef ds:uri="4e93ec4e-506a-41d2-9951-55e983c361d3"/>
    <ds:schemaRef ds:uri="http://purl.org/dc/terms/"/>
    <ds:schemaRef ds:uri="123c74fc-5732-4eeb-8864-aaacbc0028e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52</vt:i4>
      </vt:variant>
    </vt:vector>
  </HeadingPairs>
  <TitlesOfParts>
    <vt:vector size="52"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lpstr>5a+c+n</vt:lpstr>
      <vt:lpstr>5a</vt:lpstr>
      <vt:lpstr>5c</vt:lpstr>
      <vt:lpstr>5n</vt:lpstr>
      <vt:lpstr>6a+c+n</vt:lpstr>
      <vt:lpstr>6a</vt:lpstr>
      <vt:lpstr>6c</vt:lpstr>
      <vt:lpstr>6n</vt:lpstr>
      <vt:lpstr>7a+c+n</vt:lpstr>
      <vt:lpstr>7a</vt:lpstr>
      <vt:lpstr>7c</vt:lpstr>
      <vt:lpstr>7n</vt:lpstr>
      <vt:lpstr>8a+c+n</vt:lpstr>
      <vt:lpstr>8a</vt:lpstr>
      <vt:lpstr>8c</vt:lpstr>
      <vt:lpstr>8n</vt:lpstr>
      <vt:lpstr>9a+c+n</vt:lpstr>
      <vt:lpstr>9a</vt:lpstr>
      <vt:lpstr>9c</vt:lpstr>
      <vt:lpstr>9n</vt:lpstr>
      <vt:lpstr>10a+c+n</vt:lpstr>
      <vt:lpstr>10a</vt:lpstr>
      <vt:lpstr>10c</vt:lpstr>
      <vt:lpstr>10n</vt:lpstr>
      <vt:lpstr>11a+c+n</vt:lpstr>
      <vt:lpstr>11a</vt:lpstr>
      <vt:lpstr>11c</vt:lpstr>
      <vt:lpstr>11n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Armands Ūbelis</dc:creator>
  <cp:keywords/>
  <dc:description/>
  <cp:lastModifiedBy>Ilze Bērziņa</cp:lastModifiedBy>
  <cp:revision/>
  <dcterms:created xsi:type="dcterms:W3CDTF">2019-03-11T11:42:22Z</dcterms:created>
  <dcterms:modified xsi:type="dcterms:W3CDTF">2024-01-08T12:16:02Z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