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192.168.1.252\Administracija\Ēku renovācija\Aptaujas anketas mājas\Zemgales 23\Iepirkums Zm23\"/>
    </mc:Choice>
  </mc:AlternateContent>
  <xr:revisionPtr revIDLastSave="0" documentId="13_ncr:1_{E98D7072-03B7-45F1-A3BF-E83C90E01FC8}" xr6:coauthVersionLast="47" xr6:coauthVersionMax="47" xr10:uidLastSave="{00000000-0000-0000-0000-000000000000}"/>
  <bookViews>
    <workbookView xWindow="-120" yWindow="-120" windowWidth="29040" windowHeight="15990" tabRatio="924" xr2:uid="{5D9A5C31-EB66-4807-93B2-F9DF804BDB8A}"/>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 name="5a+c+n" sheetId="7" r:id="rId25"/>
    <sheet name="5a" sheetId="45" r:id="rId26"/>
    <sheet name="5c" sheetId="101" r:id="rId27"/>
    <sheet name="5n" sheetId="46" r:id="rId28"/>
    <sheet name="6a+c+n" sheetId="8" r:id="rId29"/>
    <sheet name="6a" sheetId="47" r:id="rId30"/>
    <sheet name="6c" sheetId="102" r:id="rId31"/>
    <sheet name="6n" sheetId="48" r:id="rId32"/>
    <sheet name="7a+c+n" sheetId="50" r:id="rId33"/>
    <sheet name="7a" sheetId="9" r:id="rId34"/>
    <sheet name="7c" sheetId="103" r:id="rId35"/>
    <sheet name="7n" sheetId="49" r:id="rId36"/>
    <sheet name="8a+c+n" sheetId="10" r:id="rId37"/>
    <sheet name="8a" sheetId="51" r:id="rId38"/>
    <sheet name="8c" sheetId="104" r:id="rId39"/>
    <sheet name="8n" sheetId="52" r:id="rId40"/>
    <sheet name="9a+c+n" sheetId="11" r:id="rId41"/>
    <sheet name="9a" sheetId="95" r:id="rId42"/>
    <sheet name="9c" sheetId="105" r:id="rId43"/>
    <sheet name="9n" sheetId="96" r:id="rId44"/>
    <sheet name="10a+c+n" sheetId="12" r:id="rId45"/>
    <sheet name="10a" sheetId="93" r:id="rId46"/>
    <sheet name="10c" sheetId="106" r:id="rId47"/>
    <sheet name="10n" sheetId="94" r:id="rId48"/>
    <sheet name="11a+c+n" sheetId="13" r:id="rId49"/>
    <sheet name="11a" sheetId="91" r:id="rId50"/>
    <sheet name="11c" sheetId="107" r:id="rId51"/>
    <sheet name="11n" sheetId="92" r:id="rId52"/>
  </sheets>
  <definedNames>
    <definedName name="_xlnm._FilterDatabase" localSheetId="36" hidden="1">'8a+c+n'!$A$12:$Q$38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0" l="1"/>
  <c r="O25" i="8"/>
  <c r="N25" i="8"/>
  <c r="L25" i="8"/>
  <c r="K25" i="8"/>
  <c r="H25" i="8"/>
  <c r="H21" i="8"/>
  <c r="K21" i="8"/>
  <c r="L21" i="8"/>
  <c r="M21" i="8"/>
  <c r="P21" i="8" s="1"/>
  <c r="N21" i="8"/>
  <c r="O21" i="8"/>
  <c r="H22" i="8"/>
  <c r="K22" i="8" s="1"/>
  <c r="L22" i="8"/>
  <c r="N22" i="8"/>
  <c r="O22" i="8"/>
  <c r="H23" i="8"/>
  <c r="K23" i="8"/>
  <c r="L23" i="8"/>
  <c r="M23" i="8"/>
  <c r="P23" i="8" s="1"/>
  <c r="N23" i="8"/>
  <c r="O23" i="8"/>
  <c r="H24" i="8"/>
  <c r="M24" i="8" s="1"/>
  <c r="P24" i="8" s="1"/>
  <c r="L24" i="8"/>
  <c r="N24" i="8"/>
  <c r="O24" i="8"/>
  <c r="M25" i="8"/>
  <c r="P25" i="8" s="1"/>
  <c r="B15" i="49"/>
  <c r="C15" i="49"/>
  <c r="D15" i="49"/>
  <c r="H15" i="49"/>
  <c r="K15" i="49"/>
  <c r="L15" i="49"/>
  <c r="M15" i="49"/>
  <c r="N15" i="49"/>
  <c r="O15" i="49"/>
  <c r="P15" i="49"/>
  <c r="A15" i="49" s="1"/>
  <c r="B16" i="49"/>
  <c r="C16" i="49"/>
  <c r="D16" i="49"/>
  <c r="H16" i="49"/>
  <c r="K16" i="49"/>
  <c r="L16" i="49"/>
  <c r="M16" i="49"/>
  <c r="N16" i="49"/>
  <c r="O16" i="49"/>
  <c r="P16" i="49"/>
  <c r="A16" i="49" s="1"/>
  <c r="B17" i="49"/>
  <c r="C17" i="49"/>
  <c r="D17" i="49"/>
  <c r="B18" i="49"/>
  <c r="C18" i="49"/>
  <c r="D18" i="49"/>
  <c r="B20" i="49"/>
  <c r="C20" i="49"/>
  <c r="D20" i="49"/>
  <c r="H20" i="49"/>
  <c r="K20" i="49"/>
  <c r="L20" i="49"/>
  <c r="M20" i="49"/>
  <c r="N20" i="49"/>
  <c r="O20" i="49"/>
  <c r="P20" i="49"/>
  <c r="A20" i="49" s="1"/>
  <c r="A21" i="49"/>
  <c r="B21" i="49"/>
  <c r="C21" i="49"/>
  <c r="D21" i="49"/>
  <c r="H21" i="49"/>
  <c r="K21" i="49"/>
  <c r="L21" i="49"/>
  <c r="M21" i="49"/>
  <c r="N21" i="49"/>
  <c r="O21" i="49"/>
  <c r="P21" i="49"/>
  <c r="B22" i="49"/>
  <c r="C22" i="49"/>
  <c r="D22" i="49"/>
  <c r="H22" i="49"/>
  <c r="K22" i="49"/>
  <c r="L22" i="49"/>
  <c r="M22" i="49"/>
  <c r="N22" i="49"/>
  <c r="O22" i="49"/>
  <c r="P22" i="49"/>
  <c r="A22" i="49" s="1"/>
  <c r="A23" i="49"/>
  <c r="B23" i="49"/>
  <c r="C23" i="49"/>
  <c r="D23" i="49"/>
  <c r="H23" i="49"/>
  <c r="K23" i="49"/>
  <c r="L23" i="49"/>
  <c r="M23" i="49"/>
  <c r="N23" i="49"/>
  <c r="O23" i="49"/>
  <c r="P23" i="49"/>
  <c r="A24" i="49"/>
  <c r="B24" i="49"/>
  <c r="C24" i="49"/>
  <c r="D24" i="49"/>
  <c r="H24" i="49"/>
  <c r="K24" i="49"/>
  <c r="L24" i="49"/>
  <c r="M24" i="49"/>
  <c r="N24" i="49"/>
  <c r="O24" i="49"/>
  <c r="P24" i="49"/>
  <c r="A25" i="49"/>
  <c r="B25" i="49"/>
  <c r="C25" i="49"/>
  <c r="D25" i="49"/>
  <c r="H25" i="49"/>
  <c r="K25" i="49"/>
  <c r="L25" i="49"/>
  <c r="M25" i="49"/>
  <c r="N25" i="49"/>
  <c r="O25" i="49"/>
  <c r="P25" i="49"/>
  <c r="B16" i="39"/>
  <c r="C16" i="39"/>
  <c r="D16" i="39"/>
  <c r="H16" i="39"/>
  <c r="K16" i="39"/>
  <c r="L16" i="39"/>
  <c r="M16" i="39"/>
  <c r="N16" i="39"/>
  <c r="O16" i="39"/>
  <c r="P16" i="39"/>
  <c r="A16" i="39" s="1"/>
  <c r="B17" i="39"/>
  <c r="C17" i="39"/>
  <c r="D17" i="39"/>
  <c r="B18" i="39"/>
  <c r="C18" i="39"/>
  <c r="D18" i="39"/>
  <c r="B19" i="39"/>
  <c r="C19" i="39"/>
  <c r="D19" i="39"/>
  <c r="B20" i="39"/>
  <c r="C20" i="39"/>
  <c r="D20" i="39"/>
  <c r="H20" i="39"/>
  <c r="K20" i="39"/>
  <c r="L20" i="39"/>
  <c r="M20" i="39"/>
  <c r="N20" i="39"/>
  <c r="O20" i="39"/>
  <c r="P20" i="39"/>
  <c r="A20" i="39" s="1"/>
  <c r="B21" i="39"/>
  <c r="C21" i="39"/>
  <c r="D21" i="39"/>
  <c r="H21" i="39"/>
  <c r="K21" i="39"/>
  <c r="L21" i="39"/>
  <c r="M21" i="39"/>
  <c r="N21" i="39"/>
  <c r="O21" i="39"/>
  <c r="P21" i="39"/>
  <c r="A21" i="39" s="1"/>
  <c r="B22" i="39"/>
  <c r="C22" i="39"/>
  <c r="D22" i="39"/>
  <c r="B23" i="39"/>
  <c r="C23" i="39"/>
  <c r="D23" i="39"/>
  <c r="B24" i="39"/>
  <c r="C24" i="39"/>
  <c r="D24" i="39"/>
  <c r="B25" i="39"/>
  <c r="C25" i="39"/>
  <c r="D25" i="39"/>
  <c r="B26" i="39"/>
  <c r="C26" i="39"/>
  <c r="D26" i="39"/>
  <c r="B27" i="39"/>
  <c r="C27" i="39"/>
  <c r="D27" i="39"/>
  <c r="B28" i="39"/>
  <c r="C28" i="39"/>
  <c r="D28" i="39"/>
  <c r="H28" i="39"/>
  <c r="K28" i="39"/>
  <c r="L28" i="39"/>
  <c r="M28" i="39"/>
  <c r="N28" i="39"/>
  <c r="O28" i="39"/>
  <c r="P28" i="39"/>
  <c r="A28" i="39" s="1"/>
  <c r="B29" i="39"/>
  <c r="C29" i="39"/>
  <c r="D29" i="39"/>
  <c r="B30" i="39"/>
  <c r="C30" i="39"/>
  <c r="D30" i="39"/>
  <c r="B31" i="39"/>
  <c r="C31" i="39"/>
  <c r="D31" i="39"/>
  <c r="H31" i="39"/>
  <c r="K31" i="39"/>
  <c r="L31" i="39"/>
  <c r="M31" i="39"/>
  <c r="N31" i="39"/>
  <c r="O31" i="39"/>
  <c r="P31" i="39"/>
  <c r="A31" i="39" s="1"/>
  <c r="B32" i="39"/>
  <c r="C32" i="39"/>
  <c r="D32" i="39"/>
  <c r="H32" i="39"/>
  <c r="K32" i="39"/>
  <c r="L32" i="39"/>
  <c r="M32" i="39"/>
  <c r="N32" i="39"/>
  <c r="O32" i="39"/>
  <c r="P32" i="39"/>
  <c r="A32" i="39" s="1"/>
  <c r="B33" i="39"/>
  <c r="C33" i="39"/>
  <c r="D33" i="39"/>
  <c r="H33" i="39"/>
  <c r="K33" i="39"/>
  <c r="L33" i="39"/>
  <c r="M33" i="39"/>
  <c r="N33" i="39"/>
  <c r="O33" i="39"/>
  <c r="P33" i="39"/>
  <c r="A33" i="39" s="1"/>
  <c r="A34" i="39"/>
  <c r="B34" i="39"/>
  <c r="C34" i="39"/>
  <c r="D34" i="39"/>
  <c r="H34" i="39"/>
  <c r="K34" i="39"/>
  <c r="L34" i="39"/>
  <c r="M34" i="39"/>
  <c r="N34" i="39"/>
  <c r="O34" i="39"/>
  <c r="P34" i="39"/>
  <c r="A35" i="39"/>
  <c r="B35" i="39"/>
  <c r="C35" i="39"/>
  <c r="D35" i="39"/>
  <c r="H35" i="39"/>
  <c r="K35" i="39"/>
  <c r="L35" i="39"/>
  <c r="M35" i="39"/>
  <c r="N35" i="39"/>
  <c r="O35" i="39"/>
  <c r="P35" i="39"/>
  <c r="A36" i="39"/>
  <c r="B36" i="39"/>
  <c r="C36" i="39"/>
  <c r="D36" i="39"/>
  <c r="H36" i="39"/>
  <c r="K36" i="39"/>
  <c r="L36" i="39"/>
  <c r="M36" i="39"/>
  <c r="N36" i="39"/>
  <c r="O36" i="39"/>
  <c r="P36" i="39"/>
  <c r="A37" i="39"/>
  <c r="B37" i="39"/>
  <c r="C37" i="39"/>
  <c r="D37" i="39"/>
  <c r="H37" i="39"/>
  <c r="K37" i="39"/>
  <c r="L37" i="39"/>
  <c r="M37" i="39"/>
  <c r="N37" i="39"/>
  <c r="O37" i="39"/>
  <c r="P37" i="39"/>
  <c r="B15" i="102"/>
  <c r="C15" i="102"/>
  <c r="D15" i="102"/>
  <c r="G15" i="102"/>
  <c r="B16" i="102"/>
  <c r="C16" i="102"/>
  <c r="D16" i="102"/>
  <c r="G16" i="102"/>
  <c r="H16" i="102"/>
  <c r="K16" i="102"/>
  <c r="L16" i="102"/>
  <c r="M16" i="102"/>
  <c r="N16" i="102"/>
  <c r="O16" i="102"/>
  <c r="P16" i="102"/>
  <c r="A16" i="102" s="1"/>
  <c r="B17" i="102"/>
  <c r="C17" i="102"/>
  <c r="D17" i="102"/>
  <c r="G17" i="102"/>
  <c r="B18" i="102"/>
  <c r="C18" i="102"/>
  <c r="D18" i="102"/>
  <c r="G18" i="102"/>
  <c r="H18" i="102"/>
  <c r="K18" i="102"/>
  <c r="L18" i="102"/>
  <c r="M18" i="102"/>
  <c r="N18" i="102"/>
  <c r="O18" i="102"/>
  <c r="P18" i="102"/>
  <c r="A18" i="102" s="1"/>
  <c r="K24" i="8" l="1"/>
  <c r="M22" i="8"/>
  <c r="P22" i="8" s="1"/>
  <c r="B14" i="104"/>
  <c r="C14" i="104"/>
  <c r="D14" i="104"/>
  <c r="H14" i="104"/>
  <c r="K14" i="104"/>
  <c r="L14" i="104"/>
  <c r="M14" i="104"/>
  <c r="N14" i="104"/>
  <c r="O14" i="104"/>
  <c r="P14" i="104"/>
  <c r="A14" i="104" s="1"/>
  <c r="B15" i="104"/>
  <c r="C15" i="104"/>
  <c r="D15" i="104"/>
  <c r="B16" i="47"/>
  <c r="C16" i="47"/>
  <c r="D16" i="47"/>
  <c r="G16" i="47"/>
  <c r="B17" i="47"/>
  <c r="C17" i="47"/>
  <c r="D17" i="47"/>
  <c r="G17" i="47"/>
  <c r="B18" i="47"/>
  <c r="C18" i="47"/>
  <c r="D18" i="47"/>
  <c r="G18" i="47"/>
  <c r="B19" i="47"/>
  <c r="C19" i="47"/>
  <c r="D19" i="47"/>
  <c r="G19" i="47"/>
  <c r="H19" i="47"/>
  <c r="K19" i="47"/>
  <c r="L19" i="47"/>
  <c r="M19" i="47"/>
  <c r="N19" i="47"/>
  <c r="O19" i="47"/>
  <c r="P19" i="47"/>
  <c r="B20" i="47"/>
  <c r="C20" i="47"/>
  <c r="D20" i="47"/>
  <c r="G20" i="47"/>
  <c r="H20" i="47"/>
  <c r="K20" i="47"/>
  <c r="L20" i="47"/>
  <c r="M20" i="47"/>
  <c r="N20" i="47"/>
  <c r="O20" i="47"/>
  <c r="P20" i="47"/>
  <c r="A20" i="47" s="1"/>
  <c r="B21" i="47"/>
  <c r="C21" i="47"/>
  <c r="D21" i="47"/>
  <c r="G21" i="47"/>
  <c r="B22" i="47"/>
  <c r="C22" i="47"/>
  <c r="D22" i="47"/>
  <c r="G22" i="47"/>
  <c r="H22" i="47"/>
  <c r="K22" i="47"/>
  <c r="L22" i="47"/>
  <c r="M22" i="47"/>
  <c r="N22" i="47"/>
  <c r="O22" i="47"/>
  <c r="P22" i="47"/>
  <c r="A22" i="47" s="1"/>
  <c r="B23" i="47"/>
  <c r="C23" i="47"/>
  <c r="D23" i="47"/>
  <c r="G23" i="47"/>
  <c r="B24" i="47"/>
  <c r="C24" i="47"/>
  <c r="D24" i="47"/>
  <c r="G24" i="47"/>
  <c r="H24" i="47"/>
  <c r="K24" i="47"/>
  <c r="L24" i="47"/>
  <c r="M24" i="47"/>
  <c r="N24" i="47"/>
  <c r="O24" i="47"/>
  <c r="P24" i="47"/>
  <c r="A24" i="47" s="1"/>
  <c r="B25" i="47"/>
  <c r="C25" i="47"/>
  <c r="D25" i="47"/>
  <c r="G25" i="47"/>
  <c r="B26" i="47"/>
  <c r="C26" i="47"/>
  <c r="D26" i="47"/>
  <c r="G26" i="47"/>
  <c r="H26" i="47"/>
  <c r="K26" i="47"/>
  <c r="L26" i="47"/>
  <c r="M26" i="47"/>
  <c r="N26" i="47"/>
  <c r="O26" i="47"/>
  <c r="P26" i="47"/>
  <c r="A26" i="47" s="1"/>
  <c r="B15" i="47"/>
  <c r="C15" i="47"/>
  <c r="D15" i="47"/>
  <c r="G15" i="47"/>
  <c r="B15" i="99"/>
  <c r="C15" i="99"/>
  <c r="D15" i="99"/>
  <c r="B16" i="99"/>
  <c r="C16" i="99"/>
  <c r="D16" i="99"/>
  <c r="H16" i="99"/>
  <c r="K16" i="99"/>
  <c r="L16" i="99"/>
  <c r="M16" i="99"/>
  <c r="N16" i="99"/>
  <c r="O16" i="99"/>
  <c r="P16" i="99"/>
  <c r="A16" i="99" s="1"/>
  <c r="B17" i="99"/>
  <c r="C17" i="99"/>
  <c r="D17" i="99"/>
  <c r="H17" i="99"/>
  <c r="K17" i="99"/>
  <c r="L17" i="99"/>
  <c r="M17" i="99"/>
  <c r="N17" i="99"/>
  <c r="O17" i="99"/>
  <c r="P17" i="99"/>
  <c r="A17" i="99" s="1"/>
  <c r="B18" i="99"/>
  <c r="C18" i="99"/>
  <c r="D18" i="99"/>
  <c r="B19" i="99"/>
  <c r="C19" i="99"/>
  <c r="D19" i="99"/>
  <c r="B20" i="99"/>
  <c r="C20" i="99"/>
  <c r="D20" i="99"/>
  <c r="B21" i="99"/>
  <c r="C21" i="99"/>
  <c r="D21" i="99"/>
  <c r="B22" i="99"/>
  <c r="C22" i="99"/>
  <c r="D22" i="99"/>
  <c r="B23" i="99"/>
  <c r="C23" i="99"/>
  <c r="D23" i="99"/>
  <c r="B24" i="99"/>
  <c r="C24" i="99"/>
  <c r="D24" i="99"/>
  <c r="B25" i="99"/>
  <c r="C25" i="99"/>
  <c r="D25" i="99"/>
  <c r="B26" i="99"/>
  <c r="C26" i="99"/>
  <c r="D26" i="99"/>
  <c r="B27" i="99"/>
  <c r="C27" i="99"/>
  <c r="D27" i="99"/>
  <c r="B28" i="99"/>
  <c r="C28" i="99"/>
  <c r="D28" i="99"/>
  <c r="B29" i="99"/>
  <c r="C29" i="99"/>
  <c r="D29" i="99"/>
  <c r="B30" i="99"/>
  <c r="C30" i="99"/>
  <c r="D30" i="99"/>
  <c r="H30" i="99"/>
  <c r="K30" i="99"/>
  <c r="L30" i="99"/>
  <c r="M30" i="99"/>
  <c r="N30" i="99"/>
  <c r="O30" i="99"/>
  <c r="P30" i="99"/>
  <c r="A30" i="99" s="1"/>
  <c r="B16" i="98"/>
  <c r="C16" i="98"/>
  <c r="D16" i="98"/>
  <c r="H16" i="98"/>
  <c r="K16" i="98"/>
  <c r="L16" i="98"/>
  <c r="M16" i="98"/>
  <c r="N16" i="98"/>
  <c r="O16" i="98"/>
  <c r="P16" i="98"/>
  <c r="A16" i="98" s="1"/>
  <c r="B17" i="98"/>
  <c r="C17" i="98"/>
  <c r="D17" i="98"/>
  <c r="B18" i="98"/>
  <c r="C18" i="98"/>
  <c r="D18" i="98"/>
  <c r="B19" i="98"/>
  <c r="C19" i="98"/>
  <c r="D19" i="98"/>
  <c r="H19" i="98"/>
  <c r="K19" i="98"/>
  <c r="L19" i="98"/>
  <c r="M19" i="98"/>
  <c r="N19" i="98"/>
  <c r="O19" i="98"/>
  <c r="P19" i="98"/>
  <c r="A19" i="98" s="1"/>
  <c r="B20" i="98"/>
  <c r="C20" i="98"/>
  <c r="D20" i="98"/>
  <c r="B16" i="107"/>
  <c r="C16" i="107"/>
  <c r="D16" i="107"/>
  <c r="G16" i="107"/>
  <c r="B17" i="107"/>
  <c r="C17" i="107"/>
  <c r="D17" i="107"/>
  <c r="G17" i="107"/>
  <c r="B18" i="107"/>
  <c r="C18" i="107"/>
  <c r="D18" i="107"/>
  <c r="G18" i="107"/>
  <c r="B19" i="107"/>
  <c r="C19" i="107"/>
  <c r="D19" i="107"/>
  <c r="G19" i="107"/>
  <c r="B20" i="107"/>
  <c r="C20" i="107"/>
  <c r="D20" i="107"/>
  <c r="G20" i="107"/>
  <c r="B21" i="107"/>
  <c r="C21" i="107"/>
  <c r="D21" i="107"/>
  <c r="G21" i="107"/>
  <c r="B22" i="107"/>
  <c r="C22" i="107"/>
  <c r="D22" i="107"/>
  <c r="G22" i="107"/>
  <c r="B23" i="107"/>
  <c r="C23" i="107"/>
  <c r="D23" i="107"/>
  <c r="G23" i="107"/>
  <c r="B24" i="107"/>
  <c r="C24" i="107"/>
  <c r="D24" i="107"/>
  <c r="G24" i="107"/>
  <c r="B25" i="107"/>
  <c r="C25" i="107"/>
  <c r="D25" i="107"/>
  <c r="G25" i="107"/>
  <c r="B26" i="107"/>
  <c r="C26" i="107"/>
  <c r="D26" i="107"/>
  <c r="G26" i="107"/>
  <c r="B27" i="107"/>
  <c r="C27" i="107"/>
  <c r="D27" i="107"/>
  <c r="G27" i="107"/>
  <c r="B28" i="107"/>
  <c r="C28" i="107"/>
  <c r="D28" i="107"/>
  <c r="G28" i="107"/>
  <c r="B29" i="107"/>
  <c r="C29" i="107"/>
  <c r="D29" i="107"/>
  <c r="G29" i="107"/>
  <c r="B30" i="107"/>
  <c r="C30" i="107"/>
  <c r="D30" i="107"/>
  <c r="G30" i="107"/>
  <c r="B31" i="107"/>
  <c r="C31" i="107"/>
  <c r="D31" i="107"/>
  <c r="G31" i="107"/>
  <c r="B32" i="107"/>
  <c r="C32" i="107"/>
  <c r="D32" i="107"/>
  <c r="G32" i="107"/>
  <c r="B33" i="107"/>
  <c r="C33" i="107"/>
  <c r="D33" i="107"/>
  <c r="G33" i="107"/>
  <c r="B34" i="107"/>
  <c r="C34" i="107"/>
  <c r="D34" i="107"/>
  <c r="G34" i="107"/>
  <c r="H34" i="107"/>
  <c r="K34" i="107"/>
  <c r="L34" i="107"/>
  <c r="M34" i="107"/>
  <c r="N34" i="107"/>
  <c r="O34" i="107"/>
  <c r="P34" i="107"/>
  <c r="A34" i="107" s="1"/>
  <c r="B35" i="107"/>
  <c r="C35" i="107"/>
  <c r="D35" i="107"/>
  <c r="G35" i="107"/>
  <c r="B36" i="107"/>
  <c r="C36" i="107"/>
  <c r="D36" i="107"/>
  <c r="G36" i="107"/>
  <c r="B37" i="107"/>
  <c r="C37" i="107"/>
  <c r="D37" i="107"/>
  <c r="G37" i="107"/>
  <c r="B38" i="107"/>
  <c r="C38" i="107"/>
  <c r="D38" i="107"/>
  <c r="G38" i="107"/>
  <c r="B39" i="107"/>
  <c r="C39" i="107"/>
  <c r="D39" i="107"/>
  <c r="G39" i="107"/>
  <c r="B40" i="107"/>
  <c r="C40" i="107"/>
  <c r="D40" i="107"/>
  <c r="G40" i="107"/>
  <c r="B16" i="93"/>
  <c r="C16" i="93"/>
  <c r="D16" i="93"/>
  <c r="G16" i="93"/>
  <c r="B17" i="93"/>
  <c r="C17" i="93"/>
  <c r="D17" i="93"/>
  <c r="G17" i="93"/>
  <c r="B18" i="93"/>
  <c r="C18" i="93"/>
  <c r="D18" i="93"/>
  <c r="G18" i="93"/>
  <c r="B19" i="93"/>
  <c r="C19" i="93"/>
  <c r="D19" i="93"/>
  <c r="G19" i="93"/>
  <c r="B20" i="93"/>
  <c r="C20" i="93"/>
  <c r="D20" i="93"/>
  <c r="G20" i="93"/>
  <c r="B21" i="93"/>
  <c r="C21" i="93"/>
  <c r="D21" i="93"/>
  <c r="G21" i="93"/>
  <c r="B22" i="93"/>
  <c r="C22" i="93"/>
  <c r="D22" i="93"/>
  <c r="G22" i="93"/>
  <c r="B23" i="93"/>
  <c r="C23" i="93"/>
  <c r="D23" i="93"/>
  <c r="G23" i="93"/>
  <c r="B24" i="93"/>
  <c r="C24" i="93"/>
  <c r="D24" i="93"/>
  <c r="G24" i="93"/>
  <c r="B25" i="93"/>
  <c r="C25" i="93"/>
  <c r="D25" i="93"/>
  <c r="G25" i="93"/>
  <c r="B26" i="93"/>
  <c r="C26" i="93"/>
  <c r="D26" i="93"/>
  <c r="G26" i="93"/>
  <c r="B27" i="93"/>
  <c r="C27" i="93"/>
  <c r="D27" i="93"/>
  <c r="G27" i="93"/>
  <c r="B28" i="93"/>
  <c r="C28" i="93"/>
  <c r="D28" i="93"/>
  <c r="G28" i="93"/>
  <c r="B29" i="93"/>
  <c r="C29" i="93"/>
  <c r="D29" i="93"/>
  <c r="G29" i="93"/>
  <c r="B30" i="93"/>
  <c r="C30" i="93"/>
  <c r="D30" i="93"/>
  <c r="G30" i="93"/>
  <c r="B31" i="93"/>
  <c r="C31" i="93"/>
  <c r="D31" i="93"/>
  <c r="G31" i="93"/>
  <c r="B32" i="93"/>
  <c r="C32" i="93"/>
  <c r="D32" i="93"/>
  <c r="G32" i="93"/>
  <c r="B33" i="93"/>
  <c r="C33" i="93"/>
  <c r="D33" i="93"/>
  <c r="G33" i="93"/>
  <c r="B34" i="93"/>
  <c r="C34" i="93"/>
  <c r="D34" i="93"/>
  <c r="G34" i="93"/>
  <c r="B35" i="93"/>
  <c r="C35" i="93"/>
  <c r="D35" i="93"/>
  <c r="G35" i="93"/>
  <c r="B36" i="93"/>
  <c r="C36" i="93"/>
  <c r="D36" i="93"/>
  <c r="G36" i="93"/>
  <c r="B37" i="93"/>
  <c r="C37" i="93"/>
  <c r="D37" i="93"/>
  <c r="G37" i="93"/>
  <c r="B38" i="93"/>
  <c r="C38" i="93"/>
  <c r="D38" i="93"/>
  <c r="G38" i="93"/>
  <c r="B39" i="93"/>
  <c r="C39" i="93"/>
  <c r="D39" i="93"/>
  <c r="G39" i="93"/>
  <c r="B40" i="93"/>
  <c r="C40" i="93"/>
  <c r="D40" i="93"/>
  <c r="G40" i="93"/>
  <c r="B41" i="93"/>
  <c r="C41" i="93"/>
  <c r="D41" i="93"/>
  <c r="G41" i="93"/>
  <c r="H41" i="93"/>
  <c r="K41" i="93"/>
  <c r="L41" i="93"/>
  <c r="M41" i="93"/>
  <c r="N41" i="93"/>
  <c r="O41" i="93"/>
  <c r="P41" i="93"/>
  <c r="A41" i="93" s="1"/>
  <c r="B42" i="93"/>
  <c r="C42" i="93"/>
  <c r="D42" i="93"/>
  <c r="G42" i="93"/>
  <c r="B43" i="93"/>
  <c r="C43" i="93"/>
  <c r="D43" i="93"/>
  <c r="G43" i="93"/>
  <c r="B44" i="93"/>
  <c r="C44" i="93"/>
  <c r="D44" i="93"/>
  <c r="G44" i="93"/>
  <c r="B45" i="93"/>
  <c r="C45" i="93"/>
  <c r="D45" i="93"/>
  <c r="G45" i="93"/>
  <c r="B46" i="93"/>
  <c r="C46" i="93"/>
  <c r="D46" i="93"/>
  <c r="G46" i="93"/>
  <c r="B47" i="93"/>
  <c r="C47" i="93"/>
  <c r="D47" i="93"/>
  <c r="G47" i="93"/>
  <c r="B48" i="93"/>
  <c r="C48" i="93"/>
  <c r="D48" i="93"/>
  <c r="G48" i="93"/>
  <c r="B49" i="93"/>
  <c r="C49" i="93"/>
  <c r="D49" i="93"/>
  <c r="G49" i="93"/>
  <c r="B50" i="93"/>
  <c r="C50" i="93"/>
  <c r="D50" i="93"/>
  <c r="G50" i="93"/>
  <c r="B51" i="93"/>
  <c r="C51" i="93"/>
  <c r="D51" i="93"/>
  <c r="G51" i="93"/>
  <c r="B52" i="93"/>
  <c r="C52" i="93"/>
  <c r="D52" i="93"/>
  <c r="G52" i="93"/>
  <c r="B53" i="93"/>
  <c r="C53" i="93"/>
  <c r="D53" i="93"/>
  <c r="G53" i="93"/>
  <c r="B54" i="93"/>
  <c r="C54" i="93"/>
  <c r="D54" i="93"/>
  <c r="G54" i="93"/>
  <c r="B55" i="93"/>
  <c r="C55" i="93"/>
  <c r="D55" i="93"/>
  <c r="G55" i="93"/>
  <c r="B56" i="93"/>
  <c r="C56" i="93"/>
  <c r="D56" i="93"/>
  <c r="G56" i="93"/>
  <c r="B57" i="93"/>
  <c r="C57" i="93"/>
  <c r="D57" i="93"/>
  <c r="G57" i="93"/>
  <c r="B58" i="93"/>
  <c r="C58" i="93"/>
  <c r="D58" i="93"/>
  <c r="G58" i="93"/>
  <c r="B59" i="93"/>
  <c r="C59" i="93"/>
  <c r="D59" i="93"/>
  <c r="G59" i="93"/>
  <c r="H59" i="93"/>
  <c r="K59" i="93"/>
  <c r="L59" i="93"/>
  <c r="M59" i="93"/>
  <c r="N59" i="93"/>
  <c r="O59" i="93"/>
  <c r="P59" i="93"/>
  <c r="A59" i="93" s="1"/>
  <c r="B60" i="93"/>
  <c r="C60" i="93"/>
  <c r="D60" i="93"/>
  <c r="G60" i="93"/>
  <c r="B61" i="93"/>
  <c r="C61" i="93"/>
  <c r="D61" i="93"/>
  <c r="G61" i="93"/>
  <c r="B62" i="93"/>
  <c r="C62" i="93"/>
  <c r="D62" i="93"/>
  <c r="G62" i="93"/>
  <c r="B63" i="93"/>
  <c r="C63" i="93"/>
  <c r="D63" i="93"/>
  <c r="G63" i="93"/>
  <c r="B64" i="93"/>
  <c r="C64" i="93"/>
  <c r="D64" i="93"/>
  <c r="G64" i="93"/>
  <c r="B65" i="93"/>
  <c r="C65" i="93"/>
  <c r="D65" i="93"/>
  <c r="G65" i="93"/>
  <c r="B66" i="93"/>
  <c r="C66" i="93"/>
  <c r="D66" i="93"/>
  <c r="G66" i="93"/>
  <c r="B16" i="95"/>
  <c r="C16" i="95"/>
  <c r="D16" i="95"/>
  <c r="B17" i="95"/>
  <c r="C17" i="95"/>
  <c r="D17" i="95"/>
  <c r="B18" i="95"/>
  <c r="C18" i="95"/>
  <c r="D18" i="95"/>
  <c r="B19" i="95"/>
  <c r="C19" i="95"/>
  <c r="D19" i="95"/>
  <c r="B20" i="95"/>
  <c r="C20" i="95"/>
  <c r="D20" i="95"/>
  <c r="B21" i="95"/>
  <c r="C21" i="95"/>
  <c r="D21" i="95"/>
  <c r="B22" i="95"/>
  <c r="C22" i="95"/>
  <c r="D22" i="95"/>
  <c r="H22" i="95"/>
  <c r="K22" i="95"/>
  <c r="L22" i="95"/>
  <c r="M22" i="95"/>
  <c r="N22" i="95"/>
  <c r="O22" i="95"/>
  <c r="P22" i="95"/>
  <c r="B23" i="95"/>
  <c r="C23" i="95"/>
  <c r="D23" i="95"/>
  <c r="H23" i="95"/>
  <c r="K23" i="95"/>
  <c r="L23" i="95"/>
  <c r="M23" i="95"/>
  <c r="N23" i="95"/>
  <c r="O23" i="95"/>
  <c r="P23" i="95"/>
  <c r="B15" i="95"/>
  <c r="C15" i="95"/>
  <c r="D15" i="95"/>
  <c r="B16" i="51"/>
  <c r="C16" i="51"/>
  <c r="D16" i="51"/>
  <c r="G16" i="51"/>
  <c r="H16" i="51"/>
  <c r="K16" i="51"/>
  <c r="L16" i="51"/>
  <c r="M16" i="51"/>
  <c r="N16" i="51"/>
  <c r="O16" i="51"/>
  <c r="P16" i="51"/>
  <c r="B17" i="51"/>
  <c r="C17" i="51"/>
  <c r="D17" i="51"/>
  <c r="G17" i="51"/>
  <c r="B18" i="51"/>
  <c r="C18" i="51"/>
  <c r="D18" i="51"/>
  <c r="G18" i="51"/>
  <c r="H18" i="51"/>
  <c r="K18" i="51"/>
  <c r="L18" i="51"/>
  <c r="M18" i="51"/>
  <c r="N18" i="51"/>
  <c r="O18" i="51"/>
  <c r="P18" i="51"/>
  <c r="A18" i="51" s="1"/>
  <c r="B19" i="51"/>
  <c r="C19" i="51"/>
  <c r="D19" i="51"/>
  <c r="G19" i="51"/>
  <c r="H19" i="51"/>
  <c r="B20" i="51"/>
  <c r="C20" i="51"/>
  <c r="D20" i="51"/>
  <c r="G20" i="51"/>
  <c r="B21" i="51"/>
  <c r="C21" i="51"/>
  <c r="D21" i="51"/>
  <c r="G21" i="51"/>
  <c r="B22" i="51"/>
  <c r="C22" i="51"/>
  <c r="D22" i="51"/>
  <c r="G22" i="51"/>
  <c r="B23" i="51"/>
  <c r="C23" i="51"/>
  <c r="D23" i="51"/>
  <c r="G23" i="51"/>
  <c r="B24" i="51"/>
  <c r="C24" i="51"/>
  <c r="D24" i="51"/>
  <c r="G24" i="51"/>
  <c r="B25" i="51"/>
  <c r="C25" i="51"/>
  <c r="D25" i="51"/>
  <c r="G25" i="51"/>
  <c r="B26" i="51"/>
  <c r="C26" i="51"/>
  <c r="D26" i="51"/>
  <c r="G26" i="51"/>
  <c r="H26" i="51"/>
  <c r="K26" i="51"/>
  <c r="L26" i="51"/>
  <c r="M26" i="51"/>
  <c r="N26" i="51"/>
  <c r="O26" i="51"/>
  <c r="P26" i="51"/>
  <c r="A26" i="51" s="1"/>
  <c r="B27" i="51"/>
  <c r="C27" i="51"/>
  <c r="D27" i="51"/>
  <c r="G27" i="51"/>
  <c r="B28" i="51"/>
  <c r="C28" i="51"/>
  <c r="D28" i="51"/>
  <c r="G28" i="51"/>
  <c r="B29" i="51"/>
  <c r="C29" i="51"/>
  <c r="D29" i="51"/>
  <c r="G29" i="51"/>
  <c r="B30" i="51"/>
  <c r="C30" i="51"/>
  <c r="D30" i="51"/>
  <c r="G30" i="51"/>
  <c r="H30" i="51"/>
  <c r="K30" i="51"/>
  <c r="L30" i="51"/>
  <c r="M30" i="51"/>
  <c r="N30" i="51"/>
  <c r="O30" i="51"/>
  <c r="P30" i="51"/>
  <c r="A30" i="51" s="1"/>
  <c r="B31" i="51"/>
  <c r="C31" i="51"/>
  <c r="D31" i="51"/>
  <c r="G31" i="51"/>
  <c r="B32" i="51"/>
  <c r="C32" i="51"/>
  <c r="D32" i="51"/>
  <c r="G32" i="51"/>
  <c r="B33" i="51"/>
  <c r="C33" i="51"/>
  <c r="D33" i="51"/>
  <c r="G33" i="51"/>
  <c r="B34" i="51"/>
  <c r="C34" i="51"/>
  <c r="D34" i="51"/>
  <c r="G34" i="51"/>
  <c r="B35" i="51"/>
  <c r="C35" i="51"/>
  <c r="D35" i="51"/>
  <c r="G35" i="51"/>
  <c r="B36" i="51"/>
  <c r="C36" i="51"/>
  <c r="D36" i="51"/>
  <c r="G36" i="51"/>
  <c r="H36" i="51"/>
  <c r="K36" i="51"/>
  <c r="L36" i="51"/>
  <c r="M36" i="51"/>
  <c r="N36" i="51"/>
  <c r="O36" i="51"/>
  <c r="P36" i="51"/>
  <c r="A36" i="51" s="1"/>
  <c r="B37" i="51"/>
  <c r="C37" i="51"/>
  <c r="D37" i="51"/>
  <c r="G37" i="51"/>
  <c r="B38" i="51"/>
  <c r="C38" i="51"/>
  <c r="D38" i="51"/>
  <c r="G38" i="51"/>
  <c r="H38" i="51"/>
  <c r="K38" i="51"/>
  <c r="L38" i="51"/>
  <c r="M38" i="51"/>
  <c r="N38" i="51"/>
  <c r="O38" i="51"/>
  <c r="P38" i="51"/>
  <c r="A38" i="51" s="1"/>
  <c r="B14" i="47"/>
  <c r="C14" i="47"/>
  <c r="D14" i="47"/>
  <c r="G14" i="47"/>
  <c r="H14" i="47"/>
  <c r="K14" i="47"/>
  <c r="L14" i="47"/>
  <c r="M14" i="47"/>
  <c r="N14" i="47"/>
  <c r="O14" i="47"/>
  <c r="P14" i="47"/>
  <c r="A14" i="47" s="1"/>
  <c r="B16" i="45"/>
  <c r="C16" i="45"/>
  <c r="D16" i="45"/>
  <c r="H16" i="45"/>
  <c r="K16" i="45"/>
  <c r="L16" i="45"/>
  <c r="M16" i="45"/>
  <c r="N16" i="45"/>
  <c r="O16" i="45"/>
  <c r="P16" i="45"/>
  <c r="A16" i="45" s="1"/>
  <c r="B17" i="45"/>
  <c r="C17" i="45"/>
  <c r="D17" i="45"/>
  <c r="H17" i="45"/>
  <c r="K17" i="45"/>
  <c r="L17" i="45"/>
  <c r="M17" i="45"/>
  <c r="N17" i="45"/>
  <c r="O17" i="45"/>
  <c r="P17" i="45"/>
  <c r="B18" i="45"/>
  <c r="C18" i="45"/>
  <c r="D18" i="45"/>
  <c r="H18" i="45"/>
  <c r="K18" i="45"/>
  <c r="L18" i="45"/>
  <c r="M18" i="45"/>
  <c r="N18" i="45"/>
  <c r="O18" i="45"/>
  <c r="P18" i="45"/>
  <c r="A18" i="45" s="1"/>
  <c r="B19" i="45"/>
  <c r="C19" i="45"/>
  <c r="D19" i="45"/>
  <c r="B20" i="45"/>
  <c r="C20" i="45"/>
  <c r="D20" i="45"/>
  <c r="B21" i="45"/>
  <c r="C21" i="45"/>
  <c r="D21" i="45"/>
  <c r="B22" i="45"/>
  <c r="C22" i="45"/>
  <c r="D22" i="45"/>
  <c r="B23" i="45"/>
  <c r="C23" i="45"/>
  <c r="D23" i="45"/>
  <c r="B24" i="45"/>
  <c r="C24" i="45"/>
  <c r="D24" i="45"/>
  <c r="H24" i="45"/>
  <c r="K24" i="45"/>
  <c r="L24" i="45"/>
  <c r="M24" i="45"/>
  <c r="N24" i="45"/>
  <c r="O24" i="45"/>
  <c r="P24" i="45"/>
  <c r="A24" i="45" s="1"/>
  <c r="B25" i="45"/>
  <c r="C25" i="45"/>
  <c r="D25" i="45"/>
  <c r="B26" i="45"/>
  <c r="C26" i="45"/>
  <c r="D26" i="45"/>
  <c r="B27" i="45"/>
  <c r="C27" i="45"/>
  <c r="D27" i="45"/>
  <c r="B28" i="45"/>
  <c r="C28" i="45"/>
  <c r="D28" i="45"/>
  <c r="B29" i="45"/>
  <c r="C29" i="45"/>
  <c r="D29" i="45"/>
  <c r="B30" i="45"/>
  <c r="C30" i="45"/>
  <c r="D30" i="45"/>
  <c r="H30" i="45"/>
  <c r="K30" i="45"/>
  <c r="L30" i="45"/>
  <c r="M30" i="45"/>
  <c r="N30" i="45"/>
  <c r="O30" i="45"/>
  <c r="P30" i="45"/>
  <c r="A30" i="45" s="1"/>
  <c r="B14" i="100"/>
  <c r="C14" i="100"/>
  <c r="D14" i="100"/>
  <c r="H14" i="100"/>
  <c r="K14" i="100"/>
  <c r="L14" i="100"/>
  <c r="M14" i="100"/>
  <c r="N14" i="100"/>
  <c r="O14" i="100"/>
  <c r="P14" i="100"/>
  <c r="A14" i="100" s="1"/>
  <c r="B15" i="100"/>
  <c r="C15" i="100"/>
  <c r="D15" i="100"/>
  <c r="H15" i="100"/>
  <c r="B16" i="100"/>
  <c r="C16" i="100"/>
  <c r="D16" i="100"/>
  <c r="B17" i="100"/>
  <c r="C17" i="100"/>
  <c r="D17" i="100"/>
  <c r="H17" i="100"/>
  <c r="K17" i="100"/>
  <c r="L17" i="100"/>
  <c r="M17" i="100"/>
  <c r="N17" i="100"/>
  <c r="O17" i="100"/>
  <c r="P17" i="100"/>
  <c r="A17" i="100" s="1"/>
  <c r="B16" i="6"/>
  <c r="C16" i="6"/>
  <c r="D16" i="6"/>
  <c r="B17" i="6"/>
  <c r="C17" i="6"/>
  <c r="D17" i="6"/>
  <c r="B18" i="6"/>
  <c r="C18" i="6"/>
  <c r="D18" i="6"/>
  <c r="B19" i="6"/>
  <c r="C19" i="6"/>
  <c r="D19" i="6"/>
  <c r="B20" i="6"/>
  <c r="C20" i="6"/>
  <c r="D20" i="6"/>
  <c r="B21" i="6"/>
  <c r="C21" i="6"/>
  <c r="D21" i="6"/>
  <c r="B22" i="6"/>
  <c r="C22" i="6"/>
  <c r="D22" i="6"/>
  <c r="B23" i="6"/>
  <c r="C23" i="6"/>
  <c r="D23" i="6"/>
  <c r="H23" i="6"/>
  <c r="K23" i="6"/>
  <c r="L23" i="6"/>
  <c r="M23" i="6"/>
  <c r="N23" i="6"/>
  <c r="O23" i="6"/>
  <c r="P23" i="6"/>
  <c r="A23" i="6" s="1"/>
  <c r="B24" i="6"/>
  <c r="C24" i="6"/>
  <c r="D24" i="6"/>
  <c r="B25" i="6"/>
  <c r="C25" i="6"/>
  <c r="D25" i="6"/>
  <c r="H25" i="6"/>
  <c r="K25" i="6"/>
  <c r="L25" i="6"/>
  <c r="M25" i="6"/>
  <c r="N25" i="6"/>
  <c r="O25" i="6"/>
  <c r="P25" i="6"/>
  <c r="A25" i="6" s="1"/>
  <c r="B26" i="6"/>
  <c r="C26" i="6"/>
  <c r="D26" i="6"/>
  <c r="B27" i="6"/>
  <c r="C27" i="6"/>
  <c r="D27" i="6"/>
  <c r="B28" i="6"/>
  <c r="C28" i="6"/>
  <c r="D28" i="6"/>
  <c r="H28" i="6"/>
  <c r="K28" i="6"/>
  <c r="L28" i="6"/>
  <c r="M28" i="6"/>
  <c r="N28" i="6"/>
  <c r="O28" i="6"/>
  <c r="P28" i="6"/>
  <c r="A28" i="6" s="1"/>
  <c r="B29" i="6"/>
  <c r="C29" i="6"/>
  <c r="D29" i="6"/>
  <c r="B30" i="6"/>
  <c r="C30" i="6"/>
  <c r="D30" i="6"/>
  <c r="B31" i="6"/>
  <c r="C31" i="6"/>
  <c r="D31" i="6"/>
  <c r="B16" i="41"/>
  <c r="C16" i="41"/>
  <c r="D16" i="41"/>
  <c r="G16" i="41"/>
  <c r="B17" i="41"/>
  <c r="C17" i="41"/>
  <c r="D17" i="41"/>
  <c r="G17" i="41"/>
  <c r="B18" i="41"/>
  <c r="C18" i="41"/>
  <c r="D18" i="41"/>
  <c r="G18" i="41"/>
  <c r="B19" i="41"/>
  <c r="C19" i="41"/>
  <c r="D19" i="41"/>
  <c r="G19" i="41"/>
  <c r="B20" i="41"/>
  <c r="C20" i="41"/>
  <c r="D20" i="41"/>
  <c r="G20" i="41"/>
  <c r="H20" i="41"/>
  <c r="K20" i="41"/>
  <c r="L20" i="41"/>
  <c r="M20" i="41"/>
  <c r="N20" i="41"/>
  <c r="O20" i="41"/>
  <c r="P20" i="41"/>
  <c r="A20" i="41" s="1"/>
  <c r="B21" i="41"/>
  <c r="C21" i="41"/>
  <c r="D21" i="41"/>
  <c r="G21" i="41"/>
  <c r="B22" i="41"/>
  <c r="C22" i="41"/>
  <c r="D22" i="41"/>
  <c r="G22" i="41"/>
  <c r="B23" i="41"/>
  <c r="C23" i="41"/>
  <c r="D23" i="41"/>
  <c r="G23" i="41"/>
  <c r="B24" i="41"/>
  <c r="C24" i="41"/>
  <c r="D24" i="41"/>
  <c r="G24" i="41"/>
  <c r="B25" i="41"/>
  <c r="C25" i="41"/>
  <c r="D25" i="41"/>
  <c r="G25" i="41"/>
  <c r="B26" i="41"/>
  <c r="C26" i="41"/>
  <c r="D26" i="41"/>
  <c r="G26" i="41"/>
  <c r="B27" i="41"/>
  <c r="C27" i="41"/>
  <c r="D27" i="41"/>
  <c r="G27" i="41"/>
  <c r="B28" i="41"/>
  <c r="C28" i="41"/>
  <c r="D28" i="41"/>
  <c r="G28" i="41"/>
  <c r="B29" i="41"/>
  <c r="C29" i="41"/>
  <c r="D29" i="41"/>
  <c r="G29" i="41"/>
  <c r="B30" i="41"/>
  <c r="C30" i="41"/>
  <c r="D30" i="41"/>
  <c r="G30" i="41"/>
  <c r="B31" i="41"/>
  <c r="C31" i="41"/>
  <c r="D31" i="41"/>
  <c r="G31" i="41"/>
  <c r="B32" i="41"/>
  <c r="C32" i="41"/>
  <c r="D32" i="41"/>
  <c r="G32" i="41"/>
  <c r="H32" i="41"/>
  <c r="K32" i="41"/>
  <c r="L32" i="41"/>
  <c r="M32" i="41"/>
  <c r="N32" i="41"/>
  <c r="O32" i="41"/>
  <c r="P32" i="41"/>
  <c r="A32" i="41" s="1"/>
  <c r="B33" i="41"/>
  <c r="C33" i="41"/>
  <c r="D33" i="41"/>
  <c r="G33" i="41"/>
  <c r="B34" i="41"/>
  <c r="C34" i="41"/>
  <c r="D34" i="41"/>
  <c r="G34" i="41"/>
  <c r="B35" i="41"/>
  <c r="C35" i="41"/>
  <c r="D35" i="41"/>
  <c r="G35" i="41"/>
  <c r="H35" i="41"/>
  <c r="K35" i="41"/>
  <c r="L35" i="41"/>
  <c r="M35" i="41"/>
  <c r="N35" i="41"/>
  <c r="O35" i="41"/>
  <c r="P35" i="41"/>
  <c r="A35" i="41" s="1"/>
  <c r="B36" i="41"/>
  <c r="C36" i="41"/>
  <c r="D36" i="41"/>
  <c r="G36" i="41"/>
  <c r="B37" i="41"/>
  <c r="C37" i="41"/>
  <c r="D37" i="41"/>
  <c r="G37" i="41"/>
  <c r="B38" i="41"/>
  <c r="C38" i="41"/>
  <c r="D38" i="41"/>
  <c r="G38" i="41"/>
  <c r="B39" i="41"/>
  <c r="C39" i="41"/>
  <c r="D39" i="41"/>
  <c r="G39" i="41"/>
  <c r="B40" i="41"/>
  <c r="C40" i="41"/>
  <c r="D40" i="41"/>
  <c r="G40" i="41"/>
  <c r="B41" i="41"/>
  <c r="C41" i="41"/>
  <c r="D41" i="41"/>
  <c r="G41" i="41"/>
  <c r="B42" i="41"/>
  <c r="C42" i="41"/>
  <c r="D42" i="41"/>
  <c r="G42" i="41"/>
  <c r="B43" i="41"/>
  <c r="C43" i="41"/>
  <c r="D43" i="41"/>
  <c r="G43" i="41"/>
  <c r="B44" i="41"/>
  <c r="C44" i="41"/>
  <c r="D44" i="41"/>
  <c r="G44" i="41"/>
  <c r="B45" i="41"/>
  <c r="C45" i="41"/>
  <c r="D45" i="41"/>
  <c r="G45" i="41"/>
  <c r="H45" i="41"/>
  <c r="K45" i="41"/>
  <c r="L45" i="41"/>
  <c r="M45" i="41"/>
  <c r="N45" i="41"/>
  <c r="O45" i="41"/>
  <c r="P45" i="41"/>
  <c r="A45" i="41" s="1"/>
  <c r="B46" i="41"/>
  <c r="C46" i="41"/>
  <c r="D46" i="41"/>
  <c r="G46" i="41"/>
  <c r="B47" i="41"/>
  <c r="C47" i="41"/>
  <c r="D47" i="41"/>
  <c r="G47" i="41"/>
  <c r="B48" i="41"/>
  <c r="C48" i="41"/>
  <c r="D48" i="41"/>
  <c r="G48" i="41"/>
  <c r="B49" i="41"/>
  <c r="C49" i="41"/>
  <c r="D49" i="41"/>
  <c r="G49" i="41"/>
  <c r="B50" i="41"/>
  <c r="C50" i="41"/>
  <c r="D50" i="41"/>
  <c r="G50" i="41"/>
  <c r="B51" i="41"/>
  <c r="C51" i="41"/>
  <c r="D51" i="41"/>
  <c r="G51" i="41"/>
  <c r="B52" i="41"/>
  <c r="C52" i="41"/>
  <c r="D52" i="41"/>
  <c r="G52" i="41"/>
  <c r="B53" i="41"/>
  <c r="C53" i="41"/>
  <c r="D53" i="41"/>
  <c r="G53" i="41"/>
  <c r="H53" i="41"/>
  <c r="K53" i="41"/>
  <c r="L53" i="41"/>
  <c r="M53" i="41"/>
  <c r="N53" i="41"/>
  <c r="O53" i="41"/>
  <c r="P53" i="41"/>
  <c r="A53" i="41" s="1"/>
  <c r="B54" i="41"/>
  <c r="C54" i="41"/>
  <c r="D54" i="41"/>
  <c r="G54" i="41"/>
  <c r="B55" i="41"/>
  <c r="C55" i="41"/>
  <c r="D55" i="41"/>
  <c r="G55" i="41"/>
  <c r="B56" i="41"/>
  <c r="C56" i="41"/>
  <c r="D56" i="41"/>
  <c r="G56" i="41"/>
  <c r="B57" i="41"/>
  <c r="C57" i="41"/>
  <c r="D57" i="41"/>
  <c r="G57" i="41"/>
  <c r="B58" i="41"/>
  <c r="C58" i="41"/>
  <c r="D58" i="41"/>
  <c r="G58" i="41"/>
  <c r="B59" i="41"/>
  <c r="C59" i="41"/>
  <c r="D59" i="41"/>
  <c r="G59" i="41"/>
  <c r="B60" i="41"/>
  <c r="C60" i="41"/>
  <c r="D60" i="41"/>
  <c r="G60" i="41"/>
  <c r="B61" i="41"/>
  <c r="C61" i="41"/>
  <c r="D61" i="41"/>
  <c r="G61" i="41"/>
  <c r="B62" i="41"/>
  <c r="C62" i="41"/>
  <c r="D62" i="41"/>
  <c r="G62" i="41"/>
  <c r="B63" i="41"/>
  <c r="C63" i="41"/>
  <c r="D63" i="41"/>
  <c r="G63" i="41"/>
  <c r="B64" i="41"/>
  <c r="C64" i="41"/>
  <c r="D64" i="41"/>
  <c r="G64" i="41"/>
  <c r="B65" i="41"/>
  <c r="C65" i="41"/>
  <c r="D65" i="41"/>
  <c r="G65" i="41"/>
  <c r="B66" i="41"/>
  <c r="C66" i="41"/>
  <c r="D66" i="41"/>
  <c r="G66" i="41"/>
  <c r="H66" i="41"/>
  <c r="K66" i="41"/>
  <c r="L66" i="41"/>
  <c r="M66" i="41"/>
  <c r="N66" i="41"/>
  <c r="O66" i="41"/>
  <c r="P66" i="41"/>
  <c r="A66" i="41" s="1"/>
  <c r="B67" i="41"/>
  <c r="C67" i="41"/>
  <c r="D67" i="41"/>
  <c r="G67" i="41"/>
  <c r="B68" i="41"/>
  <c r="C68" i="41"/>
  <c r="D68" i="41"/>
  <c r="G68" i="41"/>
  <c r="B69" i="41"/>
  <c r="C69" i="41"/>
  <c r="D69" i="41"/>
  <c r="G69" i="41"/>
  <c r="B70" i="41"/>
  <c r="C70" i="41"/>
  <c r="D70" i="41"/>
  <c r="G70" i="41"/>
  <c r="B71" i="41"/>
  <c r="C71" i="41"/>
  <c r="D71" i="41"/>
  <c r="G71" i="41"/>
  <c r="B72" i="41"/>
  <c r="C72" i="41"/>
  <c r="D72" i="41"/>
  <c r="G72" i="41"/>
  <c r="B73" i="41"/>
  <c r="C73" i="41"/>
  <c r="D73" i="41"/>
  <c r="G73" i="41"/>
  <c r="B74" i="41"/>
  <c r="C74" i="41"/>
  <c r="D74" i="41"/>
  <c r="G74" i="41"/>
  <c r="B75" i="41"/>
  <c r="C75" i="41"/>
  <c r="D75" i="41"/>
  <c r="G75" i="41"/>
  <c r="B76" i="41"/>
  <c r="C76" i="41"/>
  <c r="D76" i="41"/>
  <c r="G76" i="41"/>
  <c r="H76" i="41"/>
  <c r="K76" i="41"/>
  <c r="L76" i="41"/>
  <c r="M76" i="41"/>
  <c r="N76" i="41"/>
  <c r="O76" i="41"/>
  <c r="P76" i="41"/>
  <c r="A76" i="41" s="1"/>
  <c r="B77" i="41"/>
  <c r="C77" i="41"/>
  <c r="D77" i="41"/>
  <c r="G77" i="41"/>
  <c r="B78" i="41"/>
  <c r="C78" i="41"/>
  <c r="D78" i="41"/>
  <c r="G78" i="41"/>
  <c r="B79" i="41"/>
  <c r="C79" i="41"/>
  <c r="D79" i="41"/>
  <c r="G79" i="41"/>
  <c r="H79" i="41"/>
  <c r="K79" i="41"/>
  <c r="L79" i="41"/>
  <c r="M79" i="41"/>
  <c r="N79" i="41"/>
  <c r="O79" i="41"/>
  <c r="P79" i="41"/>
  <c r="A79" i="41" s="1"/>
  <c r="B80" i="41"/>
  <c r="C80" i="41"/>
  <c r="D80" i="41"/>
  <c r="G80" i="41"/>
  <c r="H80" i="41"/>
  <c r="K80" i="41"/>
  <c r="L80" i="41"/>
  <c r="M80" i="41"/>
  <c r="N80" i="41"/>
  <c r="O80" i="41"/>
  <c r="P80" i="41"/>
  <c r="B81" i="41"/>
  <c r="C81" i="41"/>
  <c r="D81" i="41"/>
  <c r="G81" i="41"/>
  <c r="B82" i="41"/>
  <c r="C82" i="41"/>
  <c r="D82" i="41"/>
  <c r="G82" i="41"/>
  <c r="H82" i="41"/>
  <c r="K82" i="41"/>
  <c r="L82" i="41"/>
  <c r="M82" i="41"/>
  <c r="N82" i="41"/>
  <c r="O82" i="41"/>
  <c r="P82" i="41"/>
  <c r="A82" i="41" s="1"/>
  <c r="B83" i="41"/>
  <c r="C83" i="41"/>
  <c r="D83" i="41"/>
  <c r="G83" i="41"/>
  <c r="B84" i="41"/>
  <c r="C84" i="41"/>
  <c r="D84" i="41"/>
  <c r="G84" i="41"/>
  <c r="B85" i="41"/>
  <c r="C85" i="41"/>
  <c r="D85" i="41"/>
  <c r="G85" i="41"/>
  <c r="B86" i="41"/>
  <c r="C86" i="41"/>
  <c r="D86" i="41"/>
  <c r="G86" i="41"/>
  <c r="B87" i="41"/>
  <c r="C87" i="41"/>
  <c r="D87" i="41"/>
  <c r="G87" i="41"/>
  <c r="B88" i="41"/>
  <c r="C88" i="41"/>
  <c r="D88" i="41"/>
  <c r="G88" i="41"/>
  <c r="B89" i="41"/>
  <c r="C89" i="41"/>
  <c r="D89" i="41"/>
  <c r="G89" i="41"/>
  <c r="B90" i="41"/>
  <c r="C90" i="41"/>
  <c r="D90" i="41"/>
  <c r="G90" i="41"/>
  <c r="B91" i="41"/>
  <c r="C91" i="41"/>
  <c r="D91" i="41"/>
  <c r="G91" i="41"/>
  <c r="B92" i="41"/>
  <c r="C92" i="41"/>
  <c r="D92" i="41"/>
  <c r="G92" i="41"/>
  <c r="B93" i="41"/>
  <c r="C93" i="41"/>
  <c r="D93" i="41"/>
  <c r="G93" i="41"/>
  <c r="H93" i="41"/>
  <c r="K93" i="41"/>
  <c r="L93" i="41"/>
  <c r="M93" i="41"/>
  <c r="N93" i="41"/>
  <c r="O93" i="41"/>
  <c r="P93" i="41"/>
  <c r="A93" i="41" s="1"/>
  <c r="B94" i="41"/>
  <c r="C94" i="41"/>
  <c r="D94" i="41"/>
  <c r="G94" i="41"/>
  <c r="B95" i="41"/>
  <c r="C95" i="41"/>
  <c r="D95" i="41"/>
  <c r="G95" i="41"/>
  <c r="B96" i="41"/>
  <c r="C96" i="41"/>
  <c r="D96" i="41"/>
  <c r="G96" i="41"/>
  <c r="B97" i="41"/>
  <c r="C97" i="41"/>
  <c r="D97" i="41"/>
  <c r="G97" i="41"/>
  <c r="B98" i="41"/>
  <c r="C98" i="41"/>
  <c r="D98" i="41"/>
  <c r="G98" i="41"/>
  <c r="B99" i="41"/>
  <c r="C99" i="41"/>
  <c r="D99" i="41"/>
  <c r="G99" i="41"/>
  <c r="B100" i="41"/>
  <c r="C100" i="41"/>
  <c r="D100" i="41"/>
  <c r="G100" i="41"/>
  <c r="B101" i="41"/>
  <c r="C101" i="41"/>
  <c r="D101" i="41"/>
  <c r="G101" i="41"/>
  <c r="H101" i="41"/>
  <c r="K101" i="41"/>
  <c r="L101" i="41"/>
  <c r="M101" i="41"/>
  <c r="N101" i="41"/>
  <c r="O101" i="41"/>
  <c r="P101" i="41"/>
  <c r="A101" i="41" s="1"/>
  <c r="B38" i="39"/>
  <c r="C38" i="39"/>
  <c r="D38" i="39"/>
  <c r="H38" i="39"/>
  <c r="K38" i="39"/>
  <c r="L38" i="39"/>
  <c r="M38" i="39"/>
  <c r="N38" i="39"/>
  <c r="O38" i="39"/>
  <c r="P38" i="39"/>
  <c r="A38" i="39" s="1"/>
  <c r="B15" i="39"/>
  <c r="C15" i="39"/>
  <c r="D15" i="39"/>
  <c r="O25" i="44"/>
  <c r="O15" i="100" s="1"/>
  <c r="N25" i="44"/>
  <c r="N15" i="100" s="1"/>
  <c r="L25" i="44"/>
  <c r="L15" i="100" s="1"/>
  <c r="K25" i="44"/>
  <c r="K15" i="100" s="1"/>
  <c r="H25" i="44"/>
  <c r="M25" i="44" s="1"/>
  <c r="P25" i="44" l="1"/>
  <c r="P15" i="100" s="1"/>
  <c r="M15" i="100"/>
  <c r="A19" i="47"/>
  <c r="H101" i="5"/>
  <c r="O101" i="5"/>
  <c r="O87" i="41" s="1"/>
  <c r="H100" i="5"/>
  <c r="H86" i="41" s="1"/>
  <c r="O100" i="5"/>
  <c r="O86" i="41" s="1"/>
  <c r="H99" i="5"/>
  <c r="H85" i="41" s="1"/>
  <c r="O99" i="5"/>
  <c r="O85" i="41" s="1"/>
  <c r="H98" i="5"/>
  <c r="O98" i="5"/>
  <c r="O84" i="41" s="1"/>
  <c r="K101" i="5" l="1"/>
  <c r="K87" i="41" s="1"/>
  <c r="H87" i="41"/>
  <c r="K98" i="5"/>
  <c r="K84" i="41" s="1"/>
  <c r="H84" i="41"/>
  <c r="M99" i="5"/>
  <c r="M85" i="41" s="1"/>
  <c r="M100" i="5"/>
  <c r="M86" i="41" s="1"/>
  <c r="L101" i="5"/>
  <c r="L87" i="41" s="1"/>
  <c r="M101" i="5"/>
  <c r="N101" i="5"/>
  <c r="N87" i="41" s="1"/>
  <c r="K100" i="5"/>
  <c r="K86" i="41" s="1"/>
  <c r="L100" i="5"/>
  <c r="L86" i="41" s="1"/>
  <c r="K99" i="5"/>
  <c r="K85" i="41" s="1"/>
  <c r="N100" i="5"/>
  <c r="L99" i="5"/>
  <c r="L85" i="41" s="1"/>
  <c r="N99" i="5"/>
  <c r="N85" i="41" s="1"/>
  <c r="N98" i="5"/>
  <c r="N84" i="41" s="1"/>
  <c r="L98" i="5"/>
  <c r="L84" i="41" s="1"/>
  <c r="M98" i="5"/>
  <c r="M84" i="41" s="1"/>
  <c r="P100" i="5" l="1"/>
  <c r="P86" i="41" s="1"/>
  <c r="N86" i="41"/>
  <c r="P101" i="5"/>
  <c r="P87" i="41" s="1"/>
  <c r="M87" i="41"/>
  <c r="P99" i="5"/>
  <c r="P85" i="41" s="1"/>
  <c r="P98" i="5"/>
  <c r="P84" i="41" s="1"/>
  <c r="H105" i="5"/>
  <c r="H91" i="41" s="1"/>
  <c r="O93" i="5"/>
  <c r="O27" i="99" s="1"/>
  <c r="N93" i="5"/>
  <c r="N27" i="99" s="1"/>
  <c r="L93" i="5"/>
  <c r="L27" i="99" s="1"/>
  <c r="H93" i="5"/>
  <c r="O25" i="47"/>
  <c r="N25" i="47"/>
  <c r="L25" i="47"/>
  <c r="H40" i="12"/>
  <c r="H40" i="93" s="1"/>
  <c r="O27" i="13"/>
  <c r="O27" i="107" s="1"/>
  <c r="N27" i="13"/>
  <c r="N27" i="107" s="1"/>
  <c r="L27" i="13"/>
  <c r="L27" i="107" s="1"/>
  <c r="H27" i="13"/>
  <c r="O26" i="13"/>
  <c r="O26" i="107" s="1"/>
  <c r="N26" i="13"/>
  <c r="N26" i="107" s="1"/>
  <c r="L26" i="13"/>
  <c r="L26" i="107" s="1"/>
  <c r="H26" i="13"/>
  <c r="H38" i="13"/>
  <c r="N38" i="13"/>
  <c r="N38" i="107" s="1"/>
  <c r="L38" i="13"/>
  <c r="L38" i="107" s="1"/>
  <c r="O38" i="13"/>
  <c r="O38" i="107" s="1"/>
  <c r="O31" i="13"/>
  <c r="O31" i="107" s="1"/>
  <c r="N31" i="13"/>
  <c r="N31" i="107" s="1"/>
  <c r="L31" i="13"/>
  <c r="L31" i="107" s="1"/>
  <c r="H31" i="13"/>
  <c r="O33" i="13"/>
  <c r="O33" i="107" s="1"/>
  <c r="N33" i="13"/>
  <c r="N33" i="107" s="1"/>
  <c r="L33" i="13"/>
  <c r="L33" i="107" s="1"/>
  <c r="H33" i="13"/>
  <c r="O32" i="13"/>
  <c r="O32" i="107" s="1"/>
  <c r="N32" i="13"/>
  <c r="N32" i="107" s="1"/>
  <c r="L32" i="13"/>
  <c r="L32" i="107" s="1"/>
  <c r="H32" i="13"/>
  <c r="O30" i="13"/>
  <c r="O30" i="107" s="1"/>
  <c r="N30" i="13"/>
  <c r="N30" i="107" s="1"/>
  <c r="L30" i="13"/>
  <c r="L30" i="107" s="1"/>
  <c r="H30" i="13"/>
  <c r="O29" i="13"/>
  <c r="O29" i="107" s="1"/>
  <c r="N29" i="13"/>
  <c r="N29" i="107" s="1"/>
  <c r="L29" i="13"/>
  <c r="L29" i="107" s="1"/>
  <c r="H29" i="13"/>
  <c r="O28" i="13"/>
  <c r="O28" i="107" s="1"/>
  <c r="N28" i="13"/>
  <c r="N28" i="107" s="1"/>
  <c r="L28" i="13"/>
  <c r="L28" i="107" s="1"/>
  <c r="H28" i="13"/>
  <c r="O25" i="13"/>
  <c r="O25" i="107" s="1"/>
  <c r="N25" i="13"/>
  <c r="N25" i="107" s="1"/>
  <c r="L25" i="13"/>
  <c r="L25" i="107" s="1"/>
  <c r="H25" i="13"/>
  <c r="O24" i="13"/>
  <c r="O24" i="107" s="1"/>
  <c r="N24" i="13"/>
  <c r="N24" i="107" s="1"/>
  <c r="L24" i="13"/>
  <c r="L24" i="107" s="1"/>
  <c r="H24" i="13"/>
  <c r="O23" i="13"/>
  <c r="O23" i="107" s="1"/>
  <c r="N23" i="13"/>
  <c r="N23" i="107" s="1"/>
  <c r="L23" i="13"/>
  <c r="L23" i="107" s="1"/>
  <c r="H23" i="13"/>
  <c r="O22" i="13"/>
  <c r="O22" i="107" s="1"/>
  <c r="N22" i="13"/>
  <c r="N22" i="107" s="1"/>
  <c r="L22" i="13"/>
  <c r="L22" i="107" s="1"/>
  <c r="H22" i="13"/>
  <c r="O21" i="13"/>
  <c r="O21" i="107" s="1"/>
  <c r="N21" i="13"/>
  <c r="N21" i="107" s="1"/>
  <c r="L21" i="13"/>
  <c r="L21" i="107" s="1"/>
  <c r="H21" i="13"/>
  <c r="O20" i="13"/>
  <c r="O20" i="107" s="1"/>
  <c r="N20" i="13"/>
  <c r="N20" i="107" s="1"/>
  <c r="L20" i="13"/>
  <c r="L20" i="107" s="1"/>
  <c r="H20" i="13"/>
  <c r="O19" i="13"/>
  <c r="O19" i="107" s="1"/>
  <c r="N19" i="13"/>
  <c r="N19" i="107" s="1"/>
  <c r="L19" i="13"/>
  <c r="L19" i="107" s="1"/>
  <c r="H19" i="13"/>
  <c r="O47" i="12"/>
  <c r="O47" i="93" s="1"/>
  <c r="N47" i="12"/>
  <c r="N47" i="93" s="1"/>
  <c r="L47" i="12"/>
  <c r="L47" i="93" s="1"/>
  <c r="H47" i="12"/>
  <c r="O46" i="12"/>
  <c r="O46" i="93" s="1"/>
  <c r="N46" i="12"/>
  <c r="N46" i="93" s="1"/>
  <c r="L46" i="12"/>
  <c r="L46" i="93" s="1"/>
  <c r="H46" i="12"/>
  <c r="O45" i="12"/>
  <c r="O45" i="93" s="1"/>
  <c r="N45" i="12"/>
  <c r="N45" i="93" s="1"/>
  <c r="L45" i="12"/>
  <c r="L45" i="93" s="1"/>
  <c r="H45" i="12"/>
  <c r="O44" i="12"/>
  <c r="O44" i="93" s="1"/>
  <c r="N44" i="12"/>
  <c r="N44" i="93" s="1"/>
  <c r="L44" i="12"/>
  <c r="L44" i="93" s="1"/>
  <c r="H44" i="12"/>
  <c r="O43" i="12"/>
  <c r="O43" i="93" s="1"/>
  <c r="N43" i="12"/>
  <c r="N43" i="93" s="1"/>
  <c r="L43" i="12"/>
  <c r="L43" i="93" s="1"/>
  <c r="H43" i="12"/>
  <c r="O42" i="12"/>
  <c r="O42" i="93" s="1"/>
  <c r="N42" i="12"/>
  <c r="N42" i="93" s="1"/>
  <c r="L42" i="12"/>
  <c r="L42" i="93" s="1"/>
  <c r="H42" i="12"/>
  <c r="M38" i="13" l="1"/>
  <c r="M38" i="107" s="1"/>
  <c r="H38" i="107"/>
  <c r="K19" i="13"/>
  <c r="K19" i="107" s="1"/>
  <c r="H19" i="107"/>
  <c r="M20" i="13"/>
  <c r="M20" i="107" s="1"/>
  <c r="H20" i="107"/>
  <c r="M21" i="13"/>
  <c r="M21" i="107" s="1"/>
  <c r="H21" i="107"/>
  <c r="K22" i="13"/>
  <c r="K22" i="107" s="1"/>
  <c r="H22" i="107"/>
  <c r="K23" i="13"/>
  <c r="K23" i="107" s="1"/>
  <c r="H23" i="107"/>
  <c r="K24" i="13"/>
  <c r="K24" i="107" s="1"/>
  <c r="H24" i="107"/>
  <c r="M25" i="13"/>
  <c r="M25" i="107" s="1"/>
  <c r="H25" i="107"/>
  <c r="K28" i="13"/>
  <c r="K28" i="107" s="1"/>
  <c r="H28" i="107"/>
  <c r="M29" i="13"/>
  <c r="M29" i="107" s="1"/>
  <c r="H29" i="107"/>
  <c r="M30" i="13"/>
  <c r="M30" i="107" s="1"/>
  <c r="H30" i="107"/>
  <c r="M32" i="13"/>
  <c r="M32" i="107" s="1"/>
  <c r="H32" i="107"/>
  <c r="M33" i="13"/>
  <c r="M33" i="107" s="1"/>
  <c r="H33" i="107"/>
  <c r="M31" i="13"/>
  <c r="M31" i="107" s="1"/>
  <c r="H31" i="107"/>
  <c r="M26" i="13"/>
  <c r="H26" i="107"/>
  <c r="M27" i="13"/>
  <c r="H27" i="107"/>
  <c r="M42" i="12"/>
  <c r="H42" i="93"/>
  <c r="M44" i="12"/>
  <c r="M44" i="93" s="1"/>
  <c r="H44" i="93"/>
  <c r="K45" i="12"/>
  <c r="K45" i="93" s="1"/>
  <c r="H45" i="93"/>
  <c r="M47" i="12"/>
  <c r="M47" i="93" s="1"/>
  <c r="H47" i="93"/>
  <c r="K43" i="12"/>
  <c r="K43" i="93" s="1"/>
  <c r="H43" i="93"/>
  <c r="M46" i="12"/>
  <c r="H46" i="93"/>
  <c r="M25" i="47"/>
  <c r="H25" i="47"/>
  <c r="M93" i="5"/>
  <c r="H27" i="99"/>
  <c r="P93" i="5"/>
  <c r="P27" i="99" s="1"/>
  <c r="M27" i="99"/>
  <c r="K105" i="5"/>
  <c r="K91" i="41" s="1"/>
  <c r="K93" i="5"/>
  <c r="K27" i="99" s="1"/>
  <c r="P25" i="47"/>
  <c r="K25" i="47"/>
  <c r="K27" i="13"/>
  <c r="K27" i="107" s="1"/>
  <c r="K31" i="13"/>
  <c r="K31" i="107" s="1"/>
  <c r="K26" i="13"/>
  <c r="K26" i="107" s="1"/>
  <c r="P38" i="13"/>
  <c r="P38" i="107" s="1"/>
  <c r="K38" i="13"/>
  <c r="K38" i="107" s="1"/>
  <c r="P31" i="13"/>
  <c r="P31" i="107" s="1"/>
  <c r="P20" i="13"/>
  <c r="P20" i="107" s="1"/>
  <c r="P29" i="13"/>
  <c r="P29" i="107" s="1"/>
  <c r="P33" i="13"/>
  <c r="P33" i="107" s="1"/>
  <c r="P25" i="13"/>
  <c r="P25" i="107" s="1"/>
  <c r="P32" i="13"/>
  <c r="P32" i="107" s="1"/>
  <c r="M24" i="13"/>
  <c r="K32" i="13"/>
  <c r="K32" i="107" s="1"/>
  <c r="M22" i="13"/>
  <c r="K29" i="13"/>
  <c r="K29" i="107" s="1"/>
  <c r="K25" i="13"/>
  <c r="K25" i="107" s="1"/>
  <c r="M23" i="13"/>
  <c r="P30" i="13"/>
  <c r="P30" i="107" s="1"/>
  <c r="P21" i="13"/>
  <c r="P21" i="107" s="1"/>
  <c r="M19" i="13"/>
  <c r="M28" i="13"/>
  <c r="K30" i="13"/>
  <c r="K30" i="107" s="1"/>
  <c r="K21" i="13"/>
  <c r="K21" i="107" s="1"/>
  <c r="K33" i="13"/>
  <c r="K33" i="107" s="1"/>
  <c r="K20" i="13"/>
  <c r="K20" i="107" s="1"/>
  <c r="P47" i="12"/>
  <c r="P47" i="93" s="1"/>
  <c r="M43" i="12"/>
  <c r="K47" i="12"/>
  <c r="K47" i="93" s="1"/>
  <c r="K42" i="12"/>
  <c r="K42" i="93" s="1"/>
  <c r="P44" i="12"/>
  <c r="P44" i="93" s="1"/>
  <c r="K44" i="12"/>
  <c r="K44" i="93" s="1"/>
  <c r="M45" i="12"/>
  <c r="K46" i="12"/>
  <c r="K46" i="93" s="1"/>
  <c r="P28" i="13" l="1"/>
  <c r="P28" i="107" s="1"/>
  <c r="M28" i="107"/>
  <c r="P23" i="13"/>
  <c r="P23" i="107" s="1"/>
  <c r="M23" i="107"/>
  <c r="P27" i="13"/>
  <c r="P27" i="107" s="1"/>
  <c r="M27" i="107"/>
  <c r="P22" i="13"/>
  <c r="P22" i="107" s="1"/>
  <c r="M22" i="107"/>
  <c r="P19" i="13"/>
  <c r="P19" i="107" s="1"/>
  <c r="M19" i="107"/>
  <c r="P24" i="13"/>
  <c r="P24" i="107" s="1"/>
  <c r="M24" i="107"/>
  <c r="P26" i="13"/>
  <c r="P26" i="107" s="1"/>
  <c r="M26" i="107"/>
  <c r="P46" i="12"/>
  <c r="P46" i="93" s="1"/>
  <c r="M46" i="93"/>
  <c r="P45" i="12"/>
  <c r="P45" i="93" s="1"/>
  <c r="M45" i="93"/>
  <c r="P43" i="12"/>
  <c r="P43" i="93" s="1"/>
  <c r="M43" i="93"/>
  <c r="P42" i="12"/>
  <c r="P42" i="93" s="1"/>
  <c r="M42" i="93"/>
  <c r="O40" i="12"/>
  <c r="O40" i="93" s="1"/>
  <c r="N40" i="12"/>
  <c r="N40" i="93" s="1"/>
  <c r="L40" i="12"/>
  <c r="L40" i="93" s="1"/>
  <c r="M40" i="12"/>
  <c r="O29" i="12"/>
  <c r="O29" i="93" s="1"/>
  <c r="N29" i="12"/>
  <c r="N29" i="93" s="1"/>
  <c r="L29" i="12"/>
  <c r="L29" i="93" s="1"/>
  <c r="H29" i="12"/>
  <c r="O27" i="12"/>
  <c r="O27" i="93" s="1"/>
  <c r="N27" i="12"/>
  <c r="N27" i="93" s="1"/>
  <c r="L27" i="12"/>
  <c r="L27" i="93" s="1"/>
  <c r="H27" i="12"/>
  <c r="O33" i="10"/>
  <c r="O33" i="51" s="1"/>
  <c r="H35" i="10"/>
  <c r="H34" i="10"/>
  <c r="H33" i="10"/>
  <c r="H33" i="51" s="1"/>
  <c r="H32" i="10"/>
  <c r="H32" i="51" s="1"/>
  <c r="H25" i="10"/>
  <c r="H25" i="51" s="1"/>
  <c r="H24" i="10"/>
  <c r="H23" i="10"/>
  <c r="H21" i="10"/>
  <c r="H21" i="51" s="1"/>
  <c r="O19" i="10"/>
  <c r="O19" i="51" s="1"/>
  <c r="N19" i="10"/>
  <c r="N19" i="51" s="1"/>
  <c r="L19" i="10"/>
  <c r="L19" i="51" s="1"/>
  <c r="M19" i="10"/>
  <c r="M19" i="51" s="1"/>
  <c r="O111" i="5"/>
  <c r="O97" i="41" s="1"/>
  <c r="N111" i="5"/>
  <c r="N97" i="41" s="1"/>
  <c r="L111" i="5"/>
  <c r="L97" i="41" s="1"/>
  <c r="H111" i="5"/>
  <c r="O16" i="50"/>
  <c r="M15" i="50"/>
  <c r="O18" i="50"/>
  <c r="O17" i="49" s="1"/>
  <c r="N18" i="50"/>
  <c r="N17" i="49" s="1"/>
  <c r="L18" i="50"/>
  <c r="L17" i="49" s="1"/>
  <c r="K18" i="50"/>
  <c r="K17" i="49" s="1"/>
  <c r="H18" i="50"/>
  <c r="O17" i="50"/>
  <c r="N17" i="50"/>
  <c r="M17" i="50"/>
  <c r="L17" i="50"/>
  <c r="H17" i="50"/>
  <c r="K17" i="50" s="1"/>
  <c r="H16" i="50"/>
  <c r="K16" i="50" s="1"/>
  <c r="O15" i="50"/>
  <c r="H15" i="50"/>
  <c r="K15" i="50" s="1"/>
  <c r="O17" i="102"/>
  <c r="N17" i="102"/>
  <c r="L17" i="102"/>
  <c r="O29" i="7"/>
  <c r="O29" i="45" s="1"/>
  <c r="O25" i="7"/>
  <c r="O25" i="45" s="1"/>
  <c r="N25" i="7"/>
  <c r="N25" i="45" s="1"/>
  <c r="L25" i="7"/>
  <c r="L25" i="45" s="1"/>
  <c r="H25" i="7"/>
  <c r="H29" i="7"/>
  <c r="H29" i="45" s="1"/>
  <c r="H28" i="7"/>
  <c r="H27" i="7"/>
  <c r="H27" i="45" s="1"/>
  <c r="O27" i="7"/>
  <c r="O27" i="45" s="1"/>
  <c r="H26" i="7"/>
  <c r="O23" i="7"/>
  <c r="O23" i="45" s="1"/>
  <c r="N23" i="7"/>
  <c r="N23" i="45" s="1"/>
  <c r="L23" i="7"/>
  <c r="L23" i="45" s="1"/>
  <c r="H23" i="7"/>
  <c r="H22" i="7"/>
  <c r="O22" i="7"/>
  <c r="O22" i="45" s="1"/>
  <c r="O21" i="7"/>
  <c r="O21" i="45" s="1"/>
  <c r="N21" i="7"/>
  <c r="N21" i="45" s="1"/>
  <c r="L21" i="7"/>
  <c r="L21" i="45" s="1"/>
  <c r="H21" i="7"/>
  <c r="H20" i="7"/>
  <c r="N20" i="7"/>
  <c r="N20" i="45" s="1"/>
  <c r="M27" i="12" l="1"/>
  <c r="M27" i="93" s="1"/>
  <c r="H27" i="93"/>
  <c r="M29" i="12"/>
  <c r="H29" i="93"/>
  <c r="P40" i="12"/>
  <c r="P40" i="93" s="1"/>
  <c r="M40" i="93"/>
  <c r="K34" i="10"/>
  <c r="K34" i="51" s="1"/>
  <c r="H34" i="51"/>
  <c r="K35" i="10"/>
  <c r="K35" i="51" s="1"/>
  <c r="H35" i="51"/>
  <c r="K24" i="10"/>
  <c r="K24" i="51" s="1"/>
  <c r="H24" i="51"/>
  <c r="K23" i="10"/>
  <c r="K23" i="51" s="1"/>
  <c r="H23" i="51"/>
  <c r="K32" i="10"/>
  <c r="K32" i="51" s="1"/>
  <c r="M18" i="50"/>
  <c r="H17" i="49"/>
  <c r="H17" i="102"/>
  <c r="K20" i="7"/>
  <c r="K20" i="45" s="1"/>
  <c r="H20" i="45"/>
  <c r="K22" i="7"/>
  <c r="K22" i="45" s="1"/>
  <c r="H22" i="45"/>
  <c r="K28" i="7"/>
  <c r="K28" i="45" s="1"/>
  <c r="H28" i="45"/>
  <c r="M23" i="7"/>
  <c r="M23" i="45" s="1"/>
  <c r="H23" i="45"/>
  <c r="K26" i="7"/>
  <c r="K26" i="45" s="1"/>
  <c r="H26" i="45"/>
  <c r="M25" i="7"/>
  <c r="M25" i="45" s="1"/>
  <c r="H25" i="45"/>
  <c r="M21" i="7"/>
  <c r="M21" i="45" s="1"/>
  <c r="H21" i="45"/>
  <c r="M111" i="5"/>
  <c r="M97" i="41" s="1"/>
  <c r="H97" i="41"/>
  <c r="P17" i="102"/>
  <c r="M17" i="102"/>
  <c r="P25" i="7"/>
  <c r="P25" i="45" s="1"/>
  <c r="P17" i="50"/>
  <c r="P111" i="5"/>
  <c r="P97" i="41" s="1"/>
  <c r="K40" i="12"/>
  <c r="K40" i="93" s="1"/>
  <c r="K29" i="12"/>
  <c r="K29" i="93" s="1"/>
  <c r="K27" i="12"/>
  <c r="K27" i="93" s="1"/>
  <c r="M33" i="10"/>
  <c r="M33" i="51" s="1"/>
  <c r="K33" i="10"/>
  <c r="K33" i="51" s="1"/>
  <c r="L33" i="10"/>
  <c r="L33" i="51" s="1"/>
  <c r="N33" i="10"/>
  <c r="P19" i="10"/>
  <c r="P19" i="51" s="1"/>
  <c r="M25" i="10"/>
  <c r="M25" i="51" s="1"/>
  <c r="K25" i="10"/>
  <c r="K25" i="51" s="1"/>
  <c r="K21" i="10"/>
  <c r="K21" i="51" s="1"/>
  <c r="K19" i="10"/>
  <c r="K19" i="51" s="1"/>
  <c r="K111" i="5"/>
  <c r="K97" i="41" s="1"/>
  <c r="N15" i="50"/>
  <c r="P15" i="50" s="1"/>
  <c r="L15" i="50"/>
  <c r="L16" i="50"/>
  <c r="M16" i="50"/>
  <c r="N16" i="50"/>
  <c r="K17" i="102"/>
  <c r="P23" i="7"/>
  <c r="P23" i="45" s="1"/>
  <c r="K25" i="7"/>
  <c r="K25" i="45" s="1"/>
  <c r="M27" i="7"/>
  <c r="M27" i="45" s="1"/>
  <c r="M29" i="7"/>
  <c r="M29" i="45" s="1"/>
  <c r="K27" i="7"/>
  <c r="K27" i="45" s="1"/>
  <c r="L27" i="7"/>
  <c r="L27" i="45" s="1"/>
  <c r="N27" i="7"/>
  <c r="K29" i="7"/>
  <c r="K29" i="45" s="1"/>
  <c r="L29" i="7"/>
  <c r="L29" i="45" s="1"/>
  <c r="N29" i="7"/>
  <c r="L22" i="7"/>
  <c r="L22" i="45" s="1"/>
  <c r="M22" i="7"/>
  <c r="M22" i="45" s="1"/>
  <c r="N22" i="7"/>
  <c r="N22" i="45" s="1"/>
  <c r="O20" i="7"/>
  <c r="O20" i="45" s="1"/>
  <c r="P21" i="7"/>
  <c r="P21" i="45" s="1"/>
  <c r="K21" i="7"/>
  <c r="K21" i="45" s="1"/>
  <c r="K23" i="7"/>
  <c r="K23" i="45" s="1"/>
  <c r="L20" i="7"/>
  <c r="L20" i="45" s="1"/>
  <c r="M20" i="7"/>
  <c r="P29" i="12" l="1"/>
  <c r="P29" i="93" s="1"/>
  <c r="M29" i="93"/>
  <c r="P27" i="12"/>
  <c r="P27" i="93" s="1"/>
  <c r="P16" i="50"/>
  <c r="P18" i="50"/>
  <c r="P17" i="49" s="1"/>
  <c r="A17" i="49" s="1"/>
  <c r="M17" i="49"/>
  <c r="P33" i="10"/>
  <c r="P33" i="51" s="1"/>
  <c r="N33" i="51"/>
  <c r="P27" i="7"/>
  <c r="P27" i="45" s="1"/>
  <c r="N27" i="45"/>
  <c r="P29" i="7"/>
  <c r="P29" i="45" s="1"/>
  <c r="N29" i="45"/>
  <c r="P20" i="7"/>
  <c r="P20" i="45" s="1"/>
  <c r="M20" i="45"/>
  <c r="O32" i="10"/>
  <c r="O32" i="51" s="1"/>
  <c r="N32" i="10"/>
  <c r="N32" i="51" s="1"/>
  <c r="L32" i="10"/>
  <c r="L32" i="51" s="1"/>
  <c r="O25" i="10"/>
  <c r="O25" i="51" s="1"/>
  <c r="O35" i="10"/>
  <c r="O35" i="51" s="1"/>
  <c r="N35" i="10"/>
  <c r="N35" i="51" s="1"/>
  <c r="L35" i="10"/>
  <c r="L35" i="51" s="1"/>
  <c r="M35" i="10"/>
  <c r="M35" i="51" s="1"/>
  <c r="L25" i="10"/>
  <c r="L25" i="51" s="1"/>
  <c r="N25" i="10"/>
  <c r="M32" i="10"/>
  <c r="O24" i="10"/>
  <c r="O24" i="51" s="1"/>
  <c r="N24" i="10"/>
  <c r="N24" i="51" s="1"/>
  <c r="L24" i="10"/>
  <c r="L24" i="51" s="1"/>
  <c r="M24" i="10"/>
  <c r="L28" i="7"/>
  <c r="L28" i="45" s="1"/>
  <c r="O28" i="7"/>
  <c r="O28" i="45" s="1"/>
  <c r="N28" i="7"/>
  <c r="N28" i="45" s="1"/>
  <c r="M28" i="7"/>
  <c r="M28" i="45" s="1"/>
  <c r="O26" i="7"/>
  <c r="O26" i="45" s="1"/>
  <c r="N26" i="7"/>
  <c r="N26" i="45" s="1"/>
  <c r="L26" i="7"/>
  <c r="L26" i="45" s="1"/>
  <c r="M26" i="7"/>
  <c r="P22" i="7"/>
  <c r="P22" i="45" s="1"/>
  <c r="P24" i="10" l="1"/>
  <c r="P24" i="51" s="1"/>
  <c r="M24" i="51"/>
  <c r="P32" i="10"/>
  <c r="P32" i="51" s="1"/>
  <c r="M32" i="51"/>
  <c r="P25" i="10"/>
  <c r="P25" i="51" s="1"/>
  <c r="N25" i="51"/>
  <c r="P26" i="7"/>
  <c r="P26" i="45" s="1"/>
  <c r="M26" i="45"/>
  <c r="P35" i="10"/>
  <c r="P35" i="51" s="1"/>
  <c r="M34" i="10"/>
  <c r="M34" i="51" s="1"/>
  <c r="O34" i="10"/>
  <c r="O34" i="51" s="1"/>
  <c r="L34" i="10"/>
  <c r="L34" i="51" s="1"/>
  <c r="N34" i="10"/>
  <c r="N34" i="51" s="1"/>
  <c r="L23" i="10"/>
  <c r="L23" i="51" s="1"/>
  <c r="M23" i="10"/>
  <c r="M23" i="51" s="1"/>
  <c r="N23" i="10"/>
  <c r="N23" i="51" s="1"/>
  <c r="O23" i="10"/>
  <c r="O23" i="51" s="1"/>
  <c r="P28" i="7"/>
  <c r="P28" i="45" s="1"/>
  <c r="P34" i="10" l="1"/>
  <c r="P34" i="51" s="1"/>
  <c r="P23" i="10"/>
  <c r="P23" i="51" s="1"/>
  <c r="O26" i="44"/>
  <c r="O16" i="100" s="1"/>
  <c r="N26" i="44"/>
  <c r="N16" i="100" s="1"/>
  <c r="L26" i="44"/>
  <c r="L16" i="100" s="1"/>
  <c r="H26" i="44"/>
  <c r="O21" i="44"/>
  <c r="O21" i="6" s="1"/>
  <c r="N21" i="44"/>
  <c r="N21" i="6" s="1"/>
  <c r="L21" i="44"/>
  <c r="L21" i="6" s="1"/>
  <c r="H21" i="44"/>
  <c r="O20" i="44"/>
  <c r="O20" i="6" s="1"/>
  <c r="N20" i="44"/>
  <c r="N20" i="6" s="1"/>
  <c r="L20" i="44"/>
  <c r="L20" i="6" s="1"/>
  <c r="H20" i="44"/>
  <c r="O51" i="5"/>
  <c r="O51" i="41" s="1"/>
  <c r="H52" i="5"/>
  <c r="H52" i="41" s="1"/>
  <c r="H51" i="5"/>
  <c r="H50" i="5"/>
  <c r="H50" i="41" s="1"/>
  <c r="H49" i="5"/>
  <c r="O49" i="5"/>
  <c r="O49" i="41" s="1"/>
  <c r="H48" i="5"/>
  <c r="H47" i="5"/>
  <c r="H46" i="5"/>
  <c r="H46" i="41" s="1"/>
  <c r="O45" i="5"/>
  <c r="N45" i="5"/>
  <c r="L45" i="5"/>
  <c r="H45" i="5"/>
  <c r="K45" i="5" s="1"/>
  <c r="M20" i="44" l="1"/>
  <c r="M20" i="6" s="1"/>
  <c r="H20" i="6"/>
  <c r="M21" i="44"/>
  <c r="M21" i="6" s="1"/>
  <c r="H21" i="6"/>
  <c r="M26" i="44"/>
  <c r="M16" i="100" s="1"/>
  <c r="H16" i="100"/>
  <c r="K49" i="5"/>
  <c r="K49" i="41" s="1"/>
  <c r="H49" i="41"/>
  <c r="K47" i="5"/>
  <c r="K47" i="41" s="1"/>
  <c r="H47" i="41"/>
  <c r="K48" i="5"/>
  <c r="K48" i="41" s="1"/>
  <c r="H48" i="41"/>
  <c r="K51" i="5"/>
  <c r="K51" i="41" s="1"/>
  <c r="H51" i="41"/>
  <c r="M45" i="5"/>
  <c r="P45" i="5" s="1"/>
  <c r="K26" i="44"/>
  <c r="K16" i="100" s="1"/>
  <c r="K20" i="44"/>
  <c r="K20" i="6" s="1"/>
  <c r="P21" i="44"/>
  <c r="P21" i="6" s="1"/>
  <c r="K21" i="44"/>
  <c r="K21" i="6" s="1"/>
  <c r="N49" i="5"/>
  <c r="N49" i="41" s="1"/>
  <c r="L51" i="5"/>
  <c r="L51" i="41" s="1"/>
  <c r="N51" i="5"/>
  <c r="N51" i="41" s="1"/>
  <c r="K46" i="5"/>
  <c r="K46" i="41" s="1"/>
  <c r="K50" i="5"/>
  <c r="K50" i="41" s="1"/>
  <c r="M51" i="5"/>
  <c r="M51" i="41" s="1"/>
  <c r="K52" i="5"/>
  <c r="K52" i="41" s="1"/>
  <c r="L49" i="5"/>
  <c r="L49" i="41" s="1"/>
  <c r="M48" i="5"/>
  <c r="M48" i="41" s="1"/>
  <c r="M49" i="5"/>
  <c r="M49" i="41" s="1"/>
  <c r="O88" i="5"/>
  <c r="O22" i="99" s="1"/>
  <c r="H88" i="5"/>
  <c r="H22" i="99" s="1"/>
  <c r="O87" i="5"/>
  <c r="O21" i="99" s="1"/>
  <c r="H87" i="5"/>
  <c r="H21" i="99" s="1"/>
  <c r="O86" i="5"/>
  <c r="O20" i="99" s="1"/>
  <c r="O85" i="5"/>
  <c r="O19" i="99" s="1"/>
  <c r="H86" i="5"/>
  <c r="H20" i="99" s="1"/>
  <c r="H85" i="5"/>
  <c r="H27" i="5"/>
  <c r="H27" i="41" s="1"/>
  <c r="P20" i="44" l="1"/>
  <c r="P20" i="6" s="1"/>
  <c r="P26" i="44"/>
  <c r="P16" i="100" s="1"/>
  <c r="K85" i="5"/>
  <c r="K19" i="99" s="1"/>
  <c r="H19" i="99"/>
  <c r="M88" i="5"/>
  <c r="M22" i="99" s="1"/>
  <c r="P49" i="5"/>
  <c r="P49" i="41" s="1"/>
  <c r="P51" i="5"/>
  <c r="P51" i="41" s="1"/>
  <c r="L48" i="5"/>
  <c r="L48" i="41" s="1"/>
  <c r="O48" i="5"/>
  <c r="O48" i="41" s="1"/>
  <c r="N48" i="5"/>
  <c r="N48" i="41" s="1"/>
  <c r="M87" i="5"/>
  <c r="M21" i="99" s="1"/>
  <c r="K88" i="5"/>
  <c r="K22" i="99" s="1"/>
  <c r="L88" i="5"/>
  <c r="L22" i="99" s="1"/>
  <c r="N88" i="5"/>
  <c r="N22" i="99" s="1"/>
  <c r="K87" i="5"/>
  <c r="K21" i="99" s="1"/>
  <c r="L87" i="5"/>
  <c r="L21" i="99" s="1"/>
  <c r="N87" i="5"/>
  <c r="N21" i="99" s="1"/>
  <c r="L85" i="5"/>
  <c r="L19" i="99" s="1"/>
  <c r="M85" i="5"/>
  <c r="M19" i="99" s="1"/>
  <c r="N85" i="5"/>
  <c r="N19" i="99" s="1"/>
  <c r="M86" i="5"/>
  <c r="M20" i="99" s="1"/>
  <c r="K86" i="5"/>
  <c r="K20" i="99" s="1"/>
  <c r="L86" i="5"/>
  <c r="L20" i="99" s="1"/>
  <c r="N86" i="5"/>
  <c r="N20" i="99" s="1"/>
  <c r="K27" i="5"/>
  <c r="K27" i="41" s="1"/>
  <c r="P48" i="5" l="1"/>
  <c r="P48" i="41" s="1"/>
  <c r="O105" i="5"/>
  <c r="O91" i="41" s="1"/>
  <c r="N105" i="5"/>
  <c r="N91" i="41" s="1"/>
  <c r="L105" i="5"/>
  <c r="L91" i="41" s="1"/>
  <c r="M105" i="5"/>
  <c r="M91" i="41" s="1"/>
  <c r="P88" i="5"/>
  <c r="P22" i="99" s="1"/>
  <c r="P87" i="5"/>
  <c r="P21" i="99" s="1"/>
  <c r="P86" i="5"/>
  <c r="P20" i="99" s="1"/>
  <c r="P85" i="5"/>
  <c r="P19" i="99" s="1"/>
  <c r="O18" i="4"/>
  <c r="O18" i="39" s="1"/>
  <c r="N18" i="4"/>
  <c r="N18" i="39" s="1"/>
  <c r="L18" i="4"/>
  <c r="L18" i="39" s="1"/>
  <c r="H18" i="4"/>
  <c r="M18" i="4" l="1"/>
  <c r="M18" i="39" s="1"/>
  <c r="H18" i="39"/>
  <c r="K18" i="4"/>
  <c r="K18" i="39" s="1"/>
  <c r="P18" i="4"/>
  <c r="P18" i="39" s="1"/>
  <c r="P105" i="5"/>
  <c r="P91" i="41" s="1"/>
  <c r="O15" i="4"/>
  <c r="O15" i="39" s="1"/>
  <c r="N15" i="4"/>
  <c r="N15" i="39" s="1"/>
  <c r="L15" i="4"/>
  <c r="L15" i="39" s="1"/>
  <c r="H15" i="4"/>
  <c r="O24" i="4"/>
  <c r="O24" i="39" s="1"/>
  <c r="N24" i="4"/>
  <c r="N24" i="39" s="1"/>
  <c r="L24" i="4"/>
  <c r="L24" i="39" s="1"/>
  <c r="H24" i="4"/>
  <c r="O19" i="4"/>
  <c r="O19" i="39" s="1"/>
  <c r="N19" i="4"/>
  <c r="N19" i="39" s="1"/>
  <c r="L19" i="4"/>
  <c r="L19" i="39" s="1"/>
  <c r="H19" i="4"/>
  <c r="O29" i="4"/>
  <c r="O29" i="39" s="1"/>
  <c r="N29" i="4"/>
  <c r="N29" i="39" s="1"/>
  <c r="L29" i="4"/>
  <c r="L29" i="39" s="1"/>
  <c r="H29" i="4"/>
  <c r="O21" i="4"/>
  <c r="O18" i="98" s="1"/>
  <c r="N21" i="4"/>
  <c r="N18" i="98" s="1"/>
  <c r="L21" i="4"/>
  <c r="L18" i="98" s="1"/>
  <c r="H21" i="4"/>
  <c r="K21" i="4" l="1"/>
  <c r="K18" i="98" s="1"/>
  <c r="H18" i="98"/>
  <c r="M29" i="4"/>
  <c r="M29" i="39" s="1"/>
  <c r="H29" i="39"/>
  <c r="M19" i="4"/>
  <c r="M19" i="39" s="1"/>
  <c r="H19" i="39"/>
  <c r="M24" i="4"/>
  <c r="M24" i="39" s="1"/>
  <c r="H24" i="39"/>
  <c r="M15" i="4"/>
  <c r="M15" i="39" s="1"/>
  <c r="H15" i="39"/>
  <c r="P24" i="4"/>
  <c r="P24" i="39" s="1"/>
  <c r="K15" i="4"/>
  <c r="K15" i="39" s="1"/>
  <c r="P19" i="4"/>
  <c r="P19" i="39" s="1"/>
  <c r="K24" i="4"/>
  <c r="K24" i="39" s="1"/>
  <c r="K19" i="4"/>
  <c r="K19" i="39" s="1"/>
  <c r="K29" i="4"/>
  <c r="K29" i="39" s="1"/>
  <c r="M21" i="4"/>
  <c r="P29" i="4" l="1"/>
  <c r="P29" i="39" s="1"/>
  <c r="P15" i="4"/>
  <c r="P15" i="39" s="1"/>
  <c r="P21" i="4"/>
  <c r="P18" i="98" s="1"/>
  <c r="M18" i="98"/>
  <c r="O27" i="5"/>
  <c r="O27" i="41" s="1"/>
  <c r="N27" i="5"/>
  <c r="N27" i="41" s="1"/>
  <c r="L27" i="5"/>
  <c r="L27" i="41" s="1"/>
  <c r="M27" i="5"/>
  <c r="M27" i="41" s="1"/>
  <c r="B16" i="105"/>
  <c r="C16" i="105"/>
  <c r="D16" i="105"/>
  <c r="H16" i="105"/>
  <c r="K16" i="105"/>
  <c r="L16" i="105"/>
  <c r="M16" i="105"/>
  <c r="N16" i="105"/>
  <c r="O16" i="105"/>
  <c r="P16" i="105"/>
  <c r="B17" i="105"/>
  <c r="C17" i="105"/>
  <c r="D17" i="105"/>
  <c r="H17" i="105"/>
  <c r="K17" i="105"/>
  <c r="L17" i="105"/>
  <c r="M17" i="105"/>
  <c r="N17" i="105"/>
  <c r="O17" i="105"/>
  <c r="P17" i="105"/>
  <c r="B18" i="105"/>
  <c r="C18" i="105"/>
  <c r="D18" i="105"/>
  <c r="H18" i="105"/>
  <c r="K18" i="105"/>
  <c r="L18" i="105"/>
  <c r="M18" i="105"/>
  <c r="N18" i="105"/>
  <c r="O18" i="105"/>
  <c r="P18" i="105"/>
  <c r="B19" i="105"/>
  <c r="C19" i="105"/>
  <c r="D19" i="105"/>
  <c r="H19" i="105"/>
  <c r="K19" i="105"/>
  <c r="L19" i="105"/>
  <c r="M19" i="105"/>
  <c r="N19" i="105"/>
  <c r="O19" i="105"/>
  <c r="P19" i="105"/>
  <c r="B20" i="105"/>
  <c r="C20" i="105"/>
  <c r="D20" i="105"/>
  <c r="H20" i="105"/>
  <c r="K20" i="105"/>
  <c r="L20" i="105"/>
  <c r="M20" i="105"/>
  <c r="N20" i="105"/>
  <c r="O20" i="105"/>
  <c r="P20" i="105"/>
  <c r="B21" i="105"/>
  <c r="C21" i="105"/>
  <c r="D21" i="105"/>
  <c r="H21" i="105"/>
  <c r="K21" i="105"/>
  <c r="L21" i="105"/>
  <c r="M21" i="105"/>
  <c r="N21" i="105"/>
  <c r="O21" i="105"/>
  <c r="P21" i="105"/>
  <c r="B22" i="105"/>
  <c r="C22" i="105"/>
  <c r="D22" i="105"/>
  <c r="B23" i="105"/>
  <c r="C23" i="105"/>
  <c r="D23" i="105"/>
  <c r="H39" i="13"/>
  <c r="L36" i="13"/>
  <c r="L36" i="107" s="1"/>
  <c r="N36" i="13"/>
  <c r="N36" i="107" s="1"/>
  <c r="O36" i="13"/>
  <c r="O36" i="107" s="1"/>
  <c r="L37" i="13"/>
  <c r="L37" i="107" s="1"/>
  <c r="N37" i="13"/>
  <c r="N37" i="107" s="1"/>
  <c r="L39" i="13"/>
  <c r="L39" i="107" s="1"/>
  <c r="N39" i="13"/>
  <c r="N39" i="107" s="1"/>
  <c r="L40" i="13"/>
  <c r="L40" i="107" s="1"/>
  <c r="N40" i="13"/>
  <c r="N40" i="107" s="1"/>
  <c r="L16" i="13"/>
  <c r="L16" i="107" s="1"/>
  <c r="N16" i="13"/>
  <c r="N16" i="107" s="1"/>
  <c r="L17" i="13"/>
  <c r="L17" i="107" s="1"/>
  <c r="N17" i="13"/>
  <c r="N17" i="107" s="1"/>
  <c r="L18" i="13"/>
  <c r="L18" i="107" s="1"/>
  <c r="N18" i="13"/>
  <c r="N18" i="107" s="1"/>
  <c r="M39" i="13" l="1"/>
  <c r="M39" i="107" s="1"/>
  <c r="H39" i="107"/>
  <c r="P27" i="5"/>
  <c r="P27" i="41" s="1"/>
  <c r="L16" i="11"/>
  <c r="L16" i="95" s="1"/>
  <c r="N16" i="11"/>
  <c r="N16" i="95" s="1"/>
  <c r="O16" i="11"/>
  <c r="O16" i="95" s="1"/>
  <c r="H16" i="11"/>
  <c r="H16" i="95" s="1"/>
  <c r="M16" i="11" l="1"/>
  <c r="K16" i="11"/>
  <c r="K16" i="95" s="1"/>
  <c r="H26" i="10"/>
  <c r="M26" i="10" s="1"/>
  <c r="L26" i="10"/>
  <c r="N26" i="10"/>
  <c r="O26" i="10"/>
  <c r="B16" i="103"/>
  <c r="C16" i="103"/>
  <c r="D16" i="103"/>
  <c r="H16" i="103"/>
  <c r="K16" i="103"/>
  <c r="L16" i="103"/>
  <c r="M16" i="103"/>
  <c r="N16" i="103"/>
  <c r="O16" i="103"/>
  <c r="P16" i="103"/>
  <c r="B17" i="103"/>
  <c r="C17" i="103"/>
  <c r="D17" i="103"/>
  <c r="H17" i="103"/>
  <c r="K17" i="103"/>
  <c r="L17" i="103"/>
  <c r="M17" i="103"/>
  <c r="N17" i="103"/>
  <c r="O17" i="103"/>
  <c r="P17" i="103"/>
  <c r="B18" i="103"/>
  <c r="C18" i="103"/>
  <c r="D18" i="103"/>
  <c r="H18" i="103"/>
  <c r="K18" i="103"/>
  <c r="L18" i="103"/>
  <c r="M18" i="103"/>
  <c r="N18" i="103"/>
  <c r="O18" i="103"/>
  <c r="P18" i="103"/>
  <c r="B19" i="103"/>
  <c r="C19" i="103"/>
  <c r="D19" i="103"/>
  <c r="H19" i="103"/>
  <c r="K19" i="103"/>
  <c r="L19" i="103"/>
  <c r="M19" i="103"/>
  <c r="N19" i="103"/>
  <c r="O19" i="103"/>
  <c r="P19" i="103"/>
  <c r="B20" i="103"/>
  <c r="C20" i="103"/>
  <c r="D20" i="103"/>
  <c r="H20" i="103"/>
  <c r="K20" i="103"/>
  <c r="L20" i="103"/>
  <c r="M20" i="103"/>
  <c r="N20" i="103"/>
  <c r="O20" i="103"/>
  <c r="P20" i="103"/>
  <c r="L19" i="50"/>
  <c r="L18" i="49" s="1"/>
  <c r="M19" i="50"/>
  <c r="M18" i="49" s="1"/>
  <c r="N19" i="50"/>
  <c r="N18" i="49" s="1"/>
  <c r="O19" i="50"/>
  <c r="O18" i="49" s="1"/>
  <c r="H19" i="50"/>
  <c r="H18" i="49" s="1"/>
  <c r="K19" i="50"/>
  <c r="K18" i="49" s="1"/>
  <c r="L33" i="44"/>
  <c r="L31" i="6" s="1"/>
  <c r="N33" i="44"/>
  <c r="N31" i="6" s="1"/>
  <c r="O33" i="44"/>
  <c r="O31" i="6" s="1"/>
  <c r="H33" i="44"/>
  <c r="H31" i="6" s="1"/>
  <c r="B14" i="99"/>
  <c r="C14" i="99"/>
  <c r="D14" i="99"/>
  <c r="B15" i="41"/>
  <c r="C15" i="41"/>
  <c r="D15" i="41"/>
  <c r="G15" i="41"/>
  <c r="H31" i="5"/>
  <c r="H19" i="5"/>
  <c r="L19" i="5"/>
  <c r="L19" i="41" s="1"/>
  <c r="N19" i="5"/>
  <c r="N19" i="41" s="1"/>
  <c r="O19" i="5"/>
  <c r="O19" i="41" s="1"/>
  <c r="M16" i="95" l="1"/>
  <c r="P16" i="11"/>
  <c r="P16" i="95" s="1"/>
  <c r="K31" i="5"/>
  <c r="K31" i="41" s="1"/>
  <c r="H31" i="41"/>
  <c r="K19" i="5"/>
  <c r="K19" i="41" s="1"/>
  <c r="H19" i="41"/>
  <c r="K26" i="10"/>
  <c r="O21" i="10"/>
  <c r="O21" i="51" s="1"/>
  <c r="N21" i="10"/>
  <c r="N21" i="51" s="1"/>
  <c r="L21" i="10"/>
  <c r="L21" i="51" s="1"/>
  <c r="M21" i="10"/>
  <c r="M21" i="51" s="1"/>
  <c r="P19" i="50"/>
  <c r="M33" i="44"/>
  <c r="M31" i="6" s="1"/>
  <c r="K33" i="44"/>
  <c r="K31" i="6" s="1"/>
  <c r="P33" i="44"/>
  <c r="P31" i="6" s="1"/>
  <c r="P26" i="10"/>
  <c r="M19" i="5"/>
  <c r="M19" i="41" s="1"/>
  <c r="P18" i="49" l="1"/>
  <c r="A18" i="49" s="1"/>
  <c r="P21" i="10"/>
  <c r="P21" i="51" s="1"/>
  <c r="P19" i="5"/>
  <c r="P19" i="41" s="1"/>
  <c r="O40" i="13"/>
  <c r="O40" i="107" s="1"/>
  <c r="O37" i="13"/>
  <c r="O37" i="107" s="1"/>
  <c r="O18" i="13"/>
  <c r="O18" i="107" s="1"/>
  <c r="O17" i="13"/>
  <c r="O17" i="107" s="1"/>
  <c r="O16" i="13"/>
  <c r="O16" i="107" s="1"/>
  <c r="O39" i="13" l="1"/>
  <c r="O39" i="107" s="1"/>
  <c r="K39" i="13"/>
  <c r="K39" i="107" s="1"/>
  <c r="H20" i="50"/>
  <c r="K20" i="50" s="1"/>
  <c r="L20" i="50"/>
  <c r="L21" i="50" s="1"/>
  <c r="N20" i="50"/>
  <c r="N21" i="50" s="1"/>
  <c r="O20" i="50"/>
  <c r="O21" i="50" s="1"/>
  <c r="K26" i="4"/>
  <c r="K26" i="39" s="1"/>
  <c r="L26" i="4"/>
  <c r="L26" i="39" s="1"/>
  <c r="N26" i="4"/>
  <c r="N26" i="39" s="1"/>
  <c r="O26" i="4"/>
  <c r="O26" i="39" s="1"/>
  <c r="L27" i="4"/>
  <c r="L27" i="39" s="1"/>
  <c r="N27" i="4"/>
  <c r="N27" i="39" s="1"/>
  <c r="O27" i="4"/>
  <c r="O27" i="39" s="1"/>
  <c r="H26" i="4"/>
  <c r="H27" i="4"/>
  <c r="M20" i="50" l="1"/>
  <c r="M21" i="50" s="1"/>
  <c r="M26" i="4"/>
  <c r="M26" i="39" s="1"/>
  <c r="H26" i="39"/>
  <c r="K27" i="4"/>
  <c r="K27" i="39" s="1"/>
  <c r="H27" i="39"/>
  <c r="P39" i="13"/>
  <c r="P39" i="107" s="1"/>
  <c r="M27" i="4"/>
  <c r="M27" i="39" s="1"/>
  <c r="P26" i="4"/>
  <c r="P26" i="39" s="1"/>
  <c r="P20" i="50"/>
  <c r="P21" i="50" s="1"/>
  <c r="P27" i="4" l="1"/>
  <c r="P27" i="39" s="1"/>
  <c r="L47" i="5"/>
  <c r="L47" i="41" s="1"/>
  <c r="O47" i="5"/>
  <c r="O47" i="41" s="1"/>
  <c r="N47" i="5"/>
  <c r="N47" i="41" s="1"/>
  <c r="M47" i="5"/>
  <c r="M47" i="41" s="1"/>
  <c r="O50" i="5" l="1"/>
  <c r="O50" i="41" s="1"/>
  <c r="N50" i="5"/>
  <c r="N50" i="41" s="1"/>
  <c r="L50" i="5"/>
  <c r="L50" i="41" s="1"/>
  <c r="M50" i="5"/>
  <c r="M50" i="41" s="1"/>
  <c r="O46" i="5"/>
  <c r="O46" i="41" s="1"/>
  <c r="N46" i="5"/>
  <c r="N46" i="41" s="1"/>
  <c r="L46" i="5"/>
  <c r="L46" i="41" s="1"/>
  <c r="M46" i="5"/>
  <c r="P47" i="5"/>
  <c r="P47" i="41" s="1"/>
  <c r="O52" i="5"/>
  <c r="O52" i="41" s="1"/>
  <c r="N52" i="5"/>
  <c r="N52" i="41" s="1"/>
  <c r="L52" i="5"/>
  <c r="L52" i="41" s="1"/>
  <c r="M52" i="5"/>
  <c r="M52" i="41" s="1"/>
  <c r="O31" i="5"/>
  <c r="O31" i="41" s="1"/>
  <c r="L31" i="5"/>
  <c r="L31" i="41" s="1"/>
  <c r="M31" i="5"/>
  <c r="M31" i="41" s="1"/>
  <c r="N31" i="5"/>
  <c r="N31" i="41" s="1"/>
  <c r="B15" i="107"/>
  <c r="C15" i="107"/>
  <c r="D15" i="107"/>
  <c r="G15" i="107"/>
  <c r="B15" i="93"/>
  <c r="C15" i="93"/>
  <c r="D15" i="93"/>
  <c r="G15" i="93"/>
  <c r="B15" i="51"/>
  <c r="C15" i="51"/>
  <c r="D15" i="51"/>
  <c r="G15" i="51"/>
  <c r="B15" i="6"/>
  <c r="C15" i="6"/>
  <c r="D15" i="6"/>
  <c r="P46" i="5" l="1"/>
  <c r="P46" i="41" s="1"/>
  <c r="M46" i="41"/>
  <c r="P50" i="5"/>
  <c r="P50" i="41" s="1"/>
  <c r="P52" i="5"/>
  <c r="P52" i="41" s="1"/>
  <c r="P31" i="5"/>
  <c r="P31" i="41" s="1"/>
  <c r="H41" i="12"/>
  <c r="H48" i="12"/>
  <c r="H48" i="93" s="1"/>
  <c r="H49" i="12"/>
  <c r="H49" i="93" s="1"/>
  <c r="H50" i="12"/>
  <c r="H50" i="93" s="1"/>
  <c r="H51" i="12"/>
  <c r="H51" i="93" s="1"/>
  <c r="H52" i="12"/>
  <c r="H52" i="93" s="1"/>
  <c r="H53" i="12"/>
  <c r="H53" i="93" s="1"/>
  <c r="H54" i="12"/>
  <c r="H54" i="93" s="1"/>
  <c r="H55" i="12"/>
  <c r="H55" i="93" s="1"/>
  <c r="H56" i="12"/>
  <c r="H56" i="93" s="1"/>
  <c r="H57" i="12"/>
  <c r="H57" i="93" s="1"/>
  <c r="H58" i="12"/>
  <c r="H58" i="93" s="1"/>
  <c r="H59" i="12"/>
  <c r="M59" i="12" s="1"/>
  <c r="H60" i="12"/>
  <c r="H60" i="93" s="1"/>
  <c r="H61" i="12"/>
  <c r="H61" i="93" s="1"/>
  <c r="H62" i="12"/>
  <c r="H62" i="93" s="1"/>
  <c r="H63" i="12"/>
  <c r="H63" i="93" s="1"/>
  <c r="H64" i="12"/>
  <c r="H64" i="93" s="1"/>
  <c r="H65" i="12"/>
  <c r="H65" i="93" s="1"/>
  <c r="H66" i="12"/>
  <c r="H66" i="93" s="1"/>
  <c r="K41" i="12"/>
  <c r="K50" i="12"/>
  <c r="K50" i="93" s="1"/>
  <c r="L17" i="12"/>
  <c r="L17" i="93" s="1"/>
  <c r="N17" i="12"/>
  <c r="N17" i="93" s="1"/>
  <c r="O17" i="12"/>
  <c r="O17" i="93" s="1"/>
  <c r="L18" i="12"/>
  <c r="L18" i="93" s="1"/>
  <c r="N18" i="12"/>
  <c r="N18" i="93" s="1"/>
  <c r="O18" i="12"/>
  <c r="O18" i="93" s="1"/>
  <c r="L19" i="12"/>
  <c r="L19" i="93" s="1"/>
  <c r="N19" i="12"/>
  <c r="N19" i="93" s="1"/>
  <c r="O19" i="12"/>
  <c r="O19" i="93" s="1"/>
  <c r="L20" i="12"/>
  <c r="L20" i="93" s="1"/>
  <c r="N20" i="12"/>
  <c r="N20" i="93" s="1"/>
  <c r="O20" i="12"/>
  <c r="O20" i="93" s="1"/>
  <c r="L21" i="12"/>
  <c r="L21" i="93" s="1"/>
  <c r="N21" i="12"/>
  <c r="N21" i="93" s="1"/>
  <c r="O21" i="12"/>
  <c r="O21" i="93" s="1"/>
  <c r="L22" i="12"/>
  <c r="L22" i="93" s="1"/>
  <c r="N22" i="12"/>
  <c r="N22" i="93" s="1"/>
  <c r="O22" i="12"/>
  <c r="O22" i="93" s="1"/>
  <c r="L23" i="12"/>
  <c r="L23" i="93" s="1"/>
  <c r="N23" i="12"/>
  <c r="N23" i="93" s="1"/>
  <c r="O23" i="12"/>
  <c r="O23" i="93" s="1"/>
  <c r="L24" i="12"/>
  <c r="L24" i="93" s="1"/>
  <c r="N24" i="12"/>
  <c r="N24" i="93" s="1"/>
  <c r="O24" i="12"/>
  <c r="O24" i="93" s="1"/>
  <c r="L25" i="12"/>
  <c r="L25" i="93" s="1"/>
  <c r="N25" i="12"/>
  <c r="N25" i="93" s="1"/>
  <c r="O25" i="12"/>
  <c r="O25" i="93" s="1"/>
  <c r="L26" i="12"/>
  <c r="L26" i="93" s="1"/>
  <c r="N26" i="12"/>
  <c r="N26" i="93" s="1"/>
  <c r="O26" i="12"/>
  <c r="O26" i="93" s="1"/>
  <c r="L28" i="12"/>
  <c r="L28" i="93" s="1"/>
  <c r="N28" i="12"/>
  <c r="N28" i="93" s="1"/>
  <c r="O28" i="12"/>
  <c r="O28" i="93" s="1"/>
  <c r="L30" i="12"/>
  <c r="L30" i="93" s="1"/>
  <c r="N30" i="12"/>
  <c r="N30" i="93" s="1"/>
  <c r="O30" i="12"/>
  <c r="O30" i="93" s="1"/>
  <c r="L31" i="12"/>
  <c r="L31" i="93" s="1"/>
  <c r="N31" i="12"/>
  <c r="N31" i="93" s="1"/>
  <c r="O31" i="12"/>
  <c r="O31" i="93" s="1"/>
  <c r="L32" i="12"/>
  <c r="L32" i="93" s="1"/>
  <c r="N32" i="12"/>
  <c r="N32" i="93" s="1"/>
  <c r="O32" i="12"/>
  <c r="O32" i="93" s="1"/>
  <c r="L33" i="12"/>
  <c r="L33" i="93" s="1"/>
  <c r="N33" i="12"/>
  <c r="N33" i="93" s="1"/>
  <c r="O33" i="12"/>
  <c r="O33" i="93" s="1"/>
  <c r="L34" i="12"/>
  <c r="L34" i="93" s="1"/>
  <c r="N34" i="12"/>
  <c r="N34" i="93" s="1"/>
  <c r="O34" i="12"/>
  <c r="O34" i="93" s="1"/>
  <c r="L35" i="12"/>
  <c r="L35" i="93" s="1"/>
  <c r="N35" i="12"/>
  <c r="N35" i="93" s="1"/>
  <c r="O35" i="12"/>
  <c r="O35" i="93" s="1"/>
  <c r="L36" i="12"/>
  <c r="L36" i="93" s="1"/>
  <c r="N36" i="12"/>
  <c r="N36" i="93" s="1"/>
  <c r="O36" i="12"/>
  <c r="O36" i="93" s="1"/>
  <c r="L37" i="12"/>
  <c r="L37" i="93" s="1"/>
  <c r="N37" i="12"/>
  <c r="N37" i="93" s="1"/>
  <c r="O37" i="12"/>
  <c r="O37" i="93" s="1"/>
  <c r="L38" i="12"/>
  <c r="L38" i="93" s="1"/>
  <c r="N38" i="12"/>
  <c r="N38" i="93" s="1"/>
  <c r="O38" i="12"/>
  <c r="O38" i="93" s="1"/>
  <c r="L39" i="12"/>
  <c r="L39" i="93" s="1"/>
  <c r="N39" i="12"/>
  <c r="N39" i="93" s="1"/>
  <c r="O39" i="12"/>
  <c r="O39" i="93" s="1"/>
  <c r="L41" i="12"/>
  <c r="M41" i="12"/>
  <c r="N41" i="12"/>
  <c r="O41" i="12"/>
  <c r="L53" i="12"/>
  <c r="L53" i="93" s="1"/>
  <c r="N53" i="12"/>
  <c r="N53" i="93" s="1"/>
  <c r="O53" i="12"/>
  <c r="O53" i="93" s="1"/>
  <c r="L54" i="12"/>
  <c r="L54" i="93" s="1"/>
  <c r="N54" i="12"/>
  <c r="N54" i="93" s="1"/>
  <c r="O54" i="12"/>
  <c r="O54" i="93" s="1"/>
  <c r="L55" i="12"/>
  <c r="L55" i="93" s="1"/>
  <c r="M55" i="12"/>
  <c r="M55" i="93" s="1"/>
  <c r="N55" i="12"/>
  <c r="N55" i="93" s="1"/>
  <c r="O55" i="12"/>
  <c r="O55" i="93" s="1"/>
  <c r="L56" i="12"/>
  <c r="L56" i="93" s="1"/>
  <c r="N56" i="12"/>
  <c r="N56" i="93" s="1"/>
  <c r="O56" i="12"/>
  <c r="O56" i="93" s="1"/>
  <c r="L57" i="12"/>
  <c r="L57" i="93" s="1"/>
  <c r="N57" i="12"/>
  <c r="N57" i="93" s="1"/>
  <c r="O57" i="12"/>
  <c r="O57" i="93" s="1"/>
  <c r="L58" i="12"/>
  <c r="L58" i="93" s="1"/>
  <c r="N58" i="12"/>
  <c r="N58" i="93" s="1"/>
  <c r="O58" i="12"/>
  <c r="O58" i="93" s="1"/>
  <c r="L59" i="12"/>
  <c r="N59" i="12"/>
  <c r="O59" i="12"/>
  <c r="L60" i="12"/>
  <c r="L60" i="93" s="1"/>
  <c r="N60" i="12"/>
  <c r="N60" i="93" s="1"/>
  <c r="O60" i="12"/>
  <c r="O60" i="93" s="1"/>
  <c r="L61" i="12"/>
  <c r="L61" i="93" s="1"/>
  <c r="N61" i="12"/>
  <c r="N61" i="93" s="1"/>
  <c r="O61" i="12"/>
  <c r="O61" i="93" s="1"/>
  <c r="L62" i="12"/>
  <c r="L62" i="93" s="1"/>
  <c r="N62" i="12"/>
  <c r="N62" i="93" s="1"/>
  <c r="O62" i="12"/>
  <c r="O62" i="93" s="1"/>
  <c r="L63" i="12"/>
  <c r="L63" i="93" s="1"/>
  <c r="M63" i="12"/>
  <c r="M63" i="93" s="1"/>
  <c r="N63" i="12"/>
  <c r="N63" i="93" s="1"/>
  <c r="O63" i="12"/>
  <c r="O63" i="93" s="1"/>
  <c r="L64" i="12"/>
  <c r="L64" i="93" s="1"/>
  <c r="N64" i="12"/>
  <c r="N64" i="93" s="1"/>
  <c r="O64" i="12"/>
  <c r="O64" i="93" s="1"/>
  <c r="L65" i="12"/>
  <c r="L65" i="93" s="1"/>
  <c r="N65" i="12"/>
  <c r="N65" i="93" s="1"/>
  <c r="O65" i="12"/>
  <c r="O65" i="93" s="1"/>
  <c r="L66" i="12"/>
  <c r="L66" i="93" s="1"/>
  <c r="N66" i="12"/>
  <c r="N66" i="93" s="1"/>
  <c r="O66" i="12"/>
  <c r="O66" i="93" s="1"/>
  <c r="L15" i="12"/>
  <c r="N15" i="12"/>
  <c r="O15" i="12"/>
  <c r="L16" i="12"/>
  <c r="L16" i="93" s="1"/>
  <c r="N16" i="12"/>
  <c r="N16" i="93" s="1"/>
  <c r="O16" i="12"/>
  <c r="O16" i="93" s="1"/>
  <c r="L52" i="12"/>
  <c r="L52" i="93" s="1"/>
  <c r="N51" i="12"/>
  <c r="N51" i="93" s="1"/>
  <c r="O50" i="12"/>
  <c r="O50" i="93" s="1"/>
  <c r="L49" i="12"/>
  <c r="L49" i="93" s="1"/>
  <c r="L48" i="12"/>
  <c r="L48" i="93" s="1"/>
  <c r="H37" i="12"/>
  <c r="H37" i="93" s="1"/>
  <c r="H38" i="12"/>
  <c r="H38" i="93" s="1"/>
  <c r="H39" i="12"/>
  <c r="H39" i="93" s="1"/>
  <c r="L30" i="10"/>
  <c r="N30" i="10"/>
  <c r="O30" i="10"/>
  <c r="L31" i="10"/>
  <c r="L31" i="51" s="1"/>
  <c r="N31" i="10"/>
  <c r="N31" i="51" s="1"/>
  <c r="O31" i="10"/>
  <c r="O31" i="51" s="1"/>
  <c r="L36" i="10"/>
  <c r="N36" i="10"/>
  <c r="O36" i="10"/>
  <c r="L37" i="10"/>
  <c r="L37" i="51" s="1"/>
  <c r="N37" i="10"/>
  <c r="N37" i="51" s="1"/>
  <c r="O37" i="10"/>
  <c r="O37" i="51" s="1"/>
  <c r="H30" i="10"/>
  <c r="K30" i="10" s="1"/>
  <c r="H31" i="10"/>
  <c r="H31" i="51" s="1"/>
  <c r="H36" i="10"/>
  <c r="K36" i="10" s="1"/>
  <c r="H37" i="10"/>
  <c r="H37" i="51" s="1"/>
  <c r="L27" i="10"/>
  <c r="L27" i="51" s="1"/>
  <c r="N27" i="10"/>
  <c r="N27" i="51" s="1"/>
  <c r="O27" i="10"/>
  <c r="O27" i="51" s="1"/>
  <c r="H27" i="10"/>
  <c r="H27" i="51" s="1"/>
  <c r="H28" i="10"/>
  <c r="H28" i="51" s="1"/>
  <c r="H29" i="10"/>
  <c r="H29" i="51" s="1"/>
  <c r="L29" i="10"/>
  <c r="L29" i="51" s="1"/>
  <c r="L28" i="10"/>
  <c r="L28" i="51" s="1"/>
  <c r="H20" i="10"/>
  <c r="H20" i="51" s="1"/>
  <c r="H22" i="10"/>
  <c r="H22" i="51" s="1"/>
  <c r="L15" i="10"/>
  <c r="N15" i="10"/>
  <c r="O15" i="10"/>
  <c r="L16" i="10"/>
  <c r="L15" i="104" s="1"/>
  <c r="N16" i="10"/>
  <c r="N15" i="104" s="1"/>
  <c r="O16" i="10"/>
  <c r="O15" i="104" s="1"/>
  <c r="H15" i="10"/>
  <c r="H16" i="10"/>
  <c r="H15" i="104" s="1"/>
  <c r="H14" i="8"/>
  <c r="K14" i="8" s="1"/>
  <c r="H15" i="8"/>
  <c r="H15" i="47" s="1"/>
  <c r="H16" i="8"/>
  <c r="H16" i="47" s="1"/>
  <c r="H17" i="8"/>
  <c r="H17" i="47" s="1"/>
  <c r="H18" i="8"/>
  <c r="H18" i="47" s="1"/>
  <c r="H19" i="8"/>
  <c r="H15" i="102" s="1"/>
  <c r="H20" i="8"/>
  <c r="K20" i="8" s="1"/>
  <c r="H21" i="47"/>
  <c r="L14" i="8"/>
  <c r="N14" i="8"/>
  <c r="O14" i="8"/>
  <c r="L15" i="8"/>
  <c r="N15" i="8"/>
  <c r="O15" i="8"/>
  <c r="L16" i="8"/>
  <c r="L16" i="47" s="1"/>
  <c r="N16" i="8"/>
  <c r="N16" i="47" s="1"/>
  <c r="O16" i="8"/>
  <c r="O16" i="47" s="1"/>
  <c r="L17" i="8"/>
  <c r="L17" i="47" s="1"/>
  <c r="N17" i="8"/>
  <c r="N17" i="47" s="1"/>
  <c r="O17" i="8"/>
  <c r="O17" i="47" s="1"/>
  <c r="L18" i="8"/>
  <c r="L18" i="47" s="1"/>
  <c r="N18" i="8"/>
  <c r="N18" i="47" s="1"/>
  <c r="O18" i="8"/>
  <c r="O18" i="47" s="1"/>
  <c r="L19" i="8"/>
  <c r="L15" i="102" s="1"/>
  <c r="N19" i="8"/>
  <c r="N15" i="102" s="1"/>
  <c r="O19" i="8"/>
  <c r="O15" i="102" s="1"/>
  <c r="L20" i="8"/>
  <c r="N20" i="8"/>
  <c r="O20" i="8"/>
  <c r="L21" i="47"/>
  <c r="N21" i="47"/>
  <c r="O21" i="47"/>
  <c r="L23" i="47"/>
  <c r="N23" i="47"/>
  <c r="O23" i="47"/>
  <c r="L29" i="44"/>
  <c r="L27" i="6" s="1"/>
  <c r="N29" i="44"/>
  <c r="N27" i="6" s="1"/>
  <c r="O29" i="44"/>
  <c r="O27" i="6" s="1"/>
  <c r="L30" i="44"/>
  <c r="N30" i="44"/>
  <c r="O30" i="44"/>
  <c r="H29" i="44"/>
  <c r="H27" i="6" s="1"/>
  <c r="H28" i="44"/>
  <c r="H26" i="6" s="1"/>
  <c r="L95" i="5"/>
  <c r="L29" i="99" s="1"/>
  <c r="N95" i="5"/>
  <c r="N29" i="99" s="1"/>
  <c r="O95" i="5"/>
  <c r="O29" i="99" s="1"/>
  <c r="H95" i="5"/>
  <c r="H29" i="99" s="1"/>
  <c r="M62" i="12" l="1"/>
  <c r="M62" i="93" s="1"/>
  <c r="M66" i="12"/>
  <c r="M66" i="93" s="1"/>
  <c r="M23" i="47"/>
  <c r="H23" i="47"/>
  <c r="O15" i="51"/>
  <c r="N15" i="51"/>
  <c r="L15" i="51"/>
  <c r="L15" i="47"/>
  <c r="L27" i="47" s="1"/>
  <c r="L26" i="8"/>
  <c r="O15" i="47"/>
  <c r="O27" i="47" s="1"/>
  <c r="O26" i="8"/>
  <c r="N15" i="47"/>
  <c r="N27" i="47" s="1"/>
  <c r="N26" i="8"/>
  <c r="K61" i="12"/>
  <c r="K61" i="93" s="1"/>
  <c r="K63" i="12"/>
  <c r="K63" i="93" s="1"/>
  <c r="K55" i="12"/>
  <c r="K55" i="93" s="1"/>
  <c r="K51" i="12"/>
  <c r="K51" i="93" s="1"/>
  <c r="M64" i="12"/>
  <c r="M64" i="93" s="1"/>
  <c r="K58" i="12"/>
  <c r="K58" i="93" s="1"/>
  <c r="K56" i="12"/>
  <c r="K56" i="93" s="1"/>
  <c r="K54" i="12"/>
  <c r="K54" i="93" s="1"/>
  <c r="M37" i="12"/>
  <c r="M37" i="93" s="1"/>
  <c r="M54" i="12"/>
  <c r="M54" i="93" s="1"/>
  <c r="K53" i="12"/>
  <c r="K53" i="93" s="1"/>
  <c r="K57" i="12"/>
  <c r="K57" i="93" s="1"/>
  <c r="M57" i="12"/>
  <c r="M57" i="93" s="1"/>
  <c r="M56" i="12"/>
  <c r="M56" i="93" s="1"/>
  <c r="M53" i="12"/>
  <c r="M53" i="93" s="1"/>
  <c r="K64" i="12"/>
  <c r="K64" i="93" s="1"/>
  <c r="O15" i="93"/>
  <c r="L15" i="93"/>
  <c r="N15" i="93"/>
  <c r="K95" i="5"/>
  <c r="K29" i="99" s="1"/>
  <c r="M65" i="12"/>
  <c r="M65" i="93" s="1"/>
  <c r="K66" i="12"/>
  <c r="K66" i="93" s="1"/>
  <c r="K65" i="12"/>
  <c r="K65" i="93" s="1"/>
  <c r="K52" i="12"/>
  <c r="K52" i="93" s="1"/>
  <c r="K48" i="12"/>
  <c r="K48" i="93" s="1"/>
  <c r="M58" i="12"/>
  <c r="M58" i="93" s="1"/>
  <c r="M51" i="12"/>
  <c r="M51" i="93" s="1"/>
  <c r="L51" i="12"/>
  <c r="L51" i="93" s="1"/>
  <c r="K60" i="12"/>
  <c r="K60" i="93" s="1"/>
  <c r="O48" i="12"/>
  <c r="O48" i="93" s="1"/>
  <c r="N48" i="12"/>
  <c r="N48" i="93" s="1"/>
  <c r="P57" i="12"/>
  <c r="P57" i="93" s="1"/>
  <c r="M60" i="12"/>
  <c r="M60" i="93" s="1"/>
  <c r="K62" i="12"/>
  <c r="K62" i="93" s="1"/>
  <c r="M61" i="12"/>
  <c r="M61" i="93" s="1"/>
  <c r="K49" i="12"/>
  <c r="K49" i="93" s="1"/>
  <c r="K39" i="12"/>
  <c r="K39" i="93" s="1"/>
  <c r="K38" i="12"/>
  <c r="K38" i="93" s="1"/>
  <c r="K37" i="12"/>
  <c r="K37" i="93" s="1"/>
  <c r="M39" i="12"/>
  <c r="M39" i="93" s="1"/>
  <c r="M37" i="10"/>
  <c r="M37" i="51" s="1"/>
  <c r="K37" i="10"/>
  <c r="K37" i="51" s="1"/>
  <c r="M30" i="10"/>
  <c r="P30" i="10" s="1"/>
  <c r="K27" i="10"/>
  <c r="K27" i="51" s="1"/>
  <c r="M36" i="10"/>
  <c r="P36" i="10" s="1"/>
  <c r="K16" i="10"/>
  <c r="K15" i="104" s="1"/>
  <c r="M31" i="10"/>
  <c r="M31" i="51" s="1"/>
  <c r="M15" i="10"/>
  <c r="H15" i="51"/>
  <c r="K28" i="10"/>
  <c r="K28" i="51" s="1"/>
  <c r="K31" i="10"/>
  <c r="K31" i="51" s="1"/>
  <c r="M14" i="8"/>
  <c r="K23" i="47"/>
  <c r="K21" i="47"/>
  <c r="M17" i="8"/>
  <c r="M17" i="47" s="1"/>
  <c r="K16" i="8"/>
  <c r="K16" i="47" s="1"/>
  <c r="K15" i="8"/>
  <c r="K15" i="47" s="1"/>
  <c r="M19" i="8"/>
  <c r="M15" i="102" s="1"/>
  <c r="K18" i="8"/>
  <c r="K18" i="47" s="1"/>
  <c r="K29" i="44"/>
  <c r="K27" i="6" s="1"/>
  <c r="M95" i="5"/>
  <c r="M29" i="99" s="1"/>
  <c r="P63" i="12"/>
  <c r="P63" i="93" s="1"/>
  <c r="P37" i="12"/>
  <c r="P37" i="93" s="1"/>
  <c r="P59" i="12"/>
  <c r="N50" i="12"/>
  <c r="N50" i="93" s="1"/>
  <c r="M48" i="12"/>
  <c r="M48" i="93" s="1"/>
  <c r="M50" i="12"/>
  <c r="M50" i="93" s="1"/>
  <c r="L50" i="12"/>
  <c r="L50" i="93" s="1"/>
  <c r="O52" i="12"/>
  <c r="O52" i="93" s="1"/>
  <c r="O49" i="12"/>
  <c r="O49" i="93" s="1"/>
  <c r="P62" i="12"/>
  <c r="P62" i="93" s="1"/>
  <c r="P66" i="12"/>
  <c r="P66" i="93" s="1"/>
  <c r="N52" i="12"/>
  <c r="N52" i="93" s="1"/>
  <c r="N49" i="12"/>
  <c r="N49" i="93" s="1"/>
  <c r="M38" i="12"/>
  <c r="M38" i="93" s="1"/>
  <c r="P55" i="12"/>
  <c r="P55" i="93" s="1"/>
  <c r="M52" i="12"/>
  <c r="M52" i="93" s="1"/>
  <c r="M49" i="12"/>
  <c r="M49" i="93" s="1"/>
  <c r="O51" i="12"/>
  <c r="O51" i="93" s="1"/>
  <c r="P56" i="12"/>
  <c r="P56" i="93" s="1"/>
  <c r="P41" i="12"/>
  <c r="K59" i="12"/>
  <c r="M29" i="10"/>
  <c r="M29" i="51" s="1"/>
  <c r="K29" i="10"/>
  <c r="K29" i="51" s="1"/>
  <c r="O29" i="10"/>
  <c r="O29" i="51" s="1"/>
  <c r="N29" i="10"/>
  <c r="N29" i="51" s="1"/>
  <c r="M22" i="10"/>
  <c r="M22" i="51" s="1"/>
  <c r="O28" i="10"/>
  <c r="O28" i="51" s="1"/>
  <c r="N28" i="10"/>
  <c r="N28" i="51" s="1"/>
  <c r="M28" i="10"/>
  <c r="M28" i="51" s="1"/>
  <c r="M27" i="10"/>
  <c r="M27" i="51" s="1"/>
  <c r="M20" i="10"/>
  <c r="M20" i="51" s="1"/>
  <c r="K22" i="10"/>
  <c r="K22" i="51" s="1"/>
  <c r="M16" i="10"/>
  <c r="M15" i="104" s="1"/>
  <c r="K20" i="10"/>
  <c r="K20" i="51" s="1"/>
  <c r="O22" i="10"/>
  <c r="O22" i="51" s="1"/>
  <c r="O20" i="10"/>
  <c r="O20" i="51" s="1"/>
  <c r="N22" i="10"/>
  <c r="N22" i="51" s="1"/>
  <c r="N20" i="10"/>
  <c r="N20" i="51" s="1"/>
  <c r="L22" i="10"/>
  <c r="L22" i="51" s="1"/>
  <c r="L20" i="10"/>
  <c r="L20" i="51" s="1"/>
  <c r="K15" i="10"/>
  <c r="K15" i="51" s="1"/>
  <c r="P23" i="47"/>
  <c r="M21" i="47"/>
  <c r="M16" i="8"/>
  <c r="M16" i="47" s="1"/>
  <c r="K19" i="8"/>
  <c r="K15" i="102" s="1"/>
  <c r="P17" i="8"/>
  <c r="P17" i="47" s="1"/>
  <c r="M15" i="8"/>
  <c r="M18" i="8"/>
  <c r="M18" i="47" s="1"/>
  <c r="K17" i="8"/>
  <c r="K17" i="47" s="1"/>
  <c r="M20" i="8"/>
  <c r="P20" i="8" s="1"/>
  <c r="M29" i="44"/>
  <c r="M27" i="6" s="1"/>
  <c r="O19" i="44"/>
  <c r="O19" i="6" s="1"/>
  <c r="N19" i="44"/>
  <c r="N19" i="6" s="1"/>
  <c r="L19" i="44"/>
  <c r="L19" i="6" s="1"/>
  <c r="H19" i="44"/>
  <c r="H19" i="6" s="1"/>
  <c r="M15" i="51" l="1"/>
  <c r="M15" i="47"/>
  <c r="M27" i="47" s="1"/>
  <c r="M26" i="8"/>
  <c r="P65" i="12"/>
  <c r="P65" i="93" s="1"/>
  <c r="P53" i="12"/>
  <c r="P53" i="93" s="1"/>
  <c r="P64" i="12"/>
  <c r="P64" i="93" s="1"/>
  <c r="P54" i="12"/>
  <c r="P54" i="93" s="1"/>
  <c r="P58" i="12"/>
  <c r="P58" i="93" s="1"/>
  <c r="P61" i="12"/>
  <c r="P61" i="93" s="1"/>
  <c r="P14" i="8"/>
  <c r="P60" i="12"/>
  <c r="P60" i="93" s="1"/>
  <c r="P52" i="12"/>
  <c r="P52" i="93" s="1"/>
  <c r="P51" i="12"/>
  <c r="P51" i="93" s="1"/>
  <c r="P48" i="12"/>
  <c r="P48" i="93" s="1"/>
  <c r="P39" i="12"/>
  <c r="P39" i="93" s="1"/>
  <c r="P38" i="12"/>
  <c r="P38" i="93" s="1"/>
  <c r="P37" i="10"/>
  <c r="P37" i="51" s="1"/>
  <c r="P28" i="10"/>
  <c r="P28" i="51" s="1"/>
  <c r="P27" i="10"/>
  <c r="P27" i="51" s="1"/>
  <c r="P29" i="10"/>
  <c r="P29" i="51" s="1"/>
  <c r="P16" i="10"/>
  <c r="P15" i="104" s="1"/>
  <c r="A15" i="104" s="1"/>
  <c r="P31" i="10"/>
  <c r="P31" i="51" s="1"/>
  <c r="P15" i="10"/>
  <c r="P19" i="8"/>
  <c r="P15" i="102" s="1"/>
  <c r="P21" i="47"/>
  <c r="P15" i="8"/>
  <c r="P15" i="47" s="1"/>
  <c r="A17" i="47" s="1"/>
  <c r="P16" i="8"/>
  <c r="P16" i="47" s="1"/>
  <c r="A16" i="47" s="1"/>
  <c r="P18" i="8"/>
  <c r="P18" i="47" s="1"/>
  <c r="A18" i="47" s="1"/>
  <c r="P29" i="44"/>
  <c r="P27" i="6" s="1"/>
  <c r="M19" i="44"/>
  <c r="M19" i="6" s="1"/>
  <c r="P95" i="5"/>
  <c r="P29" i="99" s="1"/>
  <c r="P50" i="12"/>
  <c r="P50" i="93" s="1"/>
  <c r="P49" i="12"/>
  <c r="P49" i="93" s="1"/>
  <c r="P20" i="10"/>
  <c r="P20" i="51" s="1"/>
  <c r="P22" i="10"/>
  <c r="P22" i="51" s="1"/>
  <c r="K19" i="44"/>
  <c r="K19" i="6" s="1"/>
  <c r="P26" i="8" l="1"/>
  <c r="P15" i="51"/>
  <c r="A23" i="47"/>
  <c r="A21" i="47"/>
  <c r="P27" i="47"/>
  <c r="A15" i="47"/>
  <c r="A25" i="47"/>
  <c r="P19" i="44"/>
  <c r="P19" i="6" s="1"/>
  <c r="O71" i="5" l="1"/>
  <c r="O71" i="41" s="1"/>
  <c r="O69" i="5"/>
  <c r="O69" i="41" s="1"/>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O14" i="97"/>
  <c r="N14" i="97"/>
  <c r="M14" i="97"/>
  <c r="L14" i="97"/>
  <c r="K14" i="97"/>
  <c r="H14" i="97"/>
  <c r="G14" i="97"/>
  <c r="D14" i="97"/>
  <c r="C14" i="97"/>
  <c r="B14" i="97"/>
  <c r="D15" i="98"/>
  <c r="C15" i="98"/>
  <c r="B15" i="98"/>
  <c r="G14" i="98"/>
  <c r="D14" i="98"/>
  <c r="C14" i="98"/>
  <c r="B14" i="98"/>
  <c r="P19" i="101"/>
  <c r="O19" i="101"/>
  <c r="N19" i="101"/>
  <c r="M19" i="101"/>
  <c r="L19" i="101"/>
  <c r="K19" i="101"/>
  <c r="H19" i="101"/>
  <c r="D19" i="101"/>
  <c r="C19" i="101"/>
  <c r="B19" i="101"/>
  <c r="P18" i="101"/>
  <c r="O18" i="101"/>
  <c r="N18" i="101"/>
  <c r="M18" i="101"/>
  <c r="L18" i="101"/>
  <c r="K18" i="101"/>
  <c r="H18" i="101"/>
  <c r="D18" i="101"/>
  <c r="C18" i="101"/>
  <c r="B18" i="101"/>
  <c r="H17" i="101"/>
  <c r="D17" i="101"/>
  <c r="C17" i="101"/>
  <c r="B17" i="101"/>
  <c r="P16" i="101"/>
  <c r="O16" i="101"/>
  <c r="N16" i="101"/>
  <c r="M16" i="101"/>
  <c r="L16" i="101"/>
  <c r="K16" i="101"/>
  <c r="H16" i="101"/>
  <c r="D16" i="101"/>
  <c r="C16" i="101"/>
  <c r="B16" i="101"/>
  <c r="P15" i="101"/>
  <c r="A15" i="101" s="1"/>
  <c r="O15" i="101"/>
  <c r="N15" i="101"/>
  <c r="M15" i="101"/>
  <c r="L15" i="101"/>
  <c r="K15" i="101"/>
  <c r="H15" i="101"/>
  <c r="D15" i="101"/>
  <c r="C15" i="101"/>
  <c r="B15" i="101"/>
  <c r="P14" i="101"/>
  <c r="O14" i="101"/>
  <c r="N14" i="101"/>
  <c r="M14" i="101"/>
  <c r="L14" i="101"/>
  <c r="K14" i="101"/>
  <c r="H14" i="101"/>
  <c r="G14" i="101"/>
  <c r="D14" i="101"/>
  <c r="C14" i="101"/>
  <c r="B14" i="101"/>
  <c r="P14" i="102"/>
  <c r="O14" i="102"/>
  <c r="N14" i="102"/>
  <c r="M14" i="102"/>
  <c r="L14" i="102"/>
  <c r="K14" i="102"/>
  <c r="H14" i="102"/>
  <c r="G14" i="102"/>
  <c r="D14" i="102"/>
  <c r="C14" i="102"/>
  <c r="B14" i="102"/>
  <c r="K15" i="103"/>
  <c r="H15" i="103"/>
  <c r="D15" i="103"/>
  <c r="C15" i="103"/>
  <c r="B15" i="103"/>
  <c r="P14" i="103"/>
  <c r="O14" i="103"/>
  <c r="N14" i="103"/>
  <c r="M14" i="103"/>
  <c r="L14" i="103"/>
  <c r="K14" i="103"/>
  <c r="H14" i="103"/>
  <c r="G14" i="103"/>
  <c r="D14" i="103"/>
  <c r="C14" i="103"/>
  <c r="B14" i="103"/>
  <c r="P16" i="104"/>
  <c r="A16" i="104" s="1"/>
  <c r="O16" i="104"/>
  <c r="N16" i="104"/>
  <c r="M16" i="104"/>
  <c r="L16" i="104"/>
  <c r="K16" i="104"/>
  <c r="H16" i="104"/>
  <c r="D16" i="104"/>
  <c r="C16" i="104"/>
  <c r="B16" i="104"/>
  <c r="D15" i="105"/>
  <c r="C15" i="105"/>
  <c r="B15" i="105"/>
  <c r="P14" i="105"/>
  <c r="O14" i="105"/>
  <c r="N14" i="105"/>
  <c r="M14" i="105"/>
  <c r="L14" i="105"/>
  <c r="K14" i="105"/>
  <c r="H14" i="105"/>
  <c r="G14" i="105"/>
  <c r="D14" i="105"/>
  <c r="C14" i="105"/>
  <c r="B14" i="105"/>
  <c r="P25" i="106"/>
  <c r="O25" i="106"/>
  <c r="N25" i="106"/>
  <c r="M25" i="106"/>
  <c r="L25" i="106"/>
  <c r="K25" i="106"/>
  <c r="H25" i="106"/>
  <c r="D25" i="106"/>
  <c r="C25" i="106"/>
  <c r="B25" i="106"/>
  <c r="P24" i="106"/>
  <c r="O24" i="106"/>
  <c r="N24" i="106"/>
  <c r="M24" i="106"/>
  <c r="L24" i="106"/>
  <c r="K24" i="106"/>
  <c r="H24" i="106"/>
  <c r="D24" i="106"/>
  <c r="C24" i="106"/>
  <c r="B24" i="106"/>
  <c r="P23" i="106"/>
  <c r="O23" i="106"/>
  <c r="N23" i="106"/>
  <c r="M23" i="106"/>
  <c r="L23" i="106"/>
  <c r="K23" i="106"/>
  <c r="H23" i="106"/>
  <c r="D23" i="106"/>
  <c r="C23" i="106"/>
  <c r="B23" i="106"/>
  <c r="P22" i="106"/>
  <c r="O22" i="106"/>
  <c r="N22" i="106"/>
  <c r="M22" i="106"/>
  <c r="L22" i="106"/>
  <c r="K22" i="106"/>
  <c r="H22" i="106"/>
  <c r="D22" i="106"/>
  <c r="C22" i="106"/>
  <c r="B22" i="106"/>
  <c r="P21" i="106"/>
  <c r="O21" i="106"/>
  <c r="N21" i="106"/>
  <c r="M21" i="106"/>
  <c r="L21" i="106"/>
  <c r="K21" i="106"/>
  <c r="H21" i="106"/>
  <c r="D21" i="106"/>
  <c r="C21" i="106"/>
  <c r="B21" i="106"/>
  <c r="P20" i="106"/>
  <c r="O20" i="106"/>
  <c r="N20" i="106"/>
  <c r="M20" i="106"/>
  <c r="L20" i="106"/>
  <c r="K20" i="106"/>
  <c r="H20" i="106"/>
  <c r="D20" i="106"/>
  <c r="C20" i="106"/>
  <c r="B20" i="106"/>
  <c r="P19" i="106"/>
  <c r="O19" i="106"/>
  <c r="N19" i="106"/>
  <c r="M19" i="106"/>
  <c r="L19" i="106"/>
  <c r="K19" i="106"/>
  <c r="H19" i="106"/>
  <c r="D19" i="106"/>
  <c r="C19" i="106"/>
  <c r="B19" i="106"/>
  <c r="P18" i="106"/>
  <c r="O18" i="106"/>
  <c r="N18" i="106"/>
  <c r="M18" i="106"/>
  <c r="L18" i="106"/>
  <c r="K18" i="106"/>
  <c r="H18" i="106"/>
  <c r="D18" i="106"/>
  <c r="C18" i="106"/>
  <c r="B18" i="106"/>
  <c r="P17" i="106"/>
  <c r="A17" i="106" s="1"/>
  <c r="O17" i="106"/>
  <c r="N17" i="106"/>
  <c r="M17" i="106"/>
  <c r="L17" i="106"/>
  <c r="K17" i="106"/>
  <c r="H17" i="106"/>
  <c r="D17" i="106"/>
  <c r="C17" i="106"/>
  <c r="B17" i="106"/>
  <c r="P16" i="106"/>
  <c r="O16" i="106"/>
  <c r="N16" i="106"/>
  <c r="M16" i="106"/>
  <c r="L16" i="106"/>
  <c r="K16" i="106"/>
  <c r="H16" i="106"/>
  <c r="D16" i="106"/>
  <c r="C16" i="106"/>
  <c r="B16" i="106"/>
  <c r="P15" i="106"/>
  <c r="O15" i="106"/>
  <c r="N15" i="106"/>
  <c r="M15" i="106"/>
  <c r="L15" i="106"/>
  <c r="K15" i="106"/>
  <c r="H15" i="106"/>
  <c r="D15" i="106"/>
  <c r="C15" i="106"/>
  <c r="B15" i="106"/>
  <c r="P14" i="106"/>
  <c r="O14" i="106"/>
  <c r="N14" i="106"/>
  <c r="M14" i="106"/>
  <c r="L14" i="106"/>
  <c r="K14" i="106"/>
  <c r="H14" i="106"/>
  <c r="G14" i="106"/>
  <c r="D14" i="106"/>
  <c r="C14" i="106"/>
  <c r="B14" i="106"/>
  <c r="P14" i="107"/>
  <c r="O14" i="107"/>
  <c r="N14" i="107"/>
  <c r="M14" i="107"/>
  <c r="L14" i="107"/>
  <c r="K14" i="107"/>
  <c r="H14" i="107"/>
  <c r="G14" i="107"/>
  <c r="D14" i="107"/>
  <c r="C14" i="107"/>
  <c r="B14" i="107"/>
  <c r="Q9" i="4"/>
  <c r="Q9" i="5"/>
  <c r="Q9" i="44"/>
  <c r="Q9" i="7"/>
  <c r="Q9" i="8"/>
  <c r="Q9" i="50"/>
  <c r="Q9" i="10"/>
  <c r="Q9" i="11"/>
  <c r="Q9" i="12"/>
  <c r="Q9" i="13"/>
  <c r="Q9" i="37"/>
  <c r="A36" i="118"/>
  <c r="B34" i="118"/>
  <c r="B31" i="118"/>
  <c r="B19" i="118"/>
  <c r="A19" i="118"/>
  <c r="C66" i="117"/>
  <c r="C40" i="117"/>
  <c r="C49" i="107" s="1"/>
  <c r="C35" i="117"/>
  <c r="C24" i="103" s="1"/>
  <c r="D29" i="117"/>
  <c r="D28" i="117"/>
  <c r="D27" i="117"/>
  <c r="D9" i="117"/>
  <c r="D8" i="117"/>
  <c r="D7" i="117"/>
  <c r="D6" i="117"/>
  <c r="P10" i="107"/>
  <c r="C2" i="107"/>
  <c r="C25" i="117" s="1"/>
  <c r="C46" i="2" s="1"/>
  <c r="D1" i="107"/>
  <c r="P10" i="106"/>
  <c r="C2" i="106"/>
  <c r="C24" i="117" s="1"/>
  <c r="C43" i="2" s="1"/>
  <c r="D1" i="106"/>
  <c r="P10" i="105"/>
  <c r="C2" i="105"/>
  <c r="C23" i="117" s="1"/>
  <c r="C40" i="2" s="1"/>
  <c r="D1" i="105"/>
  <c r="P10" i="104"/>
  <c r="C2" i="104"/>
  <c r="C22" i="117" s="1"/>
  <c r="C37" i="2" s="1"/>
  <c r="D1" i="104"/>
  <c r="P10" i="103"/>
  <c r="C2" i="103"/>
  <c r="C21" i="117" s="1"/>
  <c r="C34" i="2" s="1"/>
  <c r="D1" i="103"/>
  <c r="P10" i="102"/>
  <c r="C2" i="102"/>
  <c r="C20" i="117" s="1"/>
  <c r="C31" i="2" s="1"/>
  <c r="D1" i="102"/>
  <c r="P10" i="101"/>
  <c r="C2" i="101"/>
  <c r="C19" i="117" s="1"/>
  <c r="C28" i="2" s="1"/>
  <c r="D1" i="101"/>
  <c r="P10" i="100"/>
  <c r="C2" i="100"/>
  <c r="C18" i="117" s="1"/>
  <c r="C25" i="2" s="1"/>
  <c r="D1" i="100"/>
  <c r="P10" i="99"/>
  <c r="C2" i="99"/>
  <c r="C17" i="117" s="1"/>
  <c r="C22" i="2" s="1"/>
  <c r="D1" i="99"/>
  <c r="P10" i="98"/>
  <c r="C2" i="98"/>
  <c r="C16" i="117" s="1"/>
  <c r="C19" i="2" s="1"/>
  <c r="D1" i="98"/>
  <c r="P10" i="97"/>
  <c r="C2" i="97"/>
  <c r="C15" i="117" s="1"/>
  <c r="C16" i="2" s="1"/>
  <c r="D1" i="97"/>
  <c r="O114" i="5"/>
  <c r="O100" i="41" s="1"/>
  <c r="N114" i="5"/>
  <c r="N100" i="41" s="1"/>
  <c r="L114" i="5"/>
  <c r="L100" i="41" s="1"/>
  <c r="O113" i="5"/>
  <c r="O99" i="41" s="1"/>
  <c r="N113" i="5"/>
  <c r="N99" i="41" s="1"/>
  <c r="L113" i="5"/>
  <c r="L99" i="41" s="1"/>
  <c r="O112" i="5"/>
  <c r="O98" i="41" s="1"/>
  <c r="N112" i="5"/>
  <c r="N98" i="41" s="1"/>
  <c r="L112" i="5"/>
  <c r="L98" i="41" s="1"/>
  <c r="O110" i="5"/>
  <c r="O96" i="41" s="1"/>
  <c r="N110" i="5"/>
  <c r="N96" i="41" s="1"/>
  <c r="L110" i="5"/>
  <c r="L96" i="41" s="1"/>
  <c r="O109" i="5"/>
  <c r="O95" i="41" s="1"/>
  <c r="N109" i="5"/>
  <c r="N95" i="41" s="1"/>
  <c r="L109" i="5"/>
  <c r="L95" i="41" s="1"/>
  <c r="O108" i="5"/>
  <c r="O94" i="41" s="1"/>
  <c r="N108" i="5"/>
  <c r="N94" i="41" s="1"/>
  <c r="L108" i="5"/>
  <c r="L94" i="41" s="1"/>
  <c r="O107" i="5"/>
  <c r="N107" i="5"/>
  <c r="L107" i="5"/>
  <c r="O106" i="5"/>
  <c r="O92" i="41" s="1"/>
  <c r="N106" i="5"/>
  <c r="N92" i="41" s="1"/>
  <c r="L106" i="5"/>
  <c r="L92" i="41" s="1"/>
  <c r="O104" i="5"/>
  <c r="O90" i="41" s="1"/>
  <c r="N104" i="5"/>
  <c r="N90" i="41" s="1"/>
  <c r="L104" i="5"/>
  <c r="L90" i="41" s="1"/>
  <c r="O103" i="5"/>
  <c r="O89" i="41" s="1"/>
  <c r="N103" i="5"/>
  <c r="N89" i="41" s="1"/>
  <c r="L103" i="5"/>
  <c r="L89" i="41" s="1"/>
  <c r="O102" i="5"/>
  <c r="O88" i="41" s="1"/>
  <c r="N102" i="5"/>
  <c r="N88" i="41" s="1"/>
  <c r="L102" i="5"/>
  <c r="L88" i="41" s="1"/>
  <c r="O97" i="5"/>
  <c r="O83" i="41" s="1"/>
  <c r="N97" i="5"/>
  <c r="N83" i="41" s="1"/>
  <c r="L97" i="5"/>
  <c r="L83" i="41" s="1"/>
  <c r="O96" i="5"/>
  <c r="N96" i="5"/>
  <c r="L96" i="5"/>
  <c r="O94" i="5"/>
  <c r="O28" i="99" s="1"/>
  <c r="N94" i="5"/>
  <c r="N28" i="99" s="1"/>
  <c r="L94" i="5"/>
  <c r="L28" i="99" s="1"/>
  <c r="O92" i="5"/>
  <c r="O26" i="99" s="1"/>
  <c r="N92" i="5"/>
  <c r="N26" i="99" s="1"/>
  <c r="L92" i="5"/>
  <c r="L26" i="99" s="1"/>
  <c r="O91" i="5"/>
  <c r="O25" i="99" s="1"/>
  <c r="N91" i="5"/>
  <c r="N25" i="99" s="1"/>
  <c r="L91" i="5"/>
  <c r="L25" i="99" s="1"/>
  <c r="O90" i="5"/>
  <c r="O24" i="99" s="1"/>
  <c r="N90" i="5"/>
  <c r="N24" i="99" s="1"/>
  <c r="L90" i="5"/>
  <c r="L24" i="99" s="1"/>
  <c r="O89" i="5"/>
  <c r="O23" i="99" s="1"/>
  <c r="N89" i="5"/>
  <c r="N23" i="99" s="1"/>
  <c r="L89" i="5"/>
  <c r="L23" i="99" s="1"/>
  <c r="O84" i="5"/>
  <c r="O18" i="99" s="1"/>
  <c r="N84" i="5"/>
  <c r="N18" i="99" s="1"/>
  <c r="L84" i="5"/>
  <c r="L18" i="99" s="1"/>
  <c r="O83" i="5"/>
  <c r="N83" i="5"/>
  <c r="L83" i="5"/>
  <c r="O82" i="5"/>
  <c r="O81" i="41" s="1"/>
  <c r="N82" i="5"/>
  <c r="N81" i="41" s="1"/>
  <c r="L82" i="5"/>
  <c r="L81" i="41" s="1"/>
  <c r="O81" i="5"/>
  <c r="O15" i="99" s="1"/>
  <c r="N81" i="5"/>
  <c r="N15" i="99" s="1"/>
  <c r="L81" i="5"/>
  <c r="L15" i="99" s="1"/>
  <c r="O80" i="5"/>
  <c r="O14" i="99" s="1"/>
  <c r="N80" i="5"/>
  <c r="N14" i="99" s="1"/>
  <c r="L80" i="5"/>
  <c r="L14" i="99" s="1"/>
  <c r="O79" i="5"/>
  <c r="N79" i="5"/>
  <c r="L79" i="5"/>
  <c r="O78" i="5"/>
  <c r="O78" i="41" s="1"/>
  <c r="N78" i="5"/>
  <c r="N78" i="41" s="1"/>
  <c r="L78" i="5"/>
  <c r="L78" i="41" s="1"/>
  <c r="O77" i="5"/>
  <c r="O77" i="41" s="1"/>
  <c r="N77" i="5"/>
  <c r="N77" i="41" s="1"/>
  <c r="L77" i="5"/>
  <c r="L77" i="41" s="1"/>
  <c r="O76" i="5"/>
  <c r="N76" i="5"/>
  <c r="L76" i="5"/>
  <c r="O75" i="5"/>
  <c r="O75" i="41" s="1"/>
  <c r="N75" i="5"/>
  <c r="N75" i="41" s="1"/>
  <c r="L75" i="5"/>
  <c r="L75" i="41" s="1"/>
  <c r="O74" i="5"/>
  <c r="O74" i="41" s="1"/>
  <c r="N74" i="5"/>
  <c r="N74" i="41" s="1"/>
  <c r="L74" i="5"/>
  <c r="L74" i="41" s="1"/>
  <c r="O73" i="5"/>
  <c r="O73" i="41" s="1"/>
  <c r="N73" i="5"/>
  <c r="N73" i="41" s="1"/>
  <c r="L73" i="5"/>
  <c r="L73" i="41" s="1"/>
  <c r="O72" i="5"/>
  <c r="O72" i="41" s="1"/>
  <c r="N72" i="5"/>
  <c r="N72" i="41" s="1"/>
  <c r="L72" i="5"/>
  <c r="L72" i="41" s="1"/>
  <c r="O70" i="5"/>
  <c r="O70" i="41" s="1"/>
  <c r="N70" i="5"/>
  <c r="N70" i="41" s="1"/>
  <c r="L70" i="5"/>
  <c r="L70" i="41" s="1"/>
  <c r="O68" i="5"/>
  <c r="O68" i="41" s="1"/>
  <c r="N68" i="5"/>
  <c r="N68" i="41" s="1"/>
  <c r="L68" i="5"/>
  <c r="L68" i="41" s="1"/>
  <c r="O67" i="5"/>
  <c r="O67" i="41" s="1"/>
  <c r="N67" i="5"/>
  <c r="N67" i="41" s="1"/>
  <c r="L67" i="5"/>
  <c r="L67" i="41" s="1"/>
  <c r="O66" i="5"/>
  <c r="N66" i="5"/>
  <c r="L66" i="5"/>
  <c r="O65" i="5"/>
  <c r="O65" i="41" s="1"/>
  <c r="N65" i="5"/>
  <c r="N65" i="41" s="1"/>
  <c r="L65" i="5"/>
  <c r="L65" i="41" s="1"/>
  <c r="O64" i="5"/>
  <c r="O64" i="41" s="1"/>
  <c r="N64" i="5"/>
  <c r="N64" i="41" s="1"/>
  <c r="L64" i="5"/>
  <c r="L64" i="41" s="1"/>
  <c r="O63" i="5"/>
  <c r="O63" i="41" s="1"/>
  <c r="N63" i="5"/>
  <c r="N63" i="41" s="1"/>
  <c r="L63" i="5"/>
  <c r="L63" i="41" s="1"/>
  <c r="O62" i="5"/>
  <c r="O62" i="41" s="1"/>
  <c r="N62" i="5"/>
  <c r="N62" i="41" s="1"/>
  <c r="L62" i="5"/>
  <c r="L62" i="41" s="1"/>
  <c r="O61" i="5"/>
  <c r="O61" i="41" s="1"/>
  <c r="N61" i="5"/>
  <c r="N61" i="41" s="1"/>
  <c r="L61" i="5"/>
  <c r="L61" i="41" s="1"/>
  <c r="O60" i="5"/>
  <c r="O60" i="41" s="1"/>
  <c r="N60" i="5"/>
  <c r="N60" i="41" s="1"/>
  <c r="L60" i="5"/>
  <c r="L60" i="41" s="1"/>
  <c r="O59" i="5"/>
  <c r="O59" i="41" s="1"/>
  <c r="N59" i="5"/>
  <c r="N59" i="41" s="1"/>
  <c r="L59" i="5"/>
  <c r="L59" i="41" s="1"/>
  <c r="O58" i="5"/>
  <c r="O58" i="41" s="1"/>
  <c r="N58" i="5"/>
  <c r="N58" i="41" s="1"/>
  <c r="L58" i="5"/>
  <c r="L58" i="41" s="1"/>
  <c r="O57" i="5"/>
  <c r="O57" i="41" s="1"/>
  <c r="N57" i="5"/>
  <c r="N57" i="41" s="1"/>
  <c r="L57" i="5"/>
  <c r="L57" i="41" s="1"/>
  <c r="O56" i="5"/>
  <c r="O56" i="41" s="1"/>
  <c r="N56" i="5"/>
  <c r="N56" i="41" s="1"/>
  <c r="L56" i="5"/>
  <c r="L56" i="41" s="1"/>
  <c r="O55" i="5"/>
  <c r="O55" i="41" s="1"/>
  <c r="N55" i="5"/>
  <c r="N55" i="41" s="1"/>
  <c r="L55" i="5"/>
  <c r="L55" i="41" s="1"/>
  <c r="O54" i="5"/>
  <c r="O54" i="41" s="1"/>
  <c r="N54" i="5"/>
  <c r="N54" i="41" s="1"/>
  <c r="L54" i="5"/>
  <c r="L54" i="41" s="1"/>
  <c r="O53" i="5"/>
  <c r="N53" i="5"/>
  <c r="L53" i="5"/>
  <c r="O41" i="5"/>
  <c r="O41" i="41" s="1"/>
  <c r="N41" i="5"/>
  <c r="N41" i="41" s="1"/>
  <c r="L41" i="5"/>
  <c r="L41" i="41" s="1"/>
  <c r="O37" i="5"/>
  <c r="O37" i="41" s="1"/>
  <c r="N37" i="5"/>
  <c r="N37" i="41" s="1"/>
  <c r="L37" i="5"/>
  <c r="L37" i="41" s="1"/>
  <c r="O36" i="5"/>
  <c r="O36" i="41" s="1"/>
  <c r="N36" i="5"/>
  <c r="N36" i="41" s="1"/>
  <c r="L36" i="5"/>
  <c r="L36" i="41" s="1"/>
  <c r="O35" i="5"/>
  <c r="N35" i="5"/>
  <c r="L35" i="5"/>
  <c r="O32" i="5"/>
  <c r="N32" i="5"/>
  <c r="L32" i="5"/>
  <c r="O29" i="5"/>
  <c r="O29" i="41" s="1"/>
  <c r="N29" i="5"/>
  <c r="N29" i="41" s="1"/>
  <c r="L29" i="5"/>
  <c r="L29" i="41" s="1"/>
  <c r="O25" i="5"/>
  <c r="O25" i="41" s="1"/>
  <c r="N25" i="5"/>
  <c r="N25" i="41" s="1"/>
  <c r="L25" i="5"/>
  <c r="L25" i="41" s="1"/>
  <c r="O24" i="5"/>
  <c r="O24" i="41" s="1"/>
  <c r="N24" i="5"/>
  <c r="N24" i="41" s="1"/>
  <c r="L24" i="5"/>
  <c r="L24" i="41" s="1"/>
  <c r="O23" i="5"/>
  <c r="O23" i="41" s="1"/>
  <c r="N23" i="5"/>
  <c r="N23" i="41" s="1"/>
  <c r="L23" i="5"/>
  <c r="L23" i="41" s="1"/>
  <c r="O20" i="5"/>
  <c r="N20" i="5"/>
  <c r="L20" i="5"/>
  <c r="O18" i="5"/>
  <c r="O18" i="41" s="1"/>
  <c r="N18" i="5"/>
  <c r="N18" i="41" s="1"/>
  <c r="L18" i="5"/>
  <c r="L18" i="41" s="1"/>
  <c r="O17" i="5"/>
  <c r="O17" i="41" s="1"/>
  <c r="N17" i="5"/>
  <c r="N17" i="41" s="1"/>
  <c r="L17" i="5"/>
  <c r="L17" i="41" s="1"/>
  <c r="O16" i="5"/>
  <c r="O16" i="41" s="1"/>
  <c r="N16" i="5"/>
  <c r="N16" i="41" s="1"/>
  <c r="L16" i="5"/>
  <c r="L16" i="41" s="1"/>
  <c r="O15" i="5"/>
  <c r="N15" i="5"/>
  <c r="L15" i="5"/>
  <c r="L15" i="41" s="1"/>
  <c r="O14" i="5"/>
  <c r="N14" i="5"/>
  <c r="L14" i="5"/>
  <c r="O32" i="44"/>
  <c r="O30" i="6" s="1"/>
  <c r="N32" i="44"/>
  <c r="N30" i="6" s="1"/>
  <c r="L32" i="44"/>
  <c r="L30" i="6" s="1"/>
  <c r="O31" i="44"/>
  <c r="O29" i="6" s="1"/>
  <c r="N31" i="44"/>
  <c r="N29" i="6" s="1"/>
  <c r="L31" i="44"/>
  <c r="L29" i="6" s="1"/>
  <c r="O28" i="44"/>
  <c r="O26" i="6" s="1"/>
  <c r="N28" i="44"/>
  <c r="N26" i="6" s="1"/>
  <c r="L28" i="44"/>
  <c r="L26" i="6" s="1"/>
  <c r="O27" i="44"/>
  <c r="N27" i="44"/>
  <c r="L27" i="44"/>
  <c r="O24" i="44"/>
  <c r="O24" i="6" s="1"/>
  <c r="N24" i="44"/>
  <c r="N24" i="6" s="1"/>
  <c r="L24" i="44"/>
  <c r="L24" i="6" s="1"/>
  <c r="O23" i="44"/>
  <c r="N23" i="44"/>
  <c r="L23" i="44"/>
  <c r="O22" i="44"/>
  <c r="O22" i="6" s="1"/>
  <c r="N22" i="44"/>
  <c r="N22" i="6" s="1"/>
  <c r="L22" i="44"/>
  <c r="L22" i="6" s="1"/>
  <c r="O18" i="44"/>
  <c r="O18" i="6" s="1"/>
  <c r="N18" i="44"/>
  <c r="N18" i="6" s="1"/>
  <c r="L18" i="44"/>
  <c r="L18" i="6" s="1"/>
  <c r="O17" i="44"/>
  <c r="O17" i="6" s="1"/>
  <c r="N17" i="44"/>
  <c r="N17" i="6" s="1"/>
  <c r="L17" i="44"/>
  <c r="L17" i="6" s="1"/>
  <c r="O16" i="44"/>
  <c r="O16" i="6" s="1"/>
  <c r="N16" i="44"/>
  <c r="N16" i="6" s="1"/>
  <c r="L16" i="44"/>
  <c r="L16" i="6" s="1"/>
  <c r="O15" i="44"/>
  <c r="N15" i="44"/>
  <c r="L15" i="44"/>
  <c r="O14" i="44"/>
  <c r="N14" i="44"/>
  <c r="L14" i="44"/>
  <c r="O24" i="7"/>
  <c r="N24" i="7"/>
  <c r="L24" i="7"/>
  <c r="O19" i="7"/>
  <c r="O19" i="45" s="1"/>
  <c r="N19" i="7"/>
  <c r="N19" i="45" s="1"/>
  <c r="L19" i="7"/>
  <c r="L19" i="45" s="1"/>
  <c r="O18" i="7"/>
  <c r="N18" i="7"/>
  <c r="L18" i="7"/>
  <c r="O17" i="7"/>
  <c r="O17" i="101" s="1"/>
  <c r="N17" i="7"/>
  <c r="N17" i="101" s="1"/>
  <c r="L17" i="7"/>
  <c r="L17" i="101" s="1"/>
  <c r="O16" i="7"/>
  <c r="N16" i="7"/>
  <c r="L16" i="7"/>
  <c r="O15" i="7"/>
  <c r="O30" i="7" s="1"/>
  <c r="N15" i="7"/>
  <c r="L15" i="7"/>
  <c r="O14" i="7"/>
  <c r="N14" i="7"/>
  <c r="L14" i="7"/>
  <c r="O14" i="50"/>
  <c r="N14" i="50"/>
  <c r="L14" i="50"/>
  <c r="O18" i="10"/>
  <c r="N18" i="10"/>
  <c r="L18" i="10"/>
  <c r="O17" i="10"/>
  <c r="N17" i="10"/>
  <c r="L17" i="10"/>
  <c r="O14" i="10"/>
  <c r="N14" i="10"/>
  <c r="L14" i="10"/>
  <c r="O23" i="11"/>
  <c r="O23" i="105" s="1"/>
  <c r="N23" i="11"/>
  <c r="N23" i="105" s="1"/>
  <c r="L23" i="11"/>
  <c r="L23" i="105" s="1"/>
  <c r="O22" i="11"/>
  <c r="O22" i="105" s="1"/>
  <c r="N22" i="11"/>
  <c r="N22" i="105" s="1"/>
  <c r="L22" i="11"/>
  <c r="L22" i="105" s="1"/>
  <c r="O21" i="11"/>
  <c r="O21" i="95" s="1"/>
  <c r="N21" i="11"/>
  <c r="N21" i="95" s="1"/>
  <c r="L21" i="11"/>
  <c r="L21" i="95" s="1"/>
  <c r="O20" i="11"/>
  <c r="O20" i="95" s="1"/>
  <c r="N20" i="11"/>
  <c r="N20" i="95" s="1"/>
  <c r="L20" i="11"/>
  <c r="L20" i="95" s="1"/>
  <c r="O19" i="11"/>
  <c r="O19" i="95" s="1"/>
  <c r="N19" i="11"/>
  <c r="N19" i="95" s="1"/>
  <c r="L19" i="11"/>
  <c r="L19" i="95" s="1"/>
  <c r="O18" i="11"/>
  <c r="O18" i="95" s="1"/>
  <c r="N18" i="11"/>
  <c r="N18" i="95" s="1"/>
  <c r="L18" i="11"/>
  <c r="L18" i="95" s="1"/>
  <c r="O17" i="11"/>
  <c r="O17" i="95" s="1"/>
  <c r="N17" i="11"/>
  <c r="N17" i="95" s="1"/>
  <c r="L17" i="11"/>
  <c r="L17" i="95" s="1"/>
  <c r="O15" i="11"/>
  <c r="O15" i="95" s="1"/>
  <c r="N15" i="11"/>
  <c r="N15" i="95" s="1"/>
  <c r="L15" i="11"/>
  <c r="L15" i="95" s="1"/>
  <c r="O14" i="11"/>
  <c r="O24" i="11" s="1"/>
  <c r="N14" i="11"/>
  <c r="L14" i="11"/>
  <c r="O14" i="12"/>
  <c r="O67" i="12" s="1"/>
  <c r="N14" i="12"/>
  <c r="N67" i="12" s="1"/>
  <c r="L14" i="12"/>
  <c r="L67" i="12" s="1"/>
  <c r="O35" i="13"/>
  <c r="O35" i="107" s="1"/>
  <c r="N35" i="13"/>
  <c r="N35" i="107" s="1"/>
  <c r="L35" i="13"/>
  <c r="L35" i="107" s="1"/>
  <c r="O34" i="13"/>
  <c r="N34" i="13"/>
  <c r="L34" i="13"/>
  <c r="O15" i="13"/>
  <c r="N15" i="13"/>
  <c r="L15" i="13"/>
  <c r="L15" i="107" s="1"/>
  <c r="O14" i="13"/>
  <c r="N14" i="13"/>
  <c r="N41" i="13" s="1"/>
  <c r="L14" i="13"/>
  <c r="L41" i="13" s="1"/>
  <c r="O30" i="4"/>
  <c r="O30" i="39" s="1"/>
  <c r="N30" i="4"/>
  <c r="N30" i="39" s="1"/>
  <c r="L30" i="4"/>
  <c r="L30" i="39" s="1"/>
  <c r="O28" i="4"/>
  <c r="O20" i="98" s="1"/>
  <c r="N28" i="4"/>
  <c r="N20" i="98" s="1"/>
  <c r="L28" i="4"/>
  <c r="L20" i="98" s="1"/>
  <c r="O25" i="4"/>
  <c r="O25" i="39" s="1"/>
  <c r="N25" i="4"/>
  <c r="N25" i="39" s="1"/>
  <c r="L25" i="4"/>
  <c r="L25" i="39" s="1"/>
  <c r="O23" i="4"/>
  <c r="O23" i="39" s="1"/>
  <c r="N23" i="4"/>
  <c r="N23" i="39" s="1"/>
  <c r="L23" i="4"/>
  <c r="L23" i="39" s="1"/>
  <c r="O22" i="4"/>
  <c r="O22" i="39" s="1"/>
  <c r="N22" i="4"/>
  <c r="N22" i="39" s="1"/>
  <c r="L22" i="4"/>
  <c r="L22" i="39" s="1"/>
  <c r="O20" i="4"/>
  <c r="O17" i="98" s="1"/>
  <c r="N20" i="4"/>
  <c r="N17" i="98" s="1"/>
  <c r="L20" i="4"/>
  <c r="L17" i="98" s="1"/>
  <c r="O17" i="4"/>
  <c r="O17" i="39" s="1"/>
  <c r="N17" i="4"/>
  <c r="N17" i="39" s="1"/>
  <c r="L17" i="4"/>
  <c r="L17" i="39" s="1"/>
  <c r="O16" i="4"/>
  <c r="N16" i="4"/>
  <c r="L16" i="4"/>
  <c r="O14" i="4"/>
  <c r="N14" i="4"/>
  <c r="L14" i="4"/>
  <c r="H114" i="5"/>
  <c r="H100" i="41" s="1"/>
  <c r="H113" i="5"/>
  <c r="H99" i="41" s="1"/>
  <c r="H112" i="5"/>
  <c r="H98" i="41" s="1"/>
  <c r="H110" i="5"/>
  <c r="H96" i="41" s="1"/>
  <c r="H109" i="5"/>
  <c r="H95" i="41" s="1"/>
  <c r="H108" i="5"/>
  <c r="H94" i="41" s="1"/>
  <c r="H107" i="5"/>
  <c r="M107" i="5" s="1"/>
  <c r="H106" i="5"/>
  <c r="H92" i="41" s="1"/>
  <c r="H104" i="5"/>
  <c r="H90" i="41" s="1"/>
  <c r="H103" i="5"/>
  <c r="H89" i="41" s="1"/>
  <c r="H102" i="5"/>
  <c r="H88" i="41" s="1"/>
  <c r="H97" i="5"/>
  <c r="H83" i="41" s="1"/>
  <c r="H96" i="5"/>
  <c r="M96" i="5" s="1"/>
  <c r="H94" i="5"/>
  <c r="H28" i="99" s="1"/>
  <c r="H92" i="5"/>
  <c r="H26" i="99" s="1"/>
  <c r="H91" i="5"/>
  <c r="H25" i="99" s="1"/>
  <c r="H90" i="5"/>
  <c r="H24" i="99" s="1"/>
  <c r="H89" i="5"/>
  <c r="H23" i="99" s="1"/>
  <c r="H84" i="5"/>
  <c r="H18" i="99" s="1"/>
  <c r="H83" i="5"/>
  <c r="M83" i="5" s="1"/>
  <c r="H82" i="5"/>
  <c r="H81" i="41" s="1"/>
  <c r="H81" i="5"/>
  <c r="H15" i="99" s="1"/>
  <c r="H80" i="5"/>
  <c r="H14" i="99" s="1"/>
  <c r="H79" i="5"/>
  <c r="M79" i="5" s="1"/>
  <c r="H78" i="5"/>
  <c r="H78" i="41" s="1"/>
  <c r="H77" i="5"/>
  <c r="H77" i="41" s="1"/>
  <c r="H76" i="5"/>
  <c r="M76" i="5" s="1"/>
  <c r="H75" i="5"/>
  <c r="H75" i="41" s="1"/>
  <c r="H74" i="5"/>
  <c r="H74" i="41" s="1"/>
  <c r="H73" i="5"/>
  <c r="H73" i="41" s="1"/>
  <c r="H72" i="5"/>
  <c r="H72" i="41" s="1"/>
  <c r="H71" i="5"/>
  <c r="H71" i="41" s="1"/>
  <c r="H70" i="5"/>
  <c r="H70" i="41" s="1"/>
  <c r="H69" i="5"/>
  <c r="H69" i="41" s="1"/>
  <c r="H68" i="5"/>
  <c r="H68" i="41" s="1"/>
  <c r="H67" i="5"/>
  <c r="H67" i="41" s="1"/>
  <c r="H66" i="5"/>
  <c r="M66" i="5" s="1"/>
  <c r="H65" i="5"/>
  <c r="H65" i="41" s="1"/>
  <c r="H64" i="5"/>
  <c r="H64" i="41" s="1"/>
  <c r="H63" i="5"/>
  <c r="H63" i="41" s="1"/>
  <c r="H62" i="5"/>
  <c r="H62" i="41" s="1"/>
  <c r="H61" i="5"/>
  <c r="H61" i="41" s="1"/>
  <c r="H60" i="5"/>
  <c r="H60" i="41" s="1"/>
  <c r="H59" i="5"/>
  <c r="H59" i="41" s="1"/>
  <c r="H58" i="5"/>
  <c r="H58" i="41" s="1"/>
  <c r="H57" i="5"/>
  <c r="H57" i="41" s="1"/>
  <c r="H56" i="5"/>
  <c r="H56" i="41" s="1"/>
  <c r="H55" i="5"/>
  <c r="H55" i="41" s="1"/>
  <c r="H54" i="5"/>
  <c r="H54" i="41" s="1"/>
  <c r="H53" i="5"/>
  <c r="M53" i="5" s="1"/>
  <c r="H44" i="5"/>
  <c r="H44" i="41" s="1"/>
  <c r="H43" i="5"/>
  <c r="H43" i="41" s="1"/>
  <c r="H42" i="5"/>
  <c r="H42" i="41" s="1"/>
  <c r="H41" i="5"/>
  <c r="H41" i="41" s="1"/>
  <c r="H40" i="5"/>
  <c r="H40" i="41" s="1"/>
  <c r="H39" i="5"/>
  <c r="H39" i="41" s="1"/>
  <c r="H38" i="5"/>
  <c r="H38" i="41" s="1"/>
  <c r="H37" i="5"/>
  <c r="H37" i="41" s="1"/>
  <c r="H36" i="5"/>
  <c r="H36" i="41" s="1"/>
  <c r="H35" i="5"/>
  <c r="M35" i="5" s="1"/>
  <c r="H34" i="5"/>
  <c r="H34" i="41" s="1"/>
  <c r="H33" i="5"/>
  <c r="H33" i="41" s="1"/>
  <c r="H32" i="5"/>
  <c r="M32" i="5" s="1"/>
  <c r="H30" i="5"/>
  <c r="H30" i="41" s="1"/>
  <c r="H29" i="5"/>
  <c r="H29" i="41" s="1"/>
  <c r="H28" i="5"/>
  <c r="H28" i="41" s="1"/>
  <c r="H26" i="5"/>
  <c r="H26" i="41" s="1"/>
  <c r="H25" i="5"/>
  <c r="H25" i="41" s="1"/>
  <c r="H24" i="5"/>
  <c r="H24" i="41" s="1"/>
  <c r="H23" i="5"/>
  <c r="H23" i="41" s="1"/>
  <c r="H22" i="5"/>
  <c r="H22" i="41" s="1"/>
  <c r="H21" i="5"/>
  <c r="H21" i="41" s="1"/>
  <c r="H20" i="5"/>
  <c r="M20" i="5" s="1"/>
  <c r="H18" i="5"/>
  <c r="H18" i="41" s="1"/>
  <c r="H17" i="5"/>
  <c r="H17" i="41" s="1"/>
  <c r="H16" i="5"/>
  <c r="H16" i="41" s="1"/>
  <c r="H15" i="5"/>
  <c r="H14" i="5"/>
  <c r="M14" i="5" s="1"/>
  <c r="H32" i="44"/>
  <c r="H30" i="6" s="1"/>
  <c r="H31" i="44"/>
  <c r="H29" i="6" s="1"/>
  <c r="H30" i="44"/>
  <c r="M28" i="44"/>
  <c r="M26" i="6" s="1"/>
  <c r="H27" i="44"/>
  <c r="M27" i="44" s="1"/>
  <c r="H24" i="44"/>
  <c r="H24" i="6" s="1"/>
  <c r="H23" i="44"/>
  <c r="M23" i="44" s="1"/>
  <c r="H22" i="44"/>
  <c r="H22" i="6" s="1"/>
  <c r="H18" i="44"/>
  <c r="H18" i="6" s="1"/>
  <c r="H17" i="44"/>
  <c r="H17" i="6" s="1"/>
  <c r="H16" i="44"/>
  <c r="H16" i="6" s="1"/>
  <c r="H15" i="44"/>
  <c r="H14" i="44"/>
  <c r="M14" i="44" s="1"/>
  <c r="H24" i="7"/>
  <c r="M24" i="7" s="1"/>
  <c r="H19" i="7"/>
  <c r="H18" i="7"/>
  <c r="M18" i="7" s="1"/>
  <c r="H17" i="7"/>
  <c r="M17" i="7" s="1"/>
  <c r="M17" i="101" s="1"/>
  <c r="H16" i="7"/>
  <c r="M16" i="7" s="1"/>
  <c r="H15" i="7"/>
  <c r="M15" i="7" s="1"/>
  <c r="H14" i="7"/>
  <c r="M14" i="7" s="1"/>
  <c r="H14" i="50"/>
  <c r="M14" i="50" s="1"/>
  <c r="H18" i="10"/>
  <c r="M18" i="10" s="1"/>
  <c r="H17" i="10"/>
  <c r="H17" i="51" s="1"/>
  <c r="H14" i="10"/>
  <c r="M14" i="10" s="1"/>
  <c r="H23" i="11"/>
  <c r="H22" i="11"/>
  <c r="H21" i="11"/>
  <c r="H20" i="11"/>
  <c r="H19" i="11"/>
  <c r="H18" i="11"/>
  <c r="H17" i="11"/>
  <c r="H15" i="11"/>
  <c r="H14" i="11"/>
  <c r="M14" i="11" s="1"/>
  <c r="H36" i="12"/>
  <c r="H36" i="93" s="1"/>
  <c r="H35" i="12"/>
  <c r="H35" i="93" s="1"/>
  <c r="H34" i="12"/>
  <c r="H34" i="93" s="1"/>
  <c r="H33" i="12"/>
  <c r="H33" i="93" s="1"/>
  <c r="H32" i="12"/>
  <c r="H32" i="93" s="1"/>
  <c r="H31" i="12"/>
  <c r="H31" i="93" s="1"/>
  <c r="H30" i="12"/>
  <c r="H30" i="93" s="1"/>
  <c r="H28" i="12"/>
  <c r="H28" i="93" s="1"/>
  <c r="H26" i="12"/>
  <c r="H26" i="93" s="1"/>
  <c r="H25" i="12"/>
  <c r="H25" i="93" s="1"/>
  <c r="H24" i="12"/>
  <c r="H24" i="93" s="1"/>
  <c r="H23" i="12"/>
  <c r="H23" i="93" s="1"/>
  <c r="H22" i="12"/>
  <c r="H22" i="93" s="1"/>
  <c r="H21" i="12"/>
  <c r="H21" i="93" s="1"/>
  <c r="H20" i="12"/>
  <c r="H20" i="93" s="1"/>
  <c r="H19" i="12"/>
  <c r="H19" i="93" s="1"/>
  <c r="H18" i="12"/>
  <c r="H18" i="93" s="1"/>
  <c r="H17" i="12"/>
  <c r="H17" i="93" s="1"/>
  <c r="H16" i="12"/>
  <c r="H16" i="93" s="1"/>
  <c r="H15" i="12"/>
  <c r="H14" i="12"/>
  <c r="M14" i="12" s="1"/>
  <c r="H40" i="13"/>
  <c r="H40" i="107" s="1"/>
  <c r="H37" i="13"/>
  <c r="H37" i="107" s="1"/>
  <c r="H36" i="13"/>
  <c r="H36" i="107" s="1"/>
  <c r="H35" i="13"/>
  <c r="H35" i="107" s="1"/>
  <c r="H34" i="13"/>
  <c r="M34" i="13" s="1"/>
  <c r="H18" i="13"/>
  <c r="H18" i="107" s="1"/>
  <c r="H17" i="13"/>
  <c r="H17" i="107" s="1"/>
  <c r="H16" i="13"/>
  <c r="H16" i="107" s="1"/>
  <c r="H15" i="13"/>
  <c r="H14" i="13"/>
  <c r="M14" i="13" s="1"/>
  <c r="H30" i="4"/>
  <c r="H28" i="4"/>
  <c r="H25" i="4"/>
  <c r="H23" i="4"/>
  <c r="H22" i="4"/>
  <c r="H20" i="4"/>
  <c r="H17" i="4"/>
  <c r="H16" i="4"/>
  <c r="M16" i="4" s="1"/>
  <c r="M15" i="98" s="1"/>
  <c r="H14" i="4"/>
  <c r="M14" i="4" s="1"/>
  <c r="L15" i="37"/>
  <c r="N15" i="37"/>
  <c r="O15" i="37"/>
  <c r="L16" i="37"/>
  <c r="N16" i="37"/>
  <c r="O16" i="37"/>
  <c r="L17" i="37"/>
  <c r="N17" i="37"/>
  <c r="O17" i="37"/>
  <c r="L18" i="37"/>
  <c r="N18" i="37"/>
  <c r="O18" i="37"/>
  <c r="L19" i="37"/>
  <c r="N19" i="37"/>
  <c r="O19" i="37"/>
  <c r="L20" i="37"/>
  <c r="N20" i="37"/>
  <c r="O20" i="37"/>
  <c r="L21" i="37"/>
  <c r="N21" i="37"/>
  <c r="O21" i="37"/>
  <c r="L22" i="37"/>
  <c r="N22" i="37"/>
  <c r="O22" i="37"/>
  <c r="L23" i="37"/>
  <c r="N23" i="37"/>
  <c r="O23" i="37"/>
  <c r="L24" i="37"/>
  <c r="N24" i="37"/>
  <c r="O24" i="37"/>
  <c r="O14" i="37"/>
  <c r="N14" i="37"/>
  <c r="N25" i="37" s="1"/>
  <c r="L14" i="37"/>
  <c r="H16" i="37"/>
  <c r="M16" i="37" s="1"/>
  <c r="H17" i="37"/>
  <c r="M17" i="37" s="1"/>
  <c r="H18" i="37"/>
  <c r="M18" i="37" s="1"/>
  <c r="H19" i="37"/>
  <c r="M19" i="37" s="1"/>
  <c r="H20" i="37"/>
  <c r="M20" i="37" s="1"/>
  <c r="H21" i="37"/>
  <c r="M21" i="37" s="1"/>
  <c r="H22" i="37"/>
  <c r="M22" i="37" s="1"/>
  <c r="H23" i="37"/>
  <c r="M23" i="37" s="1"/>
  <c r="H24" i="37"/>
  <c r="M24" i="37" s="1"/>
  <c r="H15" i="37"/>
  <c r="M15" i="37" s="1"/>
  <c r="H14" i="37"/>
  <c r="M14" i="37" s="1"/>
  <c r="M25" i="37" s="1"/>
  <c r="O41" i="13" l="1"/>
  <c r="N24" i="11"/>
  <c r="M17" i="11"/>
  <c r="M17" i="95" s="1"/>
  <c r="H17" i="95"/>
  <c r="M18" i="11"/>
  <c r="M18" i="95" s="1"/>
  <c r="H18" i="95"/>
  <c r="M22" i="11"/>
  <c r="M22" i="105" s="1"/>
  <c r="H22" i="105"/>
  <c r="M23" i="11"/>
  <c r="M23" i="105" s="1"/>
  <c r="H23" i="105"/>
  <c r="M19" i="11"/>
  <c r="M19" i="95" s="1"/>
  <c r="H19" i="95"/>
  <c r="M15" i="11"/>
  <c r="M15" i="95" s="1"/>
  <c r="H15" i="95"/>
  <c r="M20" i="11"/>
  <c r="M20" i="95" s="1"/>
  <c r="H20" i="95"/>
  <c r="L24" i="11"/>
  <c r="M21" i="11"/>
  <c r="M21" i="95" s="1"/>
  <c r="H21" i="95"/>
  <c r="M19" i="7"/>
  <c r="M19" i="45" s="1"/>
  <c r="H19" i="45"/>
  <c r="M17" i="4"/>
  <c r="M17" i="39" s="1"/>
  <c r="H17" i="39"/>
  <c r="M25" i="4"/>
  <c r="M25" i="39" s="1"/>
  <c r="H25" i="39"/>
  <c r="M23" i="4"/>
  <c r="M23" i="39" s="1"/>
  <c r="H23" i="39"/>
  <c r="M28" i="4"/>
  <c r="M20" i="98" s="1"/>
  <c r="H20" i="98"/>
  <c r="L31" i="4"/>
  <c r="M20" i="4"/>
  <c r="M17" i="98" s="1"/>
  <c r="H17" i="98"/>
  <c r="M22" i="4"/>
  <c r="M22" i="39" s="1"/>
  <c r="H22" i="39"/>
  <c r="M30" i="4"/>
  <c r="M30" i="39" s="1"/>
  <c r="H30" i="39"/>
  <c r="O25" i="37"/>
  <c r="O17" i="51"/>
  <c r="O38" i="10"/>
  <c r="L17" i="51"/>
  <c r="L38" i="10"/>
  <c r="N17" i="51"/>
  <c r="N38" i="10"/>
  <c r="M30" i="7"/>
  <c r="L30" i="7"/>
  <c r="N30" i="7"/>
  <c r="N31" i="4"/>
  <c r="O31" i="4"/>
  <c r="M31" i="4"/>
  <c r="L25" i="37"/>
  <c r="A17" i="102"/>
  <c r="A15" i="102"/>
  <c r="A15" i="100"/>
  <c r="A16" i="100"/>
  <c r="O34" i="44"/>
  <c r="L34" i="44"/>
  <c r="N34" i="44"/>
  <c r="K16" i="13"/>
  <c r="K16" i="107" s="1"/>
  <c r="M16" i="13"/>
  <c r="M16" i="107" s="1"/>
  <c r="K17" i="13"/>
  <c r="K17" i="107" s="1"/>
  <c r="M17" i="13"/>
  <c r="M17" i="107" s="1"/>
  <c r="M18" i="13"/>
  <c r="M18" i="107" s="1"/>
  <c r="K18" i="13"/>
  <c r="K18" i="107" s="1"/>
  <c r="K36" i="13"/>
  <c r="K36" i="107" s="1"/>
  <c r="M36" i="13"/>
  <c r="M36" i="107" s="1"/>
  <c r="K37" i="13"/>
  <c r="K37" i="107" s="1"/>
  <c r="M37" i="13"/>
  <c r="M37" i="107" s="1"/>
  <c r="K40" i="13"/>
  <c r="K40" i="107" s="1"/>
  <c r="M40" i="13"/>
  <c r="M40" i="107" s="1"/>
  <c r="N15" i="107"/>
  <c r="N41" i="107" s="1"/>
  <c r="G25" i="117" s="1"/>
  <c r="G46" i="2" s="1"/>
  <c r="O15" i="107"/>
  <c r="O41" i="107" s="1"/>
  <c r="H25" i="117" s="1"/>
  <c r="H46" i="2" s="1"/>
  <c r="L15" i="6"/>
  <c r="N15" i="6"/>
  <c r="O15" i="6"/>
  <c r="K78" i="5"/>
  <c r="K78" i="41" s="1"/>
  <c r="M15" i="5"/>
  <c r="M15" i="41" s="1"/>
  <c r="H15" i="41"/>
  <c r="N15" i="41"/>
  <c r="O15" i="41"/>
  <c r="L14" i="98"/>
  <c r="N14" i="98"/>
  <c r="O14" i="98"/>
  <c r="M35" i="13"/>
  <c r="M35" i="107" s="1"/>
  <c r="M15" i="13"/>
  <c r="M15" i="107" s="1"/>
  <c r="H15" i="107"/>
  <c r="M15" i="12"/>
  <c r="M67" i="12" s="1"/>
  <c r="H15" i="93"/>
  <c r="M16" i="12"/>
  <c r="M16" i="93" s="1"/>
  <c r="M17" i="10"/>
  <c r="M24" i="44"/>
  <c r="M24" i="6" s="1"/>
  <c r="M31" i="44"/>
  <c r="M29" i="6" s="1"/>
  <c r="M32" i="44"/>
  <c r="M30" i="6" s="1"/>
  <c r="M15" i="44"/>
  <c r="H15" i="6"/>
  <c r="M16" i="44"/>
  <c r="M16" i="6" s="1"/>
  <c r="M17" i="44"/>
  <c r="M17" i="6" s="1"/>
  <c r="M18" i="44"/>
  <c r="M18" i="6" s="1"/>
  <c r="M22" i="44"/>
  <c r="M22" i="6" s="1"/>
  <c r="M106" i="5"/>
  <c r="M92" i="41" s="1"/>
  <c r="M36" i="5"/>
  <c r="M36" i="41" s="1"/>
  <c r="M56" i="5"/>
  <c r="M56" i="41" s="1"/>
  <c r="M68" i="5"/>
  <c r="M68" i="41" s="1"/>
  <c r="M80" i="5"/>
  <c r="M14" i="99" s="1"/>
  <c r="M92" i="5"/>
  <c r="M26" i="99" s="1"/>
  <c r="M109" i="5"/>
  <c r="M95" i="41" s="1"/>
  <c r="M91" i="5"/>
  <c r="M25" i="99" s="1"/>
  <c r="M37" i="5"/>
  <c r="M37" i="41" s="1"/>
  <c r="M70" i="5"/>
  <c r="M70" i="41" s="1"/>
  <c r="M25" i="5"/>
  <c r="M25" i="41" s="1"/>
  <c r="M59" i="5"/>
  <c r="M59" i="41" s="1"/>
  <c r="M97" i="5"/>
  <c r="M83" i="41" s="1"/>
  <c r="M110" i="5"/>
  <c r="M96" i="41" s="1"/>
  <c r="M57" i="5"/>
  <c r="M57" i="41" s="1"/>
  <c r="M24" i="5"/>
  <c r="M24" i="41" s="1"/>
  <c r="M72" i="5"/>
  <c r="M72" i="41" s="1"/>
  <c r="M67" i="5"/>
  <c r="M67" i="41" s="1"/>
  <c r="M82" i="5"/>
  <c r="M81" i="41" s="1"/>
  <c r="M60" i="5"/>
  <c r="M60" i="41" s="1"/>
  <c r="M102" i="5"/>
  <c r="M88" i="41" s="1"/>
  <c r="M41" i="5"/>
  <c r="M41" i="41" s="1"/>
  <c r="M61" i="5"/>
  <c r="M61" i="41" s="1"/>
  <c r="M73" i="5"/>
  <c r="M73" i="41" s="1"/>
  <c r="M84" i="5"/>
  <c r="M18" i="99" s="1"/>
  <c r="M103" i="5"/>
  <c r="M89" i="41" s="1"/>
  <c r="M113" i="5"/>
  <c r="M99" i="41" s="1"/>
  <c r="M58" i="5"/>
  <c r="M58" i="41" s="1"/>
  <c r="M112" i="5"/>
  <c r="M98" i="41" s="1"/>
  <c r="M29" i="5"/>
  <c r="M29" i="41" s="1"/>
  <c r="M62" i="5"/>
  <c r="M62" i="41" s="1"/>
  <c r="M74" i="5"/>
  <c r="M74" i="41" s="1"/>
  <c r="M114" i="5"/>
  <c r="M100" i="41" s="1"/>
  <c r="M16" i="5"/>
  <c r="M16" i="41" s="1"/>
  <c r="M63" i="5"/>
  <c r="M63" i="41" s="1"/>
  <c r="M75" i="5"/>
  <c r="M75" i="41" s="1"/>
  <c r="M17" i="5"/>
  <c r="M17" i="41" s="1"/>
  <c r="M23" i="5"/>
  <c r="M23" i="41" s="1"/>
  <c r="M77" i="5"/>
  <c r="M77" i="41" s="1"/>
  <c r="M55" i="5"/>
  <c r="M55" i="41" s="1"/>
  <c r="M108" i="5"/>
  <c r="M94" i="41" s="1"/>
  <c r="M64" i="5"/>
  <c r="M64" i="41" s="1"/>
  <c r="M104" i="5"/>
  <c r="M90" i="41" s="1"/>
  <c r="M18" i="5"/>
  <c r="M18" i="41" s="1"/>
  <c r="M65" i="5"/>
  <c r="M65" i="41" s="1"/>
  <c r="M89" i="5"/>
  <c r="M23" i="99" s="1"/>
  <c r="M54" i="5"/>
  <c r="M54" i="41" s="1"/>
  <c r="M78" i="5"/>
  <c r="M78" i="41" s="1"/>
  <c r="A14" i="107"/>
  <c r="K36" i="12"/>
  <c r="K36" i="93" s="1"/>
  <c r="M36" i="12"/>
  <c r="M36" i="93" s="1"/>
  <c r="K23" i="12"/>
  <c r="K23" i="93" s="1"/>
  <c r="M23" i="12"/>
  <c r="M23" i="93" s="1"/>
  <c r="K24" i="12"/>
  <c r="K24" i="93" s="1"/>
  <c r="M24" i="12"/>
  <c r="M24" i="93" s="1"/>
  <c r="K25" i="12"/>
  <c r="K25" i="93" s="1"/>
  <c r="M25" i="12"/>
  <c r="M25" i="93" s="1"/>
  <c r="M26" i="12"/>
  <c r="M26" i="93" s="1"/>
  <c r="K26" i="12"/>
  <c r="K26" i="93" s="1"/>
  <c r="M28" i="12"/>
  <c r="M28" i="93" s="1"/>
  <c r="K28" i="12"/>
  <c r="K28" i="93" s="1"/>
  <c r="K30" i="12"/>
  <c r="K30" i="93" s="1"/>
  <c r="M30" i="12"/>
  <c r="M30" i="93" s="1"/>
  <c r="K17" i="12"/>
  <c r="K17" i="93" s="1"/>
  <c r="M17" i="12"/>
  <c r="M17" i="93" s="1"/>
  <c r="M31" i="12"/>
  <c r="M31" i="93" s="1"/>
  <c r="K31" i="12"/>
  <c r="K31" i="93" s="1"/>
  <c r="K22" i="12"/>
  <c r="K22" i="93" s="1"/>
  <c r="M22" i="12"/>
  <c r="M22" i="93" s="1"/>
  <c r="M32" i="12"/>
  <c r="M32" i="93" s="1"/>
  <c r="K32" i="12"/>
  <c r="K32" i="93" s="1"/>
  <c r="K33" i="12"/>
  <c r="K33" i="93" s="1"/>
  <c r="M33" i="12"/>
  <c r="M33" i="93" s="1"/>
  <c r="M18" i="12"/>
  <c r="M18" i="93" s="1"/>
  <c r="K18" i="12"/>
  <c r="K18" i="93" s="1"/>
  <c r="K19" i="12"/>
  <c r="K19" i="93" s="1"/>
  <c r="M19" i="12"/>
  <c r="M19" i="93" s="1"/>
  <c r="K20" i="12"/>
  <c r="K20" i="93" s="1"/>
  <c r="M20" i="12"/>
  <c r="M20" i="93" s="1"/>
  <c r="M34" i="12"/>
  <c r="M34" i="93" s="1"/>
  <c r="K34" i="12"/>
  <c r="K34" i="93" s="1"/>
  <c r="M21" i="12"/>
  <c r="M21" i="93" s="1"/>
  <c r="K21" i="12"/>
  <c r="K21" i="93" s="1"/>
  <c r="M35" i="12"/>
  <c r="M35" i="93" s="1"/>
  <c r="K35" i="12"/>
  <c r="K35" i="93" s="1"/>
  <c r="N15" i="105"/>
  <c r="N24" i="105" s="1"/>
  <c r="G23" i="117" s="1"/>
  <c r="G40" i="2" s="1"/>
  <c r="O15" i="105"/>
  <c r="O24" i="105" s="1"/>
  <c r="H23" i="117" s="1"/>
  <c r="H40" i="2" s="1"/>
  <c r="L15" i="105"/>
  <c r="L24" i="105" s="1"/>
  <c r="I23" i="117" s="1"/>
  <c r="I40" i="2" s="1"/>
  <c r="K30" i="44"/>
  <c r="M30" i="44"/>
  <c r="P30" i="44" s="1"/>
  <c r="L69" i="5"/>
  <c r="L69" i="41" s="1"/>
  <c r="N69" i="5"/>
  <c r="N69" i="41" s="1"/>
  <c r="M34" i="5"/>
  <c r="M34" i="41" s="1"/>
  <c r="M69" i="5"/>
  <c r="M69" i="41" s="1"/>
  <c r="L15" i="98"/>
  <c r="N15" i="98"/>
  <c r="O15" i="98"/>
  <c r="L15" i="103"/>
  <c r="L21" i="103" s="1"/>
  <c r="I21" i="117" s="1"/>
  <c r="I34" i="2" s="1"/>
  <c r="N15" i="103"/>
  <c r="N21" i="103" s="1"/>
  <c r="G21" i="117" s="1"/>
  <c r="G34" i="2" s="1"/>
  <c r="O15" i="103"/>
  <c r="O21" i="103" s="1"/>
  <c r="H21" i="117" s="1"/>
  <c r="H34" i="2" s="1"/>
  <c r="M15" i="105"/>
  <c r="M24" i="105" s="1"/>
  <c r="F23" i="117" s="1"/>
  <c r="F40" i="2" s="1"/>
  <c r="M15" i="103"/>
  <c r="M21" i="103" s="1"/>
  <c r="F21" i="117" s="1"/>
  <c r="F34" i="2" s="1"/>
  <c r="M14" i="98"/>
  <c r="M21" i="98" s="1"/>
  <c r="F16" i="117" s="1"/>
  <c r="F19" i="2" s="1"/>
  <c r="H15" i="105"/>
  <c r="M81" i="5"/>
  <c r="M15" i="99" s="1"/>
  <c r="M71" i="5"/>
  <c r="M71" i="41" s="1"/>
  <c r="L71" i="5"/>
  <c r="L71" i="41" s="1"/>
  <c r="N71" i="5"/>
  <c r="N71" i="41" s="1"/>
  <c r="M94" i="5"/>
  <c r="M28" i="99" s="1"/>
  <c r="M90" i="5"/>
  <c r="M24" i="99" s="1"/>
  <c r="H14" i="98"/>
  <c r="H15" i="98"/>
  <c r="O44" i="5"/>
  <c r="O44" i="41" s="1"/>
  <c r="N44" i="5"/>
  <c r="N44" i="41" s="1"/>
  <c r="M44" i="5"/>
  <c r="M44" i="41" s="1"/>
  <c r="L44" i="5"/>
  <c r="L44" i="41" s="1"/>
  <c r="O40" i="5"/>
  <c r="O40" i="41" s="1"/>
  <c r="N40" i="5"/>
  <c r="N40" i="41" s="1"/>
  <c r="M40" i="5"/>
  <c r="M40" i="41" s="1"/>
  <c r="L40" i="5"/>
  <c r="L40" i="41" s="1"/>
  <c r="L34" i="5"/>
  <c r="L34" i="41" s="1"/>
  <c r="N34" i="5"/>
  <c r="N34" i="41" s="1"/>
  <c r="O22" i="5"/>
  <c r="O22" i="41" s="1"/>
  <c r="N22" i="5"/>
  <c r="N22" i="41" s="1"/>
  <c r="M22" i="5"/>
  <c r="M22" i="41" s="1"/>
  <c r="L22" i="5"/>
  <c r="L22" i="41" s="1"/>
  <c r="O28" i="5"/>
  <c r="O28" i="41" s="1"/>
  <c r="N28" i="5"/>
  <c r="N28" i="41" s="1"/>
  <c r="M28" i="5"/>
  <c r="M28" i="41" s="1"/>
  <c r="L28" i="5"/>
  <c r="L28" i="41" s="1"/>
  <c r="C39" i="99"/>
  <c r="C34" i="106"/>
  <c r="C22" i="102"/>
  <c r="C33" i="97"/>
  <c r="C32" i="105"/>
  <c r="C23" i="101"/>
  <c r="C25" i="104"/>
  <c r="C21" i="100"/>
  <c r="C29" i="103"/>
  <c r="C24" i="98"/>
  <c r="C27" i="102"/>
  <c r="C28" i="101"/>
  <c r="C26" i="100"/>
  <c r="C29" i="98"/>
  <c r="C44" i="107"/>
  <c r="C34" i="99"/>
  <c r="C29" i="106"/>
  <c r="C28" i="97"/>
  <c r="C27" i="105"/>
  <c r="C20" i="104"/>
  <c r="A22" i="106"/>
  <c r="A18" i="101"/>
  <c r="O25" i="97"/>
  <c r="H15" i="117" s="1"/>
  <c r="H16" i="2" s="1"/>
  <c r="N18" i="100"/>
  <c r="G18" i="117" s="1"/>
  <c r="G25" i="2" s="1"/>
  <c r="A19" i="101"/>
  <c r="A16" i="101"/>
  <c r="L19" i="102"/>
  <c r="I20" i="117" s="1"/>
  <c r="I31" i="2" s="1"/>
  <c r="M19" i="102"/>
  <c r="F20" i="117" s="1"/>
  <c r="F31" i="2" s="1"/>
  <c r="N19" i="102"/>
  <c r="G20" i="117" s="1"/>
  <c r="G31" i="2" s="1"/>
  <c r="O19" i="102"/>
  <c r="H20" i="117" s="1"/>
  <c r="H31" i="2" s="1"/>
  <c r="A14" i="103"/>
  <c r="P17" i="104"/>
  <c r="A25" i="106"/>
  <c r="A23" i="106"/>
  <c r="A15" i="106"/>
  <c r="A20" i="106"/>
  <c r="A16" i="106"/>
  <c r="A24" i="106"/>
  <c r="A19" i="106"/>
  <c r="A21" i="106"/>
  <c r="A18" i="106"/>
  <c r="L25" i="97"/>
  <c r="I15" i="117" s="1"/>
  <c r="I16" i="2" s="1"/>
  <c r="M25" i="97"/>
  <c r="F15" i="117" s="1"/>
  <c r="F16" i="2" s="1"/>
  <c r="N25" i="97"/>
  <c r="G15" i="117" s="1"/>
  <c r="G16" i="2" s="1"/>
  <c r="A14" i="97"/>
  <c r="M18" i="100"/>
  <c r="F18" i="117" s="1"/>
  <c r="F25" i="2" s="1"/>
  <c r="O18" i="100"/>
  <c r="H18" i="117" s="1"/>
  <c r="H25" i="2" s="1"/>
  <c r="P18" i="100"/>
  <c r="L31" i="99"/>
  <c r="I17" i="117" s="1"/>
  <c r="I22" i="2" s="1"/>
  <c r="N31" i="99"/>
  <c r="G17" i="117" s="1"/>
  <c r="G22" i="2" s="1"/>
  <c r="O31" i="99"/>
  <c r="H17" i="117" s="1"/>
  <c r="H22" i="2" s="1"/>
  <c r="L18" i="100"/>
  <c r="I18" i="117" s="1"/>
  <c r="I25" i="2" s="1"/>
  <c r="L20" i="101"/>
  <c r="I19" i="117" s="1"/>
  <c r="I28" i="2" s="1"/>
  <c r="M20" i="101"/>
  <c r="F19" i="117" s="1"/>
  <c r="F28" i="2" s="1"/>
  <c r="N20" i="101"/>
  <c r="G19" i="117" s="1"/>
  <c r="G28" i="2" s="1"/>
  <c r="O20" i="101"/>
  <c r="H19" i="117" s="1"/>
  <c r="H28" i="2" s="1"/>
  <c r="A14" i="101"/>
  <c r="A14" i="102"/>
  <c r="L17" i="104"/>
  <c r="I22" i="117" s="1"/>
  <c r="I37" i="2" s="1"/>
  <c r="M17" i="104"/>
  <c r="F22" i="117" s="1"/>
  <c r="F37" i="2" s="1"/>
  <c r="N17" i="104"/>
  <c r="G22" i="117" s="1"/>
  <c r="G37" i="2" s="1"/>
  <c r="O17" i="104"/>
  <c r="H22" i="117" s="1"/>
  <c r="H37" i="2" s="1"/>
  <c r="L26" i="106"/>
  <c r="I24" i="117" s="1"/>
  <c r="I43" i="2" s="1"/>
  <c r="M26" i="106"/>
  <c r="F24" i="117" s="1"/>
  <c r="F43" i="2" s="1"/>
  <c r="A14" i="105"/>
  <c r="N26" i="106"/>
  <c r="G24" i="117" s="1"/>
  <c r="G43" i="2" s="1"/>
  <c r="O26" i="106"/>
  <c r="H24" i="117" s="1"/>
  <c r="H43" i="2" s="1"/>
  <c r="P26" i="106"/>
  <c r="A14" i="106"/>
  <c r="L41" i="107"/>
  <c r="I25" i="117" s="1"/>
  <c r="I46" i="2" s="1"/>
  <c r="M41" i="13" l="1"/>
  <c r="M24" i="11"/>
  <c r="M34" i="44"/>
  <c r="M17" i="51"/>
  <c r="M38" i="10"/>
  <c r="P17" i="13"/>
  <c r="P17" i="107" s="1"/>
  <c r="P16" i="13"/>
  <c r="P16" i="107" s="1"/>
  <c r="P40" i="13"/>
  <c r="P40" i="107" s="1"/>
  <c r="P37" i="13"/>
  <c r="P37" i="107" s="1"/>
  <c r="P36" i="13"/>
  <c r="P36" i="107" s="1"/>
  <c r="P18" i="13"/>
  <c r="P18" i="107" s="1"/>
  <c r="M15" i="6"/>
  <c r="O21" i="98"/>
  <c r="H16" i="117" s="1"/>
  <c r="H19" i="2" s="1"/>
  <c r="L21" i="98"/>
  <c r="I16" i="117" s="1"/>
  <c r="I19" i="2" s="1"/>
  <c r="N21" i="98"/>
  <c r="G16" i="117" s="1"/>
  <c r="G19" i="2" s="1"/>
  <c r="P20" i="12"/>
  <c r="P20" i="93" s="1"/>
  <c r="P24" i="12"/>
  <c r="P24" i="93" s="1"/>
  <c r="P31" i="12"/>
  <c r="P31" i="93" s="1"/>
  <c r="P19" i="12"/>
  <c r="P19" i="93" s="1"/>
  <c r="P17" i="12"/>
  <c r="P17" i="93" s="1"/>
  <c r="P23" i="12"/>
  <c r="P23" i="93" s="1"/>
  <c r="P30" i="12"/>
  <c r="P30" i="93" s="1"/>
  <c r="P36" i="12"/>
  <c r="P36" i="93" s="1"/>
  <c r="P18" i="12"/>
  <c r="P18" i="93" s="1"/>
  <c r="P33" i="12"/>
  <c r="P33" i="93" s="1"/>
  <c r="P35" i="12"/>
  <c r="P35" i="93" s="1"/>
  <c r="P28" i="12"/>
  <c r="P28" i="93" s="1"/>
  <c r="P34" i="12"/>
  <c r="P34" i="93" s="1"/>
  <c r="P16" i="12"/>
  <c r="P16" i="93" s="1"/>
  <c r="P21" i="12"/>
  <c r="P21" i="93" s="1"/>
  <c r="P32" i="12"/>
  <c r="P32" i="93" s="1"/>
  <c r="P26" i="12"/>
  <c r="P26" i="93" s="1"/>
  <c r="P22" i="12"/>
  <c r="P22" i="93" s="1"/>
  <c r="P25" i="12"/>
  <c r="P25" i="93" s="1"/>
  <c r="P15" i="12"/>
  <c r="M15" i="93"/>
  <c r="O34" i="5"/>
  <c r="O34" i="41" s="1"/>
  <c r="M31" i="99"/>
  <c r="F17" i="117" s="1"/>
  <c r="F22" i="2" s="1"/>
  <c r="O21" i="5"/>
  <c r="O21" i="41" s="1"/>
  <c r="N21" i="5"/>
  <c r="N21" i="41" s="1"/>
  <c r="L21" i="5"/>
  <c r="L21" i="41" s="1"/>
  <c r="M21" i="5"/>
  <c r="M21" i="41" s="1"/>
  <c r="O42" i="5"/>
  <c r="O42" i="41" s="1"/>
  <c r="N42" i="5"/>
  <c r="N42" i="41" s="1"/>
  <c r="M42" i="5"/>
  <c r="M42" i="41" s="1"/>
  <c r="L42" i="5"/>
  <c r="L42" i="41" s="1"/>
  <c r="O39" i="5"/>
  <c r="O39" i="41" s="1"/>
  <c r="N39" i="5"/>
  <c r="N39" i="41" s="1"/>
  <c r="M39" i="5"/>
  <c r="M39" i="41" s="1"/>
  <c r="L39" i="5"/>
  <c r="L39" i="41" s="1"/>
  <c r="O43" i="5"/>
  <c r="O43" i="41" s="1"/>
  <c r="N43" i="5"/>
  <c r="N43" i="41" s="1"/>
  <c r="M43" i="5"/>
  <c r="M43" i="41" s="1"/>
  <c r="L43" i="5"/>
  <c r="L43" i="41" s="1"/>
  <c r="O26" i="5"/>
  <c r="O26" i="41" s="1"/>
  <c r="N26" i="5"/>
  <c r="N26" i="41" s="1"/>
  <c r="M26" i="5"/>
  <c r="M26" i="41" s="1"/>
  <c r="L26" i="5"/>
  <c r="L26" i="41" s="1"/>
  <c r="O30" i="5"/>
  <c r="O30" i="41" s="1"/>
  <c r="N30" i="5"/>
  <c r="N30" i="41" s="1"/>
  <c r="M30" i="5"/>
  <c r="M30" i="41" s="1"/>
  <c r="L30" i="5"/>
  <c r="L30" i="41" s="1"/>
  <c r="N9" i="104"/>
  <c r="E22" i="117"/>
  <c r="N9" i="100"/>
  <c r="E18" i="117"/>
  <c r="N9" i="106"/>
  <c r="E24" i="117"/>
  <c r="B24" i="38"/>
  <c r="C24" i="38"/>
  <c r="D24" i="38"/>
  <c r="H24" i="38"/>
  <c r="C66" i="2"/>
  <c r="C43" i="117" s="1"/>
  <c r="H26" i="117" l="1"/>
  <c r="M41" i="107"/>
  <c r="F25" i="117" s="1"/>
  <c r="F46" i="2" s="1"/>
  <c r="G26" i="117"/>
  <c r="I26" i="117"/>
  <c r="D11" i="117" s="1"/>
  <c r="P15" i="93"/>
  <c r="O33" i="5"/>
  <c r="O33" i="41" s="1"/>
  <c r="N33" i="5"/>
  <c r="N33" i="41" s="1"/>
  <c r="L33" i="5"/>
  <c r="L33" i="41" s="1"/>
  <c r="M33" i="5"/>
  <c r="M33" i="41" s="1"/>
  <c r="F26" i="117"/>
  <c r="O38" i="5"/>
  <c r="O38" i="41" s="1"/>
  <c r="N38" i="5"/>
  <c r="N38" i="41" s="1"/>
  <c r="M38" i="5"/>
  <c r="M38" i="41" s="1"/>
  <c r="L38" i="5"/>
  <c r="L38" i="41" s="1"/>
  <c r="A24" i="117"/>
  <c r="B24" i="117" s="1"/>
  <c r="B43" i="2" s="1"/>
  <c r="E43" i="2"/>
  <c r="A43" i="2" s="1"/>
  <c r="E37" i="2"/>
  <c r="E25" i="2"/>
  <c r="C32" i="98"/>
  <c r="C29" i="100"/>
  <c r="C31" i="101"/>
  <c r="C30" i="102"/>
  <c r="C32" i="103"/>
  <c r="C28" i="104"/>
  <c r="C35" i="105"/>
  <c r="C36" i="97"/>
  <c r="C37" i="106"/>
  <c r="C42" i="99"/>
  <c r="C52" i="107"/>
  <c r="C2" i="39"/>
  <c r="C16" i="34" s="1"/>
  <c r="D1" i="39"/>
  <c r="C2" i="40"/>
  <c r="D1" i="40"/>
  <c r="C2" i="41"/>
  <c r="D1" i="41"/>
  <c r="C2" i="42"/>
  <c r="D1" i="42"/>
  <c r="C2" i="45"/>
  <c r="D1" i="45"/>
  <c r="C2" i="43"/>
  <c r="D1" i="43"/>
  <c r="C2" i="6"/>
  <c r="D1" i="6"/>
  <c r="C2" i="46"/>
  <c r="D1" i="46"/>
  <c r="C2" i="47"/>
  <c r="D1" i="47"/>
  <c r="C2" i="48"/>
  <c r="D1" i="48"/>
  <c r="C2" i="9"/>
  <c r="D1" i="9"/>
  <c r="C2" i="49"/>
  <c r="D1" i="49"/>
  <c r="C2" i="51"/>
  <c r="D1" i="51"/>
  <c r="C2" i="52"/>
  <c r="D1" i="52"/>
  <c r="C2" i="95"/>
  <c r="D1" i="95"/>
  <c r="C2" i="96"/>
  <c r="D1" i="96"/>
  <c r="C2" i="93"/>
  <c r="D1" i="93"/>
  <c r="C2" i="94"/>
  <c r="D1" i="94"/>
  <c r="C2" i="91"/>
  <c r="D1" i="91"/>
  <c r="C2" i="92"/>
  <c r="D1" i="92"/>
  <c r="D1" i="3"/>
  <c r="D1" i="38"/>
  <c r="C2" i="3"/>
  <c r="C2" i="38"/>
  <c r="P10" i="3"/>
  <c r="P10" i="38"/>
  <c r="P10" i="4"/>
  <c r="P10" i="39"/>
  <c r="P10" i="40"/>
  <c r="P10" i="5"/>
  <c r="P10" i="41"/>
  <c r="P10" i="42"/>
  <c r="P10" i="44"/>
  <c r="P10" i="6"/>
  <c r="P10" i="43"/>
  <c r="P10" i="7"/>
  <c r="P10" i="45"/>
  <c r="P10" i="46"/>
  <c r="P10" i="8"/>
  <c r="P10" i="47"/>
  <c r="P10" i="48"/>
  <c r="P10" i="50"/>
  <c r="P10" i="9"/>
  <c r="P10" i="49"/>
  <c r="P10" i="10"/>
  <c r="P10" i="51"/>
  <c r="P10" i="52"/>
  <c r="P10" i="11"/>
  <c r="P10" i="95"/>
  <c r="P10" i="96"/>
  <c r="P10" i="12"/>
  <c r="P10" i="93"/>
  <c r="P10" i="94"/>
  <c r="P10" i="13"/>
  <c r="P10" i="91"/>
  <c r="P10" i="92"/>
  <c r="P10" i="37"/>
  <c r="C43" i="36"/>
  <c r="C43" i="34"/>
  <c r="C40" i="36"/>
  <c r="C33" i="38" s="1"/>
  <c r="C40" i="34"/>
  <c r="C35" i="36"/>
  <c r="C28" i="38" s="1"/>
  <c r="C35" i="34"/>
  <c r="A61" i="2"/>
  <c r="C66" i="34"/>
  <c r="C66" i="36"/>
  <c r="M115" i="5" l="1"/>
  <c r="O115" i="5"/>
  <c r="N115" i="5"/>
  <c r="L115" i="5"/>
  <c r="A38" i="34"/>
  <c r="A38" i="117"/>
  <c r="C15" i="34"/>
  <c r="C15" i="2" s="1"/>
  <c r="C50" i="39"/>
  <c r="C126" i="5"/>
  <c r="C32" i="50"/>
  <c r="C37" i="8"/>
  <c r="C45" i="44"/>
  <c r="C49" i="10"/>
  <c r="C42" i="4"/>
  <c r="C41" i="7"/>
  <c r="C35" i="11"/>
  <c r="C78" i="12"/>
  <c r="C36" i="37"/>
  <c r="C35" i="43"/>
  <c r="C28" i="52"/>
  <c r="C113" i="41"/>
  <c r="C30" i="9"/>
  <c r="C31" i="91"/>
  <c r="C52" i="13"/>
  <c r="C34" i="96"/>
  <c r="C50" i="51"/>
  <c r="C31" i="46"/>
  <c r="C43" i="6"/>
  <c r="C36" i="38"/>
  <c r="C36" i="94"/>
  <c r="C35" i="95"/>
  <c r="C26" i="48"/>
  <c r="C42" i="45"/>
  <c r="C34" i="40"/>
  <c r="C36" i="3"/>
  <c r="C31" i="92"/>
  <c r="C78" i="93"/>
  <c r="C37" i="49"/>
  <c r="C38" i="47"/>
  <c r="C40" i="42"/>
  <c r="C23" i="48"/>
  <c r="C33" i="3"/>
  <c r="C33" i="94"/>
  <c r="C39" i="45"/>
  <c r="C32" i="95"/>
  <c r="C42" i="44"/>
  <c r="C46" i="10"/>
  <c r="C31" i="40"/>
  <c r="C28" i="92"/>
  <c r="C75" i="93"/>
  <c r="C32" i="11"/>
  <c r="C34" i="49"/>
  <c r="C35" i="47"/>
  <c r="C38" i="7"/>
  <c r="C37" i="42"/>
  <c r="C47" i="39"/>
  <c r="C28" i="91"/>
  <c r="C75" i="12"/>
  <c r="C25" i="52"/>
  <c r="C27" i="9"/>
  <c r="C34" i="8"/>
  <c r="C32" i="43"/>
  <c r="C110" i="41"/>
  <c r="C39" i="4"/>
  <c r="C33" i="37"/>
  <c r="C49" i="13"/>
  <c r="C31" i="96"/>
  <c r="C47" i="51"/>
  <c r="C29" i="50"/>
  <c r="C28" i="46"/>
  <c r="C40" i="6"/>
  <c r="C123" i="5"/>
  <c r="C28" i="94"/>
  <c r="C27" i="95"/>
  <c r="C41" i="10"/>
  <c r="C18" i="48"/>
  <c r="C34" i="45"/>
  <c r="C37" i="44"/>
  <c r="C26" i="40"/>
  <c r="C28" i="3"/>
  <c r="C23" i="92"/>
  <c r="C70" i="93"/>
  <c r="C27" i="11"/>
  <c r="C29" i="49"/>
  <c r="C30" i="47"/>
  <c r="C33" i="7"/>
  <c r="C32" i="42"/>
  <c r="C42" i="39"/>
  <c r="C23" i="91"/>
  <c r="C70" i="12"/>
  <c r="C20" i="52"/>
  <c r="C22" i="9"/>
  <c r="C29" i="8"/>
  <c r="C27" i="43"/>
  <c r="C105" i="41"/>
  <c r="C34" i="4"/>
  <c r="C28" i="37"/>
  <c r="C44" i="13"/>
  <c r="C26" i="96"/>
  <c r="C42" i="51"/>
  <c r="C24" i="50"/>
  <c r="C23" i="46"/>
  <c r="C35" i="6"/>
  <c r="C118" i="5"/>
  <c r="D14" i="51"/>
  <c r="G14" i="51"/>
  <c r="C14" i="51"/>
  <c r="B14" i="51"/>
  <c r="D15" i="9"/>
  <c r="C15" i="9"/>
  <c r="B15" i="9"/>
  <c r="H14" i="38"/>
  <c r="D14" i="38"/>
  <c r="G14" i="38"/>
  <c r="C14" i="38"/>
  <c r="D14" i="40"/>
  <c r="B14" i="38"/>
  <c r="G14" i="40"/>
  <c r="C14" i="40"/>
  <c r="D14" i="42"/>
  <c r="B14" i="40"/>
  <c r="G14" i="42"/>
  <c r="D14" i="43"/>
  <c r="B14" i="42"/>
  <c r="C14" i="42"/>
  <c r="G14" i="43"/>
  <c r="C14" i="43"/>
  <c r="B14" i="43"/>
  <c r="D14" i="46"/>
  <c r="G14" i="46"/>
  <c r="C14" i="46"/>
  <c r="B14" i="46"/>
  <c r="D14" i="48"/>
  <c r="G14" i="48"/>
  <c r="C14" i="48"/>
  <c r="D14" i="49"/>
  <c r="B14" i="48"/>
  <c r="G14" i="49"/>
  <c r="C14" i="49"/>
  <c r="B14" i="49"/>
  <c r="G14" i="52"/>
  <c r="C14" i="52"/>
  <c r="D14" i="96"/>
  <c r="B14" i="52"/>
  <c r="D14" i="52"/>
  <c r="G14" i="96"/>
  <c r="C14" i="96"/>
  <c r="D14" i="94"/>
  <c r="B14" i="96"/>
  <c r="G14" i="94"/>
  <c r="C14" i="94"/>
  <c r="D14" i="92"/>
  <c r="B14" i="94"/>
  <c r="G14" i="92"/>
  <c r="C14" i="92"/>
  <c r="B14" i="92"/>
  <c r="L14" i="38"/>
  <c r="N24" i="38"/>
  <c r="N14" i="38"/>
  <c r="L24" i="38"/>
  <c r="O24" i="38"/>
  <c r="M24" i="38"/>
  <c r="O14" i="38"/>
  <c r="M14" i="38"/>
  <c r="A38" i="36"/>
  <c r="A19" i="33"/>
  <c r="A19" i="35"/>
  <c r="B31" i="35"/>
  <c r="B19" i="35"/>
  <c r="A36" i="35"/>
  <c r="B34" i="35"/>
  <c r="B19" i="33"/>
  <c r="B34" i="33"/>
  <c r="B31" i="33"/>
  <c r="A36" i="33"/>
  <c r="A26" i="101" l="1"/>
  <c r="A27" i="103"/>
  <c r="A25" i="102"/>
  <c r="A23" i="104"/>
  <c r="A30" i="105"/>
  <c r="A37" i="99"/>
  <c r="A27" i="98"/>
  <c r="A31" i="97"/>
  <c r="A47" i="107"/>
  <c r="A32" i="106"/>
  <c r="A24" i="100"/>
  <c r="A37" i="4"/>
  <c r="A108" i="41"/>
  <c r="A30" i="43"/>
  <c r="A32" i="8"/>
  <c r="A25" i="9"/>
  <c r="A23" i="52"/>
  <c r="A73" i="12"/>
  <c r="A26" i="91"/>
  <c r="A45" i="39"/>
  <c r="A35" i="42"/>
  <c r="A36" i="7"/>
  <c r="A33" i="47"/>
  <c r="A32" i="49"/>
  <c r="A30" i="11"/>
  <c r="A73" i="93"/>
  <c r="A26" i="92"/>
  <c r="A31" i="3"/>
  <c r="A29" i="40"/>
  <c r="A40" i="44"/>
  <c r="A37" i="45"/>
  <c r="A21" i="48"/>
  <c r="A44" i="10"/>
  <c r="A30" i="95"/>
  <c r="A31" i="94"/>
  <c r="A31" i="38"/>
  <c r="A121" i="5"/>
  <c r="A38" i="6"/>
  <c r="A26" i="46"/>
  <c r="A27" i="50"/>
  <c r="A45" i="51"/>
  <c r="A29" i="96"/>
  <c r="A47" i="13"/>
  <c r="A31" i="37"/>
  <c r="K18" i="37"/>
  <c r="P16" i="37"/>
  <c r="K20" i="37"/>
  <c r="K21" i="37"/>
  <c r="P19" i="37"/>
  <c r="P21" i="37"/>
  <c r="P17" i="37"/>
  <c r="P22" i="37"/>
  <c r="P18" i="37"/>
  <c r="K19" i="37"/>
  <c r="K17" i="37"/>
  <c r="K22" i="37"/>
  <c r="P14" i="37"/>
  <c r="K23" i="37"/>
  <c r="P15" i="37"/>
  <c r="K24" i="37"/>
  <c r="K24" i="38" s="1"/>
  <c r="P20" i="37"/>
  <c r="K14" i="37"/>
  <c r="K14" i="38" s="1"/>
  <c r="P23" i="37"/>
  <c r="K15" i="37"/>
  <c r="P24" i="37"/>
  <c r="P24" i="38" s="1"/>
  <c r="K16" i="37"/>
  <c r="C19" i="36"/>
  <c r="P25" i="37" l="1"/>
  <c r="N9" i="37" s="1"/>
  <c r="P14" i="38"/>
  <c r="A14" i="38" s="1"/>
  <c r="A16" i="97"/>
  <c r="A19" i="97"/>
  <c r="A22" i="97"/>
  <c r="A20" i="97"/>
  <c r="A23" i="97"/>
  <c r="A21" i="97"/>
  <c r="A17" i="97"/>
  <c r="A24" i="97"/>
  <c r="A18" i="97"/>
  <c r="A15" i="97"/>
  <c r="P25" i="97"/>
  <c r="B15" i="91"/>
  <c r="C15" i="91"/>
  <c r="D15" i="91"/>
  <c r="B16" i="91"/>
  <c r="C16" i="91"/>
  <c r="D16" i="91"/>
  <c r="B17" i="91"/>
  <c r="C17" i="91"/>
  <c r="D17" i="91"/>
  <c r="B18" i="91"/>
  <c r="C18" i="91"/>
  <c r="D18" i="91"/>
  <c r="B19" i="91"/>
  <c r="C19" i="91"/>
  <c r="D19" i="91"/>
  <c r="B14" i="91"/>
  <c r="C14" i="91"/>
  <c r="D14" i="91"/>
  <c r="G14" i="91"/>
  <c r="B14" i="93"/>
  <c r="C14" i="93"/>
  <c r="D14" i="93"/>
  <c r="G14" i="93"/>
  <c r="B14" i="95"/>
  <c r="C14" i="95"/>
  <c r="D14" i="95"/>
  <c r="G14" i="95"/>
  <c r="B16" i="9"/>
  <c r="C16" i="9"/>
  <c r="D16" i="9"/>
  <c r="B17" i="9"/>
  <c r="C17" i="9"/>
  <c r="D17" i="9"/>
  <c r="B18" i="9"/>
  <c r="C18" i="9"/>
  <c r="D18" i="9"/>
  <c r="B14" i="9"/>
  <c r="C14" i="9"/>
  <c r="D14" i="9"/>
  <c r="G14" i="9"/>
  <c r="B15" i="45"/>
  <c r="C15" i="45"/>
  <c r="D15" i="45"/>
  <c r="B14" i="45"/>
  <c r="C14" i="45"/>
  <c r="D14" i="45"/>
  <c r="G14" i="45"/>
  <c r="B14" i="6"/>
  <c r="C14" i="6"/>
  <c r="D14" i="6"/>
  <c r="G14" i="6"/>
  <c r="C25" i="36"/>
  <c r="C47" i="2" s="1"/>
  <c r="C24" i="36"/>
  <c r="C44" i="2" s="1"/>
  <c r="C23" i="36"/>
  <c r="C41" i="2" s="1"/>
  <c r="C22" i="36"/>
  <c r="C38" i="2" s="1"/>
  <c r="C21" i="36"/>
  <c r="C35" i="2" s="1"/>
  <c r="C20" i="36"/>
  <c r="C32" i="2" s="1"/>
  <c r="C18" i="36"/>
  <c r="C26" i="2" s="1"/>
  <c r="C17" i="36"/>
  <c r="C23" i="2" s="1"/>
  <c r="C16" i="36"/>
  <c r="C20" i="2" s="1"/>
  <c r="C15" i="36"/>
  <c r="C17" i="2" s="1"/>
  <c r="C25" i="34"/>
  <c r="C45" i="2" s="1"/>
  <c r="C24" i="34"/>
  <c r="C42" i="2" s="1"/>
  <c r="C23" i="34"/>
  <c r="C39" i="2" s="1"/>
  <c r="C22" i="34"/>
  <c r="C36" i="2" s="1"/>
  <c r="C21" i="34"/>
  <c r="C33" i="2" s="1"/>
  <c r="C20" i="34"/>
  <c r="C30" i="2" s="1"/>
  <c r="C19" i="34"/>
  <c r="C27" i="2" s="1"/>
  <c r="C18" i="34"/>
  <c r="C24" i="2" s="1"/>
  <c r="C17" i="34"/>
  <c r="C21" i="2" s="1"/>
  <c r="C18" i="2"/>
  <c r="C29" i="2"/>
  <c r="D28" i="36"/>
  <c r="D29" i="36"/>
  <c r="D28" i="34"/>
  <c r="D29" i="34"/>
  <c r="D27" i="36"/>
  <c r="D27" i="34"/>
  <c r="H23" i="43"/>
  <c r="H20" i="43"/>
  <c r="B14" i="41"/>
  <c r="C14" i="41"/>
  <c r="D14" i="41"/>
  <c r="G14" i="41"/>
  <c r="B16" i="42"/>
  <c r="C16" i="42"/>
  <c r="D16" i="42"/>
  <c r="B17" i="42"/>
  <c r="C17" i="42"/>
  <c r="D17" i="42"/>
  <c r="B18" i="42"/>
  <c r="C18" i="42"/>
  <c r="D18" i="42"/>
  <c r="B19" i="42"/>
  <c r="C19" i="42"/>
  <c r="D19" i="42"/>
  <c r="B20" i="42"/>
  <c r="C20" i="42"/>
  <c r="D20" i="42"/>
  <c r="B21" i="42"/>
  <c r="C21" i="42"/>
  <c r="D21" i="42"/>
  <c r="B22" i="42"/>
  <c r="C22" i="42"/>
  <c r="D22" i="42"/>
  <c r="H22" i="42"/>
  <c r="B23" i="42"/>
  <c r="C23" i="42"/>
  <c r="D23" i="42"/>
  <c r="H23" i="42"/>
  <c r="B24" i="42"/>
  <c r="C24" i="42"/>
  <c r="D24" i="42"/>
  <c r="H24" i="42"/>
  <c r="B25" i="42"/>
  <c r="C25" i="42"/>
  <c r="D25" i="42"/>
  <c r="H25" i="42"/>
  <c r="B26" i="42"/>
  <c r="C26" i="42"/>
  <c r="D26" i="42"/>
  <c r="H26" i="42"/>
  <c r="B27" i="42"/>
  <c r="C27" i="42"/>
  <c r="D27" i="42"/>
  <c r="H27" i="42"/>
  <c r="B28" i="42"/>
  <c r="C28" i="42"/>
  <c r="D28" i="42"/>
  <c r="H28" i="42"/>
  <c r="B15" i="42"/>
  <c r="C15" i="42"/>
  <c r="D15" i="42"/>
  <c r="B16" i="43"/>
  <c r="C16" i="43"/>
  <c r="D16" i="43"/>
  <c r="B17" i="43"/>
  <c r="C17" i="43"/>
  <c r="D17" i="43"/>
  <c r="B18" i="43"/>
  <c r="C18" i="43"/>
  <c r="D18" i="43"/>
  <c r="B19" i="43"/>
  <c r="C19" i="43"/>
  <c r="D19" i="43"/>
  <c r="B20" i="43"/>
  <c r="C20" i="43"/>
  <c r="D20" i="43"/>
  <c r="B21" i="43"/>
  <c r="C21" i="43"/>
  <c r="D21" i="43"/>
  <c r="B22" i="43"/>
  <c r="C22" i="43"/>
  <c r="D22" i="43"/>
  <c r="B23" i="43"/>
  <c r="C23" i="43"/>
  <c r="D23" i="43"/>
  <c r="B15" i="43"/>
  <c r="C15" i="43"/>
  <c r="D15" i="43"/>
  <c r="B16" i="46"/>
  <c r="C16" i="46"/>
  <c r="D16" i="46"/>
  <c r="B17" i="46"/>
  <c r="C17" i="46"/>
  <c r="D17" i="46"/>
  <c r="B18" i="46"/>
  <c r="C18" i="46"/>
  <c r="D18" i="46"/>
  <c r="B19" i="46"/>
  <c r="C19" i="46"/>
  <c r="D19" i="46"/>
  <c r="B15" i="46"/>
  <c r="C15" i="46"/>
  <c r="D15" i="46"/>
  <c r="B19" i="49"/>
  <c r="C19" i="49"/>
  <c r="D19" i="49"/>
  <c r="B16" i="52"/>
  <c r="C16" i="52"/>
  <c r="D16" i="52"/>
  <c r="B15" i="52"/>
  <c r="C15" i="52"/>
  <c r="D15" i="52"/>
  <c r="B16" i="96"/>
  <c r="C16" i="96"/>
  <c r="D16" i="96"/>
  <c r="B17" i="96"/>
  <c r="C17" i="96"/>
  <c r="D17" i="96"/>
  <c r="B18" i="96"/>
  <c r="C18" i="96"/>
  <c r="D18" i="96"/>
  <c r="B19" i="96"/>
  <c r="C19" i="96"/>
  <c r="D19" i="96"/>
  <c r="B20" i="96"/>
  <c r="C20" i="96"/>
  <c r="D20" i="96"/>
  <c r="B21" i="96"/>
  <c r="C21" i="96"/>
  <c r="D21" i="96"/>
  <c r="B22" i="96"/>
  <c r="C22" i="96"/>
  <c r="D22" i="96"/>
  <c r="B15" i="96"/>
  <c r="C15" i="96"/>
  <c r="D15" i="96"/>
  <c r="B16" i="94"/>
  <c r="C16" i="94"/>
  <c r="D16" i="94"/>
  <c r="B17" i="94"/>
  <c r="C17" i="94"/>
  <c r="D17" i="94"/>
  <c r="B18" i="94"/>
  <c r="C18" i="94"/>
  <c r="D18" i="94"/>
  <c r="B19" i="94"/>
  <c r="C19" i="94"/>
  <c r="D19" i="94"/>
  <c r="B20" i="94"/>
  <c r="C20" i="94"/>
  <c r="D20" i="94"/>
  <c r="B21" i="94"/>
  <c r="C21" i="94"/>
  <c r="D21" i="94"/>
  <c r="B22" i="94"/>
  <c r="C22" i="94"/>
  <c r="D22" i="94"/>
  <c r="B23" i="94"/>
  <c r="C23" i="94"/>
  <c r="D23" i="94"/>
  <c r="B24" i="94"/>
  <c r="C24" i="94"/>
  <c r="D24" i="94"/>
  <c r="B15" i="94"/>
  <c r="C15" i="94"/>
  <c r="D15" i="94"/>
  <c r="B16" i="92"/>
  <c r="C16" i="92"/>
  <c r="D16" i="92"/>
  <c r="B17" i="92"/>
  <c r="C17" i="92"/>
  <c r="D17" i="92"/>
  <c r="B18" i="92"/>
  <c r="C18" i="92"/>
  <c r="D18" i="92"/>
  <c r="B19" i="92"/>
  <c r="C19" i="92"/>
  <c r="D19" i="92"/>
  <c r="B15" i="92"/>
  <c r="C15" i="92"/>
  <c r="D15" i="92"/>
  <c r="B16" i="40"/>
  <c r="C16" i="40"/>
  <c r="D16" i="40"/>
  <c r="B17" i="40"/>
  <c r="C17" i="40"/>
  <c r="D17" i="40"/>
  <c r="B18" i="40"/>
  <c r="C18" i="40"/>
  <c r="D18" i="40"/>
  <c r="B19" i="40"/>
  <c r="C19" i="40"/>
  <c r="D19" i="40"/>
  <c r="B20" i="40"/>
  <c r="C20" i="40"/>
  <c r="D20" i="40"/>
  <c r="B21" i="40"/>
  <c r="C21" i="40"/>
  <c r="D21" i="40"/>
  <c r="B22" i="40"/>
  <c r="C22" i="40"/>
  <c r="D22" i="40"/>
  <c r="B15" i="40"/>
  <c r="C15" i="40"/>
  <c r="D15" i="40"/>
  <c r="B14" i="39"/>
  <c r="C14" i="39"/>
  <c r="D14" i="39"/>
  <c r="G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14" i="3"/>
  <c r="C14" i="3"/>
  <c r="D14" i="3"/>
  <c r="G14" i="3"/>
  <c r="H21" i="40"/>
  <c r="H19" i="96"/>
  <c r="B14" i="33"/>
  <c r="B15" i="33"/>
  <c r="B16" i="33"/>
  <c r="B13" i="33"/>
  <c r="D9" i="36"/>
  <c r="D8" i="36"/>
  <c r="D7" i="36"/>
  <c r="D6" i="36"/>
  <c r="D9" i="34"/>
  <c r="D8" i="34"/>
  <c r="D7" i="34"/>
  <c r="D6" i="34"/>
  <c r="D9" i="2"/>
  <c r="D8" i="2"/>
  <c r="D7" i="2"/>
  <c r="D6" i="2"/>
  <c r="D5" i="40" s="1"/>
  <c r="K82" i="5"/>
  <c r="K81" i="41" s="1"/>
  <c r="K90" i="5"/>
  <c r="K24" i="99" s="1"/>
  <c r="M24" i="42"/>
  <c r="K109" i="5"/>
  <c r="K95" i="41" s="1"/>
  <c r="K96" i="5"/>
  <c r="K97" i="5"/>
  <c r="K83" i="41" s="1"/>
  <c r="K106" i="5"/>
  <c r="K92" i="41" s="1"/>
  <c r="K110" i="5"/>
  <c r="K96" i="41" s="1"/>
  <c r="P80" i="5"/>
  <c r="P14" i="99" s="1"/>
  <c r="P92" i="5"/>
  <c r="P26" i="99" s="1"/>
  <c r="P102" i="5"/>
  <c r="P88" i="41" s="1"/>
  <c r="P107" i="5"/>
  <c r="P114" i="5"/>
  <c r="P100" i="41" s="1"/>
  <c r="K112" i="5"/>
  <c r="K98" i="41" s="1"/>
  <c r="K108" i="5"/>
  <c r="K94" i="41" s="1"/>
  <c r="K84" i="5"/>
  <c r="K18" i="99" s="1"/>
  <c r="K113" i="5"/>
  <c r="K99" i="41" s="1"/>
  <c r="K80" i="5"/>
  <c r="K14" i="99" s="1"/>
  <c r="K104" i="5"/>
  <c r="K90" i="41" s="1"/>
  <c r="K103" i="5"/>
  <c r="K89" i="41" s="1"/>
  <c r="K102" i="5"/>
  <c r="K88" i="41" s="1"/>
  <c r="K94" i="5"/>
  <c r="K28" i="99" s="1"/>
  <c r="K83" i="5"/>
  <c r="K81" i="5"/>
  <c r="K15" i="99" s="1"/>
  <c r="K92" i="5"/>
  <c r="K26" i="99" s="1"/>
  <c r="K89" i="5"/>
  <c r="K23" i="99" s="1"/>
  <c r="K107" i="5"/>
  <c r="K114" i="5"/>
  <c r="K100" i="41" s="1"/>
  <c r="A14" i="99" l="1"/>
  <c r="N9" i="97"/>
  <c r="E15" i="117"/>
  <c r="B16" i="35"/>
  <c r="B16" i="118"/>
  <c r="B15" i="35"/>
  <c r="B15" i="118"/>
  <c r="B14" i="35"/>
  <c r="B14" i="118"/>
  <c r="B13" i="35"/>
  <c r="B13" i="118"/>
  <c r="D6" i="105"/>
  <c r="D6" i="97"/>
  <c r="D6" i="106"/>
  <c r="D6" i="100"/>
  <c r="D6" i="99"/>
  <c r="D6" i="98"/>
  <c r="D6" i="107"/>
  <c r="D6" i="101"/>
  <c r="D6" i="102"/>
  <c r="D6" i="104"/>
  <c r="D6" i="103"/>
  <c r="D7" i="97"/>
  <c r="D7" i="106"/>
  <c r="D7" i="100"/>
  <c r="D7" i="99"/>
  <c r="D7" i="98"/>
  <c r="D7" i="107"/>
  <c r="D7" i="101"/>
  <c r="D7" i="102"/>
  <c r="D7" i="104"/>
  <c r="D7" i="103"/>
  <c r="D7" i="105"/>
  <c r="D8" i="106"/>
  <c r="D8" i="100"/>
  <c r="D8" i="99"/>
  <c r="D8" i="98"/>
  <c r="D8" i="107"/>
  <c r="D8" i="101"/>
  <c r="D8" i="102"/>
  <c r="D8" i="104"/>
  <c r="D8" i="103"/>
  <c r="D8" i="105"/>
  <c r="D8" i="97"/>
  <c r="D5" i="5"/>
  <c r="D5" i="38"/>
  <c r="D5" i="37"/>
  <c r="D5" i="105"/>
  <c r="D5" i="97"/>
  <c r="D5" i="106"/>
  <c r="D5" i="100"/>
  <c r="D5" i="99"/>
  <c r="D5" i="98"/>
  <c r="D5" i="107"/>
  <c r="D5" i="101"/>
  <c r="D5" i="102"/>
  <c r="D5" i="104"/>
  <c r="D5" i="103"/>
  <c r="D7" i="43"/>
  <c r="D8" i="52"/>
  <c r="P110" i="5"/>
  <c r="P96" i="41" s="1"/>
  <c r="D8" i="9"/>
  <c r="D7" i="11"/>
  <c r="D5" i="9"/>
  <c r="P97" i="5"/>
  <c r="P83" i="41" s="1"/>
  <c r="P104" i="5"/>
  <c r="P90" i="41" s="1"/>
  <c r="P112" i="5"/>
  <c r="P98" i="41" s="1"/>
  <c r="D7" i="44"/>
  <c r="D7" i="96"/>
  <c r="P106" i="5"/>
  <c r="P92" i="41" s="1"/>
  <c r="K22" i="42"/>
  <c r="P22" i="42"/>
  <c r="N22" i="42"/>
  <c r="O22" i="42"/>
  <c r="M22" i="42"/>
  <c r="L22" i="42"/>
  <c r="K24" i="42"/>
  <c r="O24" i="42"/>
  <c r="L24" i="42"/>
  <c r="N24" i="42"/>
  <c r="K27" i="42"/>
  <c r="M27" i="42"/>
  <c r="O28" i="42"/>
  <c r="L27" i="42"/>
  <c r="K28" i="42"/>
  <c r="P28" i="42"/>
  <c r="O27" i="42"/>
  <c r="M28" i="42"/>
  <c r="L28" i="42"/>
  <c r="N27" i="42"/>
  <c r="N28" i="42"/>
  <c r="P25" i="42"/>
  <c r="M25" i="42"/>
  <c r="N26" i="42"/>
  <c r="K23" i="42"/>
  <c r="O26" i="42"/>
  <c r="L23" i="42"/>
  <c r="L25" i="42"/>
  <c r="K26" i="42"/>
  <c r="P26" i="42"/>
  <c r="O25" i="42"/>
  <c r="M26" i="42"/>
  <c r="K25" i="42"/>
  <c r="O23" i="42"/>
  <c r="L26" i="42"/>
  <c r="N23" i="42"/>
  <c r="N25" i="42"/>
  <c r="P103" i="5"/>
  <c r="P89" i="41" s="1"/>
  <c r="P81" i="5"/>
  <c r="P15" i="99" s="1"/>
  <c r="A20" i="99" s="1"/>
  <c r="P90" i="5"/>
  <c r="P24" i="99" s="1"/>
  <c r="P108" i="5"/>
  <c r="P94" i="41" s="1"/>
  <c r="M23" i="42"/>
  <c r="P89" i="5"/>
  <c r="P23" i="99" s="1"/>
  <c r="A23" i="99" s="1"/>
  <c r="P84" i="5"/>
  <c r="P18" i="99" s="1"/>
  <c r="P96" i="5"/>
  <c r="P109" i="5"/>
  <c r="P95" i="41" s="1"/>
  <c r="P82" i="5"/>
  <c r="P81" i="41" s="1"/>
  <c r="P113" i="5"/>
  <c r="P99" i="41" s="1"/>
  <c r="P94" i="5"/>
  <c r="P28" i="99" s="1"/>
  <c r="P83" i="5"/>
  <c r="D5" i="46"/>
  <c r="D8" i="91"/>
  <c r="D7" i="10"/>
  <c r="D7" i="37"/>
  <c r="D8" i="37"/>
  <c r="D8" i="5"/>
  <c r="D8" i="41"/>
  <c r="D8" i="12"/>
  <c r="D5" i="94"/>
  <c r="D8" i="42"/>
  <c r="D6" i="41"/>
  <c r="D6" i="37"/>
  <c r="H22" i="43"/>
  <c r="K91" i="5"/>
  <c r="K25" i="99" s="1"/>
  <c r="H14" i="40"/>
  <c r="H19" i="43"/>
  <c r="H21" i="43"/>
  <c r="H20" i="42"/>
  <c r="H16" i="43"/>
  <c r="K17" i="44"/>
  <c r="K17" i="6" s="1"/>
  <c r="H18" i="43"/>
  <c r="H19" i="49"/>
  <c r="K20" i="11"/>
  <c r="K20" i="95" s="1"/>
  <c r="L14" i="51"/>
  <c r="L15" i="9"/>
  <c r="D8" i="8"/>
  <c r="D8" i="3"/>
  <c r="D8" i="38"/>
  <c r="D8" i="95"/>
  <c r="D8" i="45"/>
  <c r="D8" i="44"/>
  <c r="D8" i="94"/>
  <c r="D8" i="48"/>
  <c r="D8" i="4"/>
  <c r="D8" i="11"/>
  <c r="D8" i="39"/>
  <c r="D8" i="51"/>
  <c r="D8" i="6"/>
  <c r="D8" i="50"/>
  <c r="D8" i="96"/>
  <c r="D8" i="43"/>
  <c r="D8" i="7"/>
  <c r="D8" i="13"/>
  <c r="D8" i="10"/>
  <c r="D8" i="93"/>
  <c r="D8" i="47"/>
  <c r="D8" i="40"/>
  <c r="D8" i="92"/>
  <c r="D8" i="49"/>
  <c r="D6" i="11"/>
  <c r="D6" i="40"/>
  <c r="D7" i="39"/>
  <c r="D7" i="9"/>
  <c r="D6" i="46"/>
  <c r="H19" i="94"/>
  <c r="D8" i="46"/>
  <c r="D7" i="7"/>
  <c r="D7" i="38"/>
  <c r="D7" i="51"/>
  <c r="D7" i="41"/>
  <c r="D7" i="94"/>
  <c r="D7" i="46"/>
  <c r="D7" i="4"/>
  <c r="D7" i="12"/>
  <c r="D7" i="3"/>
  <c r="D7" i="91"/>
  <c r="D7" i="45"/>
  <c r="D7" i="50"/>
  <c r="D7" i="52"/>
  <c r="D7" i="5"/>
  <c r="D7" i="13"/>
  <c r="D7" i="95"/>
  <c r="D7" i="6"/>
  <c r="D7" i="42"/>
  <c r="D7" i="48"/>
  <c r="D6" i="12"/>
  <c r="D6" i="10"/>
  <c r="D6" i="95"/>
  <c r="D6" i="94"/>
  <c r="D6" i="38"/>
  <c r="D6" i="9"/>
  <c r="D6" i="4"/>
  <c r="D6" i="42"/>
  <c r="D6" i="48"/>
  <c r="H21" i="96"/>
  <c r="H19" i="46"/>
  <c r="K16" i="44"/>
  <c r="K16" i="6" s="1"/>
  <c r="N15" i="9"/>
  <c r="H16" i="9"/>
  <c r="N14" i="51"/>
  <c r="L14" i="40"/>
  <c r="H22" i="94"/>
  <c r="H19" i="92"/>
  <c r="H17" i="91"/>
  <c r="H18" i="94"/>
  <c r="D5" i="50"/>
  <c r="D5" i="6"/>
  <c r="D5" i="51"/>
  <c r="D5" i="39"/>
  <c r="D5" i="49"/>
  <c r="D5" i="92"/>
  <c r="D5" i="3"/>
  <c r="D5" i="13"/>
  <c r="D5" i="7"/>
  <c r="D5" i="8"/>
  <c r="D5" i="96"/>
  <c r="D5" i="43"/>
  <c r="D5" i="91"/>
  <c r="D5" i="47"/>
  <c r="D5" i="44"/>
  <c r="D6" i="6"/>
  <c r="D6" i="51"/>
  <c r="D6" i="39"/>
  <c r="D6" i="49"/>
  <c r="D6" i="92"/>
  <c r="D6" i="3"/>
  <c r="D6" i="13"/>
  <c r="D6" i="7"/>
  <c r="D6" i="5"/>
  <c r="D5" i="11"/>
  <c r="D5" i="52"/>
  <c r="D5" i="93"/>
  <c r="D5" i="45"/>
  <c r="D6" i="44"/>
  <c r="D6" i="96"/>
  <c r="D6" i="43"/>
  <c r="D6" i="91"/>
  <c r="D6" i="47"/>
  <c r="D7" i="49"/>
  <c r="D7" i="92"/>
  <c r="D7" i="40"/>
  <c r="D7" i="47"/>
  <c r="D7" i="93"/>
  <c r="D7" i="8"/>
  <c r="D6" i="8"/>
  <c r="D5" i="4"/>
  <c r="D5" i="12"/>
  <c r="D5" i="42"/>
  <c r="D5" i="48"/>
  <c r="D5" i="10"/>
  <c r="D5" i="95"/>
  <c r="D5" i="41"/>
  <c r="D6" i="50"/>
  <c r="D6" i="52"/>
  <c r="D6" i="93"/>
  <c r="D6" i="45"/>
  <c r="H19" i="3"/>
  <c r="H23" i="94"/>
  <c r="H16" i="91"/>
  <c r="H22" i="96"/>
  <c r="N21" i="3"/>
  <c r="M14" i="3"/>
  <c r="L17" i="38"/>
  <c r="H18" i="92"/>
  <c r="H20" i="96"/>
  <c r="H18" i="46"/>
  <c r="H14" i="92"/>
  <c r="M20" i="3"/>
  <c r="L20" i="3"/>
  <c r="H16" i="38"/>
  <c r="N20" i="3"/>
  <c r="N22" i="3"/>
  <c r="L19" i="3"/>
  <c r="L16" i="38"/>
  <c r="N18" i="3"/>
  <c r="L22" i="3"/>
  <c r="N19" i="40"/>
  <c r="H18" i="96"/>
  <c r="H18" i="3"/>
  <c r="M18" i="3"/>
  <c r="L14" i="3"/>
  <c r="L21" i="3"/>
  <c r="N16" i="38"/>
  <c r="A18" i="99" l="1"/>
  <c r="A24" i="99"/>
  <c r="A19" i="99"/>
  <c r="A22" i="99"/>
  <c r="A15" i="99"/>
  <c r="A21" i="99"/>
  <c r="A26" i="99"/>
  <c r="E16" i="2"/>
  <c r="A15" i="117"/>
  <c r="B15" i="117" s="1"/>
  <c r="B16" i="2" s="1"/>
  <c r="P24" i="42"/>
  <c r="N15" i="96"/>
  <c r="P27" i="42"/>
  <c r="P23" i="42"/>
  <c r="P91" i="5"/>
  <c r="P25" i="99" s="1"/>
  <c r="A25" i="99" s="1"/>
  <c r="H15" i="94"/>
  <c r="H15" i="9"/>
  <c r="H15" i="46"/>
  <c r="H14" i="39"/>
  <c r="O14" i="43"/>
  <c r="M14" i="39"/>
  <c r="K14" i="50"/>
  <c r="K14" i="44"/>
  <c r="K14" i="6" s="1"/>
  <c r="H18" i="9"/>
  <c r="M20" i="42"/>
  <c r="H15" i="52"/>
  <c r="H14" i="52"/>
  <c r="H14" i="51"/>
  <c r="N14" i="39"/>
  <c r="N14" i="40"/>
  <c r="H14" i="46"/>
  <c r="M14" i="42"/>
  <c r="H14" i="42"/>
  <c r="N14" i="45"/>
  <c r="N14" i="46"/>
  <c r="N14" i="41"/>
  <c r="N14" i="42"/>
  <c r="L14" i="41"/>
  <c r="L14" i="42"/>
  <c r="L14" i="45"/>
  <c r="L14" i="46"/>
  <c r="L14" i="52"/>
  <c r="L14" i="6"/>
  <c r="L14" i="43"/>
  <c r="N14" i="6"/>
  <c r="N14" i="43"/>
  <c r="N14" i="52"/>
  <c r="M14" i="6"/>
  <c r="M14" i="43"/>
  <c r="H14" i="6"/>
  <c r="H14" i="43"/>
  <c r="L14" i="9"/>
  <c r="L14" i="49"/>
  <c r="N14" i="9"/>
  <c r="N14" i="49"/>
  <c r="N14" i="48"/>
  <c r="M14" i="9"/>
  <c r="M14" i="49"/>
  <c r="H14" i="48"/>
  <c r="L14" i="48"/>
  <c r="H14" i="9"/>
  <c r="H14" i="49"/>
  <c r="L14" i="95"/>
  <c r="L14" i="96"/>
  <c r="H14" i="96"/>
  <c r="N14" i="95"/>
  <c r="N14" i="96"/>
  <c r="N14" i="93"/>
  <c r="N14" i="94"/>
  <c r="H14" i="93"/>
  <c r="H14" i="94"/>
  <c r="L14" i="93"/>
  <c r="L14" i="94"/>
  <c r="N14" i="91"/>
  <c r="N14" i="92"/>
  <c r="L14" i="91"/>
  <c r="L14" i="92"/>
  <c r="M15" i="92"/>
  <c r="M19" i="49"/>
  <c r="M15" i="9"/>
  <c r="N21" i="43"/>
  <c r="L21" i="43"/>
  <c r="M21" i="43"/>
  <c r="P24" i="44"/>
  <c r="P24" i="6" s="1"/>
  <c r="H17" i="40"/>
  <c r="N17" i="40"/>
  <c r="L17" i="40"/>
  <c r="N16" i="42"/>
  <c r="L19" i="40"/>
  <c r="N20" i="40"/>
  <c r="N23" i="3"/>
  <c r="N23" i="38"/>
  <c r="M23" i="38"/>
  <c r="H23" i="38"/>
  <c r="L22" i="40"/>
  <c r="H18" i="40"/>
  <c r="N22" i="40"/>
  <c r="L18" i="40"/>
  <c r="N18" i="40"/>
  <c r="L23" i="3"/>
  <c r="L23" i="38"/>
  <c r="H19" i="40"/>
  <c r="L16" i="42"/>
  <c r="H22" i="40"/>
  <c r="L20" i="40"/>
  <c r="H20" i="40"/>
  <c r="N19" i="42"/>
  <c r="L22" i="43"/>
  <c r="L18" i="43"/>
  <c r="H19" i="42"/>
  <c r="N17" i="46"/>
  <c r="N21" i="40"/>
  <c r="N20" i="42"/>
  <c r="M16" i="40"/>
  <c r="L21" i="40"/>
  <c r="N18" i="43"/>
  <c r="N16" i="40"/>
  <c r="L17" i="46"/>
  <c r="O22" i="43"/>
  <c r="M19" i="42"/>
  <c r="L20" i="42"/>
  <c r="L19" i="42"/>
  <c r="N22" i="43"/>
  <c r="M18" i="43"/>
  <c r="M22" i="43"/>
  <c r="L16" i="40"/>
  <c r="M21" i="40"/>
  <c r="H16" i="40"/>
  <c r="L17" i="42"/>
  <c r="L18" i="42"/>
  <c r="N19" i="46"/>
  <c r="N17" i="42"/>
  <c r="L21" i="42"/>
  <c r="H21" i="42"/>
  <c r="K57" i="5"/>
  <c r="K57" i="41" s="1"/>
  <c r="N21" i="42"/>
  <c r="H18" i="42"/>
  <c r="N18" i="42"/>
  <c r="L19" i="46"/>
  <c r="M23" i="43"/>
  <c r="L23" i="43"/>
  <c r="M20" i="43"/>
  <c r="N17" i="9"/>
  <c r="N17" i="43"/>
  <c r="K17" i="43"/>
  <c r="L17" i="9"/>
  <c r="N19" i="43"/>
  <c r="L17" i="43"/>
  <c r="M17" i="43"/>
  <c r="H17" i="9"/>
  <c r="L20" i="43"/>
  <c r="N23" i="43"/>
  <c r="M17" i="9"/>
  <c r="K16" i="43"/>
  <c r="K28" i="44"/>
  <c r="K26" i="6" s="1"/>
  <c r="L16" i="43"/>
  <c r="M16" i="43"/>
  <c r="L19" i="43"/>
  <c r="N20" i="43"/>
  <c r="H17" i="43"/>
  <c r="N16" i="52"/>
  <c r="L16" i="52"/>
  <c r="L18" i="46"/>
  <c r="N18" i="46"/>
  <c r="N16" i="46"/>
  <c r="L16" i="46"/>
  <c r="H16" i="52"/>
  <c r="M19" i="96"/>
  <c r="N18" i="9"/>
  <c r="N19" i="49"/>
  <c r="N16" i="9"/>
  <c r="L17" i="96"/>
  <c r="L16" i="9"/>
  <c r="K19" i="96"/>
  <c r="N17" i="96"/>
  <c r="N19" i="96"/>
  <c r="L18" i="9"/>
  <c r="L19" i="49"/>
  <c r="L19" i="96"/>
  <c r="N20" i="96"/>
  <c r="L20" i="96"/>
  <c r="L21" i="94"/>
  <c r="N18" i="96"/>
  <c r="N24" i="94"/>
  <c r="L18" i="96"/>
  <c r="N21" i="94"/>
  <c r="L24" i="94"/>
  <c r="H21" i="94"/>
  <c r="L20" i="94"/>
  <c r="N21" i="96"/>
  <c r="N18" i="94"/>
  <c r="N16" i="96"/>
  <c r="L22" i="94"/>
  <c r="L23" i="94"/>
  <c r="N23" i="94"/>
  <c r="L22" i="96"/>
  <c r="L21" i="96"/>
  <c r="L18" i="94"/>
  <c r="H20" i="94"/>
  <c r="N22" i="96"/>
  <c r="N20" i="94"/>
  <c r="N22" i="94"/>
  <c r="L16" i="96"/>
  <c r="H17" i="94"/>
  <c r="N17" i="92"/>
  <c r="N17" i="91"/>
  <c r="N18" i="91"/>
  <c r="N18" i="92"/>
  <c r="N17" i="94"/>
  <c r="N16" i="94"/>
  <c r="L18" i="91"/>
  <c r="L18" i="92"/>
  <c r="N19" i="94"/>
  <c r="L16" i="94"/>
  <c r="L17" i="94"/>
  <c r="L19" i="94"/>
  <c r="L17" i="92"/>
  <c r="L17" i="91"/>
  <c r="L19" i="91"/>
  <c r="L19" i="92"/>
  <c r="N16" i="92"/>
  <c r="N16" i="91"/>
  <c r="N19" i="91"/>
  <c r="N19" i="92"/>
  <c r="L16" i="92"/>
  <c r="L16" i="91"/>
  <c r="M14" i="48"/>
  <c r="L15" i="52"/>
  <c r="N15" i="94"/>
  <c r="L15" i="94"/>
  <c r="H15" i="96"/>
  <c r="N15" i="52"/>
  <c r="L15" i="96"/>
  <c r="M15" i="52"/>
  <c r="H15" i="42"/>
  <c r="M15" i="40"/>
  <c r="L15" i="42"/>
  <c r="H15" i="40"/>
  <c r="N15" i="40"/>
  <c r="N15" i="42"/>
  <c r="N15" i="43"/>
  <c r="L15" i="43"/>
  <c r="H15" i="43"/>
  <c r="L15" i="40"/>
  <c r="M15" i="91"/>
  <c r="N15" i="91"/>
  <c r="N15" i="92"/>
  <c r="L15" i="91"/>
  <c r="L15" i="92"/>
  <c r="N15" i="3"/>
  <c r="N15" i="38"/>
  <c r="L15" i="3"/>
  <c r="L15" i="38"/>
  <c r="N15" i="45"/>
  <c r="N15" i="46"/>
  <c r="H15" i="3"/>
  <c r="H15" i="38"/>
  <c r="L15" i="45"/>
  <c r="L15" i="46"/>
  <c r="H15" i="91"/>
  <c r="H15" i="92"/>
  <c r="H16" i="96"/>
  <c r="P16" i="44"/>
  <c r="P16" i="6" s="1"/>
  <c r="H14" i="41"/>
  <c r="K15" i="13"/>
  <c r="K15" i="107" s="1"/>
  <c r="H14" i="95"/>
  <c r="K17" i="11"/>
  <c r="K17" i="95" s="1"/>
  <c r="K18" i="3"/>
  <c r="K28" i="4"/>
  <c r="K20" i="98" s="1"/>
  <c r="P28" i="4"/>
  <c r="P20" i="98" s="1"/>
  <c r="K17" i="5"/>
  <c r="K17" i="41" s="1"/>
  <c r="H17" i="42"/>
  <c r="K24" i="44"/>
  <c r="K24" i="6" s="1"/>
  <c r="N16" i="43"/>
  <c r="M19" i="3"/>
  <c r="O23" i="43"/>
  <c r="O19" i="3"/>
  <c r="H16" i="94"/>
  <c r="H16" i="42"/>
  <c r="H14" i="45"/>
  <c r="M19" i="94"/>
  <c r="M19" i="46"/>
  <c r="M21" i="96"/>
  <c r="M16" i="9"/>
  <c r="M14" i="51"/>
  <c r="K75" i="5"/>
  <c r="K75" i="41" s="1"/>
  <c r="M22" i="94"/>
  <c r="L14" i="39"/>
  <c r="H24" i="94"/>
  <c r="M15" i="94"/>
  <c r="H17" i="46"/>
  <c r="M18" i="94"/>
  <c r="H17" i="92"/>
  <c r="M17" i="91"/>
  <c r="H19" i="91"/>
  <c r="M19" i="92"/>
  <c r="K16" i="38"/>
  <c r="K27" i="44"/>
  <c r="K23" i="44"/>
  <c r="H14" i="3"/>
  <c r="H15" i="45"/>
  <c r="M15" i="46"/>
  <c r="M23" i="94"/>
  <c r="M22" i="96"/>
  <c r="K33" i="5"/>
  <c r="K33" i="41" s="1"/>
  <c r="H16" i="46"/>
  <c r="H16" i="92"/>
  <c r="M16" i="91"/>
  <c r="K77" i="5"/>
  <c r="K77" i="41" s="1"/>
  <c r="H17" i="96"/>
  <c r="K26" i="5"/>
  <c r="K26" i="41" s="1"/>
  <c r="H23" i="3"/>
  <c r="M18" i="46"/>
  <c r="H18" i="91"/>
  <c r="M18" i="92"/>
  <c r="O20" i="40"/>
  <c r="K25" i="4"/>
  <c r="K25" i="39" s="1"/>
  <c r="H20" i="3"/>
  <c r="H14" i="91"/>
  <c r="M14" i="92"/>
  <c r="M20" i="96"/>
  <c r="K19" i="3"/>
  <c r="K54" i="5"/>
  <c r="K54" i="41" s="1"/>
  <c r="M14" i="41"/>
  <c r="H22" i="3"/>
  <c r="M18" i="96"/>
  <c r="K66" i="5"/>
  <c r="O14" i="6"/>
  <c r="O21" i="42"/>
  <c r="K22" i="5"/>
  <c r="K22" i="41" s="1"/>
  <c r="H17" i="38"/>
  <c r="K17" i="38"/>
  <c r="M17" i="38"/>
  <c r="K71" i="5"/>
  <c r="K71" i="41" s="1"/>
  <c r="M23" i="3"/>
  <c r="K23" i="5"/>
  <c r="K23" i="41" s="1"/>
  <c r="K32" i="5"/>
  <c r="P18" i="3"/>
  <c r="O18" i="3"/>
  <c r="N14" i="3"/>
  <c r="N19" i="3"/>
  <c r="H21" i="3"/>
  <c r="L18" i="3"/>
  <c r="N17" i="38"/>
  <c r="M16" i="38"/>
  <c r="A27" i="99" l="1"/>
  <c r="A28" i="99"/>
  <c r="A29" i="99"/>
  <c r="O19" i="43"/>
  <c r="K18" i="44"/>
  <c r="K18" i="6" s="1"/>
  <c r="M19" i="43"/>
  <c r="K21" i="5"/>
  <c r="K21" i="41" s="1"/>
  <c r="P17" i="44"/>
  <c r="P17" i="6" s="1"/>
  <c r="K30" i="5"/>
  <c r="K30" i="41" s="1"/>
  <c r="O20" i="42"/>
  <c r="M18" i="9"/>
  <c r="K17" i="10"/>
  <c r="K17" i="51" s="1"/>
  <c r="P14" i="44"/>
  <c r="K25" i="5"/>
  <c r="K25" i="41" s="1"/>
  <c r="M14" i="40"/>
  <c r="O14" i="40"/>
  <c r="K14" i="4"/>
  <c r="K63" i="5"/>
  <c r="K63" i="41" s="1"/>
  <c r="K16" i="5"/>
  <c r="K16" i="41" s="1"/>
  <c r="K29" i="5"/>
  <c r="K29" i="41" s="1"/>
  <c r="P70" i="5"/>
  <c r="P70" i="41" s="1"/>
  <c r="K22" i="44"/>
  <c r="K22" i="6" s="1"/>
  <c r="K72" i="5"/>
  <c r="K72" i="41" s="1"/>
  <c r="K70" i="5"/>
  <c r="K70" i="41" s="1"/>
  <c r="P63" i="5"/>
  <c r="P63" i="41" s="1"/>
  <c r="P14" i="50"/>
  <c r="P14" i="49" s="1"/>
  <c r="K14" i="43"/>
  <c r="P27" i="44"/>
  <c r="P22" i="43" s="1"/>
  <c r="K17" i="4"/>
  <c r="K17" i="39" s="1"/>
  <c r="K39" i="5"/>
  <c r="K39" i="41" s="1"/>
  <c r="K24" i="5"/>
  <c r="K24" i="41" s="1"/>
  <c r="K74" i="5"/>
  <c r="K74" i="41" s="1"/>
  <c r="P20" i="11"/>
  <c r="P20" i="95" s="1"/>
  <c r="P39" i="5"/>
  <c r="P39" i="41" s="1"/>
  <c r="O15" i="9"/>
  <c r="K15" i="9"/>
  <c r="O19" i="96"/>
  <c r="M20" i="40"/>
  <c r="K41" i="5"/>
  <c r="K41" i="41" s="1"/>
  <c r="O16" i="52"/>
  <c r="K18" i="10"/>
  <c r="M16" i="52"/>
  <c r="K42" i="5"/>
  <c r="K42" i="41" s="1"/>
  <c r="K34" i="5"/>
  <c r="K34" i="41" s="1"/>
  <c r="O14" i="48"/>
  <c r="P22" i="44"/>
  <c r="P22" i="6" s="1"/>
  <c r="K58" i="5"/>
  <c r="K58" i="41" s="1"/>
  <c r="O19" i="42"/>
  <c r="L25" i="3"/>
  <c r="I15" i="34" s="1"/>
  <c r="L102" i="41"/>
  <c r="I17" i="34" s="1"/>
  <c r="I21" i="2" s="1"/>
  <c r="K20" i="5"/>
  <c r="K19" i="42" s="1"/>
  <c r="O19" i="40"/>
  <c r="K23" i="4"/>
  <c r="K23" i="39" s="1"/>
  <c r="L25" i="38"/>
  <c r="I15" i="36" s="1"/>
  <c r="I17" i="2" s="1"/>
  <c r="L20" i="92"/>
  <c r="I25" i="36" s="1"/>
  <c r="I47" i="2" s="1"/>
  <c r="L25" i="94"/>
  <c r="I24" i="36" s="1"/>
  <c r="I44" i="2" s="1"/>
  <c r="N25" i="94"/>
  <c r="G24" i="36" s="1"/>
  <c r="G44" i="2" s="1"/>
  <c r="N15" i="48"/>
  <c r="G20" i="36" s="1"/>
  <c r="G32" i="2" s="1"/>
  <c r="N26" i="49"/>
  <c r="G21" i="36" s="1"/>
  <c r="G35" i="2" s="1"/>
  <c r="N17" i="52"/>
  <c r="G22" i="36" s="1"/>
  <c r="G38" i="2" s="1"/>
  <c r="L17" i="52"/>
  <c r="I22" i="36" s="1"/>
  <c r="I38" i="2" s="1"/>
  <c r="L20" i="46"/>
  <c r="I19" i="36" s="1"/>
  <c r="I29" i="2" s="1"/>
  <c r="N29" i="42"/>
  <c r="G17" i="36" s="1"/>
  <c r="G23" i="2" s="1"/>
  <c r="N25" i="38"/>
  <c r="G15" i="36" s="1"/>
  <c r="G17" i="2" s="1"/>
  <c r="N20" i="92"/>
  <c r="G25" i="36" s="1"/>
  <c r="G47" i="2" s="1"/>
  <c r="N23" i="96"/>
  <c r="G23" i="36" s="1"/>
  <c r="G41" i="2" s="1"/>
  <c r="L23" i="96"/>
  <c r="I23" i="36" s="1"/>
  <c r="I41" i="2" s="1"/>
  <c r="L15" i="48"/>
  <c r="I20" i="36" s="1"/>
  <c r="I32" i="2" s="1"/>
  <c r="L26" i="49"/>
  <c r="I21" i="36" s="1"/>
  <c r="I35" i="2" s="1"/>
  <c r="N24" i="43"/>
  <c r="G18" i="36" s="1"/>
  <c r="G26" i="2" s="1"/>
  <c r="L24" i="43"/>
  <c r="I18" i="36" s="1"/>
  <c r="I26" i="2" s="1"/>
  <c r="L29" i="42"/>
  <c r="I17" i="36" s="1"/>
  <c r="I23" i="2" s="1"/>
  <c r="N20" i="46"/>
  <c r="G19" i="36" s="1"/>
  <c r="G29" i="2" s="1"/>
  <c r="N23" i="40"/>
  <c r="G16" i="36" s="1"/>
  <c r="G20" i="2" s="1"/>
  <c r="L23" i="40"/>
  <c r="I16" i="36" s="1"/>
  <c r="I20" i="2" s="1"/>
  <c r="M14" i="45"/>
  <c r="M14" i="46"/>
  <c r="P14" i="6"/>
  <c r="M14" i="52"/>
  <c r="K14" i="9"/>
  <c r="K14" i="49"/>
  <c r="O14" i="9"/>
  <c r="M14" i="95"/>
  <c r="M14" i="96"/>
  <c r="M14" i="93"/>
  <c r="M14" i="94"/>
  <c r="K14" i="13"/>
  <c r="K55" i="5"/>
  <c r="K55" i="41" s="1"/>
  <c r="N39" i="51"/>
  <c r="G22" i="34" s="1"/>
  <c r="G36" i="2" s="1"/>
  <c r="P28" i="44"/>
  <c r="P26" i="6" s="1"/>
  <c r="K61" i="5"/>
  <c r="K61" i="41" s="1"/>
  <c r="L39" i="51"/>
  <c r="I22" i="34" s="1"/>
  <c r="I36" i="2" s="1"/>
  <c r="L32" i="6"/>
  <c r="I18" i="34" s="1"/>
  <c r="I24" i="2" s="1"/>
  <c r="N19" i="9"/>
  <c r="G21" i="34" s="1"/>
  <c r="G33" i="2" s="1"/>
  <c r="K60" i="5"/>
  <c r="K60" i="41" s="1"/>
  <c r="N67" i="93"/>
  <c r="G24" i="34" s="1"/>
  <c r="G42" i="2" s="1"/>
  <c r="K40" i="5"/>
  <c r="K40" i="41" s="1"/>
  <c r="K69" i="5"/>
  <c r="K69" i="41" s="1"/>
  <c r="N20" i="91"/>
  <c r="G25" i="34" s="1"/>
  <c r="G45" i="2" s="1"/>
  <c r="N31" i="45"/>
  <c r="G19" i="34" s="1"/>
  <c r="G27" i="2" s="1"/>
  <c r="I20" i="34"/>
  <c r="I30" i="2" s="1"/>
  <c r="G20" i="34"/>
  <c r="G30" i="2" s="1"/>
  <c r="L24" i="95"/>
  <c r="I23" i="34" s="1"/>
  <c r="I39" i="2" s="1"/>
  <c r="L67" i="93"/>
  <c r="I24" i="34" s="1"/>
  <c r="I42" i="2" s="1"/>
  <c r="N24" i="95"/>
  <c r="G23" i="34" s="1"/>
  <c r="G39" i="2" s="1"/>
  <c r="L31" i="45"/>
  <c r="I19" i="34" s="1"/>
  <c r="I27" i="2" s="1"/>
  <c r="L20" i="91"/>
  <c r="I25" i="34" s="1"/>
  <c r="I45" i="2" s="1"/>
  <c r="L19" i="9"/>
  <c r="I21" i="34" s="1"/>
  <c r="I33" i="2" s="1"/>
  <c r="N32" i="6"/>
  <c r="G18" i="34" s="1"/>
  <c r="G24" i="2" s="1"/>
  <c r="O15" i="43"/>
  <c r="P15" i="44"/>
  <c r="L39" i="39"/>
  <c r="I16" i="34" s="1"/>
  <c r="I18" i="2" s="1"/>
  <c r="K15" i="44"/>
  <c r="K15" i="6" s="1"/>
  <c r="K31" i="44"/>
  <c r="K29" i="6" s="1"/>
  <c r="P14" i="5"/>
  <c r="K37" i="5"/>
  <c r="K37" i="41" s="1"/>
  <c r="O21" i="43"/>
  <c r="P21" i="43"/>
  <c r="K21" i="43"/>
  <c r="K56" i="5"/>
  <c r="K56" i="41" s="1"/>
  <c r="K30" i="4"/>
  <c r="K30" i="39" s="1"/>
  <c r="P16" i="4"/>
  <c r="P15" i="98" s="1"/>
  <c r="K76" i="5"/>
  <c r="M17" i="40"/>
  <c r="K20" i="4"/>
  <c r="K17" i="98" s="1"/>
  <c r="O18" i="40"/>
  <c r="K19" i="40"/>
  <c r="M18" i="40"/>
  <c r="K62" i="5"/>
  <c r="K62" i="41" s="1"/>
  <c r="K20" i="40"/>
  <c r="K38" i="5"/>
  <c r="K38" i="41" s="1"/>
  <c r="M16" i="42"/>
  <c r="M22" i="40"/>
  <c r="M19" i="40"/>
  <c r="K35" i="5"/>
  <c r="O18" i="43"/>
  <c r="K18" i="43"/>
  <c r="K20" i="42"/>
  <c r="K21" i="40"/>
  <c r="K16" i="40"/>
  <c r="K32" i="44"/>
  <c r="K30" i="6" s="1"/>
  <c r="K22" i="43"/>
  <c r="K64" i="5"/>
  <c r="K64" i="41" s="1"/>
  <c r="P21" i="40"/>
  <c r="K17" i="7"/>
  <c r="K17" i="101" s="1"/>
  <c r="K68" i="5"/>
  <c r="K68" i="41" s="1"/>
  <c r="O21" i="40"/>
  <c r="K18" i="5"/>
  <c r="K18" i="41" s="1"/>
  <c r="K17" i="42"/>
  <c r="K59" i="5"/>
  <c r="K59" i="41" s="1"/>
  <c r="K43" i="5"/>
  <c r="K43" i="41" s="1"/>
  <c r="M21" i="42"/>
  <c r="M17" i="42"/>
  <c r="K21" i="42"/>
  <c r="K28" i="5"/>
  <c r="K28" i="41" s="1"/>
  <c r="K19" i="7"/>
  <c r="K19" i="45" s="1"/>
  <c r="M18" i="42"/>
  <c r="K67" i="5"/>
  <c r="K67" i="41" s="1"/>
  <c r="K73" i="5"/>
  <c r="K73" i="41" s="1"/>
  <c r="P16" i="43"/>
  <c r="A16" i="43" s="1"/>
  <c r="O20" i="43"/>
  <c r="O16" i="43"/>
  <c r="O17" i="43"/>
  <c r="K20" i="43"/>
  <c r="K23" i="43"/>
  <c r="K18" i="7"/>
  <c r="K18" i="11"/>
  <c r="K18" i="95" s="1"/>
  <c r="K18" i="9"/>
  <c r="K19" i="49"/>
  <c r="K19" i="11"/>
  <c r="K19" i="95" s="1"/>
  <c r="M21" i="94"/>
  <c r="M24" i="94"/>
  <c r="K22" i="11"/>
  <c r="K22" i="105" s="1"/>
  <c r="K35" i="13"/>
  <c r="K35" i="107" s="1"/>
  <c r="K16" i="96"/>
  <c r="K34" i="13"/>
  <c r="M20" i="94"/>
  <c r="M16" i="96"/>
  <c r="K16" i="12"/>
  <c r="K16" i="93" s="1"/>
  <c r="M16" i="94"/>
  <c r="P44" i="5"/>
  <c r="P44" i="41" s="1"/>
  <c r="K36" i="5"/>
  <c r="K36" i="41" s="1"/>
  <c r="K16" i="4"/>
  <c r="K65" i="5"/>
  <c r="K65" i="41" s="1"/>
  <c r="M15" i="96"/>
  <c r="K15" i="5"/>
  <c r="K15" i="41" s="1"/>
  <c r="M15" i="43"/>
  <c r="M15" i="42"/>
  <c r="K15" i="7"/>
  <c r="K15" i="91"/>
  <c r="K15" i="92"/>
  <c r="M15" i="3"/>
  <c r="M15" i="38"/>
  <c r="O15" i="91"/>
  <c r="O15" i="92"/>
  <c r="O20" i="94"/>
  <c r="K22" i="4"/>
  <c r="K22" i="39" s="1"/>
  <c r="P18" i="5"/>
  <c r="P18" i="41" s="1"/>
  <c r="P15" i="13"/>
  <c r="K14" i="5"/>
  <c r="P15" i="5"/>
  <c r="P15" i="41" s="1"/>
  <c r="P69" i="5"/>
  <c r="P69" i="41" s="1"/>
  <c r="K14" i="12"/>
  <c r="O14" i="94"/>
  <c r="O15" i="96"/>
  <c r="K15" i="11"/>
  <c r="O14" i="96"/>
  <c r="K14" i="11"/>
  <c r="P65" i="5"/>
  <c r="P65" i="41" s="1"/>
  <c r="O16" i="38"/>
  <c r="K44" i="5"/>
  <c r="K44" i="41" s="1"/>
  <c r="P23" i="44"/>
  <c r="P24" i="5"/>
  <c r="P24" i="41" s="1"/>
  <c r="M17" i="94"/>
  <c r="O21" i="94"/>
  <c r="K14" i="7"/>
  <c r="K53" i="5"/>
  <c r="P18" i="44"/>
  <c r="P18" i="6" s="1"/>
  <c r="P64" i="5"/>
  <c r="P64" i="41" s="1"/>
  <c r="K14" i="3"/>
  <c r="K79" i="5"/>
  <c r="K14" i="10"/>
  <c r="K14" i="51" s="1"/>
  <c r="P75" i="5"/>
  <c r="P75" i="41" s="1"/>
  <c r="O17" i="40"/>
  <c r="M19" i="91"/>
  <c r="M17" i="92"/>
  <c r="K15" i="12"/>
  <c r="K15" i="93" s="1"/>
  <c r="M17" i="46"/>
  <c r="P19" i="3"/>
  <c r="M15" i="45"/>
  <c r="K24" i="7"/>
  <c r="P40" i="5"/>
  <c r="P40" i="41" s="1"/>
  <c r="M16" i="46"/>
  <c r="M16" i="92"/>
  <c r="K16" i="7"/>
  <c r="P33" i="5"/>
  <c r="P33" i="41" s="1"/>
  <c r="P77" i="5"/>
  <c r="P77" i="41" s="1"/>
  <c r="K23" i="11"/>
  <c r="K23" i="105" s="1"/>
  <c r="P26" i="5"/>
  <c r="P26" i="41" s="1"/>
  <c r="P36" i="5"/>
  <c r="P36" i="41" s="1"/>
  <c r="N39" i="39"/>
  <c r="G16" i="34" s="1"/>
  <c r="G18" i="2" s="1"/>
  <c r="M17" i="96"/>
  <c r="O23" i="38"/>
  <c r="M18" i="91"/>
  <c r="P54" i="5"/>
  <c r="P54" i="41" s="1"/>
  <c r="M14" i="91"/>
  <c r="P25" i="4"/>
  <c r="P25" i="39" s="1"/>
  <c r="O16" i="40"/>
  <c r="K20" i="3"/>
  <c r="K21" i="11"/>
  <c r="K21" i="95" s="1"/>
  <c r="N102" i="41"/>
  <c r="G17" i="34" s="1"/>
  <c r="G21" i="2" s="1"/>
  <c r="O14" i="39"/>
  <c r="P78" i="5"/>
  <c r="P78" i="41" s="1"/>
  <c r="P22" i="5"/>
  <c r="P22" i="41" s="1"/>
  <c r="P66" i="5"/>
  <c r="O22" i="3"/>
  <c r="K22" i="3"/>
  <c r="O15" i="38"/>
  <c r="M22" i="3"/>
  <c r="P23" i="5"/>
  <c r="P23" i="41" s="1"/>
  <c r="P71" i="5"/>
  <c r="P71" i="41" s="1"/>
  <c r="P32" i="5"/>
  <c r="P32" i="44"/>
  <c r="P30" i="6" s="1"/>
  <c r="M21" i="3"/>
  <c r="N25" i="3"/>
  <c r="K21" i="3"/>
  <c r="K15" i="105" l="1"/>
  <c r="K15" i="95"/>
  <c r="P14" i="43"/>
  <c r="P15" i="107"/>
  <c r="P15" i="6"/>
  <c r="P17" i="43"/>
  <c r="A17" i="43" s="1"/>
  <c r="P19" i="43"/>
  <c r="A19" i="43" s="1"/>
  <c r="P18" i="43"/>
  <c r="A18" i="43" s="1"/>
  <c r="P15" i="43"/>
  <c r="A15" i="43" s="1"/>
  <c r="P15" i="42"/>
  <c r="P19" i="96"/>
  <c r="P19" i="49"/>
  <c r="K15" i="40"/>
  <c r="K15" i="98"/>
  <c r="K14" i="40"/>
  <c r="K14" i="98"/>
  <c r="P31" i="99"/>
  <c r="A14" i="43"/>
  <c r="A14" i="6"/>
  <c r="A14" i="49"/>
  <c r="P21" i="5"/>
  <c r="P21" i="41" s="1"/>
  <c r="P74" i="5"/>
  <c r="P74" i="41" s="1"/>
  <c r="K14" i="39"/>
  <c r="P17" i="10"/>
  <c r="O15" i="52"/>
  <c r="O14" i="49"/>
  <c r="P25" i="5"/>
  <c r="P25" i="41" s="1"/>
  <c r="K15" i="52"/>
  <c r="K24" i="94"/>
  <c r="P17" i="4"/>
  <c r="P17" i="39" s="1"/>
  <c r="P57" i="5"/>
  <c r="P57" i="41" s="1"/>
  <c r="P14" i="9"/>
  <c r="P23" i="4"/>
  <c r="P23" i="39" s="1"/>
  <c r="K16" i="42"/>
  <c r="P30" i="5"/>
  <c r="P30" i="41" s="1"/>
  <c r="O16" i="42"/>
  <c r="P18" i="9"/>
  <c r="O18" i="9"/>
  <c r="P37" i="5"/>
  <c r="P72" i="5"/>
  <c r="P72" i="41" s="1"/>
  <c r="P16" i="5"/>
  <c r="P16" i="41" s="1"/>
  <c r="K19" i="43"/>
  <c r="P20" i="5"/>
  <c r="P14" i="4"/>
  <c r="O19" i="49"/>
  <c r="P60" i="5"/>
  <c r="P60" i="41" s="1"/>
  <c r="P29" i="5"/>
  <c r="P29" i="41" s="1"/>
  <c r="K16" i="52"/>
  <c r="P42" i="5"/>
  <c r="P42" i="41" s="1"/>
  <c r="P34" i="5"/>
  <c r="P34" i="41" s="1"/>
  <c r="P41" i="5"/>
  <c r="P41" i="41" s="1"/>
  <c r="O15" i="40"/>
  <c r="O24" i="94"/>
  <c r="P18" i="10"/>
  <c r="P55" i="5"/>
  <c r="P55" i="41" s="1"/>
  <c r="P24" i="94"/>
  <c r="P23" i="43"/>
  <c r="P31" i="44"/>
  <c r="P29" i="6" s="1"/>
  <c r="P58" i="5"/>
  <c r="P58" i="41" s="1"/>
  <c r="P56" i="5"/>
  <c r="P56" i="41" s="1"/>
  <c r="P16" i="52"/>
  <c r="P61" i="5"/>
  <c r="P61" i="41" s="1"/>
  <c r="K15" i="43"/>
  <c r="P17" i="11"/>
  <c r="P17" i="95" s="1"/>
  <c r="O16" i="96"/>
  <c r="O14" i="52"/>
  <c r="O14" i="51"/>
  <c r="P30" i="4"/>
  <c r="P30" i="39" s="1"/>
  <c r="P17" i="5"/>
  <c r="P17" i="41" s="1"/>
  <c r="P73" i="5"/>
  <c r="P73" i="41" s="1"/>
  <c r="P22" i="4"/>
  <c r="P22" i="39" s="1"/>
  <c r="O22" i="40"/>
  <c r="O17" i="42"/>
  <c r="M39" i="51"/>
  <c r="F22" i="34" s="1"/>
  <c r="F36" i="2" s="1"/>
  <c r="M102" i="41"/>
  <c r="F17" i="34" s="1"/>
  <c r="F21" i="2" s="1"/>
  <c r="P62" i="5"/>
  <c r="P62" i="41" s="1"/>
  <c r="M24" i="43"/>
  <c r="F18" i="36" s="1"/>
  <c r="F26" i="2" s="1"/>
  <c r="M25" i="38"/>
  <c r="F15" i="36" s="1"/>
  <c r="F17" i="2" s="1"/>
  <c r="M29" i="42"/>
  <c r="F17" i="36" s="1"/>
  <c r="F23" i="2" s="1"/>
  <c r="O16" i="94"/>
  <c r="M26" i="49"/>
  <c r="F21" i="36" s="1"/>
  <c r="F35" i="2" s="1"/>
  <c r="M23" i="40"/>
  <c r="F16" i="36" s="1"/>
  <c r="F20" i="2" s="1"/>
  <c r="M20" i="92"/>
  <c r="F25" i="36" s="1"/>
  <c r="F47" i="2" s="1"/>
  <c r="M15" i="48"/>
  <c r="F20" i="36" s="1"/>
  <c r="F32" i="2" s="1"/>
  <c r="M25" i="94"/>
  <c r="F24" i="36" s="1"/>
  <c r="F44" i="2" s="1"/>
  <c r="M17" i="52"/>
  <c r="F22" i="36" s="1"/>
  <c r="F38" i="2" s="1"/>
  <c r="M20" i="46"/>
  <c r="F19" i="36" s="1"/>
  <c r="F29" i="2" s="1"/>
  <c r="M23" i="96"/>
  <c r="F23" i="36" s="1"/>
  <c r="F41" i="2" s="1"/>
  <c r="P14" i="41"/>
  <c r="P14" i="42"/>
  <c r="K14" i="45"/>
  <c r="K14" i="46"/>
  <c r="O14" i="45"/>
  <c r="O14" i="46"/>
  <c r="K14" i="41"/>
  <c r="K14" i="42"/>
  <c r="O14" i="41"/>
  <c r="O14" i="42"/>
  <c r="K14" i="52"/>
  <c r="K14" i="48"/>
  <c r="P14" i="48"/>
  <c r="K14" i="95"/>
  <c r="K14" i="96"/>
  <c r="K14" i="93"/>
  <c r="K14" i="94"/>
  <c r="O14" i="91"/>
  <c r="O14" i="92"/>
  <c r="M32" i="6"/>
  <c r="F18" i="34" s="1"/>
  <c r="F24" i="2" s="1"/>
  <c r="K14" i="91"/>
  <c r="K14" i="92"/>
  <c r="M39" i="39"/>
  <c r="F16" i="34" s="1"/>
  <c r="F18" i="2" s="1"/>
  <c r="P59" i="5"/>
  <c r="P59" i="41" s="1"/>
  <c r="P19" i="42"/>
  <c r="O17" i="9"/>
  <c r="P14" i="7"/>
  <c r="I26" i="36"/>
  <c r="D11" i="36" s="1"/>
  <c r="K22" i="40"/>
  <c r="K17" i="40"/>
  <c r="K23" i="3"/>
  <c r="K23" i="38"/>
  <c r="P38" i="5"/>
  <c r="P38" i="41" s="1"/>
  <c r="K18" i="40"/>
  <c r="P35" i="5"/>
  <c r="P20" i="40"/>
  <c r="P16" i="42"/>
  <c r="A16" i="42" s="1"/>
  <c r="K17" i="46"/>
  <c r="O17" i="46"/>
  <c r="P20" i="42"/>
  <c r="P21" i="42"/>
  <c r="O18" i="42"/>
  <c r="P18" i="42"/>
  <c r="K18" i="42"/>
  <c r="O19" i="46"/>
  <c r="K19" i="46"/>
  <c r="P20" i="43"/>
  <c r="A20" i="43" s="1"/>
  <c r="K17" i="9"/>
  <c r="K16" i="46"/>
  <c r="O18" i="46"/>
  <c r="O16" i="46"/>
  <c r="K18" i="46"/>
  <c r="K17" i="96"/>
  <c r="O17" i="96"/>
  <c r="K16" i="9"/>
  <c r="O16" i="9"/>
  <c r="K21" i="94"/>
  <c r="O20" i="96"/>
  <c r="K18" i="96"/>
  <c r="P19" i="11"/>
  <c r="P19" i="95" s="1"/>
  <c r="O18" i="96"/>
  <c r="K20" i="96"/>
  <c r="K18" i="94"/>
  <c r="K20" i="94"/>
  <c r="K22" i="96"/>
  <c r="O22" i="96"/>
  <c r="K23" i="94"/>
  <c r="O23" i="94"/>
  <c r="O22" i="94"/>
  <c r="O21" i="96"/>
  <c r="O18" i="94"/>
  <c r="K22" i="94"/>
  <c r="K21" i="96"/>
  <c r="K16" i="94"/>
  <c r="O19" i="94"/>
  <c r="O17" i="94"/>
  <c r="K17" i="92"/>
  <c r="K17" i="91"/>
  <c r="O17" i="92"/>
  <c r="O17" i="91"/>
  <c r="K17" i="94"/>
  <c r="O18" i="91"/>
  <c r="O18" i="92"/>
  <c r="K19" i="94"/>
  <c r="K18" i="91"/>
  <c r="K18" i="92"/>
  <c r="O19" i="91"/>
  <c r="O19" i="92"/>
  <c r="K19" i="91"/>
  <c r="K19" i="92"/>
  <c r="K16" i="92"/>
  <c r="K16" i="91"/>
  <c r="O16" i="92"/>
  <c r="O16" i="91"/>
  <c r="O15" i="94"/>
  <c r="K15" i="94"/>
  <c r="K15" i="96"/>
  <c r="K15" i="42"/>
  <c r="O15" i="42"/>
  <c r="P15" i="40"/>
  <c r="A15" i="40" s="1"/>
  <c r="K15" i="3"/>
  <c r="K15" i="38"/>
  <c r="O15" i="45"/>
  <c r="O15" i="46"/>
  <c r="P15" i="91"/>
  <c r="P15" i="92"/>
  <c r="K15" i="45"/>
  <c r="K15" i="46"/>
  <c r="O14" i="93"/>
  <c r="P14" i="12"/>
  <c r="P67" i="12" s="1"/>
  <c r="P15" i="11"/>
  <c r="P15" i="95" s="1"/>
  <c r="P14" i="11"/>
  <c r="O14" i="95"/>
  <c r="P76" i="5"/>
  <c r="P16" i="38"/>
  <c r="P43" i="5"/>
  <c r="P43" i="41" s="1"/>
  <c r="P67" i="5"/>
  <c r="P67" i="41" s="1"/>
  <c r="G26" i="36"/>
  <c r="P53" i="5"/>
  <c r="M19" i="9"/>
  <c r="F21" i="34" s="1"/>
  <c r="F33" i="2" s="1"/>
  <c r="O14" i="3"/>
  <c r="P14" i="3"/>
  <c r="P79" i="5"/>
  <c r="M25" i="3"/>
  <c r="F15" i="34" s="1"/>
  <c r="P19" i="7"/>
  <c r="P19" i="45" s="1"/>
  <c r="P22" i="11"/>
  <c r="P22" i="105" s="1"/>
  <c r="P14" i="10"/>
  <c r="P68" i="5"/>
  <c r="P68" i="41" s="1"/>
  <c r="P20" i="4"/>
  <c r="P17" i="98" s="1"/>
  <c r="P28" i="5"/>
  <c r="P28" i="41" s="1"/>
  <c r="P17" i="7"/>
  <c r="P17" i="101" s="1"/>
  <c r="P35" i="13"/>
  <c r="P35" i="107" s="1"/>
  <c r="A35" i="107" s="1"/>
  <c r="P15" i="7"/>
  <c r="P34" i="13"/>
  <c r="P24" i="7"/>
  <c r="P16" i="7"/>
  <c r="M67" i="93"/>
  <c r="F24" i="34" s="1"/>
  <c r="F42" i="2" s="1"/>
  <c r="P23" i="11"/>
  <c r="P23" i="105" s="1"/>
  <c r="P21" i="11"/>
  <c r="P21" i="95" s="1"/>
  <c r="O23" i="3"/>
  <c r="P18" i="11"/>
  <c r="P18" i="95" s="1"/>
  <c r="P18" i="7"/>
  <c r="P14" i="13"/>
  <c r="O20" i="3"/>
  <c r="P20" i="3"/>
  <c r="P22" i="3"/>
  <c r="M20" i="91"/>
  <c r="F25" i="34" s="1"/>
  <c r="F45" i="2" s="1"/>
  <c r="F20" i="34"/>
  <c r="F30" i="2" s="1"/>
  <c r="M24" i="95"/>
  <c r="F23" i="34" s="1"/>
  <c r="F39" i="2" s="1"/>
  <c r="O15" i="3"/>
  <c r="M31" i="45"/>
  <c r="F19" i="34" s="1"/>
  <c r="F27" i="2" s="1"/>
  <c r="O17" i="38"/>
  <c r="P17" i="38"/>
  <c r="G15" i="34"/>
  <c r="O21" i="3"/>
  <c r="I15" i="2"/>
  <c r="I49" i="2" s="1"/>
  <c r="D11" i="2" s="1"/>
  <c r="I26" i="34"/>
  <c r="A15" i="107" l="1"/>
  <c r="P41" i="107"/>
  <c r="A20" i="107"/>
  <c r="A29" i="107"/>
  <c r="A27" i="107"/>
  <c r="A28" i="107"/>
  <c r="A31" i="107"/>
  <c r="A33" i="107"/>
  <c r="A32" i="107"/>
  <c r="A26" i="107"/>
  <c r="A39" i="107"/>
  <c r="A30" i="107"/>
  <c r="A25" i="107"/>
  <c r="A23" i="107"/>
  <c r="A22" i="107"/>
  <c r="A38" i="107"/>
  <c r="A21" i="107"/>
  <c r="A19" i="107"/>
  <c r="A24" i="107"/>
  <c r="A40" i="107"/>
  <c r="A17" i="107"/>
  <c r="A18" i="107"/>
  <c r="A37" i="107"/>
  <c r="A16" i="107"/>
  <c r="A36" i="107"/>
  <c r="P41" i="13"/>
  <c r="P24" i="11"/>
  <c r="P38" i="10"/>
  <c r="P30" i="7"/>
  <c r="P34" i="44"/>
  <c r="P115" i="5"/>
  <c r="P17" i="51"/>
  <c r="A17" i="101"/>
  <c r="P20" i="101"/>
  <c r="A18" i="6"/>
  <c r="P32" i="6"/>
  <c r="P19" i="40"/>
  <c r="P31" i="4"/>
  <c r="P16" i="40"/>
  <c r="A16" i="40" s="1"/>
  <c r="P22" i="40"/>
  <c r="P37" i="41"/>
  <c r="P102" i="41" s="1"/>
  <c r="A26" i="6"/>
  <c r="A24" i="6"/>
  <c r="A30" i="6"/>
  <c r="A29" i="6"/>
  <c r="A16" i="6"/>
  <c r="A19" i="6"/>
  <c r="A17" i="6"/>
  <c r="A20" i="6"/>
  <c r="A21" i="6"/>
  <c r="A31" i="6"/>
  <c r="A15" i="6"/>
  <c r="A27" i="6"/>
  <c r="A22" i="6"/>
  <c r="A27" i="41"/>
  <c r="A18" i="41"/>
  <c r="A23" i="41"/>
  <c r="A17" i="41"/>
  <c r="A21" i="41"/>
  <c r="A19" i="41"/>
  <c r="A24" i="41"/>
  <c r="A26" i="41"/>
  <c r="A36" i="41"/>
  <c r="A30" i="41"/>
  <c r="A31" i="41"/>
  <c r="A34" i="41"/>
  <c r="A25" i="41"/>
  <c r="A33" i="41"/>
  <c r="A28" i="41"/>
  <c r="A22" i="41"/>
  <c r="A16" i="41"/>
  <c r="A29" i="41"/>
  <c r="N9" i="44"/>
  <c r="O25" i="3"/>
  <c r="P14" i="51"/>
  <c r="A15" i="41"/>
  <c r="P15" i="105"/>
  <c r="P16" i="96"/>
  <c r="P18" i="96"/>
  <c r="P15" i="9"/>
  <c r="A15" i="9" s="1"/>
  <c r="P15" i="103"/>
  <c r="P14" i="40"/>
  <c r="A14" i="40" s="1"/>
  <c r="P14" i="98"/>
  <c r="N9" i="99"/>
  <c r="E17" i="117"/>
  <c r="A21" i="43"/>
  <c r="A14" i="3"/>
  <c r="A14" i="41"/>
  <c r="A14" i="48"/>
  <c r="A14" i="9"/>
  <c r="A14" i="42"/>
  <c r="A15" i="42"/>
  <c r="P15" i="52"/>
  <c r="P14" i="39"/>
  <c r="A23" i="39" s="1"/>
  <c r="P17" i="42"/>
  <c r="A17" i="42" s="1"/>
  <c r="P20" i="94"/>
  <c r="P18" i="40"/>
  <c r="P16" i="94"/>
  <c r="O15" i="48"/>
  <c r="H20" i="36" s="1"/>
  <c r="H32" i="2" s="1"/>
  <c r="O25" i="38"/>
  <c r="H15" i="36" s="1"/>
  <c r="H17" i="2" s="1"/>
  <c r="O23" i="40"/>
  <c r="H16" i="36" s="1"/>
  <c r="H20" i="2" s="1"/>
  <c r="O25" i="94"/>
  <c r="H24" i="36" s="1"/>
  <c r="H44" i="2" s="1"/>
  <c r="O24" i="43"/>
  <c r="H18" i="36" s="1"/>
  <c r="H26" i="2" s="1"/>
  <c r="O26" i="49"/>
  <c r="H21" i="36" s="1"/>
  <c r="H35" i="2" s="1"/>
  <c r="O23" i="96"/>
  <c r="H23" i="36" s="1"/>
  <c r="H41" i="2" s="1"/>
  <c r="O20" i="92"/>
  <c r="H25" i="36" s="1"/>
  <c r="H47" i="2" s="1"/>
  <c r="O17" i="52"/>
  <c r="H22" i="36" s="1"/>
  <c r="H38" i="2" s="1"/>
  <c r="O29" i="42"/>
  <c r="H17" i="36" s="1"/>
  <c r="H23" i="2" s="1"/>
  <c r="O20" i="46"/>
  <c r="H19" i="36" s="1"/>
  <c r="H29" i="2" s="1"/>
  <c r="P14" i="45"/>
  <c r="P14" i="46"/>
  <c r="P14" i="52"/>
  <c r="P14" i="95"/>
  <c r="P14" i="96"/>
  <c r="P14" i="93"/>
  <c r="P14" i="94"/>
  <c r="P14" i="91"/>
  <c r="P14" i="92"/>
  <c r="P17" i="9"/>
  <c r="P17" i="40"/>
  <c r="A17" i="40" s="1"/>
  <c r="P23" i="3"/>
  <c r="P23" i="38"/>
  <c r="P17" i="46"/>
  <c r="P19" i="46"/>
  <c r="P18" i="46"/>
  <c r="P16" i="46"/>
  <c r="P17" i="96"/>
  <c r="P16" i="9"/>
  <c r="A16" i="9" s="1"/>
  <c r="P20" i="96"/>
  <c r="P21" i="94"/>
  <c r="P22" i="96"/>
  <c r="P23" i="94"/>
  <c r="P22" i="94"/>
  <c r="P18" i="94"/>
  <c r="P21" i="96"/>
  <c r="P18" i="91"/>
  <c r="P18" i="92"/>
  <c r="P19" i="94"/>
  <c r="P17" i="92"/>
  <c r="P17" i="91"/>
  <c r="P17" i="94"/>
  <c r="P19" i="91"/>
  <c r="P19" i="92"/>
  <c r="P16" i="92"/>
  <c r="A16" i="92" s="1"/>
  <c r="P16" i="91"/>
  <c r="P15" i="94"/>
  <c r="A15" i="94" s="1"/>
  <c r="P15" i="96"/>
  <c r="A15" i="96" s="1"/>
  <c r="P15" i="3"/>
  <c r="A15" i="3" s="1"/>
  <c r="P15" i="38"/>
  <c r="P15" i="45"/>
  <c r="A15" i="45" s="1"/>
  <c r="P15" i="46"/>
  <c r="A15" i="46" s="1"/>
  <c r="O102" i="41"/>
  <c r="H17" i="34" s="1"/>
  <c r="H21" i="2" s="1"/>
  <c r="O67" i="93"/>
  <c r="H24" i="34" s="1"/>
  <c r="H42" i="2" s="1"/>
  <c r="O20" i="91"/>
  <c r="H25" i="34" s="1"/>
  <c r="H45" i="2" s="1"/>
  <c r="O24" i="95"/>
  <c r="H23" i="34" s="1"/>
  <c r="H39" i="2" s="1"/>
  <c r="O32" i="6"/>
  <c r="H18" i="34" s="1"/>
  <c r="H24" i="2" s="1"/>
  <c r="O39" i="39"/>
  <c r="H16" i="34" s="1"/>
  <c r="H18" i="2" s="1"/>
  <c r="O39" i="51"/>
  <c r="H22" i="34" s="1"/>
  <c r="H36" i="2" s="1"/>
  <c r="H20" i="34"/>
  <c r="H30" i="2" s="1"/>
  <c r="O19" i="9"/>
  <c r="H21" i="34" s="1"/>
  <c r="H33" i="2" s="1"/>
  <c r="O31" i="45"/>
  <c r="H19" i="34" s="1"/>
  <c r="H27" i="2" s="1"/>
  <c r="F26" i="36"/>
  <c r="P21" i="3"/>
  <c r="F15" i="2"/>
  <c r="F26" i="34"/>
  <c r="D11" i="34"/>
  <c r="G15" i="2"/>
  <c r="G49" i="2" s="1"/>
  <c r="G26" i="34"/>
  <c r="A47" i="93" l="1"/>
  <c r="A44" i="93"/>
  <c r="A43" i="93"/>
  <c r="A42" i="93"/>
  <c r="A45" i="93"/>
  <c r="A46" i="93"/>
  <c r="A40" i="93"/>
  <c r="A29" i="93"/>
  <c r="A27" i="93"/>
  <c r="A55" i="93"/>
  <c r="A63" i="93"/>
  <c r="A62" i="93"/>
  <c r="A56" i="93"/>
  <c r="A37" i="93"/>
  <c r="A57" i="93"/>
  <c r="A66" i="93"/>
  <c r="A49" i="93"/>
  <c r="A51" i="93"/>
  <c r="A58" i="93"/>
  <c r="A60" i="93"/>
  <c r="A64" i="93"/>
  <c r="A65" i="93"/>
  <c r="A54" i="93"/>
  <c r="A61" i="93"/>
  <c r="A53" i="93"/>
  <c r="A52" i="93"/>
  <c r="A50" i="93"/>
  <c r="A38" i="93"/>
  <c r="A39" i="93"/>
  <c r="A48" i="93"/>
  <c r="A21" i="93"/>
  <c r="A33" i="93"/>
  <c r="A20" i="93"/>
  <c r="A32" i="93"/>
  <c r="A25" i="93"/>
  <c r="A30" i="93"/>
  <c r="A23" i="93"/>
  <c r="A26" i="93"/>
  <c r="A28" i="93"/>
  <c r="A35" i="93"/>
  <c r="A22" i="93"/>
  <c r="A24" i="93"/>
  <c r="A34" i="93"/>
  <c r="A36" i="93"/>
  <c r="A31" i="93"/>
  <c r="A16" i="93"/>
  <c r="A18" i="93"/>
  <c r="A17" i="93"/>
  <c r="A19" i="93"/>
  <c r="P39" i="39"/>
  <c r="A18" i="39"/>
  <c r="A19" i="39"/>
  <c r="A24" i="39"/>
  <c r="A29" i="39"/>
  <c r="A26" i="39"/>
  <c r="A27" i="39"/>
  <c r="A25" i="39"/>
  <c r="A22" i="39"/>
  <c r="A17" i="39"/>
  <c r="A30" i="39"/>
  <c r="E19" i="117"/>
  <c r="E28" i="2" s="1"/>
  <c r="N9" i="101"/>
  <c r="A18" i="98"/>
  <c r="A17" i="98"/>
  <c r="A20" i="98"/>
  <c r="A81" i="41"/>
  <c r="A49" i="41"/>
  <c r="A86" i="41"/>
  <c r="A62" i="41"/>
  <c r="A57" i="41"/>
  <c r="A92" i="41"/>
  <c r="A64" i="41"/>
  <c r="A100" i="41"/>
  <c r="A59" i="41"/>
  <c r="A48" i="41"/>
  <c r="A96" i="41"/>
  <c r="A78" i="41"/>
  <c r="A52" i="41"/>
  <c r="A71" i="41"/>
  <c r="A50" i="41"/>
  <c r="A68" i="41"/>
  <c r="A42" i="41"/>
  <c r="A41" i="41"/>
  <c r="A90" i="41"/>
  <c r="A74" i="41"/>
  <c r="A46" i="41"/>
  <c r="A43" i="41"/>
  <c r="A87" i="41"/>
  <c r="A47" i="41"/>
  <c r="A51" i="41"/>
  <c r="A97" i="41"/>
  <c r="A85" i="41"/>
  <c r="A55" i="41"/>
  <c r="A56" i="41"/>
  <c r="A91" i="41"/>
  <c r="A69" i="41"/>
  <c r="A73" i="41"/>
  <c r="A89" i="41"/>
  <c r="A40" i="41"/>
  <c r="A67" i="41"/>
  <c r="A38" i="41"/>
  <c r="A39" i="41"/>
  <c r="A80" i="41"/>
  <c r="A95" i="41"/>
  <c r="A75" i="41"/>
  <c r="A54" i="41"/>
  <c r="A88" i="41"/>
  <c r="A63" i="41"/>
  <c r="A72" i="41"/>
  <c r="A94" i="41"/>
  <c r="A84" i="41"/>
  <c r="A58" i="41"/>
  <c r="A44" i="41"/>
  <c r="A99" i="41"/>
  <c r="A65" i="41"/>
  <c r="A61" i="41"/>
  <c r="A37" i="41"/>
  <c r="A70" i="41"/>
  <c r="A83" i="41"/>
  <c r="A60" i="41"/>
  <c r="A77" i="41"/>
  <c r="A98" i="41"/>
  <c r="A18" i="95"/>
  <c r="A17" i="95"/>
  <c r="A23" i="95"/>
  <c r="A16" i="95"/>
  <c r="A19" i="95"/>
  <c r="A20" i="95"/>
  <c r="A21" i="95"/>
  <c r="A22" i="95"/>
  <c r="A15" i="95"/>
  <c r="A16" i="51"/>
  <c r="A23" i="51"/>
  <c r="A25" i="51"/>
  <c r="A21" i="51"/>
  <c r="A29" i="51"/>
  <c r="A24" i="51"/>
  <c r="A33" i="51"/>
  <c r="A28" i="51"/>
  <c r="A17" i="51"/>
  <c r="A27" i="51"/>
  <c r="A37" i="51"/>
  <c r="A34" i="51"/>
  <c r="A35" i="51"/>
  <c r="A31" i="51"/>
  <c r="A19" i="51"/>
  <c r="A32" i="51"/>
  <c r="A20" i="51"/>
  <c r="A22" i="51"/>
  <c r="A21" i="45"/>
  <c r="A17" i="45"/>
  <c r="A28" i="45"/>
  <c r="A20" i="45"/>
  <c r="A19" i="45"/>
  <c r="A23" i="45"/>
  <c r="A22" i="45"/>
  <c r="A29" i="45"/>
  <c r="A25" i="45"/>
  <c r="A26" i="45"/>
  <c r="A27" i="45"/>
  <c r="A15" i="39"/>
  <c r="A14" i="51"/>
  <c r="A15" i="51"/>
  <c r="P25" i="3"/>
  <c r="A15" i="105"/>
  <c r="A18" i="105"/>
  <c r="A16" i="105"/>
  <c r="A17" i="105"/>
  <c r="A19" i="105"/>
  <c r="A23" i="105"/>
  <c r="A20" i="105"/>
  <c r="A22" i="105"/>
  <c r="A21" i="105"/>
  <c r="A17" i="103"/>
  <c r="A19" i="103"/>
  <c r="A16" i="103"/>
  <c r="A18" i="103"/>
  <c r="A20" i="103"/>
  <c r="A15" i="93"/>
  <c r="E25" i="117"/>
  <c r="E46" i="2" s="1"/>
  <c r="N9" i="107"/>
  <c r="P24" i="105"/>
  <c r="P21" i="103"/>
  <c r="A15" i="103"/>
  <c r="P19" i="102"/>
  <c r="A14" i="98"/>
  <c r="P21" i="98"/>
  <c r="A15" i="98"/>
  <c r="A21" i="3"/>
  <c r="E22" i="2"/>
  <c r="A18" i="94"/>
  <c r="A16" i="94"/>
  <c r="A22" i="42"/>
  <c r="A20" i="40"/>
  <c r="A24" i="42"/>
  <c r="A16" i="91"/>
  <c r="A17" i="91"/>
  <c r="A24" i="38"/>
  <c r="A17" i="94"/>
  <c r="A23" i="3"/>
  <c r="A16" i="38"/>
  <c r="A18" i="9"/>
  <c r="A18" i="96"/>
  <c r="A20" i="94"/>
  <c r="A27" i="42"/>
  <c r="A23" i="43"/>
  <c r="A28" i="42"/>
  <c r="A18" i="3"/>
  <c r="A20" i="42"/>
  <c r="A19" i="94"/>
  <c r="A19" i="46"/>
  <c r="A24" i="94"/>
  <c r="A19" i="3"/>
  <c r="A22" i="96"/>
  <c r="A18" i="42"/>
  <c r="A18" i="92"/>
  <c r="A20" i="3"/>
  <c r="A19" i="40"/>
  <c r="A17" i="38"/>
  <c r="A22" i="38"/>
  <c r="A19" i="91"/>
  <c r="A17" i="3"/>
  <c r="A22" i="94"/>
  <c r="A23" i="94"/>
  <c r="A20" i="96"/>
  <c r="A17" i="96"/>
  <c r="A17" i="46"/>
  <c r="A17" i="9"/>
  <c r="A14" i="92"/>
  <c r="A14" i="93"/>
  <c r="A14" i="95"/>
  <c r="A14" i="39"/>
  <c r="A22" i="3"/>
  <c r="A16" i="52"/>
  <c r="A24" i="3"/>
  <c r="A17" i="92"/>
  <c r="A23" i="38"/>
  <c r="A14" i="91"/>
  <c r="A14" i="52"/>
  <c r="A22" i="43"/>
  <c r="A16" i="96"/>
  <c r="A23" i="42"/>
  <c r="A26" i="42"/>
  <c r="A19" i="42"/>
  <c r="A22" i="40"/>
  <c r="A16" i="3"/>
  <c r="A19" i="92"/>
  <c r="A21" i="96"/>
  <c r="A18" i="46"/>
  <c r="A14" i="46"/>
  <c r="A19" i="49"/>
  <c r="A25" i="42"/>
  <c r="A21" i="40"/>
  <c r="A15" i="92"/>
  <c r="A15" i="38"/>
  <c r="A20" i="38"/>
  <c r="A19" i="38"/>
  <c r="A18" i="38"/>
  <c r="A21" i="38"/>
  <c r="A18" i="91"/>
  <c r="A21" i="94"/>
  <c r="A16" i="46"/>
  <c r="A14" i="94"/>
  <c r="A14" i="96"/>
  <c r="A19" i="96"/>
  <c r="A14" i="45"/>
  <c r="A18" i="40"/>
  <c r="A15" i="52"/>
  <c r="A21" i="42"/>
  <c r="A15" i="91"/>
  <c r="P24" i="95"/>
  <c r="P15" i="48"/>
  <c r="P25" i="38"/>
  <c r="P24" i="43"/>
  <c r="P29" i="42"/>
  <c r="P26" i="49"/>
  <c r="P23" i="40"/>
  <c r="P17" i="52"/>
  <c r="P20" i="92"/>
  <c r="P25" i="94"/>
  <c r="P23" i="96"/>
  <c r="P20" i="46"/>
  <c r="E15" i="34"/>
  <c r="P67" i="93"/>
  <c r="P20" i="91"/>
  <c r="P19" i="9"/>
  <c r="P31" i="45"/>
  <c r="P39" i="51"/>
  <c r="N9" i="10"/>
  <c r="N9" i="4"/>
  <c r="N9" i="50"/>
  <c r="N9" i="8"/>
  <c r="N9" i="7"/>
  <c r="N9" i="5"/>
  <c r="F49" i="2"/>
  <c r="H15" i="34"/>
  <c r="H26" i="34" s="1"/>
  <c r="H26" i="36"/>
  <c r="N9" i="12"/>
  <c r="N9" i="13"/>
  <c r="N9" i="11"/>
  <c r="N9" i="105" l="1"/>
  <c r="E23" i="117"/>
  <c r="N9" i="103"/>
  <c r="E21" i="117"/>
  <c r="E34" i="2" s="1"/>
  <c r="N9" i="102"/>
  <c r="E20" i="117"/>
  <c r="E16" i="117"/>
  <c r="N9" i="98"/>
  <c r="E23" i="34"/>
  <c r="E20" i="36"/>
  <c r="N9" i="95"/>
  <c r="N9" i="40"/>
  <c r="N9" i="92"/>
  <c r="N9" i="94"/>
  <c r="N9" i="96"/>
  <c r="N9" i="52"/>
  <c r="N9" i="49"/>
  <c r="N9" i="46"/>
  <c r="E18" i="36"/>
  <c r="E16" i="36"/>
  <c r="E25" i="34"/>
  <c r="N9" i="93"/>
  <c r="E19" i="34"/>
  <c r="E17" i="34"/>
  <c r="N9" i="9"/>
  <c r="N9" i="47"/>
  <c r="N9" i="6"/>
  <c r="N9" i="51"/>
  <c r="N9" i="39"/>
  <c r="E24" i="34"/>
  <c r="E22" i="36"/>
  <c r="E23" i="36"/>
  <c r="E41" i="2" s="1"/>
  <c r="A41" i="2" s="1"/>
  <c r="E20" i="34"/>
  <c r="N9" i="45"/>
  <c r="E16" i="34"/>
  <c r="N9" i="91"/>
  <c r="N9" i="48"/>
  <c r="E25" i="36"/>
  <c r="E24" i="36"/>
  <c r="N9" i="41"/>
  <c r="E21" i="36"/>
  <c r="N9" i="3"/>
  <c r="E19" i="36"/>
  <c r="A15" i="34"/>
  <c r="B15" i="34" s="1"/>
  <c r="B15" i="2" s="1"/>
  <c r="E18" i="34"/>
  <c r="E15" i="36"/>
  <c r="A15" i="36" s="1"/>
  <c r="B15" i="36" s="1"/>
  <c r="B17" i="2" s="1"/>
  <c r="E21" i="34"/>
  <c r="N9" i="43"/>
  <c r="E22" i="34"/>
  <c r="N9" i="38"/>
  <c r="E17" i="36"/>
  <c r="N9" i="42"/>
  <c r="H15" i="2"/>
  <c r="H49" i="2" s="1"/>
  <c r="A18" i="117" l="1"/>
  <c r="B18" i="117" s="1"/>
  <c r="B25" i="2" s="1"/>
  <c r="A19" i="117"/>
  <c r="B19" i="117" s="1"/>
  <c r="B28" i="2" s="1"/>
  <c r="E31" i="2"/>
  <c r="A22" i="117"/>
  <c r="B22" i="117" s="1"/>
  <c r="B37" i="2" s="1"/>
  <c r="E40" i="2"/>
  <c r="E19" i="2"/>
  <c r="A20" i="117"/>
  <c r="B20" i="117" s="1"/>
  <c r="B31" i="2" s="1"/>
  <c r="A16" i="117"/>
  <c r="B16" i="117" s="1"/>
  <c r="B19" i="2" s="1"/>
  <c r="A23" i="117"/>
  <c r="B23" i="117" s="1"/>
  <c r="B40" i="2" s="1"/>
  <c r="A25" i="117"/>
  <c r="B25" i="117" s="1"/>
  <c r="B46" i="2" s="1"/>
  <c r="A21" i="117"/>
  <c r="B21" i="117" s="1"/>
  <c r="B34" i="2" s="1"/>
  <c r="E26" i="117"/>
  <c r="A17" i="117"/>
  <c r="B17" i="117" s="1"/>
  <c r="B22" i="2" s="1"/>
  <c r="A17" i="36"/>
  <c r="B17" i="36" s="1"/>
  <c r="B23" i="2" s="1"/>
  <c r="A22" i="36"/>
  <c r="B22" i="36" s="1"/>
  <c r="B38" i="2" s="1"/>
  <c r="A16" i="36"/>
  <c r="B16" i="36" s="1"/>
  <c r="B20" i="2" s="1"/>
  <c r="A24" i="34"/>
  <c r="B24" i="34" s="1"/>
  <c r="B42" i="2" s="1"/>
  <c r="A17" i="34"/>
  <c r="B17" i="34" s="1"/>
  <c r="B21" i="2" s="1"/>
  <c r="A18" i="36"/>
  <c r="B18" i="36" s="1"/>
  <c r="B26" i="2" s="1"/>
  <c r="A21" i="34"/>
  <c r="B21" i="34" s="1"/>
  <c r="B33" i="2" s="1"/>
  <c r="A20" i="34"/>
  <c r="B20" i="34" s="1"/>
  <c r="B30" i="2" s="1"/>
  <c r="A25" i="36"/>
  <c r="B25" i="36" s="1"/>
  <c r="B47" i="2" s="1"/>
  <c r="A19" i="34"/>
  <c r="B19" i="34" s="1"/>
  <c r="B27" i="2" s="1"/>
  <c r="A21" i="36"/>
  <c r="B21" i="36" s="1"/>
  <c r="B35" i="2" s="1"/>
  <c r="A23" i="36"/>
  <c r="B23" i="36" s="1"/>
  <c r="B41" i="2" s="1"/>
  <c r="A24" i="36"/>
  <c r="B24" i="36" s="1"/>
  <c r="B44" i="2" s="1"/>
  <c r="A22" i="34"/>
  <c r="B22" i="34" s="1"/>
  <c r="B36" i="2" s="1"/>
  <c r="A18" i="34"/>
  <c r="B18" i="34" s="1"/>
  <c r="B24" i="2" s="1"/>
  <c r="A19" i="36"/>
  <c r="B19" i="36" s="1"/>
  <c r="B29" i="2" s="1"/>
  <c r="A16" i="34"/>
  <c r="B16" i="34" s="1"/>
  <c r="B18" i="2" s="1"/>
  <c r="A25" i="34"/>
  <c r="B25" i="34" s="1"/>
  <c r="B45" i="2" s="1"/>
  <c r="E32" i="2"/>
  <c r="A20" i="36"/>
  <c r="B20" i="36" s="1"/>
  <c r="B32" i="2" s="1"/>
  <c r="E39" i="2"/>
  <c r="A23" i="34"/>
  <c r="B23" i="34" s="1"/>
  <c r="B39" i="2" s="1"/>
  <c r="E18" i="2"/>
  <c r="E30" i="2"/>
  <c r="E42" i="2"/>
  <c r="E21" i="2"/>
  <c r="E27" i="2"/>
  <c r="E36" i="2"/>
  <c r="E33" i="2"/>
  <c r="E24" i="2"/>
  <c r="E45" i="2"/>
  <c r="E15" i="2"/>
  <c r="E20" i="2"/>
  <c r="E23" i="2"/>
  <c r="E29" i="2"/>
  <c r="E44" i="2"/>
  <c r="E38" i="2"/>
  <c r="E26" i="2"/>
  <c r="E35" i="2"/>
  <c r="E47" i="2"/>
  <c r="E17" i="2"/>
  <c r="E26" i="34"/>
  <c r="E26" i="36"/>
  <c r="E49" i="2" l="1"/>
  <c r="E50" i="2" s="1"/>
  <c r="A37" i="2"/>
  <c r="A28" i="2"/>
  <c r="A25" i="2"/>
  <c r="E29" i="117"/>
  <c r="E27" i="117"/>
  <c r="E28" i="117" s="1"/>
  <c r="A31" i="2"/>
  <c r="A22" i="2"/>
  <c r="A19" i="2"/>
  <c r="A34" i="2"/>
  <c r="A46" i="2"/>
  <c r="A40" i="2"/>
  <c r="A15" i="2"/>
  <c r="A16" i="2"/>
  <c r="A17" i="2"/>
  <c r="A33" i="2"/>
  <c r="A27" i="2"/>
  <c r="A30" i="2"/>
  <c r="A39" i="2"/>
  <c r="A38" i="2"/>
  <c r="A20" i="2"/>
  <c r="A21" i="2"/>
  <c r="A47" i="2"/>
  <c r="A26" i="2"/>
  <c r="A42" i="2"/>
  <c r="A44" i="2"/>
  <c r="A45" i="2"/>
  <c r="A36" i="2"/>
  <c r="A18" i="2"/>
  <c r="A32" i="2"/>
  <c r="A29" i="2"/>
  <c r="A35" i="2"/>
  <c r="A23" i="2"/>
  <c r="A24" i="2"/>
  <c r="E27" i="34"/>
  <c r="E28" i="34" s="1"/>
  <c r="E29" i="34"/>
  <c r="E29" i="36"/>
  <c r="E27" i="36"/>
  <c r="E28" i="36" s="1"/>
  <c r="E30" i="117" l="1"/>
  <c r="D10" i="117" s="1"/>
  <c r="E52" i="2"/>
  <c r="E30" i="36"/>
  <c r="E30" i="34"/>
  <c r="E51" i="2"/>
  <c r="C19" i="118" l="1"/>
  <c r="C26" i="118" s="1"/>
  <c r="C28" i="118" s="1"/>
  <c r="C19" i="33"/>
  <c r="D10" i="36"/>
  <c r="C19" i="35"/>
  <c r="C26" i="35" s="1"/>
  <c r="C28" i="35" s="1"/>
  <c r="D10" i="34"/>
  <c r="E53" i="2"/>
  <c r="D10" i="2" s="1"/>
  <c r="C19" i="1" l="1"/>
  <c r="C26" i="33"/>
  <c r="C28" i="33" s="1"/>
  <c r="C20" i="1" l="1"/>
  <c r="C25" i="1" s="1"/>
  <c r="C27" i="1" s="1"/>
</calcChain>
</file>

<file path=xl/sharedStrings.xml><?xml version="1.0" encoding="utf-8"?>
<sst xmlns="http://schemas.openxmlformats.org/spreadsheetml/2006/main" count="2790" uniqueCount="388">
  <si>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</si>
  <si>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</si>
  <si>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</si>
  <si>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</si>
  <si>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</si>
  <si>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</si>
  <si>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</si>
  <si>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</si>
  <si>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</si>
  <si>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</si>
  <si>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</si>
  <si>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</si>
  <si>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</si>
  <si>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</si>
  <si>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</si>
  <si>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</si>
  <si>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</si>
  <si>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</si>
  <si>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</si>
  <si>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</si>
  <si>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</si>
  <si>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</si>
  <si>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</si>
  <si>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</si>
  <si>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</si>
  <si>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</si>
  <si>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</si>
  <si>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</si>
  <si>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</si>
  <si>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</si>
  <si>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</si>
  <si>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</si>
  <si>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</si>
  <si>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</si>
  <si>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</si>
  <si>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</si>
  <si>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</si>
  <si>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</si>
  <si>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</si>
  <si>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</si>
  <si>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</si>
  <si>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</si>
  <si>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</si>
  <si>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</si>
  <si>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</si>
  <si>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 sastādīta  20__. gada tirgus cenās, pamatojoties uz ___ daļas rasējumiem</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</si>
  <si>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</si>
  <si>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</si>
  <si>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</si>
  <si>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</si>
  <si>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</si>
  <si>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</si>
  <si>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</si>
  <si>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</si>
  <si>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</si>
  <si>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</si>
  <si>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</si>
  <si>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</si>
  <si>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</si>
  <si>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</si>
  <si>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</si>
  <si>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</si>
  <si>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</si>
  <si>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</si>
  <si>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</si>
  <si>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Būvlaukuma nožogošana ar pagaidu nožogojumu, t.sk. Vārti, noma</t>
  </si>
  <si>
    <t>Brīdinājuma zīmju uzstādīšana</t>
  </si>
  <si>
    <t>Strādnieku sadzīves vagoniņš un instrumentu noliktava 10,00 m2</t>
  </si>
  <si>
    <t>BIO tualete</t>
  </si>
  <si>
    <t>Būvlaukuma ugunsdzēsības komplekts (ugunsdzēsības stends, ugunsdzēsības aparāti)</t>
  </si>
  <si>
    <t>Būvgružu konteinera noma, t.sk. Novietošana un aizvešana</t>
  </si>
  <si>
    <t>Sastatņu montāža, t.sk. norobežošana ar celtniecības tīklu, demontāža, noma</t>
  </si>
  <si>
    <t>Ieejas mezglu koka nojumju izveidošana</t>
  </si>
  <si>
    <t>Elektrības pieslēgums ar skaitītāju uz būvniecības laiku</t>
  </si>
  <si>
    <t>Ūdens pieslēgums ar skaitītāju uz būvniecības laiku</t>
  </si>
  <si>
    <t>Būvtāfeles izveide un uzstādīšana</t>
  </si>
  <si>
    <t>tm</t>
  </si>
  <si>
    <t>kompl</t>
  </si>
  <si>
    <t>gab</t>
  </si>
  <si>
    <t>m2</t>
  </si>
  <si>
    <t>03-00000</t>
  </si>
  <si>
    <t>Veco durvju demontāža, utilizācija</t>
  </si>
  <si>
    <t>gb</t>
  </si>
  <si>
    <t>02-00000</t>
  </si>
  <si>
    <t>Pamati, cokols</t>
  </si>
  <si>
    <t>13-00000</t>
  </si>
  <si>
    <r>
      <t>m</t>
    </r>
    <r>
      <rPr>
        <vertAlign val="superscript"/>
        <sz val="8"/>
        <rFont val="Arial"/>
        <family val="2"/>
      </rPr>
      <t>3</t>
    </r>
  </si>
  <si>
    <r>
      <t>m</t>
    </r>
    <r>
      <rPr>
        <vertAlign val="superscript"/>
        <sz val="8"/>
        <rFont val="Arial"/>
        <family val="2"/>
      </rPr>
      <t>2</t>
    </r>
  </si>
  <si>
    <t>Cokola siltināšana atbilstoši pīrāgam C1</t>
  </si>
  <si>
    <t>kg</t>
  </si>
  <si>
    <t>Fasādes siltināšana</t>
  </si>
  <si>
    <t>Fasādes siltināšana atbilstoši sienu pīrāgam S1</t>
  </si>
  <si>
    <t>Dībeļi RAWLPLUG TFIX 8S vai ekvivalenti, l=215mm</t>
  </si>
  <si>
    <t>Logu ailu siltināšana</t>
  </si>
  <si>
    <t>Ārējās palodzes - karsti cinkotas tērauda loksnes, b=0.5 mm ar PURAL pārklājums montāža (b~300)</t>
  </si>
  <si>
    <t>Palodzes profila ALB - EW - US vai ekvivalenta iestrāde</t>
  </si>
  <si>
    <t>Ārējās palodzes sānu daļās pieslēguma profila ALB-EW-CS vai ekvivalenta iestrāde abās pusēs</t>
  </si>
  <si>
    <t>Durvju ailu siltināšana</t>
  </si>
  <si>
    <t>Profilu un deformāciju šuvju iestrāde</t>
  </si>
  <si>
    <t xml:space="preserve">Stūra profilu un stūra profilu ar lāseni iestrāde fasādes daļās, kur veidojas stūri, pārkares u.tml.  </t>
  </si>
  <si>
    <t>Poliuretāna hermētiķa iestrāde savienojuma vietās (siltināmā daļa/ nesiltināmā daļa), t.sk. balkona griestu savienojums, ieejas mezgla griestu savienojuma vieta u.tml.</t>
  </si>
  <si>
    <t>Aiļu izveidošana siltumizolācijā ap esošiem gāzes ievadiem, t.sk. stūra profilu iestrāde</t>
  </si>
  <si>
    <t>Citi darbi</t>
  </si>
  <si>
    <t>Esošo, numurzīmju u.c. nepieciešamo elementu atjaunošana fasādē pēc siltināšanas, t.sk. nepieciešamie stiprinājumi</t>
  </si>
  <si>
    <t>Ieejas mezgla atjaunošana - jumtiņš un lievenis</t>
  </si>
  <si>
    <t>Ieejas jumtiņu griestu attīrīšana un izlīdzināšana, arī gruntēšana</t>
  </si>
  <si>
    <t>Ieejas jumtiņu attīrīšana no apauguma un nenostiprinātām daļā (no augšas)</t>
  </si>
  <si>
    <r>
      <t>Bitumena ruļļu materiāla 2 kārtās iestrāde ieejas lieveņa jumtiņam (no augšas) (virskārta - Icopal Ultra Top vai ekvivalents pamatkārta -  Icopal Ultra Base vai ekvivalents. Jānodrošina slīpums no ēkas MIN 1,5</t>
    </r>
    <r>
      <rPr>
        <vertAlign val="superscript"/>
        <sz val="8"/>
        <rFont val="Arial"/>
        <family val="2"/>
      </rPr>
      <t>o</t>
    </r>
    <r>
      <rPr>
        <sz val="8"/>
        <rFont val="Arial"/>
        <family val="2"/>
      </rPr>
      <t xml:space="preserve"> </t>
    </r>
  </si>
  <si>
    <t xml:space="preserve">Savienojuma vieta izveide ar siltinātu fasādes sienu, t.sk. PVC profils ALB – EB – PVC vai ekvivalents; PVC cokola profila lāsenis ALB – ED – B(PVC) vai ekvivalents; stiprinājumi; blīvlenta ALB - EXT vai ekvivalenta; ekstrudēta putupolistirola josla b=100mm, h=150mm   </t>
  </si>
  <si>
    <t>Cinkota skārda ar PURAL pārklajumu jumta karnīzes montāža ieejas lieveņa jumtiņam pa perimetru, b=0,5mm, h~200 - 300 mm. Tonis atbilstoši krāsu pasei.</t>
  </si>
  <si>
    <t>Jaunu balkonu margu izveide</t>
  </si>
  <si>
    <t>Tērauda sloksne sānu malām un garākajai malai, platums 40mm, b=4mm</t>
  </si>
  <si>
    <t>Tērauda kvadrāts 20x20x1000mm</t>
  </si>
  <si>
    <t>Trapecveida lokšņu profils
Rukki T20, krāsots b=0,50mm vai ekvivalents tonis pēc krāsu pases</t>
  </si>
  <si>
    <t>Cinkota-krāsota skārda nosegdetaļa</t>
  </si>
  <si>
    <t>Krāsota ēvelēta brusa 45x45mm</t>
  </si>
  <si>
    <t>Impregnēts, ēvelēts koka dēlis platums ~120mm, b=25mm. Krāsa pēc krāsu pases.</t>
  </si>
  <si>
    <t>Hidroizolējošas lentas CONTEGA Exo vai ekvivalentas iestrāde pa loga perimetru (visiem logiem)</t>
  </si>
  <si>
    <t>gab.</t>
  </si>
  <si>
    <t>Logi</t>
  </si>
  <si>
    <t>21-00000</t>
  </si>
  <si>
    <t>Durvis</t>
  </si>
  <si>
    <t>Iekšējā apdare logiem</t>
  </si>
  <si>
    <t>Difūzijas lentas CONTEGA SL vai ekvivalentas iestrāde pa perimetru</t>
  </si>
  <si>
    <t>Dzīvokļu logu iekšējā apdare, t.sk. PVC palodze (balta), riģipša plāksnes apšūšanai, kā arī špaktele  virsmas sagatavošanai, kā arī krāsošana toni saskaņojot ar Pasūtāju.</t>
  </si>
  <si>
    <t>Ventilācijas restes</t>
  </si>
  <si>
    <t>Demontāža pagraba stāvā</t>
  </si>
  <si>
    <t>Esošo dzīvokļu īpašnieku noliktavu sienu, durvju saīsināšana (atjaunojot stabilitāti) pagraba griestu siltināšanas izbūves nodrošināšanai</t>
  </si>
  <si>
    <t>Dažādi darbi</t>
  </si>
  <si>
    <t>Esošo komunikāciju aizsardzības pasākumi t.sk. vadu iznešana virs siltumizolācijas slāņa vai to ievietošana atbilstošās gofrētās caurulēs</t>
  </si>
  <si>
    <t>Pagraba kāpņu telpas un dzīvokļa sienas siltinājums atbilstoši sienu pīrāgam S2</t>
  </si>
  <si>
    <t>Virsmas attīrīšana, izlīdzināšana, sagatavošana</t>
  </si>
  <si>
    <t>Baumit StarTex vai ekvivalents stiklušķiedras siets 160 g/m²  - 1 kārtā</t>
  </si>
  <si>
    <t>Siltumizolācijas izbūve pagraba pārsegumam</t>
  </si>
  <si>
    <t>kompl.</t>
  </si>
  <si>
    <t>Putupolistirola plākņu TENAPORS EPS100 vai ekvivalentu montāža (λ&lt;=0,036 W/(mK))  b=100mm</t>
  </si>
  <si>
    <t>09-00000</t>
  </si>
  <si>
    <t>Kāpņu telpu atjaunošana</t>
  </si>
  <si>
    <t>Griestu atjaunošanu, t.sk. vismas sagatavošana, špaktelēšana un krāsošanana, toni saskaņojot ar Pasūtītāju</t>
  </si>
  <si>
    <t>Esošo grīdu atjaunošana, izmantojot atbilstošo remontsastāvu ~ 20% no grīdu platības, t.sk. esošās izlīdzinošās kārtas nokalšana, ja nepieciešams, gruntēšana</t>
  </si>
  <si>
    <t>Esošo pakāpienu atjaunošana izmantojot atbilstošo remontsastāvu ~ 20% no kopējās platības, t.sk. esošās izlīdzinošās kārtas nokalšana, ja nepieciešams, gruntēšana. Krāsošana ar atbilstošu, nodilumizturīgu krāsu. Tonis saskaņojams ar Pasūtītāju.</t>
  </si>
  <si>
    <t>10-00000</t>
  </si>
  <si>
    <t>Pārvietošanās laipu uzstādīšana</t>
  </si>
  <si>
    <t>Bēniņu pārseguma siltinājums atbilstoši pīrāgam P2</t>
  </si>
  <si>
    <t>Seguma atjaunošana pēc pamatu siltināšanas</t>
  </si>
  <si>
    <t>Betona bruģakmens"PRIZMA" vai ekvivalents, 100x200x60 ieklāšana 600mm joslā</t>
  </si>
  <si>
    <t>Dolomīta atsijas fr. 2 - 8; 50mm</t>
  </si>
  <si>
    <t>Šķembas fr. 20-60mm, biezums 150 mm</t>
  </si>
  <si>
    <t>Esošās grunts blietēšana</t>
  </si>
  <si>
    <t>Betona bortakmeņa BR 100.20.8 iebūve</t>
  </si>
  <si>
    <t>Betona C16/20 pamatnes izveidošana bortakmens pamatnei</t>
  </si>
  <si>
    <t>Zāliena atjaunošana pēc darbu pabeigšanas, t.sk. melnzemes uzbēršana 150mm un zāliena sēšana</t>
  </si>
  <si>
    <t>obj</t>
  </si>
  <si>
    <t>31-00000</t>
  </si>
  <si>
    <t>Stāvvadi</t>
  </si>
  <si>
    <t>Radiators " Lyngson" ar atgaisotāju un korķi.                                          C22-500-600 vai ekvivalents</t>
  </si>
  <si>
    <t xml:space="preserve">Radiatora vārsts </t>
  </si>
  <si>
    <t>Radiatora termostatiskie sensori Dn15,  (ar ierobežotu min.temp. 16°C)</t>
  </si>
  <si>
    <t>Kāpņu telpā termostatiskie sensori ar atslēgu regulējami</t>
  </si>
  <si>
    <t xml:space="preserve">Radiatora atgaitas noslēgventilis </t>
  </si>
  <si>
    <t xml:space="preserve">Balansēšanas vārsts STRÖMAX-M 4017 vai ekvivalents ,ar mērnipeļiem, dn15 </t>
  </si>
  <si>
    <t xml:space="preserve">Tukšošanas vārsti </t>
  </si>
  <si>
    <t>m</t>
  </si>
  <si>
    <t>Cauruļvadu fasondaļas (fitingi, savienojumi, pārejas)</t>
  </si>
  <si>
    <t>Alokators Sontex 566 radio 0566R2010B1 vai ekvivalents</t>
  </si>
  <si>
    <t>Radio centrāle Sontex 646 ar GPRS 230V ar programmatūru 0646R4231 vai ekvivalents</t>
  </si>
  <si>
    <t>Radio tīkla kontrolieris Sontex Su-percom 656 USB 1 0656R4101 vai ekvivalents</t>
  </si>
  <si>
    <t>Alokatoru sistēmas instalācijas darbi</t>
  </si>
  <si>
    <t>Alokatoru servera parametrizēšana</t>
  </si>
  <si>
    <t>17-00000</t>
  </si>
  <si>
    <t>Pagrbastāva maģistrālie cauruļvadi</t>
  </si>
  <si>
    <t>Vispārīgie darbi</t>
  </si>
  <si>
    <t>Ieregulēšanas un palaišanas darbi</t>
  </si>
  <si>
    <t xml:space="preserve">Pieslēgums pie siltummezgla </t>
  </si>
  <si>
    <t>Cauruļvadu stiprinājumi</t>
  </si>
  <si>
    <t>Caurumu aizdare, ugunsdrošā aizdare</t>
  </si>
  <si>
    <t>Palīgmateriāli</t>
  </si>
  <si>
    <t>Cauruļvadu hidrauliskā pārbaude</t>
  </si>
  <si>
    <t>Esošās apkures sistēmas demontāža</t>
  </si>
  <si>
    <t>Zibensaizsardzība un zemējums</t>
  </si>
  <si>
    <t>Kontrolmērījumu klemme kastē - In-box testing-switching bridge 50mm2 cable, INGESCO, 250006, vai ekvivalents</t>
  </si>
  <si>
    <t>Zibensspērienu skaita uzskaitītājs CDR UNIVERSAL, INGESCO, 432028, vai ekvivalents</t>
  </si>
  <si>
    <t>Zemējuma elektrods - 219 20 ST FT Ø20mm 1500mm, Obo Bettermann, 5000750, vai ekvivalents</t>
  </si>
  <si>
    <t>Zemējuma elektroda spice - 1819/20 BP, Obo Bettermann, 3041212, vai ekvivalents</t>
  </si>
  <si>
    <t>Savienojums zemējuma elektrods - tērauda lenta, Propster 01111 356, vai ekvivalents</t>
  </si>
  <si>
    <t>22-00000</t>
  </si>
  <si>
    <t>Citi materiāli un darbi</t>
  </si>
  <si>
    <t>Tranšejas rakšana un aizbēršana</t>
  </si>
  <si>
    <t>Tranšejas virsmas atjaunošana - teritorijas labiekārtošana</t>
  </si>
  <si>
    <t>Zemējuma elektrodu iedzīšana zemē</t>
  </si>
  <si>
    <t xml:space="preserve">Montāžas palīgmateriāli </t>
  </si>
  <si>
    <t>obj.</t>
  </si>
  <si>
    <t>Elektriskie mērījumi, izpilddokumentācijas sagatavošana</t>
  </si>
  <si>
    <t>Lodveida vārsts dn20</t>
  </si>
  <si>
    <t>Daudzdzīvokļu dzīvojamā ēka</t>
  </si>
  <si>
    <t>Daudzdzīvokļu dzīvojamās ēkas energoefektivitātes paaugstināšana</t>
  </si>
  <si>
    <t>Kopsavilkums</t>
  </si>
  <si>
    <t>Būvlaukuma sagatavošana</t>
  </si>
  <si>
    <t>Tāme sastādīta  2023. gada tirgus cenās, pamatojoties uz DOP daļas rasējumiem</t>
  </si>
  <si>
    <t>Demontāžas darbi</t>
  </si>
  <si>
    <t>Tāme sastādīta  2023. gada tirgus cenās, pamatojoties uz AR daļas rasējumiem</t>
  </si>
  <si>
    <t>Fasādes</t>
  </si>
  <si>
    <t>Logi un durvis</t>
  </si>
  <si>
    <t>Pagraba pārseguma siltināšana</t>
  </si>
  <si>
    <t>Jumta darbi</t>
  </si>
  <si>
    <t>Iekštelpu darbi</t>
  </si>
  <si>
    <t>Bēniņu siltināšana</t>
  </si>
  <si>
    <t>Labiekārtošana</t>
  </si>
  <si>
    <t>Apkure, vēdināšana un gaisa kondicionēšana</t>
  </si>
  <si>
    <t>Tāme sastādīta  2023. gada tirgus cenās, pamatojoties uz AVK daļas rasējumiem</t>
  </si>
  <si>
    <t>Ārējie elektrības tīkli</t>
  </si>
  <si>
    <t>Tāme sastādīta  2023. gada tirgus cenās, pamatojoties uz ELT daļas rasējumiem</t>
  </si>
  <si>
    <t>Stieple AL8 d=8mm. Alumīnija apaļvads 8-ALMgSi, OBO Bettermann - 5021286 vai analogs</t>
  </si>
  <si>
    <t>Lodžiju margu demontāža un utilizācija</t>
  </si>
  <si>
    <t>Ieejas jumtiņu skārda demontāža, utilizācija</t>
  </si>
  <si>
    <t>Betona apmeles demontāža b=700, utilizācija</t>
  </si>
  <si>
    <t>Esošo kabeļu (fasadē) atvienošana un montēšašana atpakaļ pēc siltināšanas, t.sk. ievietošana gofrās vai penāļos, ja nepieciešams</t>
  </si>
  <si>
    <t>Esošo un maināmo logu aprīkošana ar ventilācijas iekārtu Gecco 3 vai ekvivalentu</t>
  </si>
  <si>
    <t>BAUROC (Aeroc) Clasic 150x200 vai ekviv. mūrējums, samazinot duvju aili par 300 mm un veidojot pakāpienus, t.sk. java</t>
  </si>
  <si>
    <t>Iekštelpu flīzes jaunizveidotiem pakāpieniem, pretslīdes koeficiens R11. Tips un tonis saskaņojams ar Pasūtītāju</t>
  </si>
  <si>
    <t>Gaisa kanālu veidošana siltumizolācijas slānī, t.s. Lokanas gofrētas caurules uzstādīšna DN100</t>
  </si>
  <si>
    <t>Pretvēja plēve</t>
  </si>
  <si>
    <t>08-00000</t>
  </si>
  <si>
    <t>Dalīto aizsargcauruļu uzstādīšana esošiem elektrības un sakaru kabeļiem, atrokot pamatus, l=1500</t>
  </si>
  <si>
    <t>Radiators " Lyngson" ar atgaisotāju un korķi.                                           C22-500-900 vai ekvivalents</t>
  </si>
  <si>
    <t>Radiators " Lyngson" ar atgaisotāju un korķi.                                           C22-500-800 vai ekvivalents</t>
  </si>
  <si>
    <t>Radiators " Lyngson" ar atgaisotāju un korķi.                                       C22-500-700 vai ekvivalents</t>
  </si>
  <si>
    <t>Siltumizolācija cauruļvadiem pagrabā, PAROC Hvac Section AluCoat T vai ekvivalents. λ50=0,037 W/mK. Biezums, b=50, Dn20</t>
  </si>
  <si>
    <t>Siltumizolācija cauruļvadiem pagrabā, PAROC Hvac Section AluCoat T vai ekvivalents. λ50=0,037 W/mK. Biezums, b=50, Dn25</t>
  </si>
  <si>
    <t>Siltumizolācija cauruļvadiem pagrabā, PAROC Hvac Section AluCoat T vai ekvivalents. λ50=0,037 W/mK. Biezums, b=50, Dn32</t>
  </si>
  <si>
    <t>Siltumizolācija cauruļvadiem pagrabā, PAROC Hvac Section AluCoat T vai ekvivalents. λ50=0,037 W/mK. Biezums, b=50, Dn40</t>
  </si>
  <si>
    <t>Siltumizolācija cauruļvadiem pagrabā, PAROC Hvac Section AluCoat T vai ekvivalents. λ50=0,037 W/mK. Biezums, b=50, Dn50</t>
  </si>
  <si>
    <t>Siltumizolācija cauruļvadiem pagrabā, PAROC Hvac Section AluCoat T vai ekvivalents. λ50=0,037 W/mK. Biezums, b=50, Dn65</t>
  </si>
  <si>
    <t>Noslēgvārsti dn65</t>
  </si>
  <si>
    <t>Balansēšanas vārsts STRÖMAX-M 4017 vai ekvivalents,ar mērnipeļiem, dn25</t>
  </si>
  <si>
    <t>Lodveida vārsts dn32</t>
  </si>
  <si>
    <t/>
  </si>
  <si>
    <t>mēneši</t>
  </si>
  <si>
    <t>Numurzīmes, hidranta zīmes, karoga turētāja u.c. traucējošo elementu demontāža fasādē, t.sk. esošo satelītandētnu demontāža, kameru demontāža</t>
  </si>
  <si>
    <t>Ventilācijas restu demontāža fasādē, utilizācija</t>
  </si>
  <si>
    <t>Esošo palodžu demontāža fasādē un lodžijās, utilizācija</t>
  </si>
  <si>
    <t>Veco logu demontāža, t.sk. iekšējās palodzes, utilizācija, logi bēniņos gala fasādēs</t>
  </si>
  <si>
    <t>Pamatu atrakšana ~ 1,2 m dziļumā (nogāzes leņķis ne stāvāks par 50°) izņemot gala fasādes</t>
  </si>
  <si>
    <t>Pamatu (h=1,2m) un cokola (h=1 m) attīrīšana no bojātā un atslāņotā apmetuma un augsnes paliekām, esošā, nodrupušā apmetuma nokalšana, izņemot gala fasādes</t>
  </si>
  <si>
    <t>Lietus ūdens revīzijas pārvietošana t.sk. lietus ūdens revīzija, arējās kanalizācias caurules</t>
  </si>
  <si>
    <t>Kompl</t>
  </si>
  <si>
    <t xml:space="preserve">Putupolistirola plākšņu TENAPORS Extra EPS 150 (Tenax) vai ekvivalentu (λ&lt;=0,034 W/(mK)) montāža. B=100mm </t>
  </si>
  <si>
    <t xml:space="preserve">Alumīnija cokola profila ar lāseni iestrāde, t.sk. stiprinājumi un papildus siltumizolācijas slāņa iestrāde savienojuma vietās. </t>
  </si>
  <si>
    <t>Dībeļi RAWLPLUG TFIX 8S vai ekvivalenti, l=155mm cokola virszemes daļā.</t>
  </si>
  <si>
    <t>Virsmas izlīdzināšana ievērojot 20mm/m līdzenumu. Izņemot gala fasādes.</t>
  </si>
  <si>
    <t>Siltumizolācijas materiālu stiprināšana ar līmjavu BAUMIT ProContact  vai ekvivalentu. Pēc nepieciešamības pirms tam virsmas gruntēšana.</t>
  </si>
  <si>
    <t>Nedegoša akmens vates siltumizolācija plānajām apmetuma sistēmām - λ&lt;=0,036 W/(mK), b=150 mm</t>
  </si>
  <si>
    <t>Baumit StarTex vai ekvivalents stiklušķiedras siets 160 g/m²  - 1 kārtā, II mehāniskās izturības zonā</t>
  </si>
  <si>
    <t xml:space="preserve">Siltumizolācijas materiālu stiprināšana ar līmjavu BAUMIT ProContact  vai ekvivalentu. </t>
  </si>
  <si>
    <t>Ieejas lieveņu virskārtas demontāža</t>
  </si>
  <si>
    <t>Betona bruģakmens"PRIZMA" vai ekvivalents, 100x200x60 ieklāšana</t>
  </si>
  <si>
    <t>Esošās pārseguma konstrukcijas no abām pusēm attīrīšana, līdzināšana gruntēšana, ja nepieciešams. Apjoms uzrādīts visiem balkoniem no abām pusēm.</t>
  </si>
  <si>
    <t>Nedegoša akmens vates siltumizolācija plānajām apmetuma sistēmām - λ&lt;=0,036 W/(mK), b=50 mm</t>
  </si>
  <si>
    <t>Jumta pagarināšana</t>
  </si>
  <si>
    <t>Koka šķērslata 80x65, t.sk. stiprinājumi</t>
  </si>
  <si>
    <t>Apdares dēļi 25x110, t.sk. stiprinājumi</t>
  </si>
  <si>
    <t>Cinkota skārda ar PURAL pārklājumu jumta kores nosegdaļa</t>
  </si>
  <si>
    <t>Koka lata 25x50mm</t>
  </si>
  <si>
    <t>Jumta segums - Trapecveida lokšņu
profils Ruukki T20, cinkots 0,50 mm vai
ekvivalents</t>
  </si>
  <si>
    <t>Demontēto lietus tekņu uzstādīšana iepriekšējā vietā</t>
  </si>
  <si>
    <t>Lietus tekņu un noteku uzstādīšana t.sk. stiprinājumi.</t>
  </si>
  <si>
    <t>Ventilācijas šahtu apsekošana un tīrīšana.</t>
  </si>
  <si>
    <t>Jauna PVC lentera uzstādīšana, krāsa saskaņojama ar Pasūtītāju t.s. materiāli.</t>
  </si>
  <si>
    <t>Esošo margu atjaunošana, t.sk. esošās krāsas noņemšana, krāsošana, saskaņojot ar Pasūtītāju</t>
  </si>
  <si>
    <t>Esošās pārvietošanās laipas remonts</t>
  </si>
  <si>
    <t>Betonona lietus reņu iestrāde betona bruģakmens joslā l=2m</t>
  </si>
  <si>
    <t>Radiators " Lyngson" ar atgaisotāju un korķi.                                          C22-500-500 vai ekvivalents</t>
  </si>
  <si>
    <t>Radiators " Lyngson" ar atgaisotāju un korķi.                                          C22-500-400 vai ekvivalents</t>
  </si>
  <si>
    <t>Esoša bojātā siltuizolācijas slāņa nomaiņa (λ&lt;=0,036 W/(mK)), apjoms precizējams būvniecības laikā. T.sk. bojātā siltumizolācijas slāņa utilizācija</t>
  </si>
  <si>
    <t>Video novērošanas kameras, vadības bloka un kabeļu demontāža. T.sk. iznešana virs siltinājuma.</t>
  </si>
  <si>
    <t>Lodžiju aizstiklojuma, jumtiņa un sānu sienu demontāža, utilizācija</t>
  </si>
  <si>
    <t>Ieejas mezgla sānu sienu demontāža, utilizācija</t>
  </si>
  <si>
    <t>Pagraba logu demontāža, utilizācija</t>
  </si>
  <si>
    <t>Logu restu demontāža, utilizācija</t>
  </si>
  <si>
    <t>Lietus ūdens reņu aizsargrestu demontāža, t.sk. uzstādīšana iepriekšējā vietā un pārkrāsošana</t>
  </si>
  <si>
    <t>Esošo pagrabu logu daļēja aizmūrēšana ar keramzīta blokiem</t>
  </si>
  <si>
    <t>Pamatu un cokola virsmas izlīdzināšana ievērojot 20mm/m līdzenumu, izmantojot grunti SAKRET BG vai ekvivlentu un javu SAKRET PM super vai ekvivalentu.</t>
  </si>
  <si>
    <t>Gaismas laternas uz fasādes, t.sk. pienākošie kabeļi fasādē, demontāža</t>
  </si>
  <si>
    <t>Cokola siltinājuma demontāža gala fasādēs, utilizācija</t>
  </si>
  <si>
    <t>Cokola un pamatu virsmas hidroizolēšana ar SAKRET TCM vai ekvivalentu</t>
  </si>
  <si>
    <t>Siltumizolācijas materiāla stiprināšana ar līmjavu SAKRET BAK vai ekvivalentu</t>
  </si>
  <si>
    <t>Armējošā slāņa iestrāde ar javas kārtu SAKRET BAK vai ekvivalentu - 2 kārtās</t>
  </si>
  <si>
    <t>Stiklušķiedras siets SSA-1363-160 160 g/m² - 2 kārtās</t>
  </si>
  <si>
    <t>Hidroizolācija SAKRET TCM vai ekvivalenta</t>
  </si>
  <si>
    <t>Cokola virsmas krāsošana ar SAKRET FC divās kārtās vai ekvivalentu, tonis pēc krāsu pases</t>
  </si>
  <si>
    <t>Hidroizolācija SAKRET TCM vai ekvivalenta. Šļakstu
zonā 250mm augstumā un 50mm dziļumā no lietus novadjoslas</t>
  </si>
  <si>
    <t>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t>
  </si>
  <si>
    <t>Siltumizolācijas materiālu stiprināšana ar līmjavu SAKRET BAK  vai ekvivalentu. Pēc nepieciešamības pirms tam virsmas gruntēšana.</t>
  </si>
  <si>
    <t>Armējošā slāņa iestrāde ar javas kārtu SAKRET BAK vai ekvivalentu - 1 kārtā, II mehāniskās izturības zonā</t>
  </si>
  <si>
    <t>Armējošā slāņa iestrāde ar javas kārtu SAKRET BAK vai ekvivalentu - 2 kārtās, I mehāniskās izturības zonā</t>
  </si>
  <si>
    <t>Stiklušķiedras siets SSA-1363-160 160 g/m²  - 2 kārtās, I mehāniskās izturības zonā</t>
  </si>
  <si>
    <t>Armētā slāņa apstrāde ar zemapmetuma grunti SAKRET PG vai ekvivalentu</t>
  </si>
  <si>
    <t>Gatavā tonētā silikona apmetuma SAKRET SIP vai ekvivalenta iestrāde. Maksimālais grauda izmērs 2 mm. Tonis atbilstoši krāsu pasei. T.sk. gala fasādes</t>
  </si>
  <si>
    <t>Grunts SAKRET FM-G divās kārtās vai ekvivalents</t>
  </si>
  <si>
    <t>Siltumizolācijas materiāla Paroc Linio 15 vai ekvivalenta montāža - λ&lt;=0,037 W/(mK), b=30-50 mm, siltinājuma platums 100mm</t>
  </si>
  <si>
    <t>Stiklušķiedras siets SSA-1363-160 160 g/m² - 1 kārtā + papildus armējošā sieta iestrāde stūros</t>
  </si>
  <si>
    <t>Loga pielaiduma profila SAKRET EW 06 vai ekvivalenta iestrāde ailes sānos un augšējā daļā</t>
  </si>
  <si>
    <t>Stūra profila ar lāseni SAKRET ED C(01)  vai ekvivalenta iestrāde loga augšējā daļā</t>
  </si>
  <si>
    <t>Stūra profila SAKRET EC  vai ekvivalenta iestrāde loga sānos</t>
  </si>
  <si>
    <t>Gatavā tonētā silikona apmetuma SAKRET SIP vai ekvivalenta iestrāde. Maksimālais grauda izmērs 2 mm. Tonis atbilstoši krāsu pasei. T.sk. gala fasādēs</t>
  </si>
  <si>
    <t>Siltumizolācijas materiāla Paroc Linio 15 vai ekvivalenta montāža - λ&lt;=0,037 W/(mK), b=30-50 mm, platums 100mm</t>
  </si>
  <si>
    <t>Stiklušķiedras siets SSA-1363-160 160 g/m²  - 2 kārtās, I mehāniskās izturības zonā + papildus armējošā sieta iestrāde stūros</t>
  </si>
  <si>
    <t xml:space="preserve">Gatavā tonētā silikona apmetuma SAKRET SIP vai ekvivalenta iestrāde. Maksimālais grauda izmērs 2 mm. Tonis atbilstoši krāsu pasei. </t>
  </si>
  <si>
    <t>Pielaiduma profila SAKRET EW 06 vai ekvivalenta iestrāde ailes sānos un augšējā daļā</t>
  </si>
  <si>
    <t>Ieejas jumtiņa griestu armējošā slāņa iestrāde ar javas kārtu SAKRET BAK vai ekvivalentu - 1 kārtā, II mehāniskās izturības zonā</t>
  </si>
  <si>
    <t xml:space="preserve">Stiklušķiedras siets SSA-1363-160 160 g/m² - 1 kārtā </t>
  </si>
  <si>
    <t>Balkonu grīdu un griestu atjaunošana atbilstoši pārseguma pīrāgam P4</t>
  </si>
  <si>
    <t>Izlīdzinošā masa grīdām, slīpumu veidojošs slānis SAKRET BAM vai ekviv., ~30-40mm</t>
  </si>
  <si>
    <t>Izlīdzinošā špaktele SAKRET SFP vai ekviv.</t>
  </si>
  <si>
    <t>Galu sienas remonts pēc ielas apgaismojuma demontāžas un jumta pagarināšanas</t>
  </si>
  <si>
    <t>Jaunu trīs stikla pakešu PVC logu bloku uzstādīšana ( U≤1,1 (W/m2 K). Rāmja profilā paredzēt Temix tipa distanceri. Krāsa atbilstoši krāsu pasai, iekšpuse balta. L01 logu bloks (1400x1400), t.sk, furnitūra</t>
  </si>
  <si>
    <t>Jaunu trīs stikla pakešu PVC logu bloku uzstādīšana ( U≤1,1 (W/m2 K). Rāmja profilā paredzēt Temix tipa distanceri. Krāsa atbilstoši krāsu pasai, iekšpuse balta. L03 logu bloks (2300 x 1400), t.sk, furnitūra</t>
  </si>
  <si>
    <t>Jaunu trīs stikla pakešu PVC logu bloku uzstādīšana ( U≤1,1 (W/m2 K). Rāmja profilā paredzēt Temix tipa distanceri. Krāsa atbilstoši krāsu pasai, iekšpuse balta. L04 logu bloks (2000x1400), t.sk, furnitūra</t>
  </si>
  <si>
    <t>Jaunu trīs stikla pakešu PVC logu bloku uzstādīšana ( U≤1,1 (W/m2 K). Rāmja profilā paredzēt Temix tipa distanceri. Krāsa atbilstoši krāsu pasai, iekšpuse balta. L02 logu bloks (1500x1400), t.sk, furnitūra</t>
  </si>
  <si>
    <t>Jaunu trīs stikla pakešu PVC logu bloku uzstādīšana ( U≤1,1 (W/m2 K). Rāmja profilā paredzēt Temix tipa distanceri. Krāsa atbilstoši krāsu pasai, iekšpuse balta. L05 logu bloks (1570x1400;730x2200), t.sk, furnitūra</t>
  </si>
  <si>
    <t>Esošo ieejas durvju pārkrāsošana</t>
  </si>
  <si>
    <t>Jaunu trīs stikla pakešu PVC logu bloku uzstādīšana ( U≤1,1 (W/m2 K). Rāmja profilā paredzēt Temix tipa distanceri. Krāsa atbilstoši krāsu pasai, iekšpuse balta. L06 logu bloks (1500x1400), t.sk, furnitūra</t>
  </si>
  <si>
    <t>Metāla ventilācijas reste R01 1500x300mm montāža, t.sk. stiprinājumi. Krāsa atbilstoši krāsu pasei.</t>
  </si>
  <si>
    <t>Plastmasas ventilācijas reste R02 100x200mm montāža, t.sk. stiprinājumi, gaisa vads. Krāsa atbilstoši krāsu pasei.</t>
  </si>
  <si>
    <t>Siltumizolācijas materiālu stiprināšana ar līmjavu SAKRET BAK vai ekvivalentu. Pēc nepieciešamības pirms tam virsmas gruntēšana.</t>
  </si>
  <si>
    <t>Armējošā slāņa iestrāde ar javas kārtu SAKRET BAK vai ekvivalentu - 1 kārtā</t>
  </si>
  <si>
    <t>Stiklušķiedras siets SSA-1363-160 g/m²  - 1 kārtā</t>
  </si>
  <si>
    <t>Siltumizolācijas plākņšņu līmēšana ar līmjavu SAKRET BAK vai ekvivalentu</t>
  </si>
  <si>
    <t>Esošā pagraba pārseguma tīrīšana, virmsas sagatavošana, t.sk. lokāli novērst javas pildījuma drupšanu no pagraba un kāpņu telpas griestiem. Izkalt esošo bojāto šuvi, veikt gruntēšanu ar SAKRET TGW vai ekvivalentu un šuvi aizpildīt ar poliuretāna hermētiķi.</t>
  </si>
  <si>
    <t>Lietus ūdens tekņu un reņu demontāža</t>
  </si>
  <si>
    <t>Jumta margas remotns, t.sk. gruntēšana, krāsošana ar pretkorozijas sastāvu.</t>
  </si>
  <si>
    <t>Sienu atjaunošana, t.sk. virsmas sagatavošana, špaktelēšana, ģipša mašīnapmetuma iestrāde un krāsošana ar iekštelpu krāsu, toni saskaņojot ar Pasūtītāju</t>
  </si>
  <si>
    <r>
      <t>m</t>
    </r>
    <r>
      <rPr>
        <vertAlign val="superscript"/>
        <sz val="8"/>
        <rFont val="Arial"/>
        <family val="2"/>
        <charset val="186"/>
      </rPr>
      <t>2</t>
    </r>
  </si>
  <si>
    <t>Plastmasas ventilācijas reste R03 100x100mm montāža, t.sk. stiprinājumi. Krāsa atbilstoši krāsu pasei.</t>
  </si>
  <si>
    <t>Stiprinājumi</t>
  </si>
  <si>
    <t>Griestu siltināšana kāpņu telpas zona atbilstoši pīrāgam P2</t>
  </si>
  <si>
    <t>Esošās virmsas sagatavošana</t>
  </si>
  <si>
    <t>Griestu gruntēšana ar grunti SAKRET TGW vai ekviv.</t>
  </si>
  <si>
    <t>l</t>
  </si>
  <si>
    <t>Siltumizolācijas materiālu stiprināšana ar līmjavu SAKRET BAK  vai ekvivalentu.</t>
  </si>
  <si>
    <t>Putupolistirols TENAPORS EPS100
(λ&lt;=0,036 W/(mK)) (vai ekvivalents), b=70 mm</t>
  </si>
  <si>
    <t>Baumit StarTex vai ekvivalents stiklušķiedras siets 160 g/m²</t>
  </si>
  <si>
    <t>Krāsošana ar iekštelpu krāsu, tonis saskaņojams ar Pasūtītāju</t>
  </si>
  <si>
    <t xml:space="preserve">Esošās siltumizolācijas papildināšana ar beramās akmens vates siltumizolācijas slāni PAROC BLT3 vai ekvivalents (λ&lt;=0,041 W/(mK)) b=150mm, papildus apjoms 20% sēšanās. </t>
  </si>
  <si>
    <t>Kāpņu telpas sienu siltināšana bēniņu daļa atbilstoši sienu pīrāgam S3</t>
  </si>
  <si>
    <t>Nedegoša akmens vates siltumizolācija plānajām apmetuma sistēmām - λ&lt;=0,036 W/(mK), b=100 mm</t>
  </si>
  <si>
    <t>Radiators " Lyngson" ar atgaisotāju un korķi.                                          C22-500-1000 vai ekvivalents</t>
  </si>
  <si>
    <t>Balansēšanas vārsts STRÖMAX-M 4017 vai ekvivalents ,ar mērnipeļiem, dn20</t>
  </si>
  <si>
    <t>Lodveida vārsts dn25</t>
  </si>
  <si>
    <t xml:space="preserve">Presējamās tērauda caurules,Viega vai ekvivalents dn12 </t>
  </si>
  <si>
    <t>Presējamās tērauda caurules,Viega vai ekvivalents dn16</t>
  </si>
  <si>
    <t>Presējamās tērauda caurules,Viega vai ekvivalents dn20</t>
  </si>
  <si>
    <t>Kompensatori garajaiem, taisnajiem trases posmiem</t>
  </si>
  <si>
    <t>komp</t>
  </si>
  <si>
    <t>Presējamās tērauda caurules,Viega vai ekvivalents dn25</t>
  </si>
  <si>
    <t>Presējamās tērauda caurules,Viega vai ekvivalents dn32</t>
  </si>
  <si>
    <t>Presējamās tērauda caurules,Viega vai ekvivalents dn40</t>
  </si>
  <si>
    <t>Presējamās tērauda caurules,Viega vai ekvivalents dn50</t>
  </si>
  <si>
    <t>Presējamās tērauda caurules,Viega vai ekvivalents dn65</t>
  </si>
  <si>
    <t>Uztvērējs PDC 6.4, INGESCO, vai analogs</t>
  </si>
  <si>
    <t>Uztvērēja masts, H=4m, kompletā ar masta stiprinājumiem uz slīpa jumta</t>
  </si>
  <si>
    <t>Masta adapters, INGESCO, 111012, vai analogs</t>
  </si>
  <si>
    <t>Stieples garuma kompensators OBO Bettermann –172 AR 5218926 vai analogs</t>
  </si>
  <si>
    <t>Termonosēdināmā caurule</t>
  </si>
  <si>
    <t>RD10 cinkota tērauda apaļdzelzs, izolēta, montāžai zemē, OBO Bettermann vai analogs</t>
  </si>
  <si>
    <t>Vadu turētājs Rd 8-10mm 177 20 M8 fasādei, OBO Bettermann vai analogs</t>
  </si>
  <si>
    <t>Karsti cinkota tērauda lenta 30x3,5mm 5052 DIN, OBO Bettermann vai analogs</t>
  </si>
  <si>
    <t>Pretkorozijas aizsarglenta 50mm/10m OBO Bettermann, vai ekvivalents</t>
  </si>
  <si>
    <t>252/FL DIN Krustveida savienojums plakans 40/apaļš 10 (70x70/M8), OBO Bettermann vai analogs</t>
  </si>
  <si>
    <t>Rakšanas atļaujas saņemšana</t>
  </si>
  <si>
    <t>Jumta teknes skava, OBO Bettermann 5316014 vai analogs</t>
  </si>
  <si>
    <t>Jumta vadu turētājs slīpam jumtam OBO Bettermann vai analogs</t>
  </si>
  <si>
    <t>Uztvērējstieples(AlMgSi 0.5, Ø8mm) vario krustveida un T veida savienotājs (alumīnija) OBO Bettermann - 5311519 vai analogs</t>
  </si>
  <si>
    <t>Skārda lāsenis zem notekām</t>
  </si>
  <si>
    <t>Profilēta tekne - cinkots skārds
ar PURAL pārklājumu b=125, t.sk. stiprinājumi</t>
  </si>
  <si>
    <t>Izlīdzinošā javas kārta SAKRET BAK vai ekviv.</t>
  </si>
  <si>
    <t>Silikāta krāsa ārdarbiem SAKRET KS EXTERIOR vai ekviv.</t>
  </si>
  <si>
    <t>Stiegru un metāla elementu attīrīšana un apstrāde  vienā kārtā ar pretkorozijas kontaktjavu SAKRET CEM Prim vai ekvivalentu. Apjoms uzskaitīts 1/4 no visiem balkoniem</t>
  </si>
  <si>
    <t>Remonta zonu un stiegru saķeres nodrošināšanas apstrāde ar CEM Prim vai ekvivalentu. Apjoms uzskaitīts 1/4 no visiem balkoniem</t>
  </si>
  <si>
    <t>Hidroizolācija SAKRET TCM 2mm slāņa biezumā vai ekviv. Uzklājama divās kārtās, apjoms uzrādīts divām kārtam</t>
  </si>
  <si>
    <t>Virsmas gruntēšana no apakšas ar Sakret TGW vai ekvivalentu</t>
  </si>
  <si>
    <t>Remontjavas iestrāde virsmas reprofilēšanai SAKRET RS vai ekvivalentu. (0-20mm) Apjoms uzskaitīts 1/4 no visiem balkoniem</t>
  </si>
  <si>
    <t>Zemgales iela 23, Olaine, Olaines nov., LV-2114</t>
  </si>
  <si>
    <t>Aizvērējmehānismi</t>
  </si>
  <si>
    <t>Jaunu ugunsdrošu EI30 metāla durvju bloka uzstādīšana (U≤1,6 (W/m2 K), t.sk. iekšējā apdare.  D02 metāla durvju bloks  (1000 x 1580), t.sk, furnitūra Aprīkojamas ar aizvērējmehānismu, slēdzamas.</t>
  </si>
  <si>
    <t>Iepirkums Nr. AS OŪS 2023/14_E</t>
  </si>
  <si>
    <t>Tāme sastādīta 202_. gada __. _______</t>
  </si>
  <si>
    <t>Finanšu rezerve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</si>
</sst>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
    <numFmt numFmtId="165" formatCode="0;;"/>
    <numFmt numFmtId="166" formatCode="0.0%"/>
    <numFmt numFmtId="167" formatCode="0.0"/>
    <numFmt numFmtId="168" formatCode="0.0%;;"/>
    <numFmt numFmtId="169" formatCode="_(* #,##0.00_);_(* \(#,##0.00\);_(* &quot;-&quot;??_);_(@_)"/>
    <numFmt numFmtId="170" formatCode="#,##0.00;;"/>
  </numFmts>
  <fonts count="39">
    <font>
      <sz val="11"/>
      <color theme="1"/>
      <name val="Calibri"/>
      <family val="2"/>
      <charset val="186"/>
      <scheme val="minor"/>
    </font>
    <font>
      <sz val="11"/>
      <color theme="1"/>
      <name val="Calibri"/>
      <family val="2"/>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sz val="11"/>
      <color theme="1"/>
      <name val="Calibri"/>
      <family val="2"/>
      <charset val="186"/>
      <scheme val="minor"/>
    </font>
    <font>
      <sz val="8"/>
      <name val="Calibri"/>
      <family val="2"/>
      <charset val="186"/>
      <scheme val="minor"/>
    </font>
    <font>
      <b/>
      <sz val="8"/>
      <name val="Arial"/>
      <family val="2"/>
    </font>
    <font>
      <sz val="8"/>
      <name val="Arial"/>
      <family val="2"/>
    </font>
    <font>
      <vertAlign val="superscript"/>
      <sz val="8"/>
      <name val="Arial"/>
      <family val="2"/>
    </font>
    <font>
      <sz val="8"/>
      <color theme="1"/>
      <name val="Arial"/>
      <family val="2"/>
    </font>
    <font>
      <sz val="10"/>
      <name val="Arial"/>
      <family val="2"/>
    </font>
    <font>
      <sz val="10"/>
      <name val="Arial"/>
    </font>
    <font>
      <sz val="10"/>
      <name val="Helv"/>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Cyr"/>
      <charset val="186"/>
    </font>
    <font>
      <sz val="8"/>
      <name val="Tahoma"/>
      <family val="2"/>
      <charset val="186"/>
    </font>
    <font>
      <sz val="9"/>
      <name val="Tahoma"/>
      <family val="2"/>
      <charset val="186"/>
    </font>
    <font>
      <sz val="11"/>
      <color indexed="17"/>
      <name val="Calibri"/>
      <family val="2"/>
      <charset val="186"/>
    </font>
    <font>
      <sz val="20"/>
      <name val="Arial"/>
      <family val="2"/>
      <charset val="186"/>
    </font>
    <font>
      <vertAlign val="superscript"/>
      <sz val="8"/>
      <name val="Arial"/>
      <family val="2"/>
      <charset val="186"/>
    </font>
    <font>
      <sz val="7"/>
      <name val="Arial"/>
      <family val="2"/>
      <charset val="186"/>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7" tint="0.59999389629810485"/>
        <bgColor indexed="64"/>
      </patternFill>
    </fill>
  </fills>
  <borders count="73">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8"/>
      </left>
      <right style="thin">
        <color indexed="8"/>
      </right>
      <top style="hair">
        <color indexed="8"/>
      </top>
      <bottom style="hair">
        <color indexed="8"/>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s>
  <cellStyleXfs count="82">
    <xf numFmtId="0" fontId="0" fillId="0" borderId="0"/>
    <xf numFmtId="0" fontId="4" fillId="0" borderId="0"/>
    <xf numFmtId="0" fontId="4" fillId="0" borderId="0"/>
    <xf numFmtId="0" fontId="5" fillId="0" borderId="0"/>
    <xf numFmtId="43" fontId="7" fillId="0" borderId="0" applyFont="0" applyFill="0" applyBorder="0" applyAlignment="0" applyProtection="0"/>
    <xf numFmtId="0" fontId="4" fillId="0" borderId="0"/>
    <xf numFmtId="0" fontId="4"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43" fontId="4" fillId="0" borderId="0" applyFont="0" applyFill="0" applyBorder="0" applyAlignment="0" applyProtection="0"/>
    <xf numFmtId="0" fontId="18" fillId="3" borderId="0" applyNumberFormat="0" applyBorder="0" applyAlignment="0" applyProtection="0"/>
    <xf numFmtId="0" fontId="19" fillId="20" borderId="57" applyNumberFormat="0" applyAlignment="0" applyProtection="0"/>
    <xf numFmtId="0" fontId="20" fillId="21" borderId="58" applyNumberFormat="0" applyAlignment="0" applyProtection="0"/>
    <xf numFmtId="0" fontId="16" fillId="0" borderId="0"/>
    <xf numFmtId="0" fontId="21" fillId="0" borderId="0" applyNumberFormat="0" applyFill="0" applyBorder="0" applyAlignment="0" applyProtection="0"/>
    <xf numFmtId="0" fontId="35" fillId="4" borderId="0" applyNumberFormat="0" applyBorder="0" applyAlignment="0" applyProtection="0"/>
    <xf numFmtId="0" fontId="22" fillId="0" borderId="59" applyNumberFormat="0" applyFill="0" applyAlignment="0" applyProtection="0"/>
    <xf numFmtId="0" fontId="23" fillId="0" borderId="60" applyNumberFormat="0" applyFill="0" applyAlignment="0" applyProtection="0"/>
    <xf numFmtId="0" fontId="24" fillId="0" borderId="61" applyNumberFormat="0" applyFill="0" applyAlignment="0" applyProtection="0"/>
    <xf numFmtId="0" fontId="24" fillId="0" borderId="0" applyNumberFormat="0" applyFill="0" applyBorder="0" applyAlignment="0" applyProtection="0"/>
    <xf numFmtId="0" fontId="25" fillId="7" borderId="57" applyNumberFormat="0" applyAlignment="0" applyProtection="0"/>
    <xf numFmtId="0" fontId="33" fillId="0" borderId="64">
      <alignment vertical="center"/>
    </xf>
    <xf numFmtId="0" fontId="34" fillId="0" borderId="64">
      <alignment vertical="center"/>
    </xf>
    <xf numFmtId="0" fontId="26" fillId="0" borderId="65" applyNumberFormat="0" applyFill="0" applyAlignment="0" applyProtection="0"/>
    <xf numFmtId="0" fontId="27" fillId="22" borderId="0" applyNumberFormat="0" applyBorder="0" applyAlignment="0" applyProtection="0"/>
    <xf numFmtId="0" fontId="7" fillId="0" borderId="0"/>
    <xf numFmtId="0" fontId="32" fillId="0" borderId="0"/>
    <xf numFmtId="0" fontId="1" fillId="0" borderId="0"/>
    <xf numFmtId="0" fontId="13" fillId="0" borderId="0"/>
    <xf numFmtId="0" fontId="4" fillId="0" borderId="0"/>
    <xf numFmtId="0" fontId="4" fillId="0" borderId="0"/>
    <xf numFmtId="0" fontId="5" fillId="0" borderId="0"/>
    <xf numFmtId="0" fontId="5" fillId="0" borderId="0"/>
    <xf numFmtId="0" fontId="4" fillId="0" borderId="0"/>
    <xf numFmtId="0" fontId="4" fillId="0" borderId="0"/>
    <xf numFmtId="0" fontId="16" fillId="0" borderId="0"/>
    <xf numFmtId="0" fontId="7" fillId="0" borderId="0"/>
    <xf numFmtId="0" fontId="4" fillId="0" borderId="0"/>
    <xf numFmtId="0" fontId="4" fillId="0" borderId="0"/>
    <xf numFmtId="0" fontId="4" fillId="0" borderId="0"/>
    <xf numFmtId="0" fontId="32" fillId="0" borderId="0"/>
    <xf numFmtId="0" fontId="4" fillId="0" borderId="0"/>
    <xf numFmtId="0" fontId="1" fillId="0" borderId="0"/>
    <xf numFmtId="0" fontId="4" fillId="0" borderId="0"/>
    <xf numFmtId="0" fontId="7" fillId="0" borderId="0"/>
    <xf numFmtId="0" fontId="4" fillId="23" borderId="66" applyNumberFormat="0" applyFont="0" applyAlignment="0" applyProtection="0"/>
    <xf numFmtId="0" fontId="28" fillId="20" borderId="62" applyNumberFormat="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32" fillId="0" borderId="0" applyFont="0" applyFill="0" applyBorder="0" applyAlignment="0" applyProtection="0"/>
    <xf numFmtId="0" fontId="15" fillId="0" borderId="0"/>
    <xf numFmtId="0" fontId="4" fillId="0" borderId="0"/>
    <xf numFmtId="0" fontId="29" fillId="0" borderId="0" applyNumberFormat="0" applyFill="0" applyBorder="0" applyAlignment="0" applyProtection="0"/>
    <xf numFmtId="0" fontId="30" fillId="0" borderId="63" applyNumberFormat="0" applyFill="0" applyAlignment="0" applyProtection="0"/>
    <xf numFmtId="0" fontId="31" fillId="0" borderId="0" applyNumberFormat="0" applyFill="0" applyBorder="0" applyAlignment="0" applyProtection="0"/>
    <xf numFmtId="0" fontId="4" fillId="0" borderId="0"/>
    <xf numFmtId="0" fontId="15" fillId="0" borderId="0"/>
  </cellStyleXfs>
  <cellXfs count="339">
    <xf numFmtId="0" fontId="0" fillId="0" borderId="0" xfId="0"/>
    <xf numFmtId="0" fontId="2" fillId="0" borderId="0" xfId="0"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righ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 fillId="0" borderId="5" xfId="0" applyFont="1" applyBorder="1"/>
    <xf numFmtId="0" fontId="2" fillId="0" borderId="6" xfId="0" applyFont="1" applyBorder="1"/>
    <xf numFmtId="4" fontId="2" fillId="0" borderId="7" xfId="0" applyNumberFormat="1" applyFont="1" applyBorder="1" applyAlignment="1">
      <alignment horizontal="center" vertical="center"/>
    </xf>
    <xf numFmtId="0" fontId="3" fillId="0" borderId="5" xfId="0" applyFont="1" applyBorder="1" applyAlignment="1">
      <alignment horizontal="center"/>
    </xf>
    <xf numFmtId="0" fontId="3" fillId="0" borderId="6" xfId="1" applyFont="1" applyBorder="1" applyAlignment="1">
      <alignment wrapText="1"/>
    </xf>
    <xf numFmtId="2" fontId="2" fillId="0" borderId="7" xfId="0" applyNumberFormat="1" applyFont="1" applyBorder="1" applyAlignment="1">
      <alignment horizontal="center" vertical="center"/>
    </xf>
    <xf numFmtId="0" fontId="2" fillId="0" borderId="10" xfId="0" applyFont="1" applyBorder="1"/>
    <xf numFmtId="0" fontId="3" fillId="0" borderId="11" xfId="0" applyFont="1" applyBorder="1" applyAlignment="1">
      <alignment horizontal="right"/>
    </xf>
    <xf numFmtId="2" fontId="3" fillId="0" borderId="12" xfId="0" applyNumberFormat="1" applyFont="1" applyBorder="1" applyAlignment="1">
      <alignment horizontal="center" vertical="center"/>
    </xf>
    <xf numFmtId="0" fontId="3" fillId="0" borderId="0" xfId="0" applyFont="1" applyAlignment="1">
      <alignment horizontal="right"/>
    </xf>
    <xf numFmtId="2" fontId="3" fillId="0" borderId="0" xfId="0" applyNumberFormat="1" applyFont="1" applyAlignment="1">
      <alignment horizontal="center" vertical="center"/>
    </xf>
    <xf numFmtId="2" fontId="2" fillId="0" borderId="14" xfId="0" applyNumberFormat="1" applyFont="1" applyBorder="1" applyAlignment="1">
      <alignment horizontal="center" vertical="center"/>
    </xf>
    <xf numFmtId="0" fontId="2" fillId="0" borderId="0" xfId="0" applyFont="1" applyAlignment="1">
      <alignment wrapText="1"/>
    </xf>
    <xf numFmtId="0" fontId="2" fillId="0" borderId="0" xfId="0" applyFont="1" applyAlignment="1">
      <alignment horizontal="center" vertical="justify"/>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2" fontId="2" fillId="0" borderId="0" xfId="0" applyNumberFormat="1" applyFont="1"/>
    <xf numFmtId="0" fontId="3" fillId="0" borderId="30" xfId="0" applyFont="1" applyBorder="1" applyAlignment="1">
      <alignment horizontal="center"/>
    </xf>
    <xf numFmtId="0" fontId="2" fillId="0" borderId="0" xfId="0" applyFont="1" applyAlignment="1">
      <alignment vertical="center"/>
    </xf>
    <xf numFmtId="164" fontId="2" fillId="0" borderId="20"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2" fillId="0" borderId="32" xfId="0" applyNumberFormat="1"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center" wrapText="1"/>
    </xf>
    <xf numFmtId="2" fontId="2" fillId="0" borderId="0" xfId="0" applyNumberFormat="1" applyFont="1" applyAlignment="1">
      <alignment horizontal="center" vertical="center"/>
    </xf>
    <xf numFmtId="2" fontId="2" fillId="0" borderId="0" xfId="0" applyNumberFormat="1" applyFont="1" applyAlignment="1">
      <alignment vertical="center"/>
    </xf>
    <xf numFmtId="0" fontId="3" fillId="0" borderId="0" xfId="0" applyFont="1" applyAlignment="1">
      <alignment horizontal="right" vertical="center"/>
    </xf>
    <xf numFmtId="14" fontId="2" fillId="0" borderId="0" xfId="0" applyNumberFormat="1" applyFont="1" applyAlignment="1">
      <alignment horizontal="left"/>
    </xf>
    <xf numFmtId="165" fontId="2" fillId="0" borderId="5" xfId="0" applyNumberFormat="1" applyFont="1" applyBorder="1" applyAlignment="1">
      <alignment horizontal="center" vertical="center"/>
    </xf>
    <xf numFmtId="164" fontId="2" fillId="0" borderId="33" xfId="0" applyNumberFormat="1" applyFont="1" applyBorder="1" applyAlignment="1">
      <alignment horizontal="center" vertical="center" wrapText="1"/>
    </xf>
    <xf numFmtId="164" fontId="3" fillId="0" borderId="10" xfId="0" applyNumberFormat="1" applyFont="1" applyBorder="1" applyAlignment="1">
      <alignment horizontal="center"/>
    </xf>
    <xf numFmtId="164" fontId="3" fillId="0" borderId="12" xfId="0" applyNumberFormat="1" applyFont="1" applyBorder="1" applyAlignment="1">
      <alignment horizontal="center"/>
    </xf>
    <xf numFmtId="164" fontId="2" fillId="0" borderId="4" xfId="0" applyNumberFormat="1" applyFont="1" applyBorder="1" applyAlignment="1">
      <alignment horizontal="center"/>
    </xf>
    <xf numFmtId="164" fontId="2" fillId="0" borderId="0" xfId="0" applyNumberFormat="1" applyFont="1"/>
    <xf numFmtId="164" fontId="2" fillId="0" borderId="35" xfId="0" applyNumberFormat="1" applyFont="1" applyBorder="1" applyAlignment="1">
      <alignment horizontal="center"/>
    </xf>
    <xf numFmtId="164" fontId="2" fillId="0" borderId="34" xfId="0" applyNumberFormat="1" applyFont="1" applyBorder="1" applyAlignment="1">
      <alignment horizontal="center"/>
    </xf>
    <xf numFmtId="164" fontId="2" fillId="0" borderId="28" xfId="0" applyNumberFormat="1" applyFont="1" applyBorder="1" applyAlignment="1">
      <alignment vertical="top" wrapText="1"/>
    </xf>
    <xf numFmtId="164" fontId="2" fillId="0" borderId="28" xfId="2" applyNumberFormat="1" applyFont="1" applyBorder="1" applyAlignment="1">
      <alignment horizontal="center" vertical="center"/>
    </xf>
    <xf numFmtId="164" fontId="3" fillId="0" borderId="29" xfId="2" applyNumberFormat="1" applyFont="1" applyBorder="1" applyAlignment="1">
      <alignment horizontal="center" vertical="center"/>
    </xf>
    <xf numFmtId="164" fontId="2" fillId="0" borderId="5" xfId="2" applyNumberFormat="1" applyFont="1" applyBorder="1" applyAlignment="1">
      <alignment horizontal="center" vertical="center"/>
    </xf>
    <xf numFmtId="9" fontId="2" fillId="0" borderId="0" xfId="0" applyNumberFormat="1" applyFont="1"/>
    <xf numFmtId="0" fontId="2" fillId="0" borderId="31" xfId="0" applyFont="1" applyBorder="1"/>
    <xf numFmtId="0" fontId="2" fillId="0" borderId="41" xfId="0" applyFont="1" applyBorder="1"/>
    <xf numFmtId="2" fontId="2" fillId="0" borderId="30" xfId="0" applyNumberFormat="1" applyFont="1" applyBorder="1" applyAlignment="1">
      <alignment horizontal="center" vertical="center"/>
    </xf>
    <xf numFmtId="164" fontId="2" fillId="0" borderId="20"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wrapText="1"/>
    </xf>
    <xf numFmtId="166" fontId="3" fillId="0" borderId="4" xfId="0" applyNumberFormat="1" applyFont="1" applyBorder="1" applyAlignment="1">
      <alignment horizontal="center"/>
    </xf>
    <xf numFmtId="166" fontId="2" fillId="0" borderId="7" xfId="0" applyNumberFormat="1" applyFont="1" applyBorder="1" applyAlignment="1">
      <alignment horizontal="center"/>
    </xf>
    <xf numFmtId="166" fontId="3" fillId="0" borderId="7" xfId="0" applyNumberFormat="1" applyFont="1" applyBorder="1" applyAlignment="1">
      <alignment horizontal="center"/>
    </xf>
    <xf numFmtId="165" fontId="2" fillId="0" borderId="2"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165" fontId="2" fillId="0" borderId="31" xfId="0" applyNumberFormat="1" applyFont="1" applyBorder="1" applyAlignment="1">
      <alignment horizontal="center" vertical="center" wrapText="1"/>
    </xf>
    <xf numFmtId="0" fontId="2" fillId="0" borderId="8" xfId="0" applyFont="1" applyBorder="1" applyAlignment="1">
      <alignment horizontal="center" vertical="center" textRotation="90" wrapText="1"/>
    </xf>
    <xf numFmtId="164" fontId="2" fillId="0" borderId="0" xfId="0" applyNumberFormat="1" applyFont="1" applyAlignment="1">
      <alignment horizontal="center" vertical="justify"/>
    </xf>
    <xf numFmtId="0" fontId="2" fillId="0" borderId="0" xfId="0" applyFont="1" applyAlignment="1">
      <alignment horizontal="center"/>
    </xf>
    <xf numFmtId="0" fontId="2" fillId="0" borderId="26" xfId="0" applyFont="1" applyBorder="1" applyAlignment="1">
      <alignment horizontal="center" vertical="center" textRotation="90" wrapText="1"/>
    </xf>
    <xf numFmtId="164" fontId="2" fillId="0" borderId="4" xfId="0" applyNumberFormat="1" applyFont="1" applyBorder="1" applyAlignment="1">
      <alignment horizontal="center" vertical="center" wrapText="1"/>
    </xf>
    <xf numFmtId="0" fontId="3" fillId="0" borderId="2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2" fillId="0" borderId="45" xfId="0" applyFont="1" applyBorder="1" applyAlignment="1">
      <alignment horizontal="center" vertical="center" textRotation="90" wrapText="1"/>
    </xf>
    <xf numFmtId="164" fontId="3" fillId="0" borderId="42" xfId="3" applyNumberFormat="1" applyFont="1" applyBorder="1" applyAlignment="1">
      <alignment horizontal="center" vertical="center"/>
    </xf>
    <xf numFmtId="164" fontId="3" fillId="0" borderId="43" xfId="3" applyNumberFormat="1" applyFont="1" applyBorder="1" applyAlignment="1">
      <alignment horizontal="center" vertical="center"/>
    </xf>
    <xf numFmtId="164" fontId="3" fillId="0" borderId="44" xfId="3" applyNumberFormat="1" applyFont="1" applyBorder="1" applyAlignment="1">
      <alignment horizontal="center" vertical="center"/>
    </xf>
    <xf numFmtId="164" fontId="2" fillId="0" borderId="7" xfId="0" applyNumberFormat="1" applyFont="1" applyBorder="1" applyAlignment="1">
      <alignment horizontal="center" vertical="center" wrapText="1"/>
    </xf>
    <xf numFmtId="164" fontId="2" fillId="0" borderId="20" xfId="0" applyNumberFormat="1" applyFont="1" applyBorder="1" applyAlignment="1">
      <alignment horizontal="left" vertical="center" wrapText="1"/>
    </xf>
    <xf numFmtId="164" fontId="2" fillId="0" borderId="2" xfId="0" applyNumberFormat="1" applyFont="1" applyBorder="1" applyAlignment="1">
      <alignment horizontal="center" vertical="center" wrapText="1"/>
    </xf>
    <xf numFmtId="164" fontId="2" fillId="0" borderId="28" xfId="0" applyNumberFormat="1" applyFont="1" applyBorder="1" applyAlignment="1">
      <alignment horizontal="left" vertical="center" wrapText="1"/>
    </xf>
    <xf numFmtId="164" fontId="2" fillId="0" borderId="5" xfId="0" applyNumberFormat="1" applyFont="1" applyBorder="1" applyAlignment="1">
      <alignment horizontal="center" vertical="center" wrapText="1"/>
    </xf>
    <xf numFmtId="164" fontId="3" fillId="0" borderId="42" xfId="0" applyNumberFormat="1" applyFont="1" applyBorder="1" applyAlignment="1">
      <alignment horizontal="center"/>
    </xf>
    <xf numFmtId="164" fontId="3" fillId="0" borderId="34" xfId="0" applyNumberFormat="1" applyFont="1" applyBorder="1" applyAlignment="1">
      <alignment horizontal="center"/>
    </xf>
    <xf numFmtId="165" fontId="2" fillId="0" borderId="28" xfId="0" applyNumberFormat="1" applyFont="1" applyBorder="1" applyAlignment="1">
      <alignment horizontal="center" vertical="center" wrapText="1"/>
    </xf>
    <xf numFmtId="165" fontId="2" fillId="0" borderId="20" xfId="0" applyNumberFormat="1" applyFont="1" applyBorder="1" applyAlignment="1">
      <alignment horizontal="center" vertical="center" wrapText="1"/>
    </xf>
    <xf numFmtId="164" fontId="2" fillId="0" borderId="31" xfId="0" applyNumberFormat="1" applyFont="1" applyBorder="1" applyAlignment="1">
      <alignment horizontal="center" vertical="center"/>
    </xf>
    <xf numFmtId="164" fontId="2" fillId="0" borderId="32" xfId="0" applyNumberFormat="1" applyFont="1" applyBorder="1" applyAlignment="1">
      <alignment horizontal="center" vertical="center"/>
    </xf>
    <xf numFmtId="0" fontId="2" fillId="0" borderId="25" xfId="0" applyFont="1" applyBorder="1" applyAlignment="1">
      <alignment horizontal="center" vertical="center" textRotation="90" wrapText="1"/>
    </xf>
    <xf numFmtId="164" fontId="2" fillId="0" borderId="2" xfId="2" applyNumberFormat="1" applyFont="1" applyBorder="1" applyAlignment="1">
      <alignment horizontal="center" vertical="center"/>
    </xf>
    <xf numFmtId="164" fontId="2" fillId="0" borderId="20" xfId="2" applyNumberFormat="1" applyFont="1" applyBorder="1" applyAlignment="1">
      <alignment horizontal="center" vertical="center"/>
    </xf>
    <xf numFmtId="164" fontId="3" fillId="0" borderId="21" xfId="2" applyNumberFormat="1" applyFont="1" applyBorder="1" applyAlignment="1">
      <alignment horizontal="center" vertical="center"/>
    </xf>
    <xf numFmtId="164" fontId="2" fillId="0" borderId="28" xfId="0" applyNumberFormat="1" applyFont="1" applyBorder="1" applyAlignment="1">
      <alignment wrapText="1"/>
    </xf>
    <xf numFmtId="0" fontId="2" fillId="0" borderId="1" xfId="0" applyFont="1" applyBorder="1" applyAlignment="1">
      <alignment horizontal="left" wrapText="1"/>
    </xf>
    <xf numFmtId="165" fontId="2" fillId="0" borderId="1" xfId="0" applyNumberFormat="1" applyFont="1" applyBorder="1" applyAlignment="1">
      <alignment horizontal="center" wrapText="1"/>
    </xf>
    <xf numFmtId="165" fontId="2" fillId="0" borderId="7" xfId="0" applyNumberFormat="1" applyFont="1" applyBorder="1" applyAlignment="1">
      <alignment horizontal="center" vertical="center"/>
    </xf>
    <xf numFmtId="165" fontId="2" fillId="0" borderId="30" xfId="0" applyNumberFormat="1" applyFont="1" applyBorder="1" applyAlignment="1">
      <alignment horizontal="center" vertical="center"/>
    </xf>
    <xf numFmtId="165" fontId="3" fillId="0" borderId="0" xfId="0" applyNumberFormat="1" applyFont="1" applyAlignment="1">
      <alignment horizontal="center" vertical="center"/>
    </xf>
    <xf numFmtId="165" fontId="2" fillId="0" borderId="0" xfId="0" applyNumberFormat="1" applyFont="1" applyAlignment="1">
      <alignment wrapText="1"/>
    </xf>
    <xf numFmtId="164" fontId="2" fillId="0" borderId="6" xfId="0" applyNumberFormat="1" applyFont="1" applyBorder="1"/>
    <xf numFmtId="164" fontId="2" fillId="0" borderId="7" xfId="0" applyNumberFormat="1" applyFont="1" applyBorder="1" applyAlignment="1">
      <alignment horizontal="center" vertical="center"/>
    </xf>
    <xf numFmtId="164" fontId="3" fillId="0" borderId="12" xfId="0" applyNumberFormat="1" applyFont="1" applyBorder="1" applyAlignment="1">
      <alignment horizontal="center" vertical="center"/>
    </xf>
    <xf numFmtId="164" fontId="2" fillId="0" borderId="14" xfId="0" applyNumberFormat="1" applyFont="1" applyBorder="1" applyAlignment="1">
      <alignment horizontal="center" vertical="center"/>
    </xf>
    <xf numFmtId="9" fontId="2" fillId="0" borderId="39" xfId="0" applyNumberFormat="1" applyFont="1" applyBorder="1"/>
    <xf numFmtId="167" fontId="2" fillId="0" borderId="0" xfId="0" applyNumberFormat="1" applyFont="1"/>
    <xf numFmtId="1" fontId="2" fillId="0" borderId="0" xfId="0" applyNumberFormat="1" applyFont="1" applyAlignment="1">
      <alignment horizontal="center" vertical="center" wrapText="1"/>
    </xf>
    <xf numFmtId="164" fontId="3" fillId="0" borderId="3" xfId="2" applyNumberFormat="1" applyFont="1" applyBorder="1" applyAlignment="1">
      <alignment horizontal="center" vertical="center"/>
    </xf>
    <xf numFmtId="164" fontId="3" fillId="0" borderId="6" xfId="2" applyNumberFormat="1" applyFont="1" applyBorder="1" applyAlignment="1">
      <alignment horizontal="center" vertical="center"/>
    </xf>
    <xf numFmtId="164" fontId="2" fillId="0" borderId="19" xfId="0" applyNumberFormat="1" applyFont="1" applyBorder="1" applyAlignment="1">
      <alignment horizontal="center" vertical="center" wrapText="1"/>
    </xf>
    <xf numFmtId="164" fontId="2" fillId="0" borderId="49" xfId="0" applyNumberFormat="1" applyFont="1" applyBorder="1" applyAlignment="1">
      <alignment horizontal="center" vertical="center" wrapText="1"/>
    </xf>
    <xf numFmtId="164" fontId="3" fillId="0" borderId="10" xfId="3" applyNumberFormat="1" applyFont="1" applyBorder="1" applyAlignment="1">
      <alignment horizontal="center" vertical="center"/>
    </xf>
    <xf numFmtId="164" fontId="3" fillId="0" borderId="13" xfId="3" applyNumberFormat="1" applyFont="1" applyBorder="1" applyAlignment="1">
      <alignment horizontal="center" vertical="center"/>
    </xf>
    <xf numFmtId="164" fontId="3" fillId="0" borderId="14" xfId="3" applyNumberFormat="1" applyFont="1" applyBorder="1" applyAlignment="1">
      <alignment horizontal="center" vertical="center"/>
    </xf>
    <xf numFmtId="165" fontId="2" fillId="0" borderId="21" xfId="0" applyNumberFormat="1" applyFont="1" applyBorder="1" applyAlignment="1">
      <alignment horizontal="center" vertical="center" wrapText="1"/>
    </xf>
    <xf numFmtId="165" fontId="2" fillId="0" borderId="29" xfId="0" applyNumberFormat="1" applyFont="1" applyBorder="1" applyAlignment="1">
      <alignment horizontal="center" vertical="center" wrapText="1"/>
    </xf>
    <xf numFmtId="165" fontId="2" fillId="0" borderId="1" xfId="0" applyNumberFormat="1" applyFont="1" applyBorder="1"/>
    <xf numFmtId="9" fontId="3" fillId="0" borderId="0" xfId="0" applyNumberFormat="1" applyFont="1" applyAlignment="1">
      <alignment vertical="center"/>
    </xf>
    <xf numFmtId="168" fontId="3" fillId="0" borderId="4" xfId="0" applyNumberFormat="1" applyFont="1" applyBorder="1" applyAlignment="1">
      <alignment horizontal="center"/>
    </xf>
    <xf numFmtId="168" fontId="3" fillId="0" borderId="7" xfId="0" applyNumberFormat="1" applyFont="1" applyBorder="1" applyAlignment="1">
      <alignment horizontal="center"/>
    </xf>
    <xf numFmtId="164" fontId="2" fillId="0" borderId="46" xfId="0" applyNumberFormat="1" applyFont="1" applyBorder="1" applyAlignment="1">
      <alignment horizontal="center" vertical="center" wrapText="1"/>
    </xf>
    <xf numFmtId="164" fontId="2" fillId="0" borderId="47" xfId="0" applyNumberFormat="1" applyFont="1" applyBorder="1" applyAlignment="1">
      <alignment horizontal="center" vertical="center" wrapText="1"/>
    </xf>
    <xf numFmtId="164" fontId="2" fillId="0" borderId="50" xfId="0" applyNumberFormat="1" applyFont="1" applyBorder="1" applyAlignment="1">
      <alignment horizontal="center" vertical="center"/>
    </xf>
    <xf numFmtId="0" fontId="6" fillId="0" borderId="0" xfId="0" applyFont="1"/>
    <xf numFmtId="164" fontId="2" fillId="0" borderId="19" xfId="0" applyNumberFormat="1" applyFont="1" applyBorder="1" applyAlignment="1">
      <alignment horizontal="center" vertical="center"/>
    </xf>
    <xf numFmtId="164" fontId="2" fillId="0" borderId="49" xfId="0" applyNumberFormat="1" applyFont="1" applyBorder="1" applyAlignment="1">
      <alignment horizontal="center" vertical="center"/>
    </xf>
    <xf numFmtId="164" fontId="3" fillId="0" borderId="51" xfId="0" applyNumberFormat="1" applyFont="1" applyBorder="1" applyAlignment="1">
      <alignment horizontal="center"/>
    </xf>
    <xf numFmtId="164" fontId="2" fillId="0" borderId="7" xfId="0" quotePrefix="1" applyNumberFormat="1" applyFont="1" applyBorder="1" applyAlignment="1">
      <alignment horizontal="center"/>
    </xf>
    <xf numFmtId="164" fontId="2" fillId="0" borderId="7" xfId="0" applyNumberFormat="1" applyFont="1" applyBorder="1" applyAlignment="1">
      <alignment horizontal="center"/>
    </xf>
    <xf numFmtId="0" fontId="3" fillId="0" borderId="33" xfId="0" applyFont="1" applyBorder="1" applyAlignment="1">
      <alignment horizontal="center" vertical="center" textRotation="90" wrapText="1"/>
    </xf>
    <xf numFmtId="0" fontId="2" fillId="0" borderId="0" xfId="0" applyFont="1" applyAlignment="1">
      <alignment vertical="justify"/>
    </xf>
    <xf numFmtId="164" fontId="2" fillId="0" borderId="28" xfId="0" applyNumberFormat="1" applyFont="1" applyBorder="1" applyAlignment="1">
      <alignment horizontal="center" wrapText="1"/>
    </xf>
    <xf numFmtId="164" fontId="9" fillId="0" borderId="20" xfId="0" applyNumberFormat="1" applyFont="1" applyBorder="1" applyAlignment="1">
      <alignment vertical="top" wrapText="1"/>
    </xf>
    <xf numFmtId="0" fontId="10" fillId="0" borderId="28" xfId="0" applyFont="1" applyBorder="1" applyAlignment="1">
      <alignment horizontal="center" vertical="center"/>
    </xf>
    <xf numFmtId="4" fontId="10" fillId="0" borderId="29" xfId="0" applyNumberFormat="1" applyFont="1" applyBorder="1" applyAlignment="1">
      <alignment horizontal="center" vertical="center"/>
    </xf>
    <xf numFmtId="4" fontId="10" fillId="0" borderId="49" xfId="0" applyNumberFormat="1" applyFont="1" applyBorder="1" applyAlignment="1">
      <alignment horizontal="center" vertical="center"/>
    </xf>
    <xf numFmtId="4" fontId="10" fillId="0" borderId="28" xfId="0" applyNumberFormat="1" applyFont="1" applyBorder="1" applyAlignment="1">
      <alignment horizontal="center" vertical="center"/>
    </xf>
    <xf numFmtId="0" fontId="10" fillId="0" borderId="28" xfId="0" applyFont="1" applyBorder="1" applyAlignment="1">
      <alignment horizontal="left" vertical="center" wrapText="1"/>
    </xf>
    <xf numFmtId="164" fontId="2" fillId="0" borderId="52" xfId="2" applyNumberFormat="1" applyFont="1" applyBorder="1" applyAlignment="1">
      <alignment horizontal="center" vertical="center"/>
    </xf>
    <xf numFmtId="4" fontId="10" fillId="0" borderId="5" xfId="0" applyNumberFormat="1" applyFont="1" applyBorder="1" applyAlignment="1">
      <alignment horizontal="center" vertical="center"/>
    </xf>
    <xf numFmtId="0" fontId="2" fillId="0" borderId="28" xfId="0" applyFont="1" applyBorder="1" applyAlignment="1">
      <alignment horizontal="center" vertical="center"/>
    </xf>
    <xf numFmtId="4" fontId="2" fillId="0" borderId="28" xfId="0" applyNumberFormat="1" applyFont="1" applyBorder="1" applyAlignment="1">
      <alignment horizontal="center" vertical="center"/>
    </xf>
    <xf numFmtId="164" fontId="3" fillId="0" borderId="28" xfId="0" applyNumberFormat="1" applyFont="1" applyBorder="1" applyAlignment="1">
      <alignment vertical="top" wrapText="1"/>
    </xf>
    <xf numFmtId="164" fontId="3" fillId="0" borderId="20" xfId="0" applyNumberFormat="1" applyFont="1" applyBorder="1" applyAlignment="1">
      <alignment vertical="top" wrapText="1"/>
    </xf>
    <xf numFmtId="164" fontId="10" fillId="0" borderId="28" xfId="0" applyNumberFormat="1" applyFont="1" applyBorder="1" applyAlignment="1">
      <alignment horizontal="center" vertical="center" wrapText="1"/>
    </xf>
    <xf numFmtId="164" fontId="10" fillId="0" borderId="28" xfId="0" applyNumberFormat="1" applyFont="1" applyBorder="1" applyAlignment="1">
      <alignment vertical="top" wrapText="1"/>
    </xf>
    <xf numFmtId="0" fontId="12" fillId="0" borderId="28" xfId="0" applyFont="1" applyBorder="1" applyAlignment="1">
      <alignment horizontal="left" vertical="center" wrapText="1"/>
    </xf>
    <xf numFmtId="0" fontId="12" fillId="0" borderId="28" xfId="0" applyFont="1" applyBorder="1" applyAlignment="1">
      <alignment horizontal="center" vertical="center"/>
    </xf>
    <xf numFmtId="164" fontId="2" fillId="0" borderId="6" xfId="0" applyNumberFormat="1" applyFont="1" applyBorder="1" applyAlignment="1">
      <alignment horizontal="center" vertical="center" wrapText="1"/>
    </xf>
    <xf numFmtId="0" fontId="2" fillId="0" borderId="28" xfId="0" applyFont="1" applyBorder="1" applyAlignment="1">
      <alignment horizontal="left" vertical="center" wrapText="1"/>
    </xf>
    <xf numFmtId="164" fontId="2" fillId="0" borderId="49" xfId="2" applyNumberFormat="1" applyFont="1" applyBorder="1" applyAlignment="1">
      <alignment horizontal="center" vertical="center"/>
    </xf>
    <xf numFmtId="0" fontId="13" fillId="0" borderId="28" xfId="0" applyFont="1" applyBorder="1" applyAlignment="1">
      <alignment horizontal="center" vertical="center"/>
    </xf>
    <xf numFmtId="0" fontId="4" fillId="0" borderId="28" xfId="0" applyFont="1" applyBorder="1" applyAlignment="1">
      <alignment horizontal="left" vertical="center" wrapText="1"/>
    </xf>
    <xf numFmtId="4" fontId="2" fillId="0" borderId="28" xfId="0" applyNumberFormat="1" applyFont="1" applyBorder="1" applyAlignment="1">
      <alignment horizontal="right" vertical="center"/>
    </xf>
    <xf numFmtId="0" fontId="2" fillId="0" borderId="6" xfId="1" applyFont="1" applyBorder="1" applyAlignment="1">
      <alignment wrapText="1"/>
    </xf>
    <xf numFmtId="0" fontId="2" fillId="0" borderId="5" xfId="0" applyFont="1" applyBorder="1" applyAlignment="1">
      <alignment horizontal="center"/>
    </xf>
    <xf numFmtId="0" fontId="2" fillId="0" borderId="5" xfId="0" applyFont="1" applyBorder="1" applyAlignment="1">
      <alignment horizontal="center" vertical="center"/>
    </xf>
    <xf numFmtId="0" fontId="10" fillId="0" borderId="20" xfId="0" applyFont="1" applyBorder="1" applyAlignment="1">
      <alignment horizontal="center" vertical="center" wrapText="1"/>
    </xf>
    <xf numFmtId="0" fontId="10" fillId="0" borderId="28" xfId="0" applyFont="1" applyBorder="1" applyAlignment="1">
      <alignment horizontal="center" vertical="center" wrapText="1"/>
    </xf>
    <xf numFmtId="164" fontId="2" fillId="0" borderId="19" xfId="2" applyNumberFormat="1" applyFont="1" applyBorder="1" applyAlignment="1">
      <alignment horizontal="center" vertical="center"/>
    </xf>
    <xf numFmtId="164" fontId="2" fillId="0" borderId="68" xfId="2" applyNumberFormat="1" applyFont="1" applyBorder="1" applyAlignment="1">
      <alignment horizontal="center" vertical="center"/>
    </xf>
    <xf numFmtId="164" fontId="2" fillId="0" borderId="35" xfId="0" applyNumberFormat="1" applyFont="1" applyBorder="1" applyAlignment="1">
      <alignment horizontal="center" vertical="center" wrapText="1"/>
    </xf>
    <xf numFmtId="4" fontId="10" fillId="0" borderId="28" xfId="0" applyNumberFormat="1" applyFont="1" applyBorder="1" applyAlignment="1">
      <alignment horizontal="right" vertical="center"/>
    </xf>
    <xf numFmtId="164" fontId="2" fillId="0" borderId="3" xfId="0" applyNumberFormat="1" applyFont="1" applyBorder="1" applyAlignment="1">
      <alignment horizontal="center" vertical="center" wrapText="1"/>
    </xf>
    <xf numFmtId="164" fontId="2" fillId="0" borderId="56" xfId="2" applyNumberFormat="1" applyFont="1" applyBorder="1" applyAlignment="1">
      <alignment horizontal="center" vertical="center"/>
    </xf>
    <xf numFmtId="1" fontId="13" fillId="0" borderId="28" xfId="0" applyNumberFormat="1" applyFont="1" applyBorder="1" applyAlignment="1">
      <alignment horizontal="center" vertical="center"/>
    </xf>
    <xf numFmtId="4" fontId="2" fillId="0" borderId="49" xfId="0" applyNumberFormat="1" applyFont="1" applyBorder="1" applyAlignment="1">
      <alignment horizontal="center" vertical="center"/>
    </xf>
    <xf numFmtId="164" fontId="2" fillId="0" borderId="69" xfId="2" applyNumberFormat="1" applyFont="1" applyBorder="1" applyAlignment="1">
      <alignment horizontal="center" vertical="center"/>
    </xf>
    <xf numFmtId="164" fontId="2" fillId="0" borderId="16" xfId="2" applyNumberFormat="1" applyFont="1" applyBorder="1" applyAlignment="1">
      <alignment horizontal="center" vertical="center"/>
    </xf>
    <xf numFmtId="164" fontId="3" fillId="0" borderId="67" xfId="2" applyNumberFormat="1" applyFont="1" applyBorder="1" applyAlignment="1">
      <alignment horizontal="center" vertical="center"/>
    </xf>
    <xf numFmtId="0" fontId="4" fillId="0" borderId="28" xfId="0" applyFont="1" applyBorder="1" applyAlignment="1">
      <alignment horizontal="left" vertical="top" wrapText="1"/>
    </xf>
    <xf numFmtId="4" fontId="2" fillId="0" borderId="49" xfId="0" applyNumberFormat="1" applyFont="1" applyBorder="1" applyAlignment="1">
      <alignment horizontal="right" vertical="center"/>
    </xf>
    <xf numFmtId="165" fontId="2" fillId="0" borderId="3" xfId="0" applyNumberFormat="1" applyFont="1" applyBorder="1" applyAlignment="1">
      <alignment horizontal="center" vertical="center" wrapText="1"/>
    </xf>
    <xf numFmtId="165" fontId="2" fillId="0" borderId="6" xfId="0" applyNumberFormat="1" applyFont="1" applyBorder="1" applyAlignment="1">
      <alignment horizontal="center" vertical="center" wrapText="1"/>
    </xf>
    <xf numFmtId="0" fontId="10" fillId="0" borderId="20" xfId="0" applyFont="1" applyBorder="1" applyAlignment="1">
      <alignment horizontal="left" vertical="center" wrapText="1"/>
    </xf>
    <xf numFmtId="0" fontId="10" fillId="0" borderId="32" xfId="0" applyFont="1" applyBorder="1" applyAlignment="1">
      <alignment horizontal="left" vertical="center" wrapText="1"/>
    </xf>
    <xf numFmtId="0" fontId="10" fillId="0" borderId="20" xfId="0" applyFont="1" applyBorder="1" applyAlignment="1">
      <alignment horizontal="center" vertical="center"/>
    </xf>
    <xf numFmtId="0" fontId="10" fillId="0" borderId="32" xfId="0" applyFont="1" applyBorder="1" applyAlignment="1">
      <alignment horizontal="center" vertical="center"/>
    </xf>
    <xf numFmtId="4" fontId="10" fillId="0" borderId="49" xfId="0" applyNumberFormat="1" applyFont="1" applyBorder="1" applyAlignment="1">
      <alignment horizontal="right" vertical="center"/>
    </xf>
    <xf numFmtId="164" fontId="2" fillId="24" borderId="21" xfId="0" applyNumberFormat="1" applyFont="1" applyFill="1" applyBorder="1" applyAlignment="1">
      <alignment horizontal="center" vertical="center" wrapText="1"/>
    </xf>
    <xf numFmtId="170" fontId="2" fillId="0" borderId="28" xfId="2" applyNumberFormat="1" applyFont="1" applyBorder="1" applyAlignment="1">
      <alignment horizontal="center" vertical="center"/>
    </xf>
    <xf numFmtId="170" fontId="3" fillId="0" borderId="29" xfId="2" applyNumberFormat="1" applyFont="1" applyBorder="1" applyAlignment="1">
      <alignment horizontal="center" vertical="center"/>
    </xf>
    <xf numFmtId="170" fontId="3" fillId="0" borderId="6" xfId="2" applyNumberFormat="1" applyFont="1" applyBorder="1" applyAlignment="1">
      <alignment horizontal="center" vertical="center"/>
    </xf>
    <xf numFmtId="0" fontId="10" fillId="0" borderId="0" xfId="0" applyFont="1" applyAlignment="1">
      <alignment horizontal="center" vertical="center"/>
    </xf>
    <xf numFmtId="165" fontId="2" fillId="0" borderId="31" xfId="0" applyNumberFormat="1" applyFont="1" applyBorder="1" applyAlignment="1">
      <alignment horizontal="center" vertical="center"/>
    </xf>
    <xf numFmtId="164" fontId="2" fillId="0" borderId="32" xfId="0" applyNumberFormat="1" applyFont="1" applyBorder="1" applyAlignment="1">
      <alignment horizontal="center" wrapText="1"/>
    </xf>
    <xf numFmtId="0" fontId="10" fillId="0" borderId="32" xfId="0" applyFont="1" applyBorder="1" applyAlignment="1">
      <alignment horizontal="center" vertical="center" wrapText="1"/>
    </xf>
    <xf numFmtId="4" fontId="10" fillId="0" borderId="2" xfId="0" applyNumberFormat="1" applyFont="1" applyBorder="1" applyAlignment="1">
      <alignment horizontal="center" vertical="center"/>
    </xf>
    <xf numFmtId="4" fontId="10" fillId="0" borderId="20" xfId="0" applyNumberFormat="1" applyFont="1" applyBorder="1" applyAlignment="1">
      <alignment horizontal="center" vertical="center"/>
    </xf>
    <xf numFmtId="4" fontId="10" fillId="0" borderId="31" xfId="0" applyNumberFormat="1" applyFont="1" applyBorder="1" applyAlignment="1">
      <alignment horizontal="center" vertical="center"/>
    </xf>
    <xf numFmtId="164" fontId="2" fillId="0" borderId="32" xfId="2" applyNumberFormat="1" applyFont="1" applyBorder="1" applyAlignment="1">
      <alignment horizontal="center" vertical="center"/>
    </xf>
    <xf numFmtId="4" fontId="10" fillId="0" borderId="32" xfId="0" applyNumberFormat="1" applyFont="1" applyBorder="1" applyAlignment="1">
      <alignment horizontal="center" vertical="center"/>
    </xf>
    <xf numFmtId="164" fontId="3" fillId="0" borderId="33" xfId="2" applyNumberFormat="1" applyFont="1" applyBorder="1" applyAlignment="1">
      <alignment horizontal="center" vertical="center"/>
    </xf>
    <xf numFmtId="164" fontId="2" fillId="0" borderId="31" xfId="2" applyNumberFormat="1" applyFont="1" applyBorder="1" applyAlignment="1">
      <alignment horizontal="center" vertical="center"/>
    </xf>
    <xf numFmtId="164" fontId="2" fillId="0" borderId="30" xfId="0" applyNumberFormat="1" applyFont="1" applyBorder="1" applyAlignment="1">
      <alignment horizontal="center" vertical="center" wrapText="1"/>
    </xf>
    <xf numFmtId="4" fontId="2" fillId="0" borderId="32" xfId="0" applyNumberFormat="1" applyFont="1" applyBorder="1" applyAlignment="1">
      <alignment horizontal="center" vertical="center"/>
    </xf>
    <xf numFmtId="164" fontId="3" fillId="0" borderId="41" xfId="2" applyNumberFormat="1" applyFont="1" applyBorder="1" applyAlignment="1">
      <alignment horizontal="center" vertical="center"/>
    </xf>
    <xf numFmtId="164" fontId="10" fillId="0" borderId="53" xfId="0" applyNumberFormat="1" applyFont="1" applyBorder="1" applyAlignment="1">
      <alignment horizontal="center" vertical="center" wrapText="1"/>
    </xf>
    <xf numFmtId="4" fontId="12" fillId="0" borderId="29" xfId="0" applyNumberFormat="1" applyFont="1" applyBorder="1" applyAlignment="1">
      <alignment horizontal="center" vertical="center"/>
    </xf>
    <xf numFmtId="164" fontId="2" fillId="0" borderId="31" xfId="0" applyNumberFormat="1" applyFont="1" applyBorder="1" applyAlignment="1">
      <alignment horizontal="center" vertical="center" wrapText="1"/>
    </xf>
    <xf numFmtId="164" fontId="2" fillId="0" borderId="71" xfId="2" applyNumberFormat="1" applyFont="1" applyBorder="1" applyAlignment="1">
      <alignment horizontal="center" vertical="center"/>
    </xf>
    <xf numFmtId="164" fontId="2" fillId="0" borderId="34" xfId="0" applyNumberFormat="1" applyFont="1" applyBorder="1" applyAlignment="1">
      <alignment horizontal="center" vertical="center" wrapText="1"/>
    </xf>
    <xf numFmtId="164" fontId="2" fillId="0" borderId="72" xfId="2" applyNumberFormat="1" applyFont="1" applyBorder="1" applyAlignment="1">
      <alignment horizontal="center" vertical="center"/>
    </xf>
    <xf numFmtId="1" fontId="10" fillId="0" borderId="29" xfId="5" applyNumberFormat="1" applyFont="1" applyBorder="1" applyAlignment="1">
      <alignment horizontal="center" vertical="center"/>
    </xf>
    <xf numFmtId="165" fontId="2" fillId="0" borderId="33" xfId="0" applyNumberFormat="1" applyFont="1" applyBorder="1" applyAlignment="1">
      <alignment horizontal="center" vertical="center" wrapText="1"/>
    </xf>
    <xf numFmtId="164" fontId="10" fillId="0" borderId="29" xfId="0" applyNumberFormat="1" applyFont="1" applyBorder="1" applyAlignment="1">
      <alignment horizontal="center" vertical="center" wrapText="1"/>
    </xf>
    <xf numFmtId="4" fontId="10" fillId="0" borderId="33" xfId="0" applyNumberFormat="1" applyFont="1" applyBorder="1" applyAlignment="1">
      <alignment horizontal="center" vertical="center"/>
    </xf>
    <xf numFmtId="4" fontId="10" fillId="0" borderId="71" xfId="0" applyNumberFormat="1" applyFont="1" applyBorder="1" applyAlignment="1">
      <alignment horizontal="center" vertical="center"/>
    </xf>
    <xf numFmtId="0" fontId="4" fillId="0" borderId="29" xfId="0" applyFont="1" applyBorder="1" applyAlignment="1">
      <alignment horizontal="center" vertical="center"/>
    </xf>
    <xf numFmtId="0" fontId="13" fillId="0" borderId="29" xfId="0" applyFont="1" applyBorder="1" applyAlignment="1">
      <alignment horizontal="center" vertical="center"/>
    </xf>
    <xf numFmtId="1" fontId="13" fillId="0" borderId="29" xfId="0" applyNumberFormat="1" applyFont="1" applyBorder="1" applyAlignment="1">
      <alignment horizontal="center" vertical="center"/>
    </xf>
    <xf numFmtId="0" fontId="4" fillId="0" borderId="32" xfId="0" applyFont="1" applyBorder="1" applyAlignment="1">
      <alignment horizontal="left" vertical="center" wrapText="1"/>
    </xf>
    <xf numFmtId="1" fontId="13" fillId="0" borderId="32" xfId="0" applyNumberFormat="1" applyFont="1" applyBorder="1" applyAlignment="1">
      <alignment horizontal="center" vertical="center"/>
    </xf>
    <xf numFmtId="1" fontId="13" fillId="0" borderId="33" xfId="0" applyNumberFormat="1" applyFont="1" applyBorder="1" applyAlignment="1">
      <alignment horizontal="center" vertical="center"/>
    </xf>
    <xf numFmtId="4" fontId="2" fillId="0" borderId="71" xfId="0" applyNumberFormat="1"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left"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0" borderId="71" xfId="0" applyNumberFormat="1" applyFont="1" applyBorder="1" applyAlignment="1">
      <alignment horizontal="right" vertical="center"/>
    </xf>
    <xf numFmtId="4" fontId="2" fillId="0" borderId="32" xfId="0" applyNumberFormat="1" applyFont="1" applyBorder="1" applyAlignment="1">
      <alignment horizontal="right" vertical="center"/>
    </xf>
    <xf numFmtId="164" fontId="2" fillId="0" borderId="53" xfId="0" applyNumberFormat="1" applyFont="1" applyBorder="1" applyAlignment="1">
      <alignment horizontal="center" vertical="center" wrapText="1"/>
    </xf>
    <xf numFmtId="164" fontId="2" fillId="0" borderId="44" xfId="0" applyNumberFormat="1" applyFont="1" applyBorder="1" applyAlignment="1">
      <alignment horizontal="center" vertical="center" wrapText="1"/>
    </xf>
    <xf numFmtId="4" fontId="10" fillId="0" borderId="21" xfId="0" applyNumberFormat="1" applyFont="1" applyBorder="1" applyAlignment="1">
      <alignment horizontal="center" vertical="center"/>
    </xf>
    <xf numFmtId="164" fontId="2" fillId="0" borderId="41" xfId="0" applyNumberFormat="1" applyFont="1" applyBorder="1" applyAlignment="1">
      <alignment horizontal="center" vertical="center" wrapText="1"/>
    </xf>
    <xf numFmtId="164" fontId="2" fillId="0" borderId="71" xfId="0" applyNumberFormat="1" applyFont="1" applyBorder="1" applyAlignment="1">
      <alignment horizontal="center" vertical="center" wrapText="1"/>
    </xf>
    <xf numFmtId="164" fontId="9" fillId="0" borderId="28" xfId="0" applyNumberFormat="1" applyFont="1" applyBorder="1" applyAlignment="1">
      <alignment vertical="top" wrapText="1"/>
    </xf>
    <xf numFmtId="3" fontId="10" fillId="0" borderId="29" xfId="0" applyNumberFormat="1" applyFont="1" applyBorder="1" applyAlignment="1">
      <alignment horizontal="center" vertical="center"/>
    </xf>
    <xf numFmtId="0" fontId="36" fillId="0" borderId="0" xfId="0" applyFont="1"/>
    <xf numFmtId="0" fontId="10" fillId="0" borderId="52" xfId="0" applyFont="1" applyBorder="1" applyAlignment="1">
      <alignment horizontal="center" vertical="center"/>
    </xf>
    <xf numFmtId="0" fontId="10" fillId="0" borderId="52" xfId="0" applyFont="1" applyBorder="1" applyAlignment="1">
      <alignment horizontal="left" vertical="center" wrapText="1"/>
    </xf>
    <xf numFmtId="4" fontId="10" fillId="0" borderId="53" xfId="0" applyNumberFormat="1" applyFont="1" applyBorder="1" applyAlignment="1">
      <alignment horizontal="center" vertical="center"/>
    </xf>
    <xf numFmtId="0" fontId="2" fillId="0" borderId="26" xfId="0" applyFont="1" applyBorder="1" applyAlignment="1">
      <alignment vertical="center" wrapText="1"/>
    </xf>
    <xf numFmtId="43" fontId="2" fillId="0" borderId="54" xfId="4" applyFont="1" applyFill="1" applyBorder="1" applyAlignment="1">
      <alignment horizontal="center" vertical="center" wrapText="1"/>
    </xf>
    <xf numFmtId="169" fontId="2" fillId="0" borderId="70" xfId="0" applyNumberFormat="1" applyFont="1" applyBorder="1" applyAlignment="1">
      <alignment vertical="center" wrapText="1"/>
    </xf>
    <xf numFmtId="169" fontId="2" fillId="0" borderId="55" xfId="0" applyNumberFormat="1" applyFont="1" applyBorder="1" applyAlignment="1">
      <alignment horizontal="center" vertical="center" wrapText="1"/>
    </xf>
    <xf numFmtId="1" fontId="2" fillId="0" borderId="27" xfId="5" applyNumberFormat="1" applyFont="1" applyBorder="1" applyAlignment="1">
      <alignment horizontal="center" vertical="center"/>
    </xf>
    <xf numFmtId="4" fontId="2" fillId="0" borderId="5" xfId="0" applyNumberFormat="1" applyFont="1" applyBorder="1" applyAlignment="1">
      <alignment horizontal="center" vertical="center"/>
    </xf>
    <xf numFmtId="0" fontId="2" fillId="0" borderId="26" xfId="0" applyFont="1" applyBorder="1" applyAlignment="1">
      <alignment horizontal="left" vertical="center" wrapText="1"/>
    </xf>
    <xf numFmtId="165" fontId="2" fillId="0" borderId="53" xfId="0" applyNumberFormat="1" applyFont="1" applyBorder="1" applyAlignment="1">
      <alignment horizontal="center" vertical="center" wrapText="1"/>
    </xf>
    <xf numFmtId="0" fontId="2" fillId="0" borderId="52" xfId="0" applyFont="1" applyBorder="1" applyAlignment="1">
      <alignment horizontal="center" vertical="center"/>
    </xf>
    <xf numFmtId="2" fontId="2" fillId="0" borderId="29" xfId="5" applyNumberFormat="1" applyFont="1" applyBorder="1" applyAlignment="1">
      <alignment horizontal="center" vertical="center"/>
    </xf>
    <xf numFmtId="0" fontId="2" fillId="0" borderId="28" xfId="0" quotePrefix="1" applyFont="1" applyBorder="1" applyAlignment="1">
      <alignment horizontal="left" vertical="center" wrapText="1"/>
    </xf>
    <xf numFmtId="0" fontId="2" fillId="0" borderId="32" xfId="0" quotePrefix="1" applyFont="1" applyBorder="1" applyAlignment="1">
      <alignment horizontal="left" vertical="center" wrapText="1"/>
    </xf>
    <xf numFmtId="0" fontId="2" fillId="0" borderId="43" xfId="0" applyFont="1" applyBorder="1" applyAlignment="1">
      <alignment horizontal="center" vertical="center"/>
    </xf>
    <xf numFmtId="2" fontId="2" fillId="0" borderId="33" xfId="5" applyNumberFormat="1" applyFont="1" applyBorder="1" applyAlignment="1">
      <alignment horizontal="center" vertical="center"/>
    </xf>
    <xf numFmtId="4" fontId="2" fillId="0" borderId="31" xfId="0" applyNumberFormat="1" applyFont="1" applyBorder="1" applyAlignment="1">
      <alignment horizontal="center" vertical="center"/>
    </xf>
    <xf numFmtId="4" fontId="12" fillId="0" borderId="33" xfId="0" applyNumberFormat="1" applyFont="1" applyBorder="1" applyAlignment="1">
      <alignment horizontal="center" vertical="center"/>
    </xf>
    <xf numFmtId="4" fontId="38" fillId="0" borderId="5" xfId="0" applyNumberFormat="1" applyFont="1" applyBorder="1" applyAlignment="1">
      <alignment horizontal="center" vertical="center"/>
    </xf>
    <xf numFmtId="0" fontId="2" fillId="0" borderId="15" xfId="0" applyFont="1" applyBorder="1" applyAlignment="1">
      <alignment horizontal="center" wrapText="1"/>
    </xf>
    <xf numFmtId="0" fontId="2" fillId="0" borderId="0" xfId="0" applyFont="1" applyAlignment="1">
      <alignment horizontal="center"/>
    </xf>
    <xf numFmtId="0" fontId="2" fillId="0" borderId="0" xfId="0" applyFont="1" applyAlignment="1">
      <alignment horizontal="right"/>
    </xf>
    <xf numFmtId="0" fontId="2" fillId="0" borderId="10"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center" wrapText="1"/>
    </xf>
    <xf numFmtId="0" fontId="3" fillId="0" borderId="38" xfId="0" applyFont="1" applyBorder="1" applyAlignment="1">
      <alignment horizontal="center" wrapText="1"/>
    </xf>
    <xf numFmtId="0" fontId="3" fillId="0" borderId="40" xfId="0" applyFont="1" applyBorder="1" applyAlignment="1">
      <alignment horizontal="center" wrapText="1"/>
    </xf>
    <xf numFmtId="0" fontId="2" fillId="0" borderId="40" xfId="0" applyFont="1" applyBorder="1" applyAlignment="1">
      <alignment horizontal="center" wrapText="1"/>
    </xf>
    <xf numFmtId="164" fontId="2" fillId="0" borderId="1" xfId="0" applyNumberFormat="1" applyFont="1" applyBorder="1" applyAlignment="1">
      <alignment horizontal="center" wrapText="1"/>
    </xf>
    <xf numFmtId="164" fontId="3" fillId="0" borderId="38" xfId="0" applyNumberFormat="1" applyFont="1" applyBorder="1" applyAlignment="1">
      <alignment horizontal="center"/>
    </xf>
    <xf numFmtId="164" fontId="3" fillId="0" borderId="40" xfId="0" applyNumberFormat="1" applyFont="1" applyBorder="1" applyAlignment="1">
      <alignment horizontal="center"/>
    </xf>
    <xf numFmtId="164" fontId="3" fillId="0" borderId="38" xfId="0" applyNumberFormat="1" applyFont="1" applyBorder="1" applyAlignment="1">
      <alignment horizontal="center" wrapText="1"/>
    </xf>
    <xf numFmtId="164" fontId="3" fillId="0" borderId="40" xfId="0" applyNumberFormat="1" applyFont="1" applyBorder="1" applyAlignment="1">
      <alignment horizontal="center" wrapText="1"/>
    </xf>
    <xf numFmtId="0" fontId="3" fillId="0" borderId="0" xfId="0" applyFont="1" applyAlignment="1">
      <alignment horizontal="right" vertical="justify"/>
    </xf>
    <xf numFmtId="164" fontId="3" fillId="0" borderId="40" xfId="0" applyNumberFormat="1" applyFont="1" applyBorder="1" applyAlignment="1">
      <alignment horizontal="left"/>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0" xfId="0" applyFont="1" applyAlignment="1">
      <alignment horizontal="right"/>
    </xf>
    <xf numFmtId="164" fontId="2" fillId="0" borderId="38" xfId="0" applyNumberFormat="1" applyFont="1" applyBorder="1" applyAlignment="1">
      <alignment horizontal="center"/>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textRotation="90" wrapText="1"/>
    </xf>
    <xf numFmtId="0" fontId="2" fillId="0" borderId="8" xfId="0" applyFont="1" applyBorder="1" applyAlignment="1">
      <alignment horizontal="center" vertical="center" textRotation="90" wrapTex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0" xfId="0" applyFont="1" applyAlignment="1">
      <alignment horizontal="center"/>
    </xf>
    <xf numFmtId="0" fontId="2" fillId="0" borderId="15" xfId="0" applyFont="1" applyBorder="1" applyAlignment="1">
      <alignment horizontal="center" vertical="top"/>
    </xf>
    <xf numFmtId="164" fontId="3" fillId="0" borderId="38" xfId="0" applyNumberFormat="1" applyFont="1" applyBorder="1" applyAlignment="1">
      <alignment horizontal="left"/>
    </xf>
    <xf numFmtId="0" fontId="2" fillId="0" borderId="0" xfId="0" applyFont="1" applyAlignment="1">
      <alignment horizontal="center" vertical="justify"/>
    </xf>
    <xf numFmtId="164" fontId="2" fillId="0" borderId="28" xfId="0" applyNumberFormat="1" applyFont="1" applyBorder="1" applyAlignment="1">
      <alignment horizontal="left" vertical="top" wrapText="1"/>
    </xf>
    <xf numFmtId="164" fontId="2" fillId="0" borderId="29" xfId="0" applyNumberFormat="1" applyFont="1" applyBorder="1" applyAlignment="1">
      <alignment horizontal="left" vertical="top" wrapText="1"/>
    </xf>
    <xf numFmtId="164" fontId="2" fillId="0" borderId="20" xfId="0" applyNumberFormat="1" applyFont="1" applyBorder="1" applyAlignment="1">
      <alignment horizontal="left" vertical="top" wrapText="1"/>
    </xf>
    <xf numFmtId="164" fontId="2" fillId="0" borderId="21" xfId="0" applyNumberFormat="1" applyFont="1" applyBorder="1" applyAlignment="1">
      <alignment horizontal="left" vertical="top" wrapText="1"/>
    </xf>
    <xf numFmtId="164" fontId="2" fillId="0" borderId="6" xfId="0" applyNumberFormat="1" applyFont="1" applyBorder="1" applyAlignment="1">
      <alignment horizontal="left" vertical="top" wrapText="1"/>
    </xf>
    <xf numFmtId="164" fontId="2" fillId="0" borderId="47" xfId="0" applyNumberFormat="1" applyFont="1" applyBorder="1" applyAlignment="1">
      <alignment horizontal="left" vertical="top" wrapText="1"/>
    </xf>
    <xf numFmtId="165" fontId="2" fillId="0" borderId="1" xfId="0" applyNumberFormat="1" applyFont="1" applyBorder="1" applyAlignment="1">
      <alignment horizontal="left" wrapText="1"/>
    </xf>
    <xf numFmtId="164" fontId="2" fillId="0" borderId="32" xfId="0" applyNumberFormat="1" applyFont="1" applyBorder="1" applyAlignment="1">
      <alignment horizontal="left" vertical="top" wrapText="1"/>
    </xf>
    <xf numFmtId="164" fontId="2" fillId="0" borderId="33" xfId="0" applyNumberFormat="1" applyFont="1" applyBorder="1" applyAlignment="1">
      <alignment horizontal="left" vertical="top" wrapText="1"/>
    </xf>
    <xf numFmtId="0" fontId="2" fillId="0" borderId="1" xfId="0" applyFont="1" applyBorder="1" applyAlignment="1">
      <alignment horizontal="left" wrapText="1"/>
    </xf>
    <xf numFmtId="9" fontId="2" fillId="0" borderId="39" xfId="0" applyNumberFormat="1" applyFont="1" applyBorder="1" applyAlignment="1">
      <alignment horizontal="left"/>
    </xf>
    <xf numFmtId="9" fontId="2" fillId="0" borderId="0" xfId="0" applyNumberFormat="1" applyFont="1" applyAlignment="1">
      <alignment horizontal="left"/>
    </xf>
    <xf numFmtId="0" fontId="3" fillId="0" borderId="36" xfId="0" applyFont="1" applyBorder="1" applyAlignment="1">
      <alignment horizontal="right"/>
    </xf>
    <xf numFmtId="0" fontId="3" fillId="0" borderId="37" xfId="0" applyFont="1" applyBorder="1" applyAlignment="1">
      <alignment horizontal="right"/>
    </xf>
    <xf numFmtId="0" fontId="3" fillId="0" borderId="2" xfId="0" applyFont="1" applyBorder="1" applyAlignment="1">
      <alignment horizontal="right"/>
    </xf>
    <xf numFmtId="0" fontId="3" fillId="0" borderId="20" xfId="0" applyFont="1" applyBorder="1" applyAlignment="1">
      <alignment horizontal="right"/>
    </xf>
    <xf numFmtId="0" fontId="3" fillId="0" borderId="21"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3" fillId="0" borderId="5" xfId="0" applyFont="1" applyBorder="1" applyAlignment="1">
      <alignment horizontal="right"/>
    </xf>
    <xf numFmtId="0" fontId="3" fillId="0" borderId="28" xfId="0" applyFont="1" applyBorder="1" applyAlignment="1">
      <alignment horizontal="right"/>
    </xf>
    <xf numFmtId="0" fontId="3" fillId="0" borderId="29" xfId="0" applyFont="1" applyBorder="1" applyAlignment="1">
      <alignment horizontal="right"/>
    </xf>
    <xf numFmtId="0" fontId="3" fillId="0" borderId="31" xfId="0" applyFont="1" applyBorder="1" applyAlignment="1">
      <alignment horizontal="right"/>
    </xf>
    <xf numFmtId="0" fontId="3" fillId="0" borderId="32" xfId="0" applyFont="1" applyBorder="1" applyAlignment="1">
      <alignment horizontal="right"/>
    </xf>
    <xf numFmtId="0" fontId="3" fillId="0" borderId="33" xfId="0" applyFont="1" applyBorder="1" applyAlignment="1">
      <alignment horizontal="right"/>
    </xf>
    <xf numFmtId="0" fontId="3" fillId="0" borderId="3" xfId="0" applyFont="1" applyBorder="1" applyAlignment="1">
      <alignment horizontal="right"/>
    </xf>
    <xf numFmtId="164" fontId="2" fillId="0" borderId="1" xfId="0" applyNumberFormat="1" applyFont="1" applyBorder="1" applyAlignment="1">
      <alignment wrapText="1"/>
    </xf>
    <xf numFmtId="0" fontId="2" fillId="0" borderId="6" xfId="0" applyFont="1" applyBorder="1" applyAlignment="1">
      <alignment horizontal="right"/>
    </xf>
    <xf numFmtId="0" fontId="3" fillId="0" borderId="6" xfId="0" applyFont="1" applyBorder="1" applyAlignment="1">
      <alignment horizontal="right"/>
    </xf>
    <xf numFmtId="0" fontId="3" fillId="0" borderId="41" xfId="0" applyFont="1" applyBorder="1" applyAlignment="1">
      <alignment horizontal="right"/>
    </xf>
    <xf numFmtId="165" fontId="2" fillId="0" borderId="1" xfId="0" applyNumberFormat="1" applyFont="1" applyBorder="1" applyAlignment="1">
      <alignment wrapText="1"/>
    </xf>
    <xf numFmtId="164" fontId="3" fillId="0" borderId="1" xfId="0" applyNumberFormat="1" applyFont="1" applyBorder="1" applyAlignment="1">
      <alignment horizontal="center" vertical="center"/>
    </xf>
    <xf numFmtId="0" fontId="2" fillId="0" borderId="0" xfId="0" applyFont="1" applyAlignment="1">
      <alignment horizontal="center" vertical="center"/>
    </xf>
    <xf numFmtId="165" fontId="2" fillId="0" borderId="38" xfId="0" applyNumberFormat="1" applyFont="1" applyBorder="1" applyAlignment="1">
      <alignment horizontal="left" wrapText="1"/>
    </xf>
    <xf numFmtId="0" fontId="2" fillId="0" borderId="0" xfId="0" applyFont="1" applyAlignment="1">
      <alignment horizontal="center" vertical="center" wrapText="1"/>
    </xf>
    <xf numFmtId="2" fontId="2" fillId="0" borderId="0" xfId="0" applyNumberFormat="1" applyFont="1" applyAlignment="1">
      <alignment horizontal="right" vertical="center"/>
    </xf>
    <xf numFmtId="164" fontId="2" fillId="0" borderId="0" xfId="0" applyNumberFormat="1" applyFont="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42" xfId="3" applyFont="1" applyBorder="1" applyAlignment="1">
      <alignment horizontal="right" wrapText="1"/>
    </xf>
    <xf numFmtId="0" fontId="3" fillId="0" borderId="43" xfId="3" applyFont="1" applyBorder="1" applyAlignment="1">
      <alignment horizontal="right" wrapText="1"/>
    </xf>
    <xf numFmtId="0" fontId="3" fillId="0" borderId="44" xfId="3" applyFont="1" applyBorder="1" applyAlignment="1">
      <alignment horizontal="right" wrapText="1"/>
    </xf>
    <xf numFmtId="165" fontId="2" fillId="0" borderId="1" xfId="0" applyNumberFormat="1" applyFont="1" applyBorder="1" applyAlignment="1">
      <alignment horizontal="center" wrapText="1"/>
    </xf>
    <xf numFmtId="0" fontId="2" fillId="0" borderId="20"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26" xfId="0" applyFont="1" applyBorder="1" applyAlignment="1">
      <alignment horizontal="center" vertical="center"/>
    </xf>
    <xf numFmtId="0" fontId="2" fillId="0" borderId="20" xfId="0" applyFont="1" applyBorder="1" applyAlignment="1">
      <alignment horizontal="center" vertical="center" textRotation="90"/>
    </xf>
    <xf numFmtId="0" fontId="2" fillId="0" borderId="26" xfId="0" applyFont="1" applyBorder="1" applyAlignment="1">
      <alignment horizontal="center" vertical="center" textRotation="90"/>
    </xf>
    <xf numFmtId="0" fontId="2" fillId="0" borderId="21" xfId="0" applyFont="1" applyBorder="1" applyAlignment="1">
      <alignment horizontal="center" vertical="center" textRotation="90" wrapText="1"/>
    </xf>
    <xf numFmtId="0" fontId="2" fillId="0" borderId="27" xfId="0" applyFont="1" applyBorder="1" applyAlignment="1">
      <alignment horizontal="center" vertical="center" textRotation="90" wrapText="1"/>
    </xf>
    <xf numFmtId="0" fontId="2" fillId="0" borderId="19" xfId="0" applyFont="1" applyBorder="1" applyAlignment="1">
      <alignment horizontal="center" vertical="center"/>
    </xf>
    <xf numFmtId="0" fontId="2" fillId="0" borderId="3" xfId="0" applyFont="1" applyBorder="1" applyAlignment="1">
      <alignment horizontal="center" vertical="center"/>
    </xf>
    <xf numFmtId="2" fontId="2" fillId="25" borderId="7" xfId="0" applyNumberFormat="1" applyFont="1" applyFill="1" applyBorder="1" applyAlignment="1">
      <alignment horizontal="center" vertical="center"/>
    </xf>
  </cellXfs>
  <cellStyles count="82">
    <cellStyle name="20% - Accent1 2" xfId="8" xr:uid="{B582B8AE-8E7A-4226-AFC3-45C8AE22BB29}"/>
    <cellStyle name="20% - Accent2 2" xfId="9" xr:uid="{7C5CB8B0-5F3B-40F6-B015-8AAD34DA7F61}"/>
    <cellStyle name="20% - Accent3 2" xfId="10" xr:uid="{FB56F6F6-E452-4641-BB5F-FEA85FE7A397}"/>
    <cellStyle name="20% - Accent4 2" xfId="11" xr:uid="{A6EF186A-3304-49C6-BA14-AF295CC91290}"/>
    <cellStyle name="20% - Accent5 2" xfId="12" xr:uid="{E583477D-691D-4488-8535-FAA48C77B0AE}"/>
    <cellStyle name="20% - Accent6 2" xfId="13" xr:uid="{0EAE2366-7BCB-40A0-9DCF-D76CDF0B7CB1}"/>
    <cellStyle name="40% - Accent1 2" xfId="14" xr:uid="{A3964121-DDC0-4902-BC12-744D44A8CC57}"/>
    <cellStyle name="40% - Accent2 2" xfId="15" xr:uid="{F7D16F7B-BFDD-4691-9C11-72022F450D5D}"/>
    <cellStyle name="40% - Accent3 2" xfId="16" xr:uid="{340FAFEB-6812-4676-8C19-2D1066523A93}"/>
    <cellStyle name="40% - Accent4 2" xfId="17" xr:uid="{248260F7-9A76-4472-B632-D8D1FB37DF84}"/>
    <cellStyle name="40% - Accent5 2" xfId="18" xr:uid="{5DD5EDD2-06CC-46C2-A380-17A79088E073}"/>
    <cellStyle name="40% - Accent6 2" xfId="19" xr:uid="{4C50BE9E-5C68-47BB-979D-58B850D8C7D2}"/>
    <cellStyle name="60% - Accent1 2" xfId="20" xr:uid="{34045808-EE6E-4995-B67C-9C5D822AF7C3}"/>
    <cellStyle name="60% - Accent2 2" xfId="21" xr:uid="{44950DB9-11FD-4704-85A2-BAFFCBA33EC4}"/>
    <cellStyle name="60% - Accent3 2" xfId="22" xr:uid="{5B355152-1147-45B8-9B98-BDE4AF155786}"/>
    <cellStyle name="60% - Accent4 2" xfId="23" xr:uid="{EB8313D9-5230-446A-B6FC-140E8FE47EEF}"/>
    <cellStyle name="60% - Accent5 2" xfId="24" xr:uid="{66827E7E-4129-435B-AA72-289A26864EF8}"/>
    <cellStyle name="60% - Accent6 2" xfId="25" xr:uid="{330C40CD-8200-4573-9A22-4EACD197296C}"/>
    <cellStyle name="Accent1 2" xfId="26" xr:uid="{9D93F9C6-D6D6-4063-940F-7A389EB2EDFA}"/>
    <cellStyle name="Accent2 2" xfId="27" xr:uid="{81A68266-ADF8-48A8-81F2-19B1753AEA95}"/>
    <cellStyle name="Accent3 2" xfId="28" xr:uid="{C4ED0CB0-F0AF-4C15-8266-A8CE8B0596B2}"/>
    <cellStyle name="Accent4 2" xfId="29" xr:uid="{06CCEA1B-9587-4954-82F4-5837E11E331B}"/>
    <cellStyle name="Accent5 2" xfId="30" xr:uid="{CF71CACB-579C-474C-A537-6A5A59246578}"/>
    <cellStyle name="Accent6 2" xfId="31" xr:uid="{BC980A55-3AE5-4AC9-84C1-35BF5243F4D4}"/>
    <cellStyle name="Atdalītāji 2" xfId="32" xr:uid="{CE5A59E0-2F5C-40D3-A1A0-21BBDA3D2228}"/>
    <cellStyle name="Bad 2" xfId="33" xr:uid="{2E31C504-D923-4A10-9109-BEAABD924CE9}"/>
    <cellStyle name="Calculation 2" xfId="34" xr:uid="{E1A3901E-F958-40DC-96AA-FCC6E9C8EEB7}"/>
    <cellStyle name="Check Cell 2" xfId="35" xr:uid="{8D253AA5-5E37-4273-A24F-194AE59BA779}"/>
    <cellStyle name="Excel Built-in Normal" xfId="36" xr:uid="{47871AE5-D8C1-4E52-8CA4-1B5DD8E3144A}"/>
    <cellStyle name="Explanatory Text 2" xfId="37" xr:uid="{3547CAA9-C175-4B44-8D5C-A05CDB1B0648}"/>
    <cellStyle name="Good 2" xfId="38" xr:uid="{80A54139-CD43-4E01-A1C9-E4FEA98FC773}"/>
    <cellStyle name="Heading 1 2" xfId="39" xr:uid="{231DF66D-4710-4B10-82AC-675414C492F4}"/>
    <cellStyle name="Heading 2 2" xfId="40" xr:uid="{2144BE66-9637-40DB-A998-78001661E743}"/>
    <cellStyle name="Heading 3 2" xfId="41" xr:uid="{67C69247-C716-4BA7-86E2-B4928CD33FF1}"/>
    <cellStyle name="Heading 4 2" xfId="42" xr:uid="{CD5E42CE-357C-4B87-9349-824C7CDB813D}"/>
    <cellStyle name="Input 2" xfId="43" xr:uid="{414EB656-78D9-4F64-B317-2DF5CB4861A8}"/>
    <cellStyle name="Komats" xfId="4" builtinId="3"/>
    <cellStyle name="labi" xfId="44" xr:uid="{7C76D10B-32B6-4775-B4D6-A47898728893}"/>
    <cellStyle name="Lietojamais" xfId="45" xr:uid="{57F2BAF9-9E58-40BE-8638-6F455105DBAA}"/>
    <cellStyle name="Linked Cell 2" xfId="46" xr:uid="{B5FAB75C-6380-4EE9-8E45-E910E9EB8612}"/>
    <cellStyle name="Neutral 2" xfId="47" xr:uid="{45DA9C54-9CA1-43CB-89EF-2812E564E51F}"/>
    <cellStyle name="Normal 10" xfId="48" xr:uid="{3D3841AF-17B0-4CE4-A035-129656B5D859}"/>
    <cellStyle name="Normal 11" xfId="49" xr:uid="{CA97CB56-5618-4F55-A8EC-D1887FD0A874}"/>
    <cellStyle name="Normal 12" xfId="50" xr:uid="{CCF7D45F-67AA-4EC9-87BF-58B5052B030E}"/>
    <cellStyle name="Normal 13" xfId="6" xr:uid="{4D9E84FC-9AE9-4DFF-98A2-37470F2EA4FB}"/>
    <cellStyle name="Normal 14" xfId="7" xr:uid="{B18A858B-81ED-48C9-899B-EFC5F1DBCE72}"/>
    <cellStyle name="Normal 2" xfId="2" xr:uid="{7728D04F-492C-44E8-B42B-2D52765FDA4E}"/>
    <cellStyle name="Normal 2 2" xfId="51" xr:uid="{712681B2-9F06-40B2-933A-315D189AF228}"/>
    <cellStyle name="Normal 2 2 2" xfId="52" xr:uid="{7F0B45D1-B40D-407C-A7E5-0AD0E1089DDF}"/>
    <cellStyle name="Normal 2 3" xfId="53" xr:uid="{FE3CC161-E3B9-4342-8BFB-17E3429B212C}"/>
    <cellStyle name="Normal 2 4" xfId="54" xr:uid="{CFBA26B5-50C9-4FF3-B33B-A18A282EBF6A}"/>
    <cellStyle name="Normal 2_Vidus 5_VS_20120424" xfId="55" xr:uid="{9346FA08-A8B6-4845-84FD-EAF98B46E47B}"/>
    <cellStyle name="Normal 3" xfId="56" xr:uid="{B3507982-3CDB-4136-BFFE-D574A2F584FB}"/>
    <cellStyle name="Normal 4" xfId="57" xr:uid="{DA6455D1-E0BD-4435-AB10-9B9BF7C769DC}"/>
    <cellStyle name="Normal 4 2" xfId="58" xr:uid="{C8E52D8F-F4DE-48E4-9C04-F904A271401A}"/>
    <cellStyle name="Normal 5" xfId="59" xr:uid="{AEE0633A-4B27-422D-84EC-5AA851DB0CB6}"/>
    <cellStyle name="Normal 6" xfId="60" xr:uid="{1A7072A1-18BD-46A7-A6B5-DE2DB4888A28}"/>
    <cellStyle name="Normal 6 2" xfId="61" xr:uid="{269E84B6-0F12-4EEE-8E7D-2388FF18CB88}"/>
    <cellStyle name="Normal 6_APJOMI CENAS korigeta Vidus iela tame (14.11.2013)" xfId="62" xr:uid="{34B59600-2411-4623-BBEE-1FC7C5E5C56A}"/>
    <cellStyle name="Normal 7" xfId="63" xr:uid="{6638E191-A8D5-4EA8-B226-3517D9CEAB3D}"/>
    <cellStyle name="Normal 8" xfId="64" xr:uid="{F1A8F430-06C3-46E6-A721-F79E2C83274A}"/>
    <cellStyle name="Normal 8 2" xfId="65" xr:uid="{4AE84B2C-762C-4D99-9125-A61460A84205}"/>
    <cellStyle name="Normal 8_APJOMI CENAS korigeta Vidus iela tame (14.11.2013)" xfId="66" xr:uid="{7157FDBA-490B-49EB-B079-CDC7FF03AD0C}"/>
    <cellStyle name="Normal 9" xfId="67" xr:uid="{F9136C74-7941-4263-A82C-C58191BEFBDF}"/>
    <cellStyle name="Normal_TameTuristu5-2011-08-06" xfId="5" xr:uid="{F200CF91-2ABB-4FAC-91F2-84789C8F487C}"/>
    <cellStyle name="Note 2" xfId="68" xr:uid="{E80F092F-272D-4DC6-90DB-654DC291326D}"/>
    <cellStyle name="Output 2" xfId="69" xr:uid="{D7D3A5B7-4511-452F-8253-2BDE22B8B018}"/>
    <cellStyle name="Parastais 2" xfId="70" xr:uid="{256CD1EA-7E4C-4A6D-9F76-C692BC3A231D}"/>
    <cellStyle name="Parasts" xfId="0" builtinId="0"/>
    <cellStyle name="Parasts 5" xfId="71" xr:uid="{1DB23823-CF1B-4BDD-AF1B-87EB747D1E67}"/>
    <cellStyle name="Percent 2" xfId="72" xr:uid="{4F7BADF1-EDA4-4468-A3B7-06E2F96F73AA}"/>
    <cellStyle name="Percent 3" xfId="73" xr:uid="{E6FCE024-6376-4FB5-9D24-E273A5EBFD91}"/>
    <cellStyle name="Percent 4" xfId="74" xr:uid="{3AE29B69-5EBD-4616-A6FA-C712B0FECED8}"/>
    <cellStyle name="Style 1" xfId="75" xr:uid="{DE14F8F6-3CD7-4E30-A5DA-730B15DD9E5C}"/>
    <cellStyle name="Style 1 2" xfId="76" xr:uid="{B78A80C1-4503-47CF-80A3-756EE1014E89}"/>
    <cellStyle name="Title 2" xfId="77" xr:uid="{5FCB9CB0-E3CB-4CAF-BB19-6B56760B19D4}"/>
    <cellStyle name="Total 2" xfId="78" xr:uid="{17B6F3CF-96BA-4419-823F-3503E2F69DE5}"/>
    <cellStyle name="Warning Text 2" xfId="79" xr:uid="{25B8460E-978F-429C-BDA6-0ECE8B23077B}"/>
    <cellStyle name="Обычный_2009-04-27_PED IESN" xfId="80" xr:uid="{0B186449-E065-4962-AAB9-0D9965972746}"/>
    <cellStyle name="Обычный_33. OZOLNIEKU NOVADA DOME_OZO SKOLA_TELPU, GAITENU, KAPNU TELPU REMONTS_TAME_VADIMS_2011_02_25_melnraksts" xfId="1" xr:uid="{27B8B69A-03D4-40B4-A3C8-7514A8074FD9}"/>
    <cellStyle name="Обычный_saulkrasti_tame" xfId="3" xr:uid="{EF826793-B516-42BF-A9FE-745B5EE737D9}"/>
    <cellStyle name="Стиль 1" xfId="81" xr:uid="{96976A2A-3A69-46B3-8687-513182BD0948}"/>
  </cellStyles>
  <dxfs count="352">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4</xdr:col>
      <xdr:colOff>133350</xdr:colOff>
      <xdr:row>33</xdr:row>
      <xdr:rowOff>364434</xdr:rowOff>
    </xdr:from>
    <xdr:to>
      <xdr:col>4</xdr:col>
      <xdr:colOff>142875</xdr:colOff>
      <xdr:row>33</xdr:row>
      <xdr:rowOff>364434</xdr:rowOff>
    </xdr:to>
    <xdr:sp macro="" textlink="">
      <xdr:nvSpPr>
        <xdr:cNvPr id="2" name="Freeform 6">
          <a:extLst>
            <a:ext uri="{FF2B5EF4-FFF2-40B4-BE49-F238E27FC236}">
              <a16:creationId xmlns:a16="http://schemas.microsoft.com/office/drawing/2014/main" id="{002AC14F-7003-49C5-A782-3FD0C7E6DC5E}"/>
            </a:ext>
          </a:extLst>
        </xdr:cNvPr>
        <xdr:cNvSpPr>
          <a:spLocks/>
        </xdr:cNvSpPr>
      </xdr:nvSpPr>
      <xdr:spPr bwMode="auto">
        <a:xfrm>
          <a:off x="3743325" y="9451284"/>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133350</xdr:colOff>
      <xdr:row>33</xdr:row>
      <xdr:rowOff>364434</xdr:rowOff>
    </xdr:from>
    <xdr:to>
      <xdr:col>4</xdr:col>
      <xdr:colOff>142875</xdr:colOff>
      <xdr:row>33</xdr:row>
      <xdr:rowOff>364434</xdr:rowOff>
    </xdr:to>
    <xdr:sp macro="" textlink="">
      <xdr:nvSpPr>
        <xdr:cNvPr id="3" name="Freeform 284">
          <a:extLst>
            <a:ext uri="{FF2B5EF4-FFF2-40B4-BE49-F238E27FC236}">
              <a16:creationId xmlns:a16="http://schemas.microsoft.com/office/drawing/2014/main" id="{814B56D2-2407-4FAF-9A8C-6AD209530465}"/>
            </a:ext>
          </a:extLst>
        </xdr:cNvPr>
        <xdr:cNvSpPr>
          <a:spLocks/>
        </xdr:cNvSpPr>
      </xdr:nvSpPr>
      <xdr:spPr bwMode="auto">
        <a:xfrm>
          <a:off x="3743325" y="9451284"/>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1430-5C93-4B79-A831-5D55A3D25B3D}">
  <sheetPr codeName="Sheet1">
    <tabColor theme="8"/>
  </sheetPr>
  <dimension ref="A2:C35"/>
  <sheetViews>
    <sheetView tabSelected="1" workbookViewId="0">
      <selection activeCell="L36" sqref="L36"/>
    </sheetView>
  </sheetViews>
  <sheetFormatPr defaultRowHeight="11.25"/>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c r="C2" s="2" t="s">
        <v>0</v>
      </c>
    </row>
    <row r="3" spans="1:3">
      <c r="A3" s="2"/>
      <c r="B3" s="3"/>
      <c r="C3" s="3"/>
    </row>
    <row r="4" spans="1:3">
      <c r="B4" s="249" t="s">
        <v>1</v>
      </c>
      <c r="C4" s="249"/>
    </row>
    <row r="5" spans="1:3">
      <c r="A5" s="2"/>
      <c r="B5" s="2"/>
      <c r="C5" s="2"/>
    </row>
    <row r="6" spans="1:3">
      <c r="C6" s="4" t="s">
        <v>2</v>
      </c>
    </row>
    <row r="8" spans="1:3">
      <c r="B8" s="250" t="s">
        <v>3</v>
      </c>
      <c r="C8" s="250"/>
    </row>
    <row r="11" spans="1:3">
      <c r="B11" s="2" t="s">
        <v>4</v>
      </c>
    </row>
    <row r="12" spans="1:3">
      <c r="B12" s="68" t="s">
        <v>64</v>
      </c>
    </row>
    <row r="13" spans="1:3">
      <c r="A13" s="4" t="s">
        <v>5</v>
      </c>
      <c r="B13" s="254" t="s">
        <v>194</v>
      </c>
      <c r="C13" s="254"/>
    </row>
    <row r="14" spans="1:3">
      <c r="A14" s="4" t="s">
        <v>6</v>
      </c>
      <c r="B14" s="255" t="s">
        <v>195</v>
      </c>
      <c r="C14" s="255"/>
    </row>
    <row r="15" spans="1:3">
      <c r="A15" s="4" t="s">
        <v>7</v>
      </c>
      <c r="B15" s="255" t="s">
        <v>382</v>
      </c>
      <c r="C15" s="255"/>
    </row>
    <row r="16" spans="1:3">
      <c r="A16" s="4" t="s">
        <v>8</v>
      </c>
      <c r="B16" s="256" t="s">
        <v>385</v>
      </c>
      <c r="C16" s="256"/>
    </row>
    <row r="17" spans="1:3" ht="12" thickBot="1"/>
    <row r="18" spans="1:3">
      <c r="A18" s="5" t="s">
        <v>9</v>
      </c>
      <c r="B18" s="6" t="s">
        <v>10</v>
      </c>
      <c r="C18" s="7" t="s">
        <v>11</v>
      </c>
    </row>
    <row r="19" spans="1:3">
      <c r="A19" s="64">
        <v>1</v>
      </c>
      <c r="B19" s="9" t="s">
        <v>196</v>
      </c>
      <c r="C19" s="10">
        <f>'Kops a+c+n'!E53</f>
        <v>0</v>
      </c>
    </row>
    <row r="20" spans="1:3">
      <c r="A20" s="154">
        <v>2</v>
      </c>
      <c r="B20" s="153" t="s">
        <v>387</v>
      </c>
      <c r="C20" s="338">
        <f>ROUND(C19*0.03,2)</f>
        <v>0</v>
      </c>
    </row>
    <row r="21" spans="1:3">
      <c r="A21" s="155"/>
      <c r="B21" s="9"/>
      <c r="C21" s="13"/>
    </row>
    <row r="22" spans="1:3">
      <c r="A22" s="8"/>
      <c r="B22" s="9"/>
      <c r="C22" s="13"/>
    </row>
    <row r="23" spans="1:3">
      <c r="A23" s="8"/>
      <c r="B23" s="9"/>
      <c r="C23" s="13"/>
    </row>
    <row r="24" spans="1:3" ht="12" thickBot="1">
      <c r="A24" s="53"/>
      <c r="B24" s="54"/>
      <c r="C24" s="55"/>
    </row>
    <row r="25" spans="1:3" ht="12" thickBot="1">
      <c r="A25" s="14"/>
      <c r="B25" s="15" t="s">
        <v>12</v>
      </c>
      <c r="C25" s="16">
        <f>SUM(C19:C24)</f>
        <v>0</v>
      </c>
    </row>
    <row r="26" spans="1:3" ht="12" thickBot="1">
      <c r="B26" s="17"/>
      <c r="C26" s="18"/>
    </row>
    <row r="27" spans="1:3" ht="12" thickBot="1">
      <c r="A27" s="251" t="s">
        <v>13</v>
      </c>
      <c r="B27" s="252"/>
      <c r="C27" s="19">
        <f>ROUND(C25*21%,2)</f>
        <v>0</v>
      </c>
    </row>
    <row r="30" spans="1:3">
      <c r="A30" s="1" t="s">
        <v>14</v>
      </c>
      <c r="B30" s="253"/>
      <c r="C30" s="253"/>
    </row>
    <row r="31" spans="1:3">
      <c r="B31" s="248" t="s">
        <v>15</v>
      </c>
      <c r="C31" s="248"/>
    </row>
    <row r="33" spans="1:3">
      <c r="A33" s="1" t="s">
        <v>16</v>
      </c>
      <c r="B33" s="93"/>
      <c r="C33" s="20"/>
    </row>
    <row r="34" spans="1:3">
      <c r="A34" s="20"/>
      <c r="B34" s="20"/>
      <c r="C34" s="20"/>
    </row>
    <row r="35" spans="1:3">
      <c r="A35" s="1" t="s">
        <v>386</v>
      </c>
    </row>
  </sheetData>
  <mergeCells count="9">
    <mergeCell ref="B31:C31"/>
    <mergeCell ref="B4:C4"/>
    <mergeCell ref="B8:C8"/>
    <mergeCell ref="A27:B27"/>
    <mergeCell ref="B30:C30"/>
    <mergeCell ref="B13:C13"/>
    <mergeCell ref="B14:C14"/>
    <mergeCell ref="B15:C15"/>
    <mergeCell ref="B16:C16"/>
  </mergeCells>
  <conditionalFormatting sqref="A35">
    <cfRule type="cellIs" dxfId="351" priority="1" operator="equal">
      <formula>"Tāme sastādīta 20__. gada __. _________"</formula>
    </cfRule>
  </conditionalFormatting>
  <conditionalFormatting sqref="A19:B19">
    <cfRule type="cellIs" dxfId="350" priority="5" operator="equal">
      <formula>0</formula>
    </cfRule>
  </conditionalFormatting>
  <conditionalFormatting sqref="B13:B16">
    <cfRule type="cellIs" dxfId="349" priority="6" operator="equal">
      <formula>0</formula>
    </cfRule>
  </conditionalFormatting>
  <conditionalFormatting sqref="B33">
    <cfRule type="cellIs" dxfId="348" priority="2" operator="equal">
      <formula>0</formula>
    </cfRule>
  </conditionalFormatting>
  <conditionalFormatting sqref="B30:C30">
    <cfRule type="cellIs" dxfId="347" priority="3" operator="equal">
      <formula>0</formula>
    </cfRule>
  </conditionalFormatting>
  <conditionalFormatting sqref="C19 C25 C27">
    <cfRule type="cellIs" dxfId="346" priority="4" operator="equal">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59D-F869-4E97-AC33-A47FF5FD00BA}">
  <sheetPr codeName="Sheet8">
    <tabColor rgb="FFC00000"/>
  </sheetPr>
  <dimension ref="A1:P37"/>
  <sheetViews>
    <sheetView topLeftCell="A11" workbookViewId="0">
      <selection activeCell="O25" sqref="O25"/>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'1a+c+n'!D1</f>
        <v>1</v>
      </c>
      <c r="E1" s="26"/>
      <c r="F1" s="26"/>
      <c r="G1" s="26"/>
      <c r="H1" s="26"/>
      <c r="I1" s="26"/>
      <c r="J1" s="26"/>
      <c r="N1" s="30"/>
      <c r="O1" s="31"/>
      <c r="P1" s="32"/>
    </row>
    <row r="2" spans="1:16">
      <c r="A2" s="33"/>
      <c r="B2" s="33"/>
      <c r="C2" s="316" t="str">
        <f>'1a+c+n'!C2:I2</f>
        <v>Būvlaukuma sagatavošana</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45</v>
      </c>
      <c r="B9" s="319"/>
      <c r="C9" s="319"/>
      <c r="D9" s="319"/>
      <c r="E9" s="319"/>
      <c r="F9" s="319"/>
      <c r="G9" s="35"/>
      <c r="H9" s="35"/>
      <c r="I9" s="35"/>
      <c r="J9" s="320" t="s">
        <v>46</v>
      </c>
      <c r="K9" s="320"/>
      <c r="L9" s="320"/>
      <c r="M9" s="320"/>
      <c r="N9" s="321">
        <f>P25</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128" t="s">
        <v>61</v>
      </c>
    </row>
    <row r="14" spans="1:16" ht="22.5">
      <c r="A14" s="63">
        <f>IF(P14=0,0,IF(COUNTBLANK(P14)=1,0,COUNTA($P$14:P14)))</f>
        <v>0</v>
      </c>
      <c r="B14" s="27" t="str">
        <f>IF($C$4="Attiecināmās izmaksas",IF('1a+c+n'!$Q14="A",'1a+c+n'!B14,0))</f>
        <v>03-00000</v>
      </c>
      <c r="C14" s="78" t="str">
        <f>IF($C$4="Attiecināmās izmaksas",IF('1a+c+n'!$Q14="A",'1a+c+n'!C14,0))</f>
        <v>Būvlaukuma nožogošana ar pagaidu nožogojumu, t.sk. Vārti, noma</v>
      </c>
      <c r="D14" s="27" t="str">
        <f>IF($C$4="Attiecināmās izmaksas",IF('1a+c+n'!$Q14="A",'1a+c+n'!D14,0))</f>
        <v>tm</v>
      </c>
      <c r="E14" s="57"/>
      <c r="F14" s="79"/>
      <c r="G14" s="27">
        <f>IF($C$4="Attiecināmās izmaksas",IF('1a+c+n'!$Q14="A",'1a+c+n'!G14,0))</f>
        <v>0</v>
      </c>
      <c r="H14" s="27">
        <f>IF($C$4="Attiecināmās izmaksas",IF('1a+c+n'!$Q14="A",'1a+c+n'!H14,0))</f>
        <v>0</v>
      </c>
      <c r="I14" s="27"/>
      <c r="J14" s="27"/>
      <c r="K14" s="57">
        <f>IF($C$4="Attiecināmās izmaksas",IF('1a+c+n'!$Q14="A",'1a+c+n'!K14,0))</f>
        <v>0</v>
      </c>
      <c r="L14" s="79">
        <f>IF($C$4="Attiecināmās izmaksas",IF('1a+c+n'!$Q14="A",'1a+c+n'!L14,0))</f>
        <v>0</v>
      </c>
      <c r="M14" s="27">
        <f>IF($C$4="Attiecināmās izmaksas",IF('1a+c+n'!$Q14="A",'1a+c+n'!M14,0))</f>
        <v>0</v>
      </c>
      <c r="N14" s="27">
        <f>IF($C$4="Attiecināmās izmaksas",IF('1a+c+n'!$Q14="A",'1a+c+n'!N14,0))</f>
        <v>0</v>
      </c>
      <c r="O14" s="27">
        <f>IF($C$4="Attiecināmās izmaksas",IF('1a+c+n'!$Q14="A",'1a+c+n'!O14,0))</f>
        <v>0</v>
      </c>
      <c r="P14" s="57">
        <f>IF($C$4="Attiecināmās izmaksas",IF('1a+c+n'!$Q14="A",'1a+c+n'!P14,0))</f>
        <v>0</v>
      </c>
    </row>
    <row r="15" spans="1:16" ht="22.5">
      <c r="A15" s="64">
        <f>IF(P15=0,0,IF(COUNTBLANK(P15)=1,0,COUNTA($P$14:P15)))</f>
        <v>0</v>
      </c>
      <c r="B15" s="28" t="str">
        <f>IF($C$4="Attiecināmās izmaksas",IF('1a+c+n'!$Q15="A",'1a+c+n'!B15,0))</f>
        <v>03-00000</v>
      </c>
      <c r="C15" s="80" t="str">
        <f>IF($C$4="Attiecināmās izmaksas",IF('1a+c+n'!$Q15="A",'1a+c+n'!C15,0))</f>
        <v>Brīdinājuma zīmju uzstādīšana</v>
      </c>
      <c r="D15" s="28" t="str">
        <f>IF($C$4="Attiecināmās izmaksas",IF('1a+c+n'!$Q15="A",'1a+c+n'!D15,0))</f>
        <v>kompl</v>
      </c>
      <c r="E15" s="59"/>
      <c r="F15" s="81"/>
      <c r="G15" s="28"/>
      <c r="H15" s="28">
        <f>IF($C$4="Attiecināmās izmaksas",IF('1a+c+n'!$Q15="A",'1a+c+n'!H15,0))</f>
        <v>0</v>
      </c>
      <c r="I15" s="28"/>
      <c r="J15" s="28"/>
      <c r="K15" s="59">
        <f>IF($C$4="Attiecināmās izmaksas",IF('1a+c+n'!$Q15="A",'1a+c+n'!K15,0))</f>
        <v>0</v>
      </c>
      <c r="L15" s="81">
        <f>IF($C$4="Attiecināmās izmaksas",IF('1a+c+n'!$Q15="A",'1a+c+n'!L15,0))</f>
        <v>0</v>
      </c>
      <c r="M15" s="28">
        <f>IF($C$4="Attiecināmās izmaksas",IF('1a+c+n'!$Q15="A",'1a+c+n'!M15,0))</f>
        <v>0</v>
      </c>
      <c r="N15" s="28">
        <f>IF($C$4="Attiecināmās izmaksas",IF('1a+c+n'!$Q15="A",'1a+c+n'!N15,0))</f>
        <v>0</v>
      </c>
      <c r="O15" s="28">
        <f>IF($C$4="Attiecināmās izmaksas",IF('1a+c+n'!$Q15="A",'1a+c+n'!O15,0))</f>
        <v>0</v>
      </c>
      <c r="P15" s="59">
        <f>IF($C$4="Attiecināmās izmaksas",IF('1a+c+n'!$Q15="A",'1a+c+n'!P15,0))</f>
        <v>0</v>
      </c>
    </row>
    <row r="16" spans="1:16" ht="22.5">
      <c r="A16" s="64">
        <f>IF(P16=0,0,IF(COUNTBLANK(P16)=1,0,COUNTA($P$14:P16)))</f>
        <v>0</v>
      </c>
      <c r="B16" s="28" t="str">
        <f>IF($C$4="Attiecināmās izmaksas",IF('1a+c+n'!$Q16="A",'1a+c+n'!B16,0))</f>
        <v>03-00000</v>
      </c>
      <c r="C16" s="80" t="str">
        <f>IF($C$4="Attiecināmās izmaksas",IF('1a+c+n'!$Q16="A",'1a+c+n'!C16,0))</f>
        <v>Strādnieku sadzīves vagoniņš un instrumentu noliktava 10,00 m2</v>
      </c>
      <c r="D16" s="28" t="str">
        <f>IF($C$4="Attiecināmās izmaksas",IF('1a+c+n'!$Q16="A",'1a+c+n'!D16,0))</f>
        <v>gab</v>
      </c>
      <c r="E16" s="59"/>
      <c r="F16" s="81"/>
      <c r="G16" s="28"/>
      <c r="H16" s="28">
        <f>IF($C$4="Attiecināmās izmaksas",IF('1a+c+n'!$Q16="A",'1a+c+n'!H16,0))</f>
        <v>0</v>
      </c>
      <c r="I16" s="28"/>
      <c r="J16" s="28"/>
      <c r="K16" s="59">
        <f>IF($C$4="Attiecināmās izmaksas",IF('1a+c+n'!$Q16="A",'1a+c+n'!K16,0))</f>
        <v>0</v>
      </c>
      <c r="L16" s="81">
        <f>IF($C$4="Attiecināmās izmaksas",IF('1a+c+n'!$Q16="A",'1a+c+n'!L16,0))</f>
        <v>0</v>
      </c>
      <c r="M16" s="28">
        <f>IF($C$4="Attiecināmās izmaksas",IF('1a+c+n'!$Q16="A",'1a+c+n'!M16,0))</f>
        <v>0</v>
      </c>
      <c r="N16" s="28">
        <f>IF($C$4="Attiecināmās izmaksas",IF('1a+c+n'!$Q16="A",'1a+c+n'!N16,0))</f>
        <v>0</v>
      </c>
      <c r="O16" s="28">
        <f>IF($C$4="Attiecināmās izmaksas",IF('1a+c+n'!$Q16="A",'1a+c+n'!O16,0))</f>
        <v>0</v>
      </c>
      <c r="P16" s="59">
        <f>IF($C$4="Attiecināmās izmaksas",IF('1a+c+n'!$Q16="A",'1a+c+n'!P16,0))</f>
        <v>0</v>
      </c>
    </row>
    <row r="17" spans="1:16" ht="22.5">
      <c r="A17" s="64">
        <f>IF(P17=0,0,IF(COUNTBLANK(P17)=1,0,COUNTA($P$14:P17)))</f>
        <v>0</v>
      </c>
      <c r="B17" s="28" t="str">
        <f>IF($C$4="Attiecināmās izmaksas",IF('1a+c+n'!$Q17="A",'1a+c+n'!B17,0))</f>
        <v>03-00000</v>
      </c>
      <c r="C17" s="80" t="str">
        <f>IF($C$4="Attiecināmās izmaksas",IF('1a+c+n'!$Q17="A",'1a+c+n'!C17,0))</f>
        <v>BIO tualete</v>
      </c>
      <c r="D17" s="28" t="str">
        <f>IF($C$4="Attiecināmās izmaksas",IF('1a+c+n'!$Q17="A",'1a+c+n'!D17,0))</f>
        <v>gab</v>
      </c>
      <c r="E17" s="59"/>
      <c r="F17" s="81"/>
      <c r="G17" s="28"/>
      <c r="H17" s="28">
        <f>IF($C$4="Attiecināmās izmaksas",IF('1a+c+n'!$Q17="A",'1a+c+n'!H17,0))</f>
        <v>0</v>
      </c>
      <c r="I17" s="28"/>
      <c r="J17" s="28"/>
      <c r="K17" s="59">
        <f>IF($C$4="Attiecināmās izmaksas",IF('1a+c+n'!$Q17="A",'1a+c+n'!K17,0))</f>
        <v>0</v>
      </c>
      <c r="L17" s="81">
        <f>IF($C$4="Attiecināmās izmaksas",IF('1a+c+n'!$Q17="A",'1a+c+n'!L17,0))</f>
        <v>0</v>
      </c>
      <c r="M17" s="28">
        <f>IF($C$4="Attiecināmās izmaksas",IF('1a+c+n'!$Q17="A",'1a+c+n'!M17,0))</f>
        <v>0</v>
      </c>
      <c r="N17" s="28">
        <f>IF($C$4="Attiecināmās izmaksas",IF('1a+c+n'!$Q17="A",'1a+c+n'!N17,0))</f>
        <v>0</v>
      </c>
      <c r="O17" s="28">
        <f>IF($C$4="Attiecināmās izmaksas",IF('1a+c+n'!$Q17="A",'1a+c+n'!O17,0))</f>
        <v>0</v>
      </c>
      <c r="P17" s="59">
        <f>IF($C$4="Attiecināmās izmaksas",IF('1a+c+n'!$Q17="A",'1a+c+n'!P17,0))</f>
        <v>0</v>
      </c>
    </row>
    <row r="18" spans="1:16" ht="22.5">
      <c r="A18" s="64">
        <f>IF(P18=0,0,IF(COUNTBLANK(P18)=1,0,COUNTA($P$14:P18)))</f>
        <v>0</v>
      </c>
      <c r="B18" s="28" t="str">
        <f>IF($C$4="Attiecināmās izmaksas",IF('1a+c+n'!$Q18="A",'1a+c+n'!B18,0))</f>
        <v>03-00000</v>
      </c>
      <c r="C18" s="80" t="str">
        <f>IF($C$4="Attiecināmās izmaksas",IF('1a+c+n'!$Q18="A",'1a+c+n'!C18,0))</f>
        <v>Būvlaukuma ugunsdzēsības komplekts (ugunsdzēsības stends, ugunsdzēsības aparāti)</v>
      </c>
      <c r="D18" s="28" t="str">
        <f>IF($C$4="Attiecināmās izmaksas",IF('1a+c+n'!$Q18="A",'1a+c+n'!D18,0))</f>
        <v>kompl</v>
      </c>
      <c r="E18" s="59"/>
      <c r="F18" s="81"/>
      <c r="G18" s="28"/>
      <c r="H18" s="28">
        <f>IF($C$4="Attiecināmās izmaksas",IF('1a+c+n'!$Q18="A",'1a+c+n'!H18,0))</f>
        <v>0</v>
      </c>
      <c r="I18" s="28"/>
      <c r="J18" s="28"/>
      <c r="K18" s="59">
        <f>IF($C$4="Attiecināmās izmaksas",IF('1a+c+n'!$Q18="A",'1a+c+n'!K18,0))</f>
        <v>0</v>
      </c>
      <c r="L18" s="81">
        <f>IF($C$4="Attiecināmās izmaksas",IF('1a+c+n'!$Q18="A",'1a+c+n'!L18,0))</f>
        <v>0</v>
      </c>
      <c r="M18" s="28">
        <f>IF($C$4="Attiecināmās izmaksas",IF('1a+c+n'!$Q18="A",'1a+c+n'!M18,0))</f>
        <v>0</v>
      </c>
      <c r="N18" s="28">
        <f>IF($C$4="Attiecināmās izmaksas",IF('1a+c+n'!$Q18="A",'1a+c+n'!N18,0))</f>
        <v>0</v>
      </c>
      <c r="O18" s="28">
        <f>IF($C$4="Attiecināmās izmaksas",IF('1a+c+n'!$Q18="A",'1a+c+n'!O18,0))</f>
        <v>0</v>
      </c>
      <c r="P18" s="59">
        <f>IF($C$4="Attiecināmās izmaksas",IF('1a+c+n'!$Q18="A",'1a+c+n'!P18,0))</f>
        <v>0</v>
      </c>
    </row>
    <row r="19" spans="1:16" ht="22.5">
      <c r="A19" s="64">
        <f>IF(P19=0,0,IF(COUNTBLANK(P19)=1,0,COUNTA($P$14:P19)))</f>
        <v>0</v>
      </c>
      <c r="B19" s="28" t="str">
        <f>IF($C$4="Attiecināmās izmaksas",IF('1a+c+n'!$Q19="A",'1a+c+n'!B19,0))</f>
        <v>03-00000</v>
      </c>
      <c r="C19" s="80" t="str">
        <f>IF($C$4="Attiecināmās izmaksas",IF('1a+c+n'!$Q19="A",'1a+c+n'!C19,0))</f>
        <v>Būvgružu konteinera noma, t.sk. Novietošana un aizvešana</v>
      </c>
      <c r="D19" s="28" t="str">
        <f>IF($C$4="Attiecināmās izmaksas",IF('1a+c+n'!$Q19="A",'1a+c+n'!D19,0))</f>
        <v>mēneši</v>
      </c>
      <c r="E19" s="59"/>
      <c r="F19" s="81"/>
      <c r="G19" s="28"/>
      <c r="H19" s="28">
        <f>IF($C$4="Attiecināmās izmaksas",IF('1a+c+n'!$Q19="A",'1a+c+n'!H19,0))</f>
        <v>0</v>
      </c>
      <c r="I19" s="28"/>
      <c r="J19" s="28"/>
      <c r="K19" s="59">
        <f>IF($C$4="Attiecināmās izmaksas",IF('1a+c+n'!$Q19="A",'1a+c+n'!K19,0))</f>
        <v>0</v>
      </c>
      <c r="L19" s="81">
        <f>IF($C$4="Attiecināmās izmaksas",IF('1a+c+n'!$Q19="A",'1a+c+n'!L19,0))</f>
        <v>0</v>
      </c>
      <c r="M19" s="28">
        <f>IF($C$4="Attiecināmās izmaksas",IF('1a+c+n'!$Q19="A",'1a+c+n'!M19,0))</f>
        <v>0</v>
      </c>
      <c r="N19" s="28">
        <f>IF($C$4="Attiecināmās izmaksas",IF('1a+c+n'!$Q19="A",'1a+c+n'!N19,0))</f>
        <v>0</v>
      </c>
      <c r="O19" s="28">
        <f>IF($C$4="Attiecināmās izmaksas",IF('1a+c+n'!$Q19="A",'1a+c+n'!O19,0))</f>
        <v>0</v>
      </c>
      <c r="P19" s="59">
        <f>IF($C$4="Attiecināmās izmaksas",IF('1a+c+n'!$Q19="A",'1a+c+n'!P19,0))</f>
        <v>0</v>
      </c>
    </row>
    <row r="20" spans="1:16" ht="22.5">
      <c r="A20" s="64">
        <f>IF(P20=0,0,IF(COUNTBLANK(P20)=1,0,COUNTA($P$14:P20)))</f>
        <v>0</v>
      </c>
      <c r="B20" s="28" t="str">
        <f>IF($C$4="Attiecināmās izmaksas",IF('1a+c+n'!$Q20="A",'1a+c+n'!B20,0))</f>
        <v>03-00000</v>
      </c>
      <c r="C20" s="80" t="str">
        <f>IF($C$4="Attiecināmās izmaksas",IF('1a+c+n'!$Q20="A",'1a+c+n'!C20,0))</f>
        <v>Sastatņu montāža, t.sk. norobežošana ar celtniecības tīklu, demontāža, noma</v>
      </c>
      <c r="D20" s="28" t="str">
        <f>IF($C$4="Attiecināmās izmaksas",IF('1a+c+n'!$Q20="A",'1a+c+n'!D20,0))</f>
        <v>m2</v>
      </c>
      <c r="E20" s="59"/>
      <c r="F20" s="81"/>
      <c r="G20" s="28"/>
      <c r="H20" s="28">
        <f>IF($C$4="Attiecināmās izmaksas",IF('1a+c+n'!$Q20="A",'1a+c+n'!H20,0))</f>
        <v>0</v>
      </c>
      <c r="I20" s="28"/>
      <c r="J20" s="28"/>
      <c r="K20" s="59">
        <f>IF($C$4="Attiecināmās izmaksas",IF('1a+c+n'!$Q20="A",'1a+c+n'!K20,0))</f>
        <v>0</v>
      </c>
      <c r="L20" s="81">
        <f>IF($C$4="Attiecināmās izmaksas",IF('1a+c+n'!$Q20="A",'1a+c+n'!L20,0))</f>
        <v>0</v>
      </c>
      <c r="M20" s="28">
        <f>IF($C$4="Attiecināmās izmaksas",IF('1a+c+n'!$Q20="A",'1a+c+n'!M20,0))</f>
        <v>0</v>
      </c>
      <c r="N20" s="28">
        <f>IF($C$4="Attiecināmās izmaksas",IF('1a+c+n'!$Q20="A",'1a+c+n'!N20,0))</f>
        <v>0</v>
      </c>
      <c r="O20" s="28">
        <f>IF($C$4="Attiecināmās izmaksas",IF('1a+c+n'!$Q20="A",'1a+c+n'!O20,0))</f>
        <v>0</v>
      </c>
      <c r="P20" s="59">
        <f>IF($C$4="Attiecināmās izmaksas",IF('1a+c+n'!$Q20="A",'1a+c+n'!P20,0))</f>
        <v>0</v>
      </c>
    </row>
    <row r="21" spans="1:16" ht="22.5">
      <c r="A21" s="64">
        <f>IF(P21=0,0,IF(COUNTBLANK(P21)=1,0,COUNTA($P$14:P21)))</f>
        <v>0</v>
      </c>
      <c r="B21" s="28" t="str">
        <f>IF($C$4="Attiecināmās izmaksas",IF('1a+c+n'!$Q21="A",'1a+c+n'!B21,0))</f>
        <v>03-00000</v>
      </c>
      <c r="C21" s="80" t="str">
        <f>IF($C$4="Attiecināmās izmaksas",IF('1a+c+n'!$Q21="A",'1a+c+n'!C21,0))</f>
        <v>Ieejas mezglu koka nojumju izveidošana</v>
      </c>
      <c r="D21" s="28" t="str">
        <f>IF($C$4="Attiecināmās izmaksas",IF('1a+c+n'!$Q21="A",'1a+c+n'!D21,0))</f>
        <v>gab</v>
      </c>
      <c r="E21" s="59"/>
      <c r="F21" s="81"/>
      <c r="G21" s="28"/>
      <c r="H21" s="28">
        <f>IF($C$4="Attiecināmās izmaksas",IF('1a+c+n'!$Q21="A",'1a+c+n'!H21,0))</f>
        <v>0</v>
      </c>
      <c r="I21" s="28"/>
      <c r="J21" s="28"/>
      <c r="K21" s="59">
        <f>IF($C$4="Attiecināmās izmaksas",IF('1a+c+n'!$Q21="A",'1a+c+n'!K21,0))</f>
        <v>0</v>
      </c>
      <c r="L21" s="81">
        <f>IF($C$4="Attiecināmās izmaksas",IF('1a+c+n'!$Q21="A",'1a+c+n'!L21,0))</f>
        <v>0</v>
      </c>
      <c r="M21" s="28">
        <f>IF($C$4="Attiecināmās izmaksas",IF('1a+c+n'!$Q21="A",'1a+c+n'!M21,0))</f>
        <v>0</v>
      </c>
      <c r="N21" s="28">
        <f>IF($C$4="Attiecināmās izmaksas",IF('1a+c+n'!$Q21="A",'1a+c+n'!N21,0))</f>
        <v>0</v>
      </c>
      <c r="O21" s="28">
        <f>IF($C$4="Attiecināmās izmaksas",IF('1a+c+n'!$Q21="A",'1a+c+n'!O21,0))</f>
        <v>0</v>
      </c>
      <c r="P21" s="59">
        <f>IF($C$4="Attiecināmās izmaksas",IF('1a+c+n'!$Q21="A",'1a+c+n'!P21,0))</f>
        <v>0</v>
      </c>
    </row>
    <row r="22" spans="1:16" ht="22.5">
      <c r="A22" s="64">
        <f>IF(P22=0,0,IF(COUNTBLANK(P22)=1,0,COUNTA($P$14:P22)))</f>
        <v>0</v>
      </c>
      <c r="B22" s="28" t="str">
        <f>IF($C$4="Attiecināmās izmaksas",IF('1a+c+n'!$Q22="A",'1a+c+n'!B22,0))</f>
        <v>03-00000</v>
      </c>
      <c r="C22" s="80" t="str">
        <f>IF($C$4="Attiecināmās izmaksas",IF('1a+c+n'!$Q22="A",'1a+c+n'!C22,0))</f>
        <v>Elektrības pieslēgums ar skaitītāju uz būvniecības laiku</v>
      </c>
      <c r="D22" s="28" t="str">
        <f>IF($C$4="Attiecināmās izmaksas",IF('1a+c+n'!$Q22="A",'1a+c+n'!D22,0))</f>
        <v>gab</v>
      </c>
      <c r="E22" s="59"/>
      <c r="F22" s="81"/>
      <c r="G22" s="28"/>
      <c r="H22" s="28">
        <f>IF($C$4="Attiecināmās izmaksas",IF('1a+c+n'!$Q22="A",'1a+c+n'!H22,0))</f>
        <v>0</v>
      </c>
      <c r="I22" s="28"/>
      <c r="J22" s="28"/>
      <c r="K22" s="59">
        <f>IF($C$4="Attiecināmās izmaksas",IF('1a+c+n'!$Q22="A",'1a+c+n'!K22,0))</f>
        <v>0</v>
      </c>
      <c r="L22" s="81">
        <f>IF($C$4="Attiecināmās izmaksas",IF('1a+c+n'!$Q22="A",'1a+c+n'!L22,0))</f>
        <v>0</v>
      </c>
      <c r="M22" s="28">
        <f>IF($C$4="Attiecināmās izmaksas",IF('1a+c+n'!$Q22="A",'1a+c+n'!M22,0))</f>
        <v>0</v>
      </c>
      <c r="N22" s="28">
        <f>IF($C$4="Attiecināmās izmaksas",IF('1a+c+n'!$Q22="A",'1a+c+n'!N22,0))</f>
        <v>0</v>
      </c>
      <c r="O22" s="28">
        <f>IF($C$4="Attiecināmās izmaksas",IF('1a+c+n'!$Q22="A",'1a+c+n'!O22,0))</f>
        <v>0</v>
      </c>
      <c r="P22" s="59">
        <f>IF($C$4="Attiecināmās izmaksas",IF('1a+c+n'!$Q22="A",'1a+c+n'!P22,0))</f>
        <v>0</v>
      </c>
    </row>
    <row r="23" spans="1:16" ht="22.5">
      <c r="A23" s="64">
        <f>IF(P23=0,0,IF(COUNTBLANK(P23)=1,0,COUNTA($P$14:P23)))</f>
        <v>0</v>
      </c>
      <c r="B23" s="28" t="str">
        <f>IF($C$4="Attiecināmās izmaksas",IF('1a+c+n'!$Q23="A",'1a+c+n'!B23,0))</f>
        <v>03-00000</v>
      </c>
      <c r="C23" s="80" t="str">
        <f>IF($C$4="Attiecināmās izmaksas",IF('1a+c+n'!$Q23="A",'1a+c+n'!C23,0))</f>
        <v>Ūdens pieslēgums ar skaitītāju uz būvniecības laiku</v>
      </c>
      <c r="D23" s="28" t="str">
        <f>IF($C$4="Attiecināmās izmaksas",IF('1a+c+n'!$Q23="A",'1a+c+n'!D23,0))</f>
        <v>gab</v>
      </c>
      <c r="E23" s="59"/>
      <c r="F23" s="81"/>
      <c r="G23" s="28"/>
      <c r="H23" s="28">
        <f>IF($C$4="Attiecināmās izmaksas",IF('1a+c+n'!$Q23="A",'1a+c+n'!H23,0))</f>
        <v>0</v>
      </c>
      <c r="I23" s="28"/>
      <c r="J23" s="28"/>
      <c r="K23" s="59">
        <f>IF($C$4="Attiecināmās izmaksas",IF('1a+c+n'!$Q23="A",'1a+c+n'!K23,0))</f>
        <v>0</v>
      </c>
      <c r="L23" s="81">
        <f>IF($C$4="Attiecināmās izmaksas",IF('1a+c+n'!$Q23="A",'1a+c+n'!L23,0))</f>
        <v>0</v>
      </c>
      <c r="M23" s="28">
        <f>IF($C$4="Attiecināmās izmaksas",IF('1a+c+n'!$Q23="A",'1a+c+n'!M23,0))</f>
        <v>0</v>
      </c>
      <c r="N23" s="28">
        <f>IF($C$4="Attiecināmās izmaksas",IF('1a+c+n'!$Q23="A",'1a+c+n'!N23,0))</f>
        <v>0</v>
      </c>
      <c r="O23" s="28">
        <f>IF($C$4="Attiecināmās izmaksas",IF('1a+c+n'!$Q23="A",'1a+c+n'!O23,0))</f>
        <v>0</v>
      </c>
      <c r="P23" s="59">
        <f>IF($C$4="Attiecināmās izmaksas",IF('1a+c+n'!$Q23="A",'1a+c+n'!P23,0))</f>
        <v>0</v>
      </c>
    </row>
    <row r="24" spans="1:16" ht="22.5">
      <c r="A24" s="64">
        <f>IF(P24=0,0,IF(COUNTBLANK(P24)=1,0,COUNTA($P$14:P24)))</f>
        <v>0</v>
      </c>
      <c r="B24" s="28" t="str">
        <f>IF($C$4="Attiecināmās izmaksas",IF('1a+c+n'!$Q24="A",'1a+c+n'!B24,0))</f>
        <v>03-00000</v>
      </c>
      <c r="C24" s="80" t="str">
        <f>IF($C$4="Attiecināmās izmaksas",IF('1a+c+n'!$Q24="A",'1a+c+n'!C24,0))</f>
        <v>Būvtāfeles izveide un uzstādīšana</v>
      </c>
      <c r="D24" s="28" t="str">
        <f>IF($C$4="Attiecināmās izmaksas",IF('1a+c+n'!$Q24="A",'1a+c+n'!D24,0))</f>
        <v>gab</v>
      </c>
      <c r="E24" s="59"/>
      <c r="F24" s="81"/>
      <c r="G24" s="28"/>
      <c r="H24" s="28">
        <f>IF($C$4="Attiecināmās izmaksas",IF('1a+c+n'!$Q24="A",'1a+c+n'!H24,0))</f>
        <v>0</v>
      </c>
      <c r="I24" s="28"/>
      <c r="J24" s="28"/>
      <c r="K24" s="59">
        <f>IF($C$4="Attiecināmās izmaksas",IF('1a+c+n'!$Q24="A",'1a+c+n'!K24,0))</f>
        <v>0</v>
      </c>
      <c r="L24" s="81">
        <f>IF($C$4="Attiecināmās izmaksas",IF('1a+c+n'!$Q24="A",'1a+c+n'!L24,0))</f>
        <v>0</v>
      </c>
      <c r="M24" s="28">
        <f>IF($C$4="Attiecināmās izmaksas",IF('1a+c+n'!$Q24="A",'1a+c+n'!M24,0))</f>
        <v>0</v>
      </c>
      <c r="N24" s="28">
        <f>IF($C$4="Attiecināmās izmaksas",IF('1a+c+n'!$Q24="A",'1a+c+n'!N24,0))</f>
        <v>0</v>
      </c>
      <c r="O24" s="28">
        <f>IF($C$4="Attiecināmās izmaksas",IF('1a+c+n'!$Q24="A",'1a+c+n'!O24,0))</f>
        <v>0</v>
      </c>
      <c r="P24" s="59">
        <f>IF($C$4="Attiecināmās izmaksas",IF('1a+c+n'!$Q24="A",'1a+c+n'!P24,0))</f>
        <v>0</v>
      </c>
    </row>
    <row r="25" spans="1:16" ht="12" customHeight="1" thickBot="1">
      <c r="A25" s="325" t="s">
        <v>63</v>
      </c>
      <c r="B25" s="326"/>
      <c r="C25" s="326"/>
      <c r="D25" s="326"/>
      <c r="E25" s="326"/>
      <c r="F25" s="326"/>
      <c r="G25" s="326"/>
      <c r="H25" s="326"/>
      <c r="I25" s="326"/>
      <c r="J25" s="326"/>
      <c r="K25" s="327"/>
      <c r="L25" s="74">
        <f>SUM(L14:L24)</f>
        <v>0</v>
      </c>
      <c r="M25" s="75">
        <f>SUM(M14:M24)</f>
        <v>0</v>
      </c>
      <c r="N25" s="75">
        <f>SUM(N14:N24)</f>
        <v>0</v>
      </c>
      <c r="O25" s="75">
        <f>SUM(O14:O24)</f>
        <v>0</v>
      </c>
      <c r="P25" s="76">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28">
        <f>'Kops n'!C35:H35</f>
        <v>0</v>
      </c>
      <c r="D28" s="328"/>
      <c r="E28" s="328"/>
      <c r="F28" s="328"/>
      <c r="G28" s="328"/>
      <c r="H28" s="328"/>
      <c r="I28" s="20"/>
      <c r="J28" s="20"/>
      <c r="K28" s="20"/>
      <c r="L28" s="20"/>
      <c r="M28" s="20"/>
      <c r="N28" s="20"/>
      <c r="O28" s="20"/>
      <c r="P28" s="20"/>
    </row>
    <row r="29" spans="1:16">
      <c r="A29" s="20"/>
      <c r="B29" s="20"/>
      <c r="C29" s="248" t="s">
        <v>15</v>
      </c>
      <c r="D29" s="248"/>
      <c r="E29" s="248"/>
      <c r="F29" s="248"/>
      <c r="G29" s="248"/>
      <c r="H29" s="24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294" t="str">
        <f>'Kops n'!A38:D38</f>
        <v>Tāme sastādīta 202_. gada __. _______</v>
      </c>
      <c r="B31" s="295"/>
      <c r="C31" s="295"/>
      <c r="D31" s="295"/>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28">
        <f>'Kops n'!C40:H40</f>
        <v>0</v>
      </c>
      <c r="D33" s="328"/>
      <c r="E33" s="328"/>
      <c r="F33" s="328"/>
      <c r="G33" s="328"/>
      <c r="H33" s="328"/>
      <c r="I33" s="20"/>
      <c r="J33" s="20"/>
      <c r="K33" s="20"/>
      <c r="L33" s="20"/>
      <c r="M33" s="20"/>
      <c r="N33" s="20"/>
      <c r="O33" s="20"/>
      <c r="P33" s="20"/>
    </row>
    <row r="34" spans="1:16">
      <c r="A34" s="20"/>
      <c r="B34" s="20"/>
      <c r="C34" s="248" t="s">
        <v>15</v>
      </c>
      <c r="D34" s="248"/>
      <c r="E34" s="248"/>
      <c r="F34" s="248"/>
      <c r="G34" s="248"/>
      <c r="H34" s="24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F12:K12"/>
    <mergeCell ref="L12:P12"/>
    <mergeCell ref="A25:K25"/>
    <mergeCell ref="A12:A13"/>
    <mergeCell ref="B12:B13"/>
    <mergeCell ref="C12:C13"/>
    <mergeCell ref="D12:D13"/>
    <mergeCell ref="E12:E13"/>
    <mergeCell ref="A31:D31"/>
    <mergeCell ref="C33:H33"/>
    <mergeCell ref="C34:H34"/>
    <mergeCell ref="C28:H28"/>
    <mergeCell ref="C29:H29"/>
    <mergeCell ref="C2:I2"/>
    <mergeCell ref="C3:I3"/>
    <mergeCell ref="C4:I4"/>
    <mergeCell ref="A9:F9"/>
    <mergeCell ref="J9:M9"/>
    <mergeCell ref="N9:O9"/>
    <mergeCell ref="D5:L5"/>
    <mergeCell ref="D6:L6"/>
    <mergeCell ref="D7:L7"/>
    <mergeCell ref="D8:L8"/>
  </mergeCells>
  <conditionalFormatting sqref="A25:K25">
    <cfRule type="containsText" dxfId="288" priority="2" operator="containsText" text="Tiešās izmaksas kopā, t. sk. darba devēja sociālais nodoklis __.__% ">
      <formula>NOT(ISERROR(SEARCH("Tiešās izmaksas kopā, t. sk. darba devēja sociālais nodoklis __.__% ",A25)))</formula>
    </cfRule>
  </conditionalFormatting>
  <conditionalFormatting sqref="D1 C2:I2">
    <cfRule type="cellIs" dxfId="287" priority="3" operator="equal">
      <formula>0</formula>
    </cfRule>
  </conditionalFormatting>
  <conditionalFormatting sqref="D5:L8 A14:P24 L25:P25 C28:H28 C33:H33 C36">
    <cfRule type="cellIs" dxfId="286"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D83-5EAD-492B-B5A0-49DD1A3523DC}">
  <sheetPr>
    <tabColor rgb="FFC00000"/>
  </sheetPr>
  <dimension ref="A1:P37"/>
  <sheetViews>
    <sheetView topLeftCell="A11" workbookViewId="0">
      <selection activeCell="A25" sqref="A25:XFD101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'1a+c+n'!D1</f>
        <v>1</v>
      </c>
      <c r="E1" s="26"/>
      <c r="F1" s="26"/>
      <c r="G1" s="26"/>
      <c r="H1" s="26"/>
      <c r="I1" s="26"/>
      <c r="J1" s="26"/>
      <c r="N1" s="30"/>
      <c r="O1" s="31"/>
      <c r="P1" s="32"/>
    </row>
    <row r="2" spans="1:16">
      <c r="A2" s="33"/>
      <c r="B2" s="33"/>
      <c r="C2" s="316" t="str">
        <f>'1a+c+n'!C2:I2</f>
        <v>Būvlaukuma sagatavošana</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45</v>
      </c>
      <c r="B9" s="319"/>
      <c r="C9" s="319"/>
      <c r="D9" s="319"/>
      <c r="E9" s="319"/>
      <c r="F9" s="319"/>
      <c r="G9" s="35"/>
      <c r="H9" s="35"/>
      <c r="I9" s="35"/>
      <c r="J9" s="320" t="s">
        <v>46</v>
      </c>
      <c r="K9" s="320"/>
      <c r="L9" s="320"/>
      <c r="M9" s="320"/>
      <c r="N9" s="321">
        <f>P25</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izmaksas",IF('1a+c+n'!$Q14="C",'1a+c+n'!B14,0))</f>
        <v>0</v>
      </c>
      <c r="C14" s="78">
        <f>IF($C$4="citu pasākumu izmaksas",IF('1a+c+n'!$Q14="C",'1a+c+n'!C14,0))</f>
        <v>0</v>
      </c>
      <c r="D14" s="27">
        <f>IF($C$4="citu pasākumu izmaksas",IF('1a+c+n'!$Q14="C",'1a+c+n'!D14,0))</f>
        <v>0</v>
      </c>
      <c r="E14" s="57"/>
      <c r="F14" s="79"/>
      <c r="G14" s="27">
        <f>IF($C$4="citu pasākumu izmaksas",IF('1a+c+n'!$Q14="C",'1a+c+n'!G14,0))</f>
        <v>0</v>
      </c>
      <c r="H14" s="27">
        <f>IF($C$4="citu pasākumu izmaksas",IF('1a+c+n'!$Q14="C",'1a+c+n'!H14,0))</f>
        <v>0</v>
      </c>
      <c r="I14" s="27"/>
      <c r="J14" s="27"/>
      <c r="K14" s="57">
        <f>IF($C$4="citu pasākumu izmaksas",IF('1a+c+n'!$Q14="C",'1a+c+n'!K14,0))</f>
        <v>0</v>
      </c>
      <c r="L14" s="108">
        <f>IF($C$4="citu pasākumu izmaksas",IF('1a+c+n'!$Q14="C",'1a+c+n'!L14,0))</f>
        <v>0</v>
      </c>
      <c r="M14" s="27">
        <f>IF($C$4="citu pasākumu izmaksas",IF('1a+c+n'!$Q14="C",'1a+c+n'!M14,0))</f>
        <v>0</v>
      </c>
      <c r="N14" s="27">
        <f>IF($C$4="citu pasākumu izmaksas",IF('1a+c+n'!$Q14="C",'1a+c+n'!N14,0))</f>
        <v>0</v>
      </c>
      <c r="O14" s="27">
        <f>IF($C$4="citu pasākumu izmaksas",IF('1a+c+n'!$Q14="C",'1a+c+n'!O14,0))</f>
        <v>0</v>
      </c>
      <c r="P14" s="57">
        <f>IF($C$4="citu pasākumu izmaksas",IF('1a+c+n'!$Q14="C",'1a+c+n'!P14,0))</f>
        <v>0</v>
      </c>
    </row>
    <row r="15" spans="1:16">
      <c r="A15" s="64">
        <f>IF(P15=0,0,IF(COUNTBLANK(P15)=1,0,COUNTA($P$14:P15)))</f>
        <v>0</v>
      </c>
      <c r="B15" s="28">
        <f>IF($C$4="citu pasākumu izmaksas",IF('1a+c+n'!$Q15="C",'1a+c+n'!B15,0))</f>
        <v>0</v>
      </c>
      <c r="C15" s="80">
        <f>IF($C$4="citu pasākumu izmaksas",IF('1a+c+n'!$Q15="C",'1a+c+n'!C15,0))</f>
        <v>0</v>
      </c>
      <c r="D15" s="28">
        <f>IF($C$4="citu pasākumu izmaksas",IF('1a+c+n'!$Q15="C",'1a+c+n'!D15,0))</f>
        <v>0</v>
      </c>
      <c r="E15" s="59"/>
      <c r="F15" s="81"/>
      <c r="G15" s="28"/>
      <c r="H15" s="28">
        <f>IF($C$4="citu pasākumu izmaksas",IF('1a+c+n'!$Q15="C",'1a+c+n'!H15,0))</f>
        <v>0</v>
      </c>
      <c r="I15" s="28"/>
      <c r="J15" s="28"/>
      <c r="K15" s="59">
        <f>IF($C$4="citu pasākumu izmaksas",IF('1a+c+n'!$Q15="C",'1a+c+n'!K15,0))</f>
        <v>0</v>
      </c>
      <c r="L15" s="109">
        <f>IF($C$4="citu pasākumu izmaksas",IF('1a+c+n'!$Q15="C",'1a+c+n'!L15,0))</f>
        <v>0</v>
      </c>
      <c r="M15" s="28">
        <f>IF($C$4="citu pasākumu izmaksas",IF('1a+c+n'!$Q15="C",'1a+c+n'!M15,0))</f>
        <v>0</v>
      </c>
      <c r="N15" s="28">
        <f>IF($C$4="citu pasākumu izmaksas",IF('1a+c+n'!$Q15="C",'1a+c+n'!N15,0))</f>
        <v>0</v>
      </c>
      <c r="O15" s="28">
        <f>IF($C$4="citu pasākumu izmaksas",IF('1a+c+n'!$Q15="C",'1a+c+n'!O15,0))</f>
        <v>0</v>
      </c>
      <c r="P15" s="59">
        <f>IF($C$4="citu pasākumu izmaksas",IF('1a+c+n'!$Q15="C",'1a+c+n'!P15,0))</f>
        <v>0</v>
      </c>
    </row>
    <row r="16" spans="1:16">
      <c r="A16" s="64">
        <f>IF(P16=0,0,IF(COUNTBLANK(P16)=1,0,COUNTA($P$14:P16)))</f>
        <v>0</v>
      </c>
      <c r="B16" s="28">
        <f>IF($C$4="citu pasākumu izmaksas",IF('1a+c+n'!$Q16="C",'1a+c+n'!B16,0))</f>
        <v>0</v>
      </c>
      <c r="C16" s="80">
        <f>IF($C$4="citu pasākumu izmaksas",IF('1a+c+n'!$Q16="C",'1a+c+n'!C16,0))</f>
        <v>0</v>
      </c>
      <c r="D16" s="28">
        <f>IF($C$4="citu pasākumu izmaksas",IF('1a+c+n'!$Q16="C",'1a+c+n'!D16,0))</f>
        <v>0</v>
      </c>
      <c r="E16" s="59"/>
      <c r="F16" s="81"/>
      <c r="G16" s="28"/>
      <c r="H16" s="28">
        <f>IF($C$4="citu pasākumu izmaksas",IF('1a+c+n'!$Q16="C",'1a+c+n'!H16,0))</f>
        <v>0</v>
      </c>
      <c r="I16" s="28"/>
      <c r="J16" s="28"/>
      <c r="K16" s="59">
        <f>IF($C$4="citu pasākumu izmaksas",IF('1a+c+n'!$Q16="C",'1a+c+n'!K16,0))</f>
        <v>0</v>
      </c>
      <c r="L16" s="109">
        <f>IF($C$4="citu pasākumu izmaksas",IF('1a+c+n'!$Q16="C",'1a+c+n'!L16,0))</f>
        <v>0</v>
      </c>
      <c r="M16" s="28">
        <f>IF($C$4="citu pasākumu izmaksas",IF('1a+c+n'!$Q16="C",'1a+c+n'!M16,0))</f>
        <v>0</v>
      </c>
      <c r="N16" s="28">
        <f>IF($C$4="citu pasākumu izmaksas",IF('1a+c+n'!$Q16="C",'1a+c+n'!N16,0))</f>
        <v>0</v>
      </c>
      <c r="O16" s="28">
        <f>IF($C$4="citu pasākumu izmaksas",IF('1a+c+n'!$Q16="C",'1a+c+n'!O16,0))</f>
        <v>0</v>
      </c>
      <c r="P16" s="59">
        <f>IF($C$4="citu pasākumu izmaksas",IF('1a+c+n'!$Q16="C",'1a+c+n'!P16,0))</f>
        <v>0</v>
      </c>
    </row>
    <row r="17" spans="1:16">
      <c r="A17" s="64">
        <f>IF(P17=0,0,IF(COUNTBLANK(P17)=1,0,COUNTA($P$14:P17)))</f>
        <v>0</v>
      </c>
      <c r="B17" s="28">
        <f>IF($C$4="citu pasākumu izmaksas",IF('1a+c+n'!$Q17="C",'1a+c+n'!B17,0))</f>
        <v>0</v>
      </c>
      <c r="C17" s="80">
        <f>IF($C$4="citu pasākumu izmaksas",IF('1a+c+n'!$Q17="C",'1a+c+n'!C17,0))</f>
        <v>0</v>
      </c>
      <c r="D17" s="28">
        <f>IF($C$4="citu pasākumu izmaksas",IF('1a+c+n'!$Q17="C",'1a+c+n'!D17,0))</f>
        <v>0</v>
      </c>
      <c r="E17" s="59"/>
      <c r="F17" s="81"/>
      <c r="G17" s="28"/>
      <c r="H17" s="28">
        <f>IF($C$4="citu pasākumu izmaksas",IF('1a+c+n'!$Q17="C",'1a+c+n'!H17,0))</f>
        <v>0</v>
      </c>
      <c r="I17" s="28"/>
      <c r="J17" s="28"/>
      <c r="K17" s="59">
        <f>IF($C$4="citu pasākumu izmaksas",IF('1a+c+n'!$Q17="C",'1a+c+n'!K17,0))</f>
        <v>0</v>
      </c>
      <c r="L17" s="109">
        <f>IF($C$4="citu pasākumu izmaksas",IF('1a+c+n'!$Q17="C",'1a+c+n'!L17,0))</f>
        <v>0</v>
      </c>
      <c r="M17" s="28">
        <f>IF($C$4="citu pasākumu izmaksas",IF('1a+c+n'!$Q17="C",'1a+c+n'!M17,0))</f>
        <v>0</v>
      </c>
      <c r="N17" s="28">
        <f>IF($C$4="citu pasākumu izmaksas",IF('1a+c+n'!$Q17="C",'1a+c+n'!N17,0))</f>
        <v>0</v>
      </c>
      <c r="O17" s="28">
        <f>IF($C$4="citu pasākumu izmaksas",IF('1a+c+n'!$Q17="C",'1a+c+n'!O17,0))</f>
        <v>0</v>
      </c>
      <c r="P17" s="59">
        <f>IF($C$4="citu pasākumu izmaksas",IF('1a+c+n'!$Q17="C",'1a+c+n'!P17,0))</f>
        <v>0</v>
      </c>
    </row>
    <row r="18" spans="1:16">
      <c r="A18" s="64">
        <f>IF(P18=0,0,IF(COUNTBLANK(P18)=1,0,COUNTA($P$14:P18)))</f>
        <v>0</v>
      </c>
      <c r="B18" s="28">
        <f>IF($C$4="citu pasākumu izmaksas",IF('1a+c+n'!$Q18="C",'1a+c+n'!B18,0))</f>
        <v>0</v>
      </c>
      <c r="C18" s="80">
        <f>IF($C$4="citu pasākumu izmaksas",IF('1a+c+n'!$Q18="C",'1a+c+n'!C18,0))</f>
        <v>0</v>
      </c>
      <c r="D18" s="28">
        <f>IF($C$4="citu pasākumu izmaksas",IF('1a+c+n'!$Q18="C",'1a+c+n'!D18,0))</f>
        <v>0</v>
      </c>
      <c r="E18" s="59"/>
      <c r="F18" s="81"/>
      <c r="G18" s="28"/>
      <c r="H18" s="28">
        <f>IF($C$4="citu pasākumu izmaksas",IF('1a+c+n'!$Q18="C",'1a+c+n'!H18,0))</f>
        <v>0</v>
      </c>
      <c r="I18" s="28"/>
      <c r="J18" s="28"/>
      <c r="K18" s="59">
        <f>IF($C$4="citu pasākumu izmaksas",IF('1a+c+n'!$Q18="C",'1a+c+n'!K18,0))</f>
        <v>0</v>
      </c>
      <c r="L18" s="109">
        <f>IF($C$4="citu pasākumu izmaksas",IF('1a+c+n'!$Q18="C",'1a+c+n'!L18,0))</f>
        <v>0</v>
      </c>
      <c r="M18" s="28">
        <f>IF($C$4="citu pasākumu izmaksas",IF('1a+c+n'!$Q18="C",'1a+c+n'!M18,0))</f>
        <v>0</v>
      </c>
      <c r="N18" s="28">
        <f>IF($C$4="citu pasākumu izmaksas",IF('1a+c+n'!$Q18="C",'1a+c+n'!N18,0))</f>
        <v>0</v>
      </c>
      <c r="O18" s="28">
        <f>IF($C$4="citu pasākumu izmaksas",IF('1a+c+n'!$Q18="C",'1a+c+n'!O18,0))</f>
        <v>0</v>
      </c>
      <c r="P18" s="59">
        <f>IF($C$4="citu pasākumu izmaksas",IF('1a+c+n'!$Q18="C",'1a+c+n'!P18,0))</f>
        <v>0</v>
      </c>
    </row>
    <row r="19" spans="1:16">
      <c r="A19" s="64">
        <f>IF(P19=0,0,IF(COUNTBLANK(P19)=1,0,COUNTA($P$14:P19)))</f>
        <v>0</v>
      </c>
      <c r="B19" s="28">
        <f>IF($C$4="citu pasākumu izmaksas",IF('1a+c+n'!$Q19="C",'1a+c+n'!B19,0))</f>
        <v>0</v>
      </c>
      <c r="C19" s="80">
        <f>IF($C$4="citu pasākumu izmaksas",IF('1a+c+n'!$Q19="C",'1a+c+n'!C19,0))</f>
        <v>0</v>
      </c>
      <c r="D19" s="28">
        <f>IF($C$4="citu pasākumu izmaksas",IF('1a+c+n'!$Q19="C",'1a+c+n'!D19,0))</f>
        <v>0</v>
      </c>
      <c r="E19" s="59"/>
      <c r="F19" s="81"/>
      <c r="G19" s="28"/>
      <c r="H19" s="28">
        <f>IF($C$4="citu pasākumu izmaksas",IF('1a+c+n'!$Q19="C",'1a+c+n'!H19,0))</f>
        <v>0</v>
      </c>
      <c r="I19" s="28"/>
      <c r="J19" s="28"/>
      <c r="K19" s="59">
        <f>IF($C$4="citu pasākumu izmaksas",IF('1a+c+n'!$Q19="C",'1a+c+n'!K19,0))</f>
        <v>0</v>
      </c>
      <c r="L19" s="109">
        <f>IF($C$4="citu pasākumu izmaksas",IF('1a+c+n'!$Q19="C",'1a+c+n'!L19,0))</f>
        <v>0</v>
      </c>
      <c r="M19" s="28">
        <f>IF($C$4="citu pasākumu izmaksas",IF('1a+c+n'!$Q19="C",'1a+c+n'!M19,0))</f>
        <v>0</v>
      </c>
      <c r="N19" s="28">
        <f>IF($C$4="citu pasākumu izmaksas",IF('1a+c+n'!$Q19="C",'1a+c+n'!N19,0))</f>
        <v>0</v>
      </c>
      <c r="O19" s="28">
        <f>IF($C$4="citu pasākumu izmaksas",IF('1a+c+n'!$Q19="C",'1a+c+n'!O19,0))</f>
        <v>0</v>
      </c>
      <c r="P19" s="59">
        <f>IF($C$4="citu pasākumu izmaksas",IF('1a+c+n'!$Q19="C",'1a+c+n'!P19,0))</f>
        <v>0</v>
      </c>
    </row>
    <row r="20" spans="1:16">
      <c r="A20" s="64">
        <f>IF(P20=0,0,IF(COUNTBLANK(P20)=1,0,COUNTA($P$14:P20)))</f>
        <v>0</v>
      </c>
      <c r="B20" s="28">
        <f>IF($C$4="citu pasākumu izmaksas",IF('1a+c+n'!$Q20="C",'1a+c+n'!B20,0))</f>
        <v>0</v>
      </c>
      <c r="C20" s="80">
        <f>IF($C$4="citu pasākumu izmaksas",IF('1a+c+n'!$Q20="C",'1a+c+n'!C20,0))</f>
        <v>0</v>
      </c>
      <c r="D20" s="28">
        <f>IF($C$4="citu pasākumu izmaksas",IF('1a+c+n'!$Q20="C",'1a+c+n'!D20,0))</f>
        <v>0</v>
      </c>
      <c r="E20" s="59"/>
      <c r="F20" s="81"/>
      <c r="G20" s="28"/>
      <c r="H20" s="28">
        <f>IF($C$4="citu pasākumu izmaksas",IF('1a+c+n'!$Q20="C",'1a+c+n'!H20,0))</f>
        <v>0</v>
      </c>
      <c r="I20" s="28"/>
      <c r="J20" s="28"/>
      <c r="K20" s="59">
        <f>IF($C$4="citu pasākumu izmaksas",IF('1a+c+n'!$Q20="C",'1a+c+n'!K20,0))</f>
        <v>0</v>
      </c>
      <c r="L20" s="109">
        <f>IF($C$4="citu pasākumu izmaksas",IF('1a+c+n'!$Q20="C",'1a+c+n'!L20,0))</f>
        <v>0</v>
      </c>
      <c r="M20" s="28">
        <f>IF($C$4="citu pasākumu izmaksas",IF('1a+c+n'!$Q20="C",'1a+c+n'!M20,0))</f>
        <v>0</v>
      </c>
      <c r="N20" s="28">
        <f>IF($C$4="citu pasākumu izmaksas",IF('1a+c+n'!$Q20="C",'1a+c+n'!N20,0))</f>
        <v>0</v>
      </c>
      <c r="O20" s="28">
        <f>IF($C$4="citu pasākumu izmaksas",IF('1a+c+n'!$Q20="C",'1a+c+n'!O20,0))</f>
        <v>0</v>
      </c>
      <c r="P20" s="59">
        <f>IF($C$4="citu pasākumu izmaksas",IF('1a+c+n'!$Q20="C",'1a+c+n'!P20,0))</f>
        <v>0</v>
      </c>
    </row>
    <row r="21" spans="1:16">
      <c r="A21" s="64">
        <f>IF(P21=0,0,IF(COUNTBLANK(P21)=1,0,COUNTA($P$14:P21)))</f>
        <v>0</v>
      </c>
      <c r="B21" s="28">
        <f>IF($C$4="citu pasākumu izmaksas",IF('1a+c+n'!$Q21="C",'1a+c+n'!B21,0))</f>
        <v>0</v>
      </c>
      <c r="C21" s="80">
        <f>IF($C$4="citu pasākumu izmaksas",IF('1a+c+n'!$Q21="C",'1a+c+n'!C21,0))</f>
        <v>0</v>
      </c>
      <c r="D21" s="28">
        <f>IF($C$4="citu pasākumu izmaksas",IF('1a+c+n'!$Q21="C",'1a+c+n'!D21,0))</f>
        <v>0</v>
      </c>
      <c r="E21" s="59"/>
      <c r="F21" s="81"/>
      <c r="G21" s="28"/>
      <c r="H21" s="28">
        <f>IF($C$4="citu pasākumu izmaksas",IF('1a+c+n'!$Q21="C",'1a+c+n'!H21,0))</f>
        <v>0</v>
      </c>
      <c r="I21" s="28"/>
      <c r="J21" s="28"/>
      <c r="K21" s="59">
        <f>IF($C$4="citu pasākumu izmaksas",IF('1a+c+n'!$Q21="C",'1a+c+n'!K21,0))</f>
        <v>0</v>
      </c>
      <c r="L21" s="109">
        <f>IF($C$4="citu pasākumu izmaksas",IF('1a+c+n'!$Q21="C",'1a+c+n'!L21,0))</f>
        <v>0</v>
      </c>
      <c r="M21" s="28">
        <f>IF($C$4="citu pasākumu izmaksas",IF('1a+c+n'!$Q21="C",'1a+c+n'!M21,0))</f>
        <v>0</v>
      </c>
      <c r="N21" s="28">
        <f>IF($C$4="citu pasākumu izmaksas",IF('1a+c+n'!$Q21="C",'1a+c+n'!N21,0))</f>
        <v>0</v>
      </c>
      <c r="O21" s="28">
        <f>IF($C$4="citu pasākumu izmaksas",IF('1a+c+n'!$Q21="C",'1a+c+n'!O21,0))</f>
        <v>0</v>
      </c>
      <c r="P21" s="59">
        <f>IF($C$4="citu pasākumu izmaksas",IF('1a+c+n'!$Q21="C",'1a+c+n'!P21,0))</f>
        <v>0</v>
      </c>
    </row>
    <row r="22" spans="1:16">
      <c r="A22" s="64">
        <f>IF(P22=0,0,IF(COUNTBLANK(P22)=1,0,COUNTA($P$14:P22)))</f>
        <v>0</v>
      </c>
      <c r="B22" s="28">
        <f>IF($C$4="citu pasākumu izmaksas",IF('1a+c+n'!$Q22="C",'1a+c+n'!B22,0))</f>
        <v>0</v>
      </c>
      <c r="C22" s="80">
        <f>IF($C$4="citu pasākumu izmaksas",IF('1a+c+n'!$Q22="C",'1a+c+n'!C22,0))</f>
        <v>0</v>
      </c>
      <c r="D22" s="28">
        <f>IF($C$4="citu pasākumu izmaksas",IF('1a+c+n'!$Q22="C",'1a+c+n'!D22,0))</f>
        <v>0</v>
      </c>
      <c r="E22" s="59"/>
      <c r="F22" s="81"/>
      <c r="G22" s="28"/>
      <c r="H22" s="28">
        <f>IF($C$4="citu pasākumu izmaksas",IF('1a+c+n'!$Q22="C",'1a+c+n'!H22,0))</f>
        <v>0</v>
      </c>
      <c r="I22" s="28"/>
      <c r="J22" s="28"/>
      <c r="K22" s="59">
        <f>IF($C$4="citu pasākumu izmaksas",IF('1a+c+n'!$Q22="C",'1a+c+n'!K22,0))</f>
        <v>0</v>
      </c>
      <c r="L22" s="109">
        <f>IF($C$4="citu pasākumu izmaksas",IF('1a+c+n'!$Q22="C",'1a+c+n'!L22,0))</f>
        <v>0</v>
      </c>
      <c r="M22" s="28">
        <f>IF($C$4="citu pasākumu izmaksas",IF('1a+c+n'!$Q22="C",'1a+c+n'!M22,0))</f>
        <v>0</v>
      </c>
      <c r="N22" s="28">
        <f>IF($C$4="citu pasākumu izmaksas",IF('1a+c+n'!$Q22="C",'1a+c+n'!N22,0))</f>
        <v>0</v>
      </c>
      <c r="O22" s="28">
        <f>IF($C$4="citu pasākumu izmaksas",IF('1a+c+n'!$Q22="C",'1a+c+n'!O22,0))</f>
        <v>0</v>
      </c>
      <c r="P22" s="59">
        <f>IF($C$4="citu pasākumu izmaksas",IF('1a+c+n'!$Q22="C",'1a+c+n'!P22,0))</f>
        <v>0</v>
      </c>
    </row>
    <row r="23" spans="1:16">
      <c r="A23" s="64">
        <f>IF(P23=0,0,IF(COUNTBLANK(P23)=1,0,COUNTA($P$14:P23)))</f>
        <v>0</v>
      </c>
      <c r="B23" s="28">
        <f>IF($C$4="citu pasākumu izmaksas",IF('1a+c+n'!$Q23="C",'1a+c+n'!B23,0))</f>
        <v>0</v>
      </c>
      <c r="C23" s="80">
        <f>IF($C$4="citu pasākumu izmaksas",IF('1a+c+n'!$Q23="C",'1a+c+n'!C23,0))</f>
        <v>0</v>
      </c>
      <c r="D23" s="28">
        <f>IF($C$4="citu pasākumu izmaksas",IF('1a+c+n'!$Q23="C",'1a+c+n'!D23,0))</f>
        <v>0</v>
      </c>
      <c r="E23" s="59"/>
      <c r="F23" s="81"/>
      <c r="G23" s="28"/>
      <c r="H23" s="28">
        <f>IF($C$4="citu pasākumu izmaksas",IF('1a+c+n'!$Q23="C",'1a+c+n'!H23,0))</f>
        <v>0</v>
      </c>
      <c r="I23" s="28"/>
      <c r="J23" s="28"/>
      <c r="K23" s="59">
        <f>IF($C$4="citu pasākumu izmaksas",IF('1a+c+n'!$Q23="C",'1a+c+n'!K23,0))</f>
        <v>0</v>
      </c>
      <c r="L23" s="109">
        <f>IF($C$4="citu pasākumu izmaksas",IF('1a+c+n'!$Q23="C",'1a+c+n'!L23,0))</f>
        <v>0</v>
      </c>
      <c r="M23" s="28">
        <f>IF($C$4="citu pasākumu izmaksas",IF('1a+c+n'!$Q23="C",'1a+c+n'!M23,0))</f>
        <v>0</v>
      </c>
      <c r="N23" s="28">
        <f>IF($C$4="citu pasākumu izmaksas",IF('1a+c+n'!$Q23="C",'1a+c+n'!N23,0))</f>
        <v>0</v>
      </c>
      <c r="O23" s="28">
        <f>IF($C$4="citu pasākumu izmaksas",IF('1a+c+n'!$Q23="C",'1a+c+n'!O23,0))</f>
        <v>0</v>
      </c>
      <c r="P23" s="59">
        <f>IF($C$4="citu pasākumu izmaksas",IF('1a+c+n'!$Q23="C",'1a+c+n'!P23,0))</f>
        <v>0</v>
      </c>
    </row>
    <row r="24" spans="1:16" ht="12" thickBot="1">
      <c r="A24" s="64">
        <f>IF(P24=0,0,IF(COUNTBLANK(P24)=1,0,COUNTA($P$14:P24)))</f>
        <v>0</v>
      </c>
      <c r="B24" s="28">
        <f>IF($C$4="citu pasākumu izmaksas",IF('1a+c+n'!$Q24="C",'1a+c+n'!B24,0))</f>
        <v>0</v>
      </c>
      <c r="C24" s="80">
        <f>IF($C$4="citu pasākumu izmaksas",IF('1a+c+n'!$Q24="C",'1a+c+n'!C24,0))</f>
        <v>0</v>
      </c>
      <c r="D24" s="28">
        <f>IF($C$4="citu pasākumu izmaksas",IF('1a+c+n'!$Q24="C",'1a+c+n'!D24,0))</f>
        <v>0</v>
      </c>
      <c r="E24" s="59"/>
      <c r="F24" s="81"/>
      <c r="G24" s="28"/>
      <c r="H24" s="28">
        <f>IF($C$4="citu pasākumu izmaksas",IF('1a+c+n'!$Q24="C",'1a+c+n'!H24,0))</f>
        <v>0</v>
      </c>
      <c r="I24" s="28"/>
      <c r="J24" s="28"/>
      <c r="K24" s="59">
        <f>IF($C$4="citu pasākumu izmaksas",IF('1a+c+n'!$Q24="C",'1a+c+n'!K24,0))</f>
        <v>0</v>
      </c>
      <c r="L24" s="109">
        <f>IF($C$4="citu pasākumu izmaksas",IF('1a+c+n'!$Q24="C",'1a+c+n'!L24,0))</f>
        <v>0</v>
      </c>
      <c r="M24" s="28">
        <f>IF($C$4="citu pasākumu izmaksas",IF('1a+c+n'!$Q24="C",'1a+c+n'!M24,0))</f>
        <v>0</v>
      </c>
      <c r="N24" s="28">
        <f>IF($C$4="citu pasākumu izmaksas",IF('1a+c+n'!$Q24="C",'1a+c+n'!N24,0))</f>
        <v>0</v>
      </c>
      <c r="O24" s="28">
        <f>IF($C$4="citu pasākumu izmaksas",IF('1a+c+n'!$Q24="C",'1a+c+n'!O24,0))</f>
        <v>0</v>
      </c>
      <c r="P24" s="59">
        <f>IF($C$4="citu pasākumu izmaksas",IF('1a+c+n'!$Q24="C",'1a+c+n'!P24,0))</f>
        <v>0</v>
      </c>
    </row>
    <row r="25" spans="1:16" ht="12" customHeight="1" thickBot="1">
      <c r="A25" s="325" t="s">
        <v>63</v>
      </c>
      <c r="B25" s="326"/>
      <c r="C25" s="326"/>
      <c r="D25" s="326"/>
      <c r="E25" s="326"/>
      <c r="F25" s="326"/>
      <c r="G25" s="326"/>
      <c r="H25" s="326"/>
      <c r="I25" s="326"/>
      <c r="J25" s="326"/>
      <c r="K25" s="327"/>
      <c r="L25" s="110">
        <f>SUM(L14:L24)</f>
        <v>0</v>
      </c>
      <c r="M25" s="111">
        <f>SUM(M14:M24)</f>
        <v>0</v>
      </c>
      <c r="N25" s="111">
        <f>SUM(N14:N24)</f>
        <v>0</v>
      </c>
      <c r="O25" s="111">
        <f>SUM(O14:O24)</f>
        <v>0</v>
      </c>
      <c r="P25" s="112">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28">
        <f>'Kops c'!C35:H35</f>
        <v>0</v>
      </c>
      <c r="D28" s="328"/>
      <c r="E28" s="328"/>
      <c r="F28" s="328"/>
      <c r="G28" s="328"/>
      <c r="H28" s="328"/>
      <c r="I28" s="20"/>
      <c r="J28" s="20"/>
      <c r="K28" s="20"/>
      <c r="L28" s="20"/>
      <c r="M28" s="20"/>
      <c r="N28" s="20"/>
      <c r="O28" s="20"/>
      <c r="P28" s="20"/>
    </row>
    <row r="29" spans="1:16">
      <c r="A29" s="20"/>
      <c r="B29" s="20"/>
      <c r="C29" s="248" t="s">
        <v>15</v>
      </c>
      <c r="D29" s="248"/>
      <c r="E29" s="248"/>
      <c r="F29" s="248"/>
      <c r="G29" s="248"/>
      <c r="H29" s="24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294" t="str">
        <f>'Kops n'!A38:D38</f>
        <v>Tāme sastādīta 202_. gada __. _______</v>
      </c>
      <c r="B31" s="295"/>
      <c r="C31" s="295"/>
      <c r="D31" s="295"/>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28">
        <f>'Kops c'!C40:H40</f>
        <v>0</v>
      </c>
      <c r="D33" s="328"/>
      <c r="E33" s="328"/>
      <c r="F33" s="328"/>
      <c r="G33" s="328"/>
      <c r="H33" s="328"/>
      <c r="I33" s="20"/>
      <c r="J33" s="20"/>
      <c r="K33" s="20"/>
      <c r="L33" s="20"/>
      <c r="M33" s="20"/>
      <c r="N33" s="20"/>
      <c r="O33" s="20"/>
      <c r="P33" s="20"/>
    </row>
    <row r="34" spans="1:16">
      <c r="A34" s="20"/>
      <c r="B34" s="20"/>
      <c r="C34" s="248" t="s">
        <v>15</v>
      </c>
      <c r="D34" s="248"/>
      <c r="E34" s="248"/>
      <c r="F34" s="248"/>
      <c r="G34" s="248"/>
      <c r="H34" s="24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c'!C43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5:K25">
    <cfRule type="containsText" dxfId="285"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284" priority="1" operator="equal">
      <formula>0</formula>
    </cfRule>
  </conditionalFormatting>
  <conditionalFormatting sqref="C2:I2 D5:L8 N9:O9 L25:P25 C28:H28 C33:H33 C36">
    <cfRule type="cellIs" dxfId="283"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0249F-2C68-4958-A9CB-3D8DBF4A93A5}">
  <sheetPr codeName="Sheet9">
    <tabColor rgb="FFC00000"/>
  </sheetPr>
  <dimension ref="A1:P37"/>
  <sheetViews>
    <sheetView topLeftCell="A11" workbookViewId="0">
      <selection activeCell="A25" sqref="A25:XFD101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'1a+c+n'!D1</f>
        <v>1</v>
      </c>
      <c r="E1" s="26"/>
      <c r="F1" s="26"/>
      <c r="G1" s="26"/>
      <c r="H1" s="26"/>
      <c r="I1" s="26"/>
      <c r="J1" s="26"/>
      <c r="N1" s="30"/>
      <c r="O1" s="31"/>
      <c r="P1" s="32"/>
    </row>
    <row r="2" spans="1:16">
      <c r="A2" s="33"/>
      <c r="B2" s="33"/>
      <c r="C2" s="316" t="str">
        <f>'1a+c+n'!C2:I2</f>
        <v>Būvlaukuma sagatavošana</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45</v>
      </c>
      <c r="B9" s="319"/>
      <c r="C9" s="319"/>
      <c r="D9" s="319"/>
      <c r="E9" s="319"/>
      <c r="F9" s="319"/>
      <c r="G9" s="35"/>
      <c r="H9" s="35"/>
      <c r="I9" s="35"/>
      <c r="J9" s="320" t="s">
        <v>46</v>
      </c>
      <c r="K9" s="320"/>
      <c r="L9" s="320"/>
      <c r="M9" s="320"/>
      <c r="N9" s="321">
        <f>P25</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izmaksas",IF('1a+c+n'!$Q14="N",'1a+c+n'!B14,0))</f>
        <v>0</v>
      </c>
      <c r="C14" s="78">
        <f>IF($C$4="Neattiecināmās izmaksas",IF('1a+c+n'!$Q14="N",'1a+c+n'!C14,0))</f>
        <v>0</v>
      </c>
      <c r="D14" s="27">
        <f>IF($C$4="Neattiecināmās izmaksas",IF('1a+c+n'!$Q14="N",'1a+c+n'!D14,0))</f>
        <v>0</v>
      </c>
      <c r="E14" s="57"/>
      <c r="F14" s="79"/>
      <c r="G14" s="27">
        <f>IF($C$4="Neattiecināmās izmaksas",IF('1a+c+n'!$Q14="N",'1a+c+n'!G14,0))</f>
        <v>0</v>
      </c>
      <c r="H14" s="27">
        <f>IF($C$4="Neattiecināmās izmaksas",IF('1a+c+n'!$Q14="N",'1a+c+n'!H14,0))</f>
        <v>0</v>
      </c>
      <c r="I14" s="27"/>
      <c r="J14" s="27"/>
      <c r="K14" s="57">
        <f>IF($C$4="Neattiecināmās izmaksas",IF('1a+c+n'!$Q14="N",'1a+c+n'!K14,0))</f>
        <v>0</v>
      </c>
      <c r="L14" s="108">
        <f>IF($C$4="Neattiecināmās izmaksas",IF('1a+c+n'!$Q14="N",'1a+c+n'!L14,0))</f>
        <v>0</v>
      </c>
      <c r="M14" s="27">
        <f>IF($C$4="Neattiecināmās izmaksas",IF('1a+c+n'!$Q14="N",'1a+c+n'!M14,0))</f>
        <v>0</v>
      </c>
      <c r="N14" s="27">
        <f>IF($C$4="Neattiecināmās izmaksas",IF('1a+c+n'!$Q14="N",'1a+c+n'!N14,0))</f>
        <v>0</v>
      </c>
      <c r="O14" s="27">
        <f>IF($C$4="Neattiecināmās izmaksas",IF('1a+c+n'!$Q14="N",'1a+c+n'!O14,0))</f>
        <v>0</v>
      </c>
      <c r="P14" s="57">
        <f>IF($C$4="Neattiecināmās izmaksas",IF('1a+c+n'!$Q14="N",'1a+c+n'!P14,0))</f>
        <v>0</v>
      </c>
    </row>
    <row r="15" spans="1:16">
      <c r="A15" s="64">
        <f>IF(P15=0,0,IF(COUNTBLANK(P15)=1,0,COUNTA($P$14:P15)))</f>
        <v>0</v>
      </c>
      <c r="B15" s="28">
        <f>IF($C$4="Neattiecināmās izmaksas",IF('1a+c+n'!$Q15="N",'1a+c+n'!B15,0))</f>
        <v>0</v>
      </c>
      <c r="C15" s="80">
        <f>IF($C$4="Neattiecināmās izmaksas",IF('1a+c+n'!$Q15="N",'1a+c+n'!C15,0))</f>
        <v>0</v>
      </c>
      <c r="D15" s="28">
        <f>IF($C$4="Neattiecināmās izmaksas",IF('1a+c+n'!$Q15="N",'1a+c+n'!D15,0))</f>
        <v>0</v>
      </c>
      <c r="E15" s="59"/>
      <c r="F15" s="81"/>
      <c r="G15" s="28"/>
      <c r="H15" s="28">
        <f>IF($C$4="Neattiecināmās izmaksas",IF('1a+c+n'!$Q15="N",'1a+c+n'!H15,0))</f>
        <v>0</v>
      </c>
      <c r="I15" s="28"/>
      <c r="J15" s="28"/>
      <c r="K15" s="59">
        <f>IF($C$4="Neattiecināmās izmaksas",IF('1a+c+n'!$Q15="N",'1a+c+n'!K15,0))</f>
        <v>0</v>
      </c>
      <c r="L15" s="109">
        <f>IF($C$4="Neattiecināmās izmaksas",IF('1a+c+n'!$Q15="N",'1a+c+n'!L15,0))</f>
        <v>0</v>
      </c>
      <c r="M15" s="28">
        <f>IF($C$4="Neattiecināmās izmaksas",IF('1a+c+n'!$Q15="N",'1a+c+n'!M15,0))</f>
        <v>0</v>
      </c>
      <c r="N15" s="28">
        <f>IF($C$4="Neattiecināmās izmaksas",IF('1a+c+n'!$Q15="N",'1a+c+n'!N15,0))</f>
        <v>0</v>
      </c>
      <c r="O15" s="28">
        <f>IF($C$4="Neattiecināmās izmaksas",IF('1a+c+n'!$Q15="N",'1a+c+n'!O15,0))</f>
        <v>0</v>
      </c>
      <c r="P15" s="59">
        <f>IF($C$4="Neattiecināmās izmaksas",IF('1a+c+n'!$Q15="N",'1a+c+n'!P15,0))</f>
        <v>0</v>
      </c>
    </row>
    <row r="16" spans="1:16">
      <c r="A16" s="64">
        <f>IF(P16=0,0,IF(COUNTBLANK(P16)=1,0,COUNTA($P$14:P16)))</f>
        <v>0</v>
      </c>
      <c r="B16" s="28">
        <f>IF($C$4="Neattiecināmās izmaksas",IF('1a+c+n'!$Q16="N",'1a+c+n'!B16,0))</f>
        <v>0</v>
      </c>
      <c r="C16" s="80">
        <f>IF($C$4="Neattiecināmās izmaksas",IF('1a+c+n'!$Q16="N",'1a+c+n'!C16,0))</f>
        <v>0</v>
      </c>
      <c r="D16" s="28">
        <f>IF($C$4="Neattiecināmās izmaksas",IF('1a+c+n'!$Q16="N",'1a+c+n'!D16,0))</f>
        <v>0</v>
      </c>
      <c r="E16" s="59"/>
      <c r="F16" s="81"/>
      <c r="G16" s="28"/>
      <c r="H16" s="28">
        <f>IF($C$4="Neattiecināmās izmaksas",IF('1a+c+n'!$Q16="N",'1a+c+n'!H16,0))</f>
        <v>0</v>
      </c>
      <c r="I16" s="28"/>
      <c r="J16" s="28"/>
      <c r="K16" s="59">
        <f>IF($C$4="Neattiecināmās izmaksas",IF('1a+c+n'!$Q16="N",'1a+c+n'!K16,0))</f>
        <v>0</v>
      </c>
      <c r="L16" s="109">
        <f>IF($C$4="Neattiecināmās izmaksas",IF('1a+c+n'!$Q16="N",'1a+c+n'!L16,0))</f>
        <v>0</v>
      </c>
      <c r="M16" s="28">
        <f>IF($C$4="Neattiecināmās izmaksas",IF('1a+c+n'!$Q16="N",'1a+c+n'!M16,0))</f>
        <v>0</v>
      </c>
      <c r="N16" s="28">
        <f>IF($C$4="Neattiecināmās izmaksas",IF('1a+c+n'!$Q16="N",'1a+c+n'!N16,0))</f>
        <v>0</v>
      </c>
      <c r="O16" s="28">
        <f>IF($C$4="Neattiecināmās izmaksas",IF('1a+c+n'!$Q16="N",'1a+c+n'!O16,0))</f>
        <v>0</v>
      </c>
      <c r="P16" s="59">
        <f>IF($C$4="Neattiecināmās izmaksas",IF('1a+c+n'!$Q16="N",'1a+c+n'!P16,0))</f>
        <v>0</v>
      </c>
    </row>
    <row r="17" spans="1:16">
      <c r="A17" s="64">
        <f>IF(P17=0,0,IF(COUNTBLANK(P17)=1,0,COUNTA($P$14:P17)))</f>
        <v>0</v>
      </c>
      <c r="B17" s="28">
        <f>IF($C$4="Neattiecināmās izmaksas",IF('1a+c+n'!$Q17="N",'1a+c+n'!B17,0))</f>
        <v>0</v>
      </c>
      <c r="C17" s="80">
        <f>IF($C$4="Neattiecināmās izmaksas",IF('1a+c+n'!$Q17="N",'1a+c+n'!C17,0))</f>
        <v>0</v>
      </c>
      <c r="D17" s="28">
        <f>IF($C$4="Neattiecināmās izmaksas",IF('1a+c+n'!$Q17="N",'1a+c+n'!D17,0))</f>
        <v>0</v>
      </c>
      <c r="E17" s="59"/>
      <c r="F17" s="81"/>
      <c r="G17" s="28"/>
      <c r="H17" s="28">
        <f>IF($C$4="Neattiecināmās izmaksas",IF('1a+c+n'!$Q17="N",'1a+c+n'!H17,0))</f>
        <v>0</v>
      </c>
      <c r="I17" s="28"/>
      <c r="J17" s="28"/>
      <c r="K17" s="59">
        <f>IF($C$4="Neattiecināmās izmaksas",IF('1a+c+n'!$Q17="N",'1a+c+n'!K17,0))</f>
        <v>0</v>
      </c>
      <c r="L17" s="109">
        <f>IF($C$4="Neattiecināmās izmaksas",IF('1a+c+n'!$Q17="N",'1a+c+n'!L17,0))</f>
        <v>0</v>
      </c>
      <c r="M17" s="28">
        <f>IF($C$4="Neattiecināmās izmaksas",IF('1a+c+n'!$Q17="N",'1a+c+n'!M17,0))</f>
        <v>0</v>
      </c>
      <c r="N17" s="28">
        <f>IF($C$4="Neattiecināmās izmaksas",IF('1a+c+n'!$Q17="N",'1a+c+n'!N17,0))</f>
        <v>0</v>
      </c>
      <c r="O17" s="28">
        <f>IF($C$4="Neattiecināmās izmaksas",IF('1a+c+n'!$Q17="N",'1a+c+n'!O17,0))</f>
        <v>0</v>
      </c>
      <c r="P17" s="59">
        <f>IF($C$4="Neattiecināmās izmaksas",IF('1a+c+n'!$Q17="N",'1a+c+n'!P17,0))</f>
        <v>0</v>
      </c>
    </row>
    <row r="18" spans="1:16">
      <c r="A18" s="64">
        <f>IF(P18=0,0,IF(COUNTBLANK(P18)=1,0,COUNTA($P$14:P18)))</f>
        <v>0</v>
      </c>
      <c r="B18" s="28">
        <f>IF($C$4="Neattiecināmās izmaksas",IF('1a+c+n'!$Q18="N",'1a+c+n'!B18,0))</f>
        <v>0</v>
      </c>
      <c r="C18" s="80">
        <f>IF($C$4="Neattiecināmās izmaksas",IF('1a+c+n'!$Q18="N",'1a+c+n'!C18,0))</f>
        <v>0</v>
      </c>
      <c r="D18" s="28">
        <f>IF($C$4="Neattiecināmās izmaksas",IF('1a+c+n'!$Q18="N",'1a+c+n'!D18,0))</f>
        <v>0</v>
      </c>
      <c r="E18" s="59"/>
      <c r="F18" s="81"/>
      <c r="G18" s="28"/>
      <c r="H18" s="28">
        <f>IF($C$4="Neattiecināmās izmaksas",IF('1a+c+n'!$Q18="N",'1a+c+n'!H18,0))</f>
        <v>0</v>
      </c>
      <c r="I18" s="28"/>
      <c r="J18" s="28"/>
      <c r="K18" s="59">
        <f>IF($C$4="Neattiecināmās izmaksas",IF('1a+c+n'!$Q18="N",'1a+c+n'!K18,0))</f>
        <v>0</v>
      </c>
      <c r="L18" s="109">
        <f>IF($C$4="Neattiecināmās izmaksas",IF('1a+c+n'!$Q18="N",'1a+c+n'!L18,0))</f>
        <v>0</v>
      </c>
      <c r="M18" s="28">
        <f>IF($C$4="Neattiecināmās izmaksas",IF('1a+c+n'!$Q18="N",'1a+c+n'!M18,0))</f>
        <v>0</v>
      </c>
      <c r="N18" s="28">
        <f>IF($C$4="Neattiecināmās izmaksas",IF('1a+c+n'!$Q18="N",'1a+c+n'!N18,0))</f>
        <v>0</v>
      </c>
      <c r="O18" s="28">
        <f>IF($C$4="Neattiecināmās izmaksas",IF('1a+c+n'!$Q18="N",'1a+c+n'!O18,0))</f>
        <v>0</v>
      </c>
      <c r="P18" s="59">
        <f>IF($C$4="Neattiecināmās izmaksas",IF('1a+c+n'!$Q18="N",'1a+c+n'!P18,0))</f>
        <v>0</v>
      </c>
    </row>
    <row r="19" spans="1:16">
      <c r="A19" s="64">
        <f>IF(P19=0,0,IF(COUNTBLANK(P19)=1,0,COUNTA($P$14:P19)))</f>
        <v>0</v>
      </c>
      <c r="B19" s="28">
        <f>IF($C$4="Neattiecināmās izmaksas",IF('1a+c+n'!$Q19="N",'1a+c+n'!B19,0))</f>
        <v>0</v>
      </c>
      <c r="C19" s="80">
        <f>IF($C$4="Neattiecināmās izmaksas",IF('1a+c+n'!$Q19="N",'1a+c+n'!C19,0))</f>
        <v>0</v>
      </c>
      <c r="D19" s="28">
        <f>IF($C$4="Neattiecināmās izmaksas",IF('1a+c+n'!$Q19="N",'1a+c+n'!D19,0))</f>
        <v>0</v>
      </c>
      <c r="E19" s="59"/>
      <c r="F19" s="81"/>
      <c r="G19" s="28"/>
      <c r="H19" s="28">
        <f>IF($C$4="Neattiecināmās izmaksas",IF('1a+c+n'!$Q19="N",'1a+c+n'!H19,0))</f>
        <v>0</v>
      </c>
      <c r="I19" s="28"/>
      <c r="J19" s="28"/>
      <c r="K19" s="59">
        <f>IF($C$4="Neattiecināmās izmaksas",IF('1a+c+n'!$Q19="N",'1a+c+n'!K19,0))</f>
        <v>0</v>
      </c>
      <c r="L19" s="109">
        <f>IF($C$4="Neattiecināmās izmaksas",IF('1a+c+n'!$Q19="N",'1a+c+n'!L19,0))</f>
        <v>0</v>
      </c>
      <c r="M19" s="28">
        <f>IF($C$4="Neattiecināmās izmaksas",IF('1a+c+n'!$Q19="N",'1a+c+n'!M19,0))</f>
        <v>0</v>
      </c>
      <c r="N19" s="28">
        <f>IF($C$4="Neattiecināmās izmaksas",IF('1a+c+n'!$Q19="N",'1a+c+n'!N19,0))</f>
        <v>0</v>
      </c>
      <c r="O19" s="28">
        <f>IF($C$4="Neattiecināmās izmaksas",IF('1a+c+n'!$Q19="N",'1a+c+n'!O19,0))</f>
        <v>0</v>
      </c>
      <c r="P19" s="59">
        <f>IF($C$4="Neattiecināmās izmaksas",IF('1a+c+n'!$Q19="N",'1a+c+n'!P19,0))</f>
        <v>0</v>
      </c>
    </row>
    <row r="20" spans="1:16">
      <c r="A20" s="64">
        <f>IF(P20=0,0,IF(COUNTBLANK(P20)=1,0,COUNTA($P$14:P20)))</f>
        <v>0</v>
      </c>
      <c r="B20" s="28">
        <f>IF($C$4="Neattiecināmās izmaksas",IF('1a+c+n'!$Q20="N",'1a+c+n'!B20,0))</f>
        <v>0</v>
      </c>
      <c r="C20" s="80">
        <f>IF($C$4="Neattiecināmās izmaksas",IF('1a+c+n'!$Q20="N",'1a+c+n'!C20,0))</f>
        <v>0</v>
      </c>
      <c r="D20" s="28">
        <f>IF($C$4="Neattiecināmās izmaksas",IF('1a+c+n'!$Q20="N",'1a+c+n'!D20,0))</f>
        <v>0</v>
      </c>
      <c r="E20" s="59"/>
      <c r="F20" s="81"/>
      <c r="G20" s="28"/>
      <c r="H20" s="28">
        <f>IF($C$4="Neattiecināmās izmaksas",IF('1a+c+n'!$Q20="N",'1a+c+n'!H20,0))</f>
        <v>0</v>
      </c>
      <c r="I20" s="28"/>
      <c r="J20" s="28"/>
      <c r="K20" s="59">
        <f>IF($C$4="Neattiecināmās izmaksas",IF('1a+c+n'!$Q20="N",'1a+c+n'!K20,0))</f>
        <v>0</v>
      </c>
      <c r="L20" s="109">
        <f>IF($C$4="Neattiecināmās izmaksas",IF('1a+c+n'!$Q20="N",'1a+c+n'!L20,0))</f>
        <v>0</v>
      </c>
      <c r="M20" s="28">
        <f>IF($C$4="Neattiecināmās izmaksas",IF('1a+c+n'!$Q20="N",'1a+c+n'!M20,0))</f>
        <v>0</v>
      </c>
      <c r="N20" s="28">
        <f>IF($C$4="Neattiecināmās izmaksas",IF('1a+c+n'!$Q20="N",'1a+c+n'!N20,0))</f>
        <v>0</v>
      </c>
      <c r="O20" s="28">
        <f>IF($C$4="Neattiecināmās izmaksas",IF('1a+c+n'!$Q20="N",'1a+c+n'!O20,0))</f>
        <v>0</v>
      </c>
      <c r="P20" s="59">
        <f>IF($C$4="Neattiecināmās izmaksas",IF('1a+c+n'!$Q20="N",'1a+c+n'!P20,0))</f>
        <v>0</v>
      </c>
    </row>
    <row r="21" spans="1:16">
      <c r="A21" s="64">
        <f>IF(P21=0,0,IF(COUNTBLANK(P21)=1,0,COUNTA($P$14:P21)))</f>
        <v>0</v>
      </c>
      <c r="B21" s="28">
        <f>IF($C$4="Neattiecināmās izmaksas",IF('1a+c+n'!$Q21="N",'1a+c+n'!B21,0))</f>
        <v>0</v>
      </c>
      <c r="C21" s="80">
        <f>IF($C$4="Neattiecināmās izmaksas",IF('1a+c+n'!$Q21="N",'1a+c+n'!C21,0))</f>
        <v>0</v>
      </c>
      <c r="D21" s="28">
        <f>IF($C$4="Neattiecināmās izmaksas",IF('1a+c+n'!$Q21="N",'1a+c+n'!D21,0))</f>
        <v>0</v>
      </c>
      <c r="E21" s="59"/>
      <c r="F21" s="81"/>
      <c r="G21" s="28"/>
      <c r="H21" s="28">
        <f>IF($C$4="Neattiecināmās izmaksas",IF('1a+c+n'!$Q21="N",'1a+c+n'!H21,0))</f>
        <v>0</v>
      </c>
      <c r="I21" s="28"/>
      <c r="J21" s="28"/>
      <c r="K21" s="59">
        <f>IF($C$4="Neattiecināmās izmaksas",IF('1a+c+n'!$Q21="N",'1a+c+n'!K21,0))</f>
        <v>0</v>
      </c>
      <c r="L21" s="109">
        <f>IF($C$4="Neattiecināmās izmaksas",IF('1a+c+n'!$Q21="N",'1a+c+n'!L21,0))</f>
        <v>0</v>
      </c>
      <c r="M21" s="28">
        <f>IF($C$4="Neattiecināmās izmaksas",IF('1a+c+n'!$Q21="N",'1a+c+n'!M21,0))</f>
        <v>0</v>
      </c>
      <c r="N21" s="28">
        <f>IF($C$4="Neattiecināmās izmaksas",IF('1a+c+n'!$Q21="N",'1a+c+n'!N21,0))</f>
        <v>0</v>
      </c>
      <c r="O21" s="28">
        <f>IF($C$4="Neattiecināmās izmaksas",IF('1a+c+n'!$Q21="N",'1a+c+n'!O21,0))</f>
        <v>0</v>
      </c>
      <c r="P21" s="59">
        <f>IF($C$4="Neattiecināmās izmaksas",IF('1a+c+n'!$Q21="N",'1a+c+n'!P21,0))</f>
        <v>0</v>
      </c>
    </row>
    <row r="22" spans="1:16">
      <c r="A22" s="64">
        <f>IF(P22=0,0,IF(COUNTBLANK(P22)=1,0,COUNTA($P$14:P22)))</f>
        <v>0</v>
      </c>
      <c r="B22" s="28">
        <f>IF($C$4="Neattiecināmās izmaksas",IF('1a+c+n'!$Q22="N",'1a+c+n'!B22,0))</f>
        <v>0</v>
      </c>
      <c r="C22" s="80">
        <f>IF($C$4="Neattiecināmās izmaksas",IF('1a+c+n'!$Q22="N",'1a+c+n'!C22,0))</f>
        <v>0</v>
      </c>
      <c r="D22" s="28">
        <f>IF($C$4="Neattiecināmās izmaksas",IF('1a+c+n'!$Q22="N",'1a+c+n'!D22,0))</f>
        <v>0</v>
      </c>
      <c r="E22" s="59"/>
      <c r="F22" s="81"/>
      <c r="G22" s="28"/>
      <c r="H22" s="28">
        <f>IF($C$4="Neattiecināmās izmaksas",IF('1a+c+n'!$Q22="N",'1a+c+n'!H22,0))</f>
        <v>0</v>
      </c>
      <c r="I22" s="28"/>
      <c r="J22" s="28"/>
      <c r="K22" s="59">
        <f>IF($C$4="Neattiecināmās izmaksas",IF('1a+c+n'!$Q22="N",'1a+c+n'!K22,0))</f>
        <v>0</v>
      </c>
      <c r="L22" s="109">
        <f>IF($C$4="Neattiecināmās izmaksas",IF('1a+c+n'!$Q22="N",'1a+c+n'!L22,0))</f>
        <v>0</v>
      </c>
      <c r="M22" s="28">
        <f>IF($C$4="Neattiecināmās izmaksas",IF('1a+c+n'!$Q22="N",'1a+c+n'!M22,0))</f>
        <v>0</v>
      </c>
      <c r="N22" s="28">
        <f>IF($C$4="Neattiecināmās izmaksas",IF('1a+c+n'!$Q22="N",'1a+c+n'!N22,0))</f>
        <v>0</v>
      </c>
      <c r="O22" s="28">
        <f>IF($C$4="Neattiecināmās izmaksas",IF('1a+c+n'!$Q22="N",'1a+c+n'!O22,0))</f>
        <v>0</v>
      </c>
      <c r="P22" s="59">
        <f>IF($C$4="Neattiecināmās izmaksas",IF('1a+c+n'!$Q22="N",'1a+c+n'!P22,0))</f>
        <v>0</v>
      </c>
    </row>
    <row r="23" spans="1:16">
      <c r="A23" s="64">
        <f>IF(P23=0,0,IF(COUNTBLANK(P23)=1,0,COUNTA($P$14:P23)))</f>
        <v>0</v>
      </c>
      <c r="B23" s="28">
        <f>IF($C$4="Neattiecināmās izmaksas",IF('1a+c+n'!$Q23="N",'1a+c+n'!B23,0))</f>
        <v>0</v>
      </c>
      <c r="C23" s="80">
        <f>IF($C$4="Neattiecināmās izmaksas",IF('1a+c+n'!$Q23="N",'1a+c+n'!C23,0))</f>
        <v>0</v>
      </c>
      <c r="D23" s="28">
        <f>IF($C$4="Neattiecināmās izmaksas",IF('1a+c+n'!$Q23="N",'1a+c+n'!D23,0))</f>
        <v>0</v>
      </c>
      <c r="E23" s="59"/>
      <c r="F23" s="81"/>
      <c r="G23" s="28"/>
      <c r="H23" s="28">
        <f>IF($C$4="Neattiecināmās izmaksas",IF('1a+c+n'!$Q23="N",'1a+c+n'!H23,0))</f>
        <v>0</v>
      </c>
      <c r="I23" s="28"/>
      <c r="J23" s="28"/>
      <c r="K23" s="59">
        <f>IF($C$4="Neattiecināmās izmaksas",IF('1a+c+n'!$Q23="N",'1a+c+n'!K23,0))</f>
        <v>0</v>
      </c>
      <c r="L23" s="109">
        <f>IF($C$4="Neattiecināmās izmaksas",IF('1a+c+n'!$Q23="N",'1a+c+n'!L23,0))</f>
        <v>0</v>
      </c>
      <c r="M23" s="28">
        <f>IF($C$4="Neattiecināmās izmaksas",IF('1a+c+n'!$Q23="N",'1a+c+n'!M23,0))</f>
        <v>0</v>
      </c>
      <c r="N23" s="28">
        <f>IF($C$4="Neattiecināmās izmaksas",IF('1a+c+n'!$Q23="N",'1a+c+n'!N23,0))</f>
        <v>0</v>
      </c>
      <c r="O23" s="28">
        <f>IF($C$4="Neattiecināmās izmaksas",IF('1a+c+n'!$Q23="N",'1a+c+n'!O23,0))</f>
        <v>0</v>
      </c>
      <c r="P23" s="59">
        <f>IF($C$4="Neattiecināmās izmaksas",IF('1a+c+n'!$Q23="N",'1a+c+n'!P23,0))</f>
        <v>0</v>
      </c>
    </row>
    <row r="24" spans="1:16" ht="12" thickBot="1">
      <c r="A24" s="64">
        <f>IF(P24=0,0,IF(COUNTBLANK(P24)=1,0,COUNTA($P$14:P24)))</f>
        <v>0</v>
      </c>
      <c r="B24" s="28">
        <f>IF($C$4="Neattiecināmās izmaksas",IF('1a+c+n'!$Q24="N",'1a+c+n'!B24,0))</f>
        <v>0</v>
      </c>
      <c r="C24" s="80">
        <f>IF($C$4="Neattiecināmās izmaksas",IF('1a+c+n'!$Q24="N",'1a+c+n'!C24,0))</f>
        <v>0</v>
      </c>
      <c r="D24" s="28">
        <f>IF($C$4="Neattiecināmās izmaksas",IF('1a+c+n'!$Q24="N",'1a+c+n'!D24,0))</f>
        <v>0</v>
      </c>
      <c r="E24" s="59"/>
      <c r="F24" s="81"/>
      <c r="G24" s="28"/>
      <c r="H24" s="28">
        <f>IF($C$4="Neattiecināmās izmaksas",IF('1a+c+n'!$Q24="N",'1a+c+n'!H24,0))</f>
        <v>0</v>
      </c>
      <c r="I24" s="28"/>
      <c r="J24" s="28"/>
      <c r="K24" s="59">
        <f>IF($C$4="Neattiecināmās izmaksas",IF('1a+c+n'!$Q24="N",'1a+c+n'!K24,0))</f>
        <v>0</v>
      </c>
      <c r="L24" s="109">
        <f>IF($C$4="Neattiecināmās izmaksas",IF('1a+c+n'!$Q24="N",'1a+c+n'!L24,0))</f>
        <v>0</v>
      </c>
      <c r="M24" s="28">
        <f>IF($C$4="Neattiecināmās izmaksas",IF('1a+c+n'!$Q24="N",'1a+c+n'!M24,0))</f>
        <v>0</v>
      </c>
      <c r="N24" s="28">
        <f>IF($C$4="Neattiecināmās izmaksas",IF('1a+c+n'!$Q24="N",'1a+c+n'!N24,0))</f>
        <v>0</v>
      </c>
      <c r="O24" s="28">
        <f>IF($C$4="Neattiecināmās izmaksas",IF('1a+c+n'!$Q24="N",'1a+c+n'!O24,0))</f>
        <v>0</v>
      </c>
      <c r="P24" s="59">
        <f>IF($C$4="Neattiecināmās izmaksas",IF('1a+c+n'!$Q24="N",'1a+c+n'!P24,0))</f>
        <v>0</v>
      </c>
    </row>
    <row r="25" spans="1:16" ht="12" customHeight="1" thickBot="1">
      <c r="A25" s="325" t="s">
        <v>63</v>
      </c>
      <c r="B25" s="326"/>
      <c r="C25" s="326"/>
      <c r="D25" s="326"/>
      <c r="E25" s="326"/>
      <c r="F25" s="326"/>
      <c r="G25" s="326"/>
      <c r="H25" s="326"/>
      <c r="I25" s="326"/>
      <c r="J25" s="326"/>
      <c r="K25" s="327"/>
      <c r="L25" s="110">
        <f>SUM(L14:L24)</f>
        <v>0</v>
      </c>
      <c r="M25" s="111">
        <f>SUM(M14:M24)</f>
        <v>0</v>
      </c>
      <c r="N25" s="111">
        <f>SUM(N14:N24)</f>
        <v>0</v>
      </c>
      <c r="O25" s="111">
        <f>SUM(O14:O24)</f>
        <v>0</v>
      </c>
      <c r="P25" s="112">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28">
        <f>'Kops n'!C35:H35</f>
        <v>0</v>
      </c>
      <c r="D28" s="328"/>
      <c r="E28" s="328"/>
      <c r="F28" s="328"/>
      <c r="G28" s="328"/>
      <c r="H28" s="328"/>
      <c r="I28" s="20"/>
      <c r="J28" s="20"/>
      <c r="K28" s="20"/>
      <c r="L28" s="20"/>
      <c r="M28" s="20"/>
      <c r="N28" s="20"/>
      <c r="O28" s="20"/>
      <c r="P28" s="20"/>
    </row>
    <row r="29" spans="1:16">
      <c r="A29" s="20"/>
      <c r="B29" s="20"/>
      <c r="C29" s="248" t="s">
        <v>15</v>
      </c>
      <c r="D29" s="248"/>
      <c r="E29" s="248"/>
      <c r="F29" s="248"/>
      <c r="G29" s="248"/>
      <c r="H29" s="24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294" t="str">
        <f>'Kops n'!A38:D38</f>
        <v>Tāme sastādīta 202_. gada __. _______</v>
      </c>
      <c r="B31" s="295"/>
      <c r="C31" s="295"/>
      <c r="D31" s="295"/>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28">
        <f>'Kops n'!C40:H40</f>
        <v>0</v>
      </c>
      <c r="D33" s="328"/>
      <c r="E33" s="328"/>
      <c r="F33" s="328"/>
      <c r="G33" s="328"/>
      <c r="H33" s="328"/>
      <c r="I33" s="20"/>
      <c r="J33" s="20"/>
      <c r="K33" s="20"/>
      <c r="L33" s="20"/>
      <c r="M33" s="20"/>
      <c r="N33" s="20"/>
      <c r="O33" s="20"/>
      <c r="P33" s="20"/>
    </row>
    <row r="34" spans="1:16">
      <c r="A34" s="20"/>
      <c r="B34" s="20"/>
      <c r="C34" s="248" t="s">
        <v>15</v>
      </c>
      <c r="D34" s="248"/>
      <c r="E34" s="248"/>
      <c r="F34" s="248"/>
      <c r="G34" s="248"/>
      <c r="H34" s="24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5:K25">
    <cfRule type="containsText" dxfId="282"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281" priority="1" operator="equal">
      <formula>0</formula>
    </cfRule>
  </conditionalFormatting>
  <conditionalFormatting sqref="C2:I2 D5:L8 N9:O9 L25:P25 C28:H28 C33:H33 C36">
    <cfRule type="cellIs" dxfId="280"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B7B4-7D51-42E2-A793-7DF105A6416B}">
  <sheetPr codeName="Sheet10">
    <tabColor rgb="FFFFC000"/>
  </sheetPr>
  <dimension ref="A1:Q43"/>
  <sheetViews>
    <sheetView topLeftCell="A6" zoomScale="85" zoomScaleNormal="85" workbookViewId="0">
      <selection activeCell="I14" sqref="I14:J3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2</v>
      </c>
      <c r="E1" s="26"/>
      <c r="F1" s="26"/>
      <c r="G1" s="26"/>
      <c r="H1" s="26"/>
      <c r="I1" s="26"/>
      <c r="J1" s="26"/>
      <c r="N1" s="30"/>
      <c r="O1" s="31"/>
      <c r="P1" s="32"/>
    </row>
    <row r="2" spans="1:17">
      <c r="A2" s="33"/>
      <c r="B2" s="33"/>
      <c r="C2" s="316" t="s">
        <v>199</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200</v>
      </c>
      <c r="B9" s="319"/>
      <c r="C9" s="319"/>
      <c r="D9" s="319"/>
      <c r="E9" s="319"/>
      <c r="F9" s="319"/>
      <c r="G9" s="35"/>
      <c r="H9" s="35"/>
      <c r="I9" s="35"/>
      <c r="J9" s="320" t="s">
        <v>46</v>
      </c>
      <c r="K9" s="320"/>
      <c r="L9" s="320"/>
      <c r="M9" s="320"/>
      <c r="N9" s="321">
        <f>P31</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ht="22.5">
      <c r="A14" s="63">
        <v>1</v>
      </c>
      <c r="B14" s="27" t="s">
        <v>83</v>
      </c>
      <c r="C14" s="173" t="s">
        <v>329</v>
      </c>
      <c r="D14" s="175" t="s">
        <v>76</v>
      </c>
      <c r="E14" s="222">
        <v>254.24</v>
      </c>
      <c r="F14" s="186"/>
      <c r="G14" s="90"/>
      <c r="H14" s="90">
        <f>F14*G14</f>
        <v>0</v>
      </c>
      <c r="I14" s="187"/>
      <c r="J14" s="187"/>
      <c r="K14" s="91">
        <f>SUM(H14:J14)</f>
        <v>0</v>
      </c>
      <c r="L14" s="89">
        <f>E14*F14</f>
        <v>0</v>
      </c>
      <c r="M14" s="90">
        <f>H14*E14</f>
        <v>0</v>
      </c>
      <c r="N14" s="90">
        <f>I14*E14</f>
        <v>0</v>
      </c>
      <c r="O14" s="90">
        <f>J14*E14</f>
        <v>0</v>
      </c>
      <c r="P14" s="91">
        <f>SUM(M14:O14)</f>
        <v>0</v>
      </c>
      <c r="Q14" s="70" t="s">
        <v>47</v>
      </c>
    </row>
    <row r="15" spans="1:17" ht="22.5">
      <c r="A15" s="40">
        <v>2</v>
      </c>
      <c r="B15" s="130" t="s">
        <v>83</v>
      </c>
      <c r="C15" s="136" t="s">
        <v>279</v>
      </c>
      <c r="D15" s="132" t="s">
        <v>78</v>
      </c>
      <c r="E15" s="133">
        <v>8</v>
      </c>
      <c r="F15" s="138"/>
      <c r="G15" s="49"/>
      <c r="H15" s="49">
        <f>F15*G15</f>
        <v>0</v>
      </c>
      <c r="I15" s="135"/>
      <c r="J15" s="135"/>
      <c r="K15" s="50">
        <f t="shared" ref="K15" si="0">SUM(H15:J15)</f>
        <v>0</v>
      </c>
      <c r="L15" s="51">
        <f t="shared" ref="L15" si="1">E15*F15</f>
        <v>0</v>
      </c>
      <c r="M15" s="49">
        <f t="shared" ref="M15" si="2">H15*E15</f>
        <v>0</v>
      </c>
      <c r="N15" s="49">
        <f t="shared" ref="N15" si="3">I15*E15</f>
        <v>0</v>
      </c>
      <c r="O15" s="49">
        <f t="shared" ref="O15" si="4">J15*E15</f>
        <v>0</v>
      </c>
      <c r="P15" s="50">
        <f t="shared" ref="P15" si="5">SUM(M15:O15)</f>
        <v>0</v>
      </c>
      <c r="Q15" s="77" t="s">
        <v>47</v>
      </c>
    </row>
    <row r="16" spans="1:17" ht="33.75">
      <c r="A16" s="40">
        <v>3</v>
      </c>
      <c r="B16" s="130" t="s">
        <v>83</v>
      </c>
      <c r="C16" s="136" t="s">
        <v>238</v>
      </c>
      <c r="D16" s="132" t="s">
        <v>77</v>
      </c>
      <c r="E16" s="133">
        <v>1</v>
      </c>
      <c r="F16" s="138"/>
      <c r="G16" s="49"/>
      <c r="H16" s="49">
        <f>F16*G16</f>
        <v>0</v>
      </c>
      <c r="I16" s="135"/>
      <c r="J16" s="135"/>
      <c r="K16" s="50">
        <f t="shared" ref="K16:K30" si="6">SUM(H16:J16)</f>
        <v>0</v>
      </c>
      <c r="L16" s="51">
        <f t="shared" ref="L16:L30" si="7">E16*F16</f>
        <v>0</v>
      </c>
      <c r="M16" s="49">
        <f t="shared" ref="M16:M30" si="8">H16*E16</f>
        <v>0</v>
      </c>
      <c r="N16" s="49">
        <f t="shared" ref="N16:N30" si="9">I16*E16</f>
        <v>0</v>
      </c>
      <c r="O16" s="49">
        <f t="shared" ref="O16:O30" si="10">J16*E16</f>
        <v>0</v>
      </c>
      <c r="P16" s="50">
        <f t="shared" ref="P16:P30" si="11">SUM(M16:O16)</f>
        <v>0</v>
      </c>
      <c r="Q16" s="77" t="s">
        <v>48</v>
      </c>
    </row>
    <row r="17" spans="1:17" ht="22.5">
      <c r="A17" s="40">
        <v>4</v>
      </c>
      <c r="B17" s="130" t="s">
        <v>83</v>
      </c>
      <c r="C17" s="136" t="s">
        <v>239</v>
      </c>
      <c r="D17" s="132" t="s">
        <v>78</v>
      </c>
      <c r="E17" s="133">
        <v>40</v>
      </c>
      <c r="F17" s="138"/>
      <c r="G17" s="49"/>
      <c r="H17" s="49">
        <f t="shared" ref="H17:H30" si="12">F17*G17</f>
        <v>0</v>
      </c>
      <c r="I17" s="135"/>
      <c r="J17" s="135"/>
      <c r="K17" s="50">
        <f t="shared" si="6"/>
        <v>0</v>
      </c>
      <c r="L17" s="51">
        <f t="shared" si="7"/>
        <v>0</v>
      </c>
      <c r="M17" s="49">
        <f t="shared" si="8"/>
        <v>0</v>
      </c>
      <c r="N17" s="49">
        <f t="shared" si="9"/>
        <v>0</v>
      </c>
      <c r="O17" s="49">
        <f t="shared" si="10"/>
        <v>0</v>
      </c>
      <c r="P17" s="50">
        <f t="shared" si="11"/>
        <v>0</v>
      </c>
      <c r="Q17" s="77" t="s">
        <v>47</v>
      </c>
    </row>
    <row r="18" spans="1:17" ht="22.5">
      <c r="A18" s="40">
        <v>5</v>
      </c>
      <c r="B18" s="130" t="s">
        <v>83</v>
      </c>
      <c r="C18" s="136" t="s">
        <v>283</v>
      </c>
      <c r="D18" s="132" t="s">
        <v>79</v>
      </c>
      <c r="E18" s="133">
        <v>25</v>
      </c>
      <c r="F18" s="138"/>
      <c r="G18" s="49"/>
      <c r="H18" s="49">
        <f t="shared" si="12"/>
        <v>0</v>
      </c>
      <c r="I18" s="135"/>
      <c r="J18" s="135"/>
      <c r="K18" s="50">
        <f t="shared" si="6"/>
        <v>0</v>
      </c>
      <c r="L18" s="51">
        <f t="shared" si="7"/>
        <v>0</v>
      </c>
      <c r="M18" s="49">
        <f t="shared" si="8"/>
        <v>0</v>
      </c>
      <c r="N18" s="49">
        <f t="shared" si="9"/>
        <v>0</v>
      </c>
      <c r="O18" s="49">
        <f t="shared" si="10"/>
        <v>0</v>
      </c>
      <c r="P18" s="50">
        <f t="shared" si="11"/>
        <v>0</v>
      </c>
      <c r="Q18" s="77" t="s">
        <v>47</v>
      </c>
    </row>
    <row r="19" spans="1:17" ht="22.5">
      <c r="A19" s="40">
        <v>6</v>
      </c>
      <c r="B19" s="130" t="s">
        <v>83</v>
      </c>
      <c r="C19" s="136" t="s">
        <v>277</v>
      </c>
      <c r="D19" s="132" t="s">
        <v>78</v>
      </c>
      <c r="E19" s="133">
        <v>9</v>
      </c>
      <c r="F19" s="138"/>
      <c r="G19" s="49"/>
      <c r="H19" s="49">
        <f t="shared" ref="H19" si="13">F19*G19</f>
        <v>0</v>
      </c>
      <c r="I19" s="135"/>
      <c r="J19" s="135"/>
      <c r="K19" s="50">
        <f t="shared" ref="K19" si="14">SUM(H19:J19)</f>
        <v>0</v>
      </c>
      <c r="L19" s="51">
        <f t="shared" ref="L19" si="15">E19*F19</f>
        <v>0</v>
      </c>
      <c r="M19" s="49">
        <f t="shared" ref="M19" si="16">H19*E19</f>
        <v>0</v>
      </c>
      <c r="N19" s="49">
        <f t="shared" ref="N19" si="17">I19*E19</f>
        <v>0</v>
      </c>
      <c r="O19" s="49">
        <f t="shared" ref="O19" si="18">J19*E19</f>
        <v>0</v>
      </c>
      <c r="P19" s="50">
        <f t="shared" ref="P19" si="19">SUM(M19:O19)</f>
        <v>0</v>
      </c>
      <c r="Q19" s="77" t="s">
        <v>47</v>
      </c>
    </row>
    <row r="20" spans="1:17" ht="22.5">
      <c r="A20" s="40">
        <v>7</v>
      </c>
      <c r="B20" s="130" t="s">
        <v>83</v>
      </c>
      <c r="C20" s="136" t="s">
        <v>282</v>
      </c>
      <c r="D20" s="132" t="s">
        <v>78</v>
      </c>
      <c r="E20" s="133">
        <v>3</v>
      </c>
      <c r="F20" s="138"/>
      <c r="G20" s="49"/>
      <c r="H20" s="49">
        <f t="shared" si="12"/>
        <v>0</v>
      </c>
      <c r="I20" s="135"/>
      <c r="J20" s="135"/>
      <c r="K20" s="50">
        <f t="shared" si="6"/>
        <v>0</v>
      </c>
      <c r="L20" s="51">
        <f t="shared" si="7"/>
        <v>0</v>
      </c>
      <c r="M20" s="49">
        <f t="shared" si="8"/>
        <v>0</v>
      </c>
      <c r="N20" s="49">
        <f t="shared" si="9"/>
        <v>0</v>
      </c>
      <c r="O20" s="49">
        <f t="shared" si="10"/>
        <v>0</v>
      </c>
      <c r="P20" s="50">
        <f t="shared" si="11"/>
        <v>0</v>
      </c>
      <c r="Q20" s="77" t="s">
        <v>48</v>
      </c>
    </row>
    <row r="21" spans="1:17" ht="22.5">
      <c r="A21" s="40">
        <v>8</v>
      </c>
      <c r="B21" s="130" t="s">
        <v>83</v>
      </c>
      <c r="C21" s="136" t="s">
        <v>274</v>
      </c>
      <c r="D21" s="132" t="s">
        <v>134</v>
      </c>
      <c r="E21" s="133">
        <v>1</v>
      </c>
      <c r="F21" s="138"/>
      <c r="G21" s="49"/>
      <c r="H21" s="49">
        <f t="shared" ref="H21" si="20">F21*G21</f>
        <v>0</v>
      </c>
      <c r="I21" s="135"/>
      <c r="J21" s="135"/>
      <c r="K21" s="50">
        <f t="shared" ref="K21" si="21">SUM(H21:J21)</f>
        <v>0</v>
      </c>
      <c r="L21" s="51">
        <f t="shared" ref="L21" si="22">E21*F21</f>
        <v>0</v>
      </c>
      <c r="M21" s="49">
        <f t="shared" ref="M21" si="23">H21*E21</f>
        <v>0</v>
      </c>
      <c r="N21" s="49">
        <f t="shared" ref="N21" si="24">I21*E21</f>
        <v>0</v>
      </c>
      <c r="O21" s="49">
        <f t="shared" ref="O21" si="25">J21*E21</f>
        <v>0</v>
      </c>
      <c r="P21" s="50">
        <f t="shared" ref="P21" si="26">SUM(M21:O21)</f>
        <v>0</v>
      </c>
      <c r="Q21" s="77" t="s">
        <v>48</v>
      </c>
    </row>
    <row r="22" spans="1:17" ht="22.5">
      <c r="A22" s="40">
        <v>9</v>
      </c>
      <c r="B22" s="130" t="s">
        <v>83</v>
      </c>
      <c r="C22" s="136" t="s">
        <v>240</v>
      </c>
      <c r="D22" s="132" t="s">
        <v>76</v>
      </c>
      <c r="E22" s="133">
        <v>343.12</v>
      </c>
      <c r="F22" s="138"/>
      <c r="G22" s="49"/>
      <c r="H22" s="49">
        <f t="shared" si="12"/>
        <v>0</v>
      </c>
      <c r="I22" s="135"/>
      <c r="J22" s="135"/>
      <c r="K22" s="50">
        <f t="shared" si="6"/>
        <v>0</v>
      </c>
      <c r="L22" s="51">
        <f t="shared" si="7"/>
        <v>0</v>
      </c>
      <c r="M22" s="49">
        <f t="shared" si="8"/>
        <v>0</v>
      </c>
      <c r="N22" s="49">
        <f t="shared" si="9"/>
        <v>0</v>
      </c>
      <c r="O22" s="49">
        <f t="shared" si="10"/>
        <v>0</v>
      </c>
      <c r="P22" s="50">
        <f t="shared" si="11"/>
        <v>0</v>
      </c>
      <c r="Q22" s="77" t="s">
        <v>47</v>
      </c>
    </row>
    <row r="23" spans="1:17" ht="22.5">
      <c r="A23" s="40">
        <v>10</v>
      </c>
      <c r="B23" s="130" t="s">
        <v>83</v>
      </c>
      <c r="C23" s="136" t="s">
        <v>241</v>
      </c>
      <c r="D23" s="132" t="s">
        <v>78</v>
      </c>
      <c r="E23" s="133">
        <v>94</v>
      </c>
      <c r="F23" s="138"/>
      <c r="G23" s="49"/>
      <c r="H23" s="49">
        <f t="shared" si="12"/>
        <v>0</v>
      </c>
      <c r="I23" s="135"/>
      <c r="J23" s="135"/>
      <c r="K23" s="50">
        <f t="shared" si="6"/>
        <v>0</v>
      </c>
      <c r="L23" s="51">
        <f t="shared" si="7"/>
        <v>0</v>
      </c>
      <c r="M23" s="49">
        <f t="shared" si="8"/>
        <v>0</v>
      </c>
      <c r="N23" s="49">
        <f t="shared" si="9"/>
        <v>0</v>
      </c>
      <c r="O23" s="49">
        <f t="shared" si="10"/>
        <v>0</v>
      </c>
      <c r="P23" s="50">
        <f t="shared" si="11"/>
        <v>0</v>
      </c>
      <c r="Q23" s="77" t="s">
        <v>47</v>
      </c>
    </row>
    <row r="24" spans="1:17" ht="22.5">
      <c r="A24" s="40">
        <v>11</v>
      </c>
      <c r="B24" s="130" t="s">
        <v>83</v>
      </c>
      <c r="C24" s="136" t="s">
        <v>278</v>
      </c>
      <c r="D24" s="132" t="s">
        <v>78</v>
      </c>
      <c r="E24" s="133">
        <v>5</v>
      </c>
      <c r="F24" s="138"/>
      <c r="G24" s="49"/>
      <c r="H24" s="49">
        <f t="shared" ref="H24" si="27">F24*G24</f>
        <v>0</v>
      </c>
      <c r="I24" s="135"/>
      <c r="J24" s="135"/>
      <c r="K24" s="50">
        <f t="shared" ref="K24" si="28">SUM(H24:J24)</f>
        <v>0</v>
      </c>
      <c r="L24" s="51">
        <f t="shared" ref="L24" si="29">E24*F24</f>
        <v>0</v>
      </c>
      <c r="M24" s="49">
        <f t="shared" ref="M24" si="30">H24*E24</f>
        <v>0</v>
      </c>
      <c r="N24" s="49">
        <f t="shared" ref="N24" si="31">I24*E24</f>
        <v>0</v>
      </c>
      <c r="O24" s="49">
        <f t="shared" ref="O24" si="32">J24*E24</f>
        <v>0</v>
      </c>
      <c r="P24" s="50">
        <f t="shared" ref="P24" si="33">SUM(M24:O24)</f>
        <v>0</v>
      </c>
      <c r="Q24" s="77" t="s">
        <v>47</v>
      </c>
    </row>
    <row r="25" spans="1:17" ht="22.5">
      <c r="A25" s="40">
        <v>12</v>
      </c>
      <c r="B25" s="130" t="s">
        <v>83</v>
      </c>
      <c r="C25" s="136" t="s">
        <v>81</v>
      </c>
      <c r="D25" s="132" t="s">
        <v>78</v>
      </c>
      <c r="E25" s="133">
        <v>8</v>
      </c>
      <c r="F25" s="138"/>
      <c r="G25" s="49"/>
      <c r="H25" s="49">
        <f t="shared" si="12"/>
        <v>0</v>
      </c>
      <c r="I25" s="135"/>
      <c r="J25" s="135"/>
      <c r="K25" s="50">
        <f t="shared" si="6"/>
        <v>0</v>
      </c>
      <c r="L25" s="51">
        <f t="shared" si="7"/>
        <v>0</v>
      </c>
      <c r="M25" s="49">
        <f t="shared" si="8"/>
        <v>0</v>
      </c>
      <c r="N25" s="49">
        <f t="shared" si="9"/>
        <v>0</v>
      </c>
      <c r="O25" s="49">
        <f t="shared" si="10"/>
        <v>0</v>
      </c>
      <c r="P25" s="50">
        <f t="shared" si="11"/>
        <v>0</v>
      </c>
      <c r="Q25" s="77" t="s">
        <v>47</v>
      </c>
    </row>
    <row r="26" spans="1:17" ht="22.5">
      <c r="A26" s="40">
        <v>13</v>
      </c>
      <c r="B26" s="130" t="s">
        <v>83</v>
      </c>
      <c r="C26" s="136" t="s">
        <v>275</v>
      </c>
      <c r="D26" s="132" t="s">
        <v>78</v>
      </c>
      <c r="E26" s="133">
        <v>5</v>
      </c>
      <c r="F26" s="138"/>
      <c r="G26" s="49"/>
      <c r="H26" s="49">
        <f t="shared" si="12"/>
        <v>0</v>
      </c>
      <c r="I26" s="135"/>
      <c r="J26" s="135"/>
      <c r="K26" s="50">
        <f t="shared" ref="K26:K27" si="34">SUM(H26:J26)</f>
        <v>0</v>
      </c>
      <c r="L26" s="51">
        <f t="shared" ref="L26:L27" si="35">E26*F26</f>
        <v>0</v>
      </c>
      <c r="M26" s="49">
        <f t="shared" ref="M26:M27" si="36">H26*E26</f>
        <v>0</v>
      </c>
      <c r="N26" s="49">
        <f t="shared" ref="N26:N27" si="37">I26*E26</f>
        <v>0</v>
      </c>
      <c r="O26" s="49">
        <f t="shared" ref="O26:O27" si="38">J26*E26</f>
        <v>0</v>
      </c>
      <c r="P26" s="50">
        <f t="shared" ref="P26:P27" si="39">SUM(M26:O26)</f>
        <v>0</v>
      </c>
      <c r="Q26" s="77" t="s">
        <v>47</v>
      </c>
    </row>
    <row r="27" spans="1:17" ht="22.5">
      <c r="A27" s="40">
        <v>14</v>
      </c>
      <c r="B27" s="130" t="s">
        <v>83</v>
      </c>
      <c r="C27" s="136" t="s">
        <v>213</v>
      </c>
      <c r="D27" s="132" t="s">
        <v>77</v>
      </c>
      <c r="E27" s="133">
        <v>36</v>
      </c>
      <c r="F27" s="138"/>
      <c r="G27" s="49"/>
      <c r="H27" s="49">
        <f t="shared" si="12"/>
        <v>0</v>
      </c>
      <c r="I27" s="135"/>
      <c r="J27" s="135"/>
      <c r="K27" s="50">
        <f t="shared" si="34"/>
        <v>0</v>
      </c>
      <c r="L27" s="51">
        <f t="shared" si="35"/>
        <v>0</v>
      </c>
      <c r="M27" s="49">
        <f t="shared" si="36"/>
        <v>0</v>
      </c>
      <c r="N27" s="49">
        <f t="shared" si="37"/>
        <v>0</v>
      </c>
      <c r="O27" s="49">
        <f t="shared" si="38"/>
        <v>0</v>
      </c>
      <c r="P27" s="50">
        <f t="shared" si="39"/>
        <v>0</v>
      </c>
      <c r="Q27" s="77" t="s">
        <v>47</v>
      </c>
    </row>
    <row r="28" spans="1:17" ht="22.5">
      <c r="A28" s="40">
        <v>15</v>
      </c>
      <c r="B28" s="130" t="s">
        <v>83</v>
      </c>
      <c r="C28" s="136" t="s">
        <v>214</v>
      </c>
      <c r="D28" s="132" t="s">
        <v>76</v>
      </c>
      <c r="E28" s="133">
        <v>24</v>
      </c>
      <c r="F28" s="138"/>
      <c r="G28" s="49"/>
      <c r="H28" s="49">
        <f t="shared" si="12"/>
        <v>0</v>
      </c>
      <c r="I28" s="135"/>
      <c r="J28" s="135"/>
      <c r="K28" s="50">
        <f t="shared" si="6"/>
        <v>0</v>
      </c>
      <c r="L28" s="51">
        <f t="shared" si="7"/>
        <v>0</v>
      </c>
      <c r="M28" s="49">
        <f t="shared" si="8"/>
        <v>0</v>
      </c>
      <c r="N28" s="49">
        <f t="shared" si="9"/>
        <v>0</v>
      </c>
      <c r="O28" s="49">
        <f t="shared" si="10"/>
        <v>0</v>
      </c>
      <c r="P28" s="50">
        <f t="shared" si="11"/>
        <v>0</v>
      </c>
      <c r="Q28" s="77" t="s">
        <v>48</v>
      </c>
    </row>
    <row r="29" spans="1:17" ht="22.5">
      <c r="A29" s="40">
        <v>16</v>
      </c>
      <c r="B29" s="130" t="s">
        <v>83</v>
      </c>
      <c r="C29" s="136" t="s">
        <v>276</v>
      </c>
      <c r="D29" s="132" t="s">
        <v>77</v>
      </c>
      <c r="E29" s="133">
        <v>4</v>
      </c>
      <c r="F29" s="138"/>
      <c r="G29" s="49"/>
      <c r="H29" s="49">
        <f t="shared" ref="H29" si="40">F29*G29</f>
        <v>0</v>
      </c>
      <c r="I29" s="135"/>
      <c r="J29" s="135"/>
      <c r="K29" s="50">
        <f t="shared" ref="K29" si="41">SUM(H29:J29)</f>
        <v>0</v>
      </c>
      <c r="L29" s="51">
        <f t="shared" ref="L29" si="42">E29*F29</f>
        <v>0</v>
      </c>
      <c r="M29" s="49">
        <f t="shared" ref="M29" si="43">H29*E29</f>
        <v>0</v>
      </c>
      <c r="N29" s="49">
        <f t="shared" ref="N29" si="44">I29*E29</f>
        <v>0</v>
      </c>
      <c r="O29" s="49">
        <f t="shared" ref="O29" si="45">J29*E29</f>
        <v>0</v>
      </c>
      <c r="P29" s="50">
        <f t="shared" ref="P29" si="46">SUM(M29:O29)</f>
        <v>0</v>
      </c>
      <c r="Q29" s="77" t="s">
        <v>47</v>
      </c>
    </row>
    <row r="30" spans="1:17" ht="23.25" thickBot="1">
      <c r="A30" s="183">
        <v>17</v>
      </c>
      <c r="B30" s="184" t="s">
        <v>83</v>
      </c>
      <c r="C30" s="174" t="s">
        <v>215</v>
      </c>
      <c r="D30" s="176" t="s">
        <v>76</v>
      </c>
      <c r="E30" s="205">
        <v>143.41999999999999</v>
      </c>
      <c r="F30" s="188"/>
      <c r="G30" s="189"/>
      <c r="H30" s="189">
        <f t="shared" si="12"/>
        <v>0</v>
      </c>
      <c r="I30" s="190"/>
      <c r="J30" s="190"/>
      <c r="K30" s="191">
        <f t="shared" si="6"/>
        <v>0</v>
      </c>
      <c r="L30" s="192">
        <f t="shared" si="7"/>
        <v>0</v>
      </c>
      <c r="M30" s="189">
        <f t="shared" si="8"/>
        <v>0</v>
      </c>
      <c r="N30" s="189">
        <f t="shared" si="9"/>
        <v>0</v>
      </c>
      <c r="O30" s="189">
        <f t="shared" si="10"/>
        <v>0</v>
      </c>
      <c r="P30" s="191">
        <f t="shared" si="11"/>
        <v>0</v>
      </c>
      <c r="Q30" s="193" t="s">
        <v>47</v>
      </c>
    </row>
    <row r="31" spans="1:17" ht="12" customHeight="1" thickBot="1">
      <c r="A31" s="325" t="s">
        <v>63</v>
      </c>
      <c r="B31" s="326"/>
      <c r="C31" s="326"/>
      <c r="D31" s="326"/>
      <c r="E31" s="326"/>
      <c r="F31" s="326"/>
      <c r="G31" s="326"/>
      <c r="H31" s="326"/>
      <c r="I31" s="326"/>
      <c r="J31" s="326"/>
      <c r="K31" s="327"/>
      <c r="L31" s="74">
        <f>SUM(L14:L30)</f>
        <v>0</v>
      </c>
      <c r="M31" s="75">
        <f>SUM(M14:M30)</f>
        <v>0</v>
      </c>
      <c r="N31" s="75">
        <f>SUM(N14:N30)</f>
        <v>0</v>
      </c>
      <c r="O31" s="75">
        <f>SUM(O14:O30)</f>
        <v>0</v>
      </c>
      <c r="P31" s="76">
        <f>SUM(P14:P30)</f>
        <v>0</v>
      </c>
    </row>
    <row r="32" spans="1:17">
      <c r="A32" s="20"/>
      <c r="B32" s="20"/>
      <c r="C32" s="20"/>
      <c r="D32" s="20"/>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14</v>
      </c>
      <c r="B34" s="20"/>
      <c r="C34" s="328">
        <f>'Kops n'!C35:H35</f>
        <v>0</v>
      </c>
      <c r="D34" s="328"/>
      <c r="E34" s="328"/>
      <c r="F34" s="328"/>
      <c r="G34" s="328"/>
      <c r="H34" s="328"/>
      <c r="I34" s="20"/>
      <c r="J34" s="20"/>
      <c r="K34" s="20"/>
      <c r="L34" s="20"/>
      <c r="M34" s="20"/>
      <c r="N34" s="20"/>
      <c r="O34" s="20"/>
      <c r="P34" s="20"/>
    </row>
    <row r="35" spans="1:16">
      <c r="A35" s="20"/>
      <c r="B35" s="20"/>
      <c r="C35" s="248" t="s">
        <v>15</v>
      </c>
      <c r="D35" s="248"/>
      <c r="E35" s="248"/>
      <c r="F35" s="248"/>
      <c r="G35" s="248"/>
      <c r="H35" s="248"/>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294" t="str">
        <f>'Kops n'!A38:D38</f>
        <v>Tāme sastādīta 202_. gada __. _______</v>
      </c>
      <c r="B37" s="295"/>
      <c r="C37" s="295"/>
      <c r="D37" s="295"/>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row r="39" spans="1:16">
      <c r="A39" s="1" t="s">
        <v>41</v>
      </c>
      <c r="B39" s="20"/>
      <c r="C39" s="328">
        <f>'Kops n'!C40:H40</f>
        <v>0</v>
      </c>
      <c r="D39" s="328"/>
      <c r="E39" s="328"/>
      <c r="F39" s="328"/>
      <c r="G39" s="328"/>
      <c r="H39" s="328"/>
      <c r="I39" s="20"/>
      <c r="J39" s="20"/>
      <c r="K39" s="20"/>
      <c r="L39" s="20"/>
      <c r="M39" s="20"/>
      <c r="N39" s="20"/>
      <c r="O39" s="20"/>
      <c r="P39" s="20"/>
    </row>
    <row r="40" spans="1:16">
      <c r="A40" s="20"/>
      <c r="B40" s="20"/>
      <c r="C40" s="248" t="s">
        <v>15</v>
      </c>
      <c r="D40" s="248"/>
      <c r="E40" s="248"/>
      <c r="F40" s="248"/>
      <c r="G40" s="248"/>
      <c r="H40" s="248"/>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row r="42" spans="1:16">
      <c r="A42" s="103" t="s">
        <v>16</v>
      </c>
      <c r="B42" s="52"/>
      <c r="C42" s="115">
        <f>'Kops n'!C43</f>
        <v>0</v>
      </c>
      <c r="D42" s="52"/>
      <c r="E42" s="20"/>
      <c r="F42" s="20"/>
      <c r="G42" s="20"/>
      <c r="H42" s="20"/>
      <c r="I42" s="20"/>
      <c r="J42" s="20"/>
      <c r="K42" s="20"/>
      <c r="L42" s="20"/>
      <c r="M42" s="20"/>
      <c r="N42" s="20"/>
      <c r="O42" s="20"/>
      <c r="P42" s="20"/>
    </row>
    <row r="43" spans="1:16">
      <c r="A43" s="20"/>
      <c r="B43" s="20"/>
      <c r="C43" s="20"/>
      <c r="D43" s="20"/>
      <c r="E43" s="20"/>
      <c r="F43" s="20"/>
      <c r="G43" s="20"/>
      <c r="H43" s="20"/>
      <c r="I43" s="20"/>
      <c r="J43" s="20"/>
      <c r="K43" s="20"/>
      <c r="L43" s="20"/>
      <c r="M43" s="20"/>
      <c r="N43" s="20"/>
      <c r="O43" s="20"/>
      <c r="P43" s="20"/>
    </row>
  </sheetData>
  <mergeCells count="23">
    <mergeCell ref="C40:H40"/>
    <mergeCell ref="C4:I4"/>
    <mergeCell ref="F12:K12"/>
    <mergeCell ref="A9:F9"/>
    <mergeCell ref="J9:M9"/>
    <mergeCell ref="D8:L8"/>
    <mergeCell ref="A31:K31"/>
    <mergeCell ref="C34:H34"/>
    <mergeCell ref="C35:H35"/>
    <mergeCell ref="A37:D37"/>
    <mergeCell ref="C39:H39"/>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277" priority="30"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0 I14:J30 Q14:Q30">
    <cfRule type="cellIs" dxfId="276" priority="4" operator="equal">
      <formula>0</formula>
    </cfRule>
  </conditionalFormatting>
  <conditionalFormatting sqref="A31:K31">
    <cfRule type="containsText" dxfId="275" priority="16" operator="containsText" text="Tiešās izmaksas kopā, t. sk. darba devēja sociālais nodoklis __.__% ">
      <formula>NOT(ISERROR(SEARCH("Tiešās izmaksas kopā, t. sk. darba devēja sociālais nodoklis __.__% ",A31)))</formula>
    </cfRule>
  </conditionalFormatting>
  <conditionalFormatting sqref="C34:H34">
    <cfRule type="cellIs" dxfId="274" priority="23" operator="equal">
      <formula>0</formula>
    </cfRule>
  </conditionalFormatting>
  <conditionalFormatting sqref="C39:H39">
    <cfRule type="cellIs" dxfId="273" priority="24" operator="equal">
      <formula>0</formula>
    </cfRule>
  </conditionalFormatting>
  <conditionalFormatting sqref="C2:I2">
    <cfRule type="cellIs" dxfId="272" priority="29" operator="equal">
      <formula>0</formula>
    </cfRule>
  </conditionalFormatting>
  <conditionalFormatting sqref="C4:I4">
    <cfRule type="cellIs" dxfId="271" priority="21" operator="equal">
      <formula>0</formula>
    </cfRule>
  </conditionalFormatting>
  <conditionalFormatting sqref="D1">
    <cfRule type="cellIs" dxfId="270" priority="18" operator="equal">
      <formula>0</formula>
    </cfRule>
  </conditionalFormatting>
  <conditionalFormatting sqref="D5:L8 H14:H30 K14:P30">
    <cfRule type="cellIs" dxfId="269" priority="19" operator="equal">
      <formula>0</formula>
    </cfRule>
  </conditionalFormatting>
  <conditionalFormatting sqref="L31:P31">
    <cfRule type="cellIs" dxfId="268" priority="22" operator="equal">
      <formula>0</formula>
    </cfRule>
  </conditionalFormatting>
  <conditionalFormatting sqref="N9:O9">
    <cfRule type="cellIs" dxfId="267" priority="32" operator="equal">
      <formula>0</formula>
    </cfRule>
  </conditionalFormatting>
  <dataValidations count="1">
    <dataValidation type="list" allowBlank="1" showInputMessage="1" showErrorMessage="1" sqref="Q14:Q30" xr:uid="{446D3D4F-B198-4F76-92CB-7D9B02FB91DF}">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6" operator="containsText" id="{4A26336A-A6BB-4BBC-8F54-3EBA6F169318}">
            <xm:f>NOT(ISERROR(SEARCH("Tāme sastādīta ____. gada ___. ______________",A37)))</xm:f>
            <xm:f>"Tāme sastādīta ____. gada ___. ______________"</xm:f>
            <x14:dxf>
              <font>
                <color auto="1"/>
              </font>
              <fill>
                <patternFill>
                  <bgColor rgb="FFC6EFCE"/>
                </patternFill>
              </fill>
            </x14:dxf>
          </x14:cfRule>
          <xm:sqref>A37</xm:sqref>
        </x14:conditionalFormatting>
        <x14:conditionalFormatting xmlns:xm="http://schemas.microsoft.com/office/excel/2006/main">
          <x14:cfRule type="containsText" priority="25" operator="containsText" id="{629E41BF-123B-4A16-9AC7-46F3B9A418A1}">
            <xm:f>NOT(ISERROR(SEARCH("Sertifikāta Nr. _________________________________",A42)))</xm:f>
            <xm:f>"Sertifikāta Nr. _________________________________"</xm:f>
            <x14:dxf>
              <font>
                <color auto="1"/>
              </font>
              <fill>
                <patternFill>
                  <bgColor rgb="FFC6EFCE"/>
                </patternFill>
              </fill>
            </x14:dxf>
          </x14:cfRule>
          <xm:sqref>A42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2185-EF77-47DF-BBC7-CB663AF0BC1D}">
  <sheetPr codeName="Sheet11">
    <tabColor rgb="FFFFC000"/>
  </sheetPr>
  <dimension ref="A1:P51"/>
  <sheetViews>
    <sheetView topLeftCell="A14" workbookViewId="0">
      <selection activeCell="R20" sqref="R2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'2a+c+n'!D1</f>
        <v>2</v>
      </c>
      <c r="E1" s="26"/>
      <c r="F1" s="26"/>
      <c r="G1" s="26"/>
      <c r="H1" s="26"/>
      <c r="I1" s="26"/>
      <c r="J1" s="26"/>
      <c r="N1" s="30"/>
      <c r="O1" s="31"/>
      <c r="P1" s="32"/>
    </row>
    <row r="2" spans="1:16">
      <c r="A2" s="33"/>
      <c r="B2" s="33"/>
      <c r="C2" s="316" t="str">
        <f>'2a+c+n'!C2:I2</f>
        <v>Demontāžas darbi</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45</v>
      </c>
      <c r="B9" s="319"/>
      <c r="C9" s="319"/>
      <c r="D9" s="319"/>
      <c r="E9" s="319"/>
      <c r="F9" s="319"/>
      <c r="G9" s="35"/>
      <c r="H9" s="35"/>
      <c r="I9" s="35"/>
      <c r="J9" s="320" t="s">
        <v>46</v>
      </c>
      <c r="K9" s="320"/>
      <c r="L9" s="320"/>
      <c r="M9" s="320"/>
      <c r="N9" s="321">
        <f>P39</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128" t="s">
        <v>61</v>
      </c>
    </row>
    <row r="14" spans="1:16" ht="22.5">
      <c r="A14" s="63">
        <f>IF(P14=0,0,IF(COUNTBLANK(P14)=1,0,COUNTA($P$14:P14)))</f>
        <v>0</v>
      </c>
      <c r="B14" s="27" t="str">
        <f>IF($C$4="Attiecināmās izmaksas",IF('2a+c+n'!$Q14="A",'2a+c+n'!B14,0),0)</f>
        <v>02-00000</v>
      </c>
      <c r="C14" s="27" t="str">
        <f>IF($C$4="Attiecināmās izmaksas",IF('2a+c+n'!$Q14="A",'2a+c+n'!C14,0),0)</f>
        <v>Lietus ūdens tekņu un reņu demontāža</v>
      </c>
      <c r="D14" s="27" t="str">
        <f>IF($C$4="Attiecināmās izmaksas",IF('2a+c+n'!$Q14="A",'2a+c+n'!D14,0),0)</f>
        <v>tm</v>
      </c>
      <c r="E14" s="57"/>
      <c r="F14" s="79"/>
      <c r="G14" s="27">
        <f>IF($C$4="Attiecināmās izmaksas",IF('2a+c+n'!$Q14="A",'2a+c+n'!G14,0),0)</f>
        <v>0</v>
      </c>
      <c r="H14" s="27">
        <f>IF($C$4="Attiecināmās izmaksas",IF('2a+c+n'!$Q14="A",'2a+c+n'!H14,0),0)</f>
        <v>0</v>
      </c>
      <c r="I14" s="27"/>
      <c r="J14" s="27"/>
      <c r="K14" s="57">
        <f>IF($C$4="Attiecināmās izmaksas",IF('2a+c+n'!$Q14="A",'2a+c+n'!K14,0),0)</f>
        <v>0</v>
      </c>
      <c r="L14" s="79">
        <f>IF($C$4="Attiecināmās izmaksas",IF('2a+c+n'!$Q14="A",'2a+c+n'!L14,0),0)</f>
        <v>0</v>
      </c>
      <c r="M14" s="27">
        <f>IF($C$4="Attiecināmās izmaksas",IF('2a+c+n'!$Q14="A",'2a+c+n'!M14,0),0)</f>
        <v>0</v>
      </c>
      <c r="N14" s="27">
        <f>IF($C$4="Attiecināmās izmaksas",IF('2a+c+n'!$Q14="A",'2a+c+n'!N14,0),0)</f>
        <v>0</v>
      </c>
      <c r="O14" s="27">
        <f>IF($C$4="Attiecināmās izmaksas",IF('2a+c+n'!$Q14="A",'2a+c+n'!O14,0),0)</f>
        <v>0</v>
      </c>
      <c r="P14" s="57">
        <f>IF($C$4="Attiecināmās izmaksas",IF('2a+c+n'!$Q14="A",'2a+c+n'!P14,0),0)</f>
        <v>0</v>
      </c>
    </row>
    <row r="15" spans="1:16" ht="22.5">
      <c r="A15" s="64">
        <f>IF(P15=0,0,IF(COUNTBLANK(P15)=1,0,COUNTA($P$14:P15)))</f>
        <v>0</v>
      </c>
      <c r="B15" s="28" t="str">
        <f>IF($C$4="Attiecināmās izmaksas",IF('2a+c+n'!$Q15="A",'2a+c+n'!B15,0),0)</f>
        <v>02-00000</v>
      </c>
      <c r="C15" s="28" t="str">
        <f>IF($C$4="Attiecināmās izmaksas",IF('2a+c+n'!$Q15="A",'2a+c+n'!C15,0),0)</f>
        <v>Lietus ūdens reņu aizsargrestu demontāža, t.sk. uzstādīšana iepriekšējā vietā un pārkrāsošana</v>
      </c>
      <c r="D15" s="28" t="str">
        <f>IF($C$4="Attiecināmās izmaksas",IF('2a+c+n'!$Q15="A",'2a+c+n'!D15,0),0)</f>
        <v>gab</v>
      </c>
      <c r="E15" s="59"/>
      <c r="F15" s="81"/>
      <c r="G15" s="28"/>
      <c r="H15" s="28">
        <f>IF($C$4="Attiecināmās izmaksas",IF('2a+c+n'!$Q15="A",'2a+c+n'!H15,0),0)</f>
        <v>0</v>
      </c>
      <c r="I15" s="28"/>
      <c r="J15" s="28"/>
      <c r="K15" s="59">
        <f>IF($C$4="Attiecināmās izmaksas",IF('2a+c+n'!$Q15="A",'2a+c+n'!K15,0),0)</f>
        <v>0</v>
      </c>
      <c r="L15" s="81">
        <f>IF($C$4="Attiecināmās izmaksas",IF('2a+c+n'!$Q15="A",'2a+c+n'!L15,0),0)</f>
        <v>0</v>
      </c>
      <c r="M15" s="28">
        <f>IF($C$4="Attiecināmās izmaksas",IF('2a+c+n'!$Q15="A",'2a+c+n'!M15,0),0)</f>
        <v>0</v>
      </c>
      <c r="N15" s="28">
        <f>IF($C$4="Attiecināmās izmaksas",IF('2a+c+n'!$Q15="A",'2a+c+n'!N15,0),0)</f>
        <v>0</v>
      </c>
      <c r="O15" s="28">
        <f>IF($C$4="Attiecināmās izmaksas",IF('2a+c+n'!$Q15="A",'2a+c+n'!O15,0),0)</f>
        <v>0</v>
      </c>
      <c r="P15" s="59">
        <f>IF($C$4="Attiecināmās izmaksas",IF('2a+c+n'!$Q15="A",'2a+c+n'!P15,0),0)</f>
        <v>0</v>
      </c>
    </row>
    <row r="16" spans="1:16">
      <c r="A16" s="64">
        <f>IF(P16=0,0,IF(COUNTBLANK(P16)=1,0,COUNTA($P$14:P16)))</f>
        <v>0</v>
      </c>
      <c r="B16" s="28">
        <f>IF($C$4="Attiecināmās izmaksas",IF('2a+c+n'!$Q16="A",'2a+c+n'!B16,0),0)</f>
        <v>0</v>
      </c>
      <c r="C16" s="28">
        <f>IF($C$4="Attiecināmās izmaksas",IF('2a+c+n'!$Q16="A",'2a+c+n'!C16,0),0)</f>
        <v>0</v>
      </c>
      <c r="D16" s="28">
        <f>IF($C$4="Attiecināmās izmaksas",IF('2a+c+n'!$Q16="A",'2a+c+n'!D16,0),0)</f>
        <v>0</v>
      </c>
      <c r="E16" s="59"/>
      <c r="F16" s="81"/>
      <c r="G16" s="28"/>
      <c r="H16" s="28">
        <f>IF($C$4="Attiecināmās izmaksas",IF('2a+c+n'!$Q16="A",'2a+c+n'!H16,0),0)</f>
        <v>0</v>
      </c>
      <c r="I16" s="28"/>
      <c r="J16" s="28"/>
      <c r="K16" s="59">
        <f>IF($C$4="Attiecināmās izmaksas",IF('2a+c+n'!$Q16="A",'2a+c+n'!K16,0),0)</f>
        <v>0</v>
      </c>
      <c r="L16" s="81">
        <f>IF($C$4="Attiecināmās izmaksas",IF('2a+c+n'!$Q16="A",'2a+c+n'!L16,0),0)</f>
        <v>0</v>
      </c>
      <c r="M16" s="28">
        <f>IF($C$4="Attiecināmās izmaksas",IF('2a+c+n'!$Q16="A",'2a+c+n'!M16,0),0)</f>
        <v>0</v>
      </c>
      <c r="N16" s="28">
        <f>IF($C$4="Attiecināmās izmaksas",IF('2a+c+n'!$Q16="A",'2a+c+n'!N16,0),0)</f>
        <v>0</v>
      </c>
      <c r="O16" s="28">
        <f>IF($C$4="Attiecināmās izmaksas",IF('2a+c+n'!$Q16="A",'2a+c+n'!O16,0),0)</f>
        <v>0</v>
      </c>
      <c r="P16" s="59">
        <f>IF($C$4="Attiecināmās izmaksas",IF('2a+c+n'!$Q16="A",'2a+c+n'!P16,0),0)</f>
        <v>0</v>
      </c>
    </row>
    <row r="17" spans="1:16" ht="22.5">
      <c r="A17" s="64">
        <f>IF(P17=0,0,IF(COUNTBLANK(P17)=1,0,COUNTA($P$14:P17)))</f>
        <v>0</v>
      </c>
      <c r="B17" s="28" t="str">
        <f>IF($C$4="Attiecināmās izmaksas",IF('2a+c+n'!$Q17="A",'2a+c+n'!B17,0),0)</f>
        <v>02-00000</v>
      </c>
      <c r="C17" s="28" t="str">
        <f>IF($C$4="Attiecināmās izmaksas",IF('2a+c+n'!$Q17="A",'2a+c+n'!C17,0),0)</f>
        <v>Ventilācijas restu demontāža fasādē, utilizācija</v>
      </c>
      <c r="D17" s="28" t="str">
        <f>IF($C$4="Attiecināmās izmaksas",IF('2a+c+n'!$Q17="A",'2a+c+n'!D17,0),0)</f>
        <v>gab</v>
      </c>
      <c r="E17" s="59"/>
      <c r="F17" s="81"/>
      <c r="G17" s="28"/>
      <c r="H17" s="28">
        <f>IF($C$4="Attiecināmās izmaksas",IF('2a+c+n'!$Q17="A",'2a+c+n'!H17,0),0)</f>
        <v>0</v>
      </c>
      <c r="I17" s="28"/>
      <c r="J17" s="28"/>
      <c r="K17" s="59">
        <f>IF($C$4="Attiecināmās izmaksas",IF('2a+c+n'!$Q17="A",'2a+c+n'!K17,0),0)</f>
        <v>0</v>
      </c>
      <c r="L17" s="81">
        <f>IF($C$4="Attiecināmās izmaksas",IF('2a+c+n'!$Q17="A",'2a+c+n'!L17,0),0)</f>
        <v>0</v>
      </c>
      <c r="M17" s="28">
        <f>IF($C$4="Attiecināmās izmaksas",IF('2a+c+n'!$Q17="A",'2a+c+n'!M17,0),0)</f>
        <v>0</v>
      </c>
      <c r="N17" s="28">
        <f>IF($C$4="Attiecināmās izmaksas",IF('2a+c+n'!$Q17="A",'2a+c+n'!N17,0),0)</f>
        <v>0</v>
      </c>
      <c r="O17" s="28">
        <f>IF($C$4="Attiecināmās izmaksas",IF('2a+c+n'!$Q17="A",'2a+c+n'!O17,0),0)</f>
        <v>0</v>
      </c>
      <c r="P17" s="59">
        <f>IF($C$4="Attiecināmās izmaksas",IF('2a+c+n'!$Q17="A",'2a+c+n'!P17,0),0)</f>
        <v>0</v>
      </c>
    </row>
    <row r="18" spans="1:16" ht="22.5">
      <c r="A18" s="64">
        <f>IF(P18=0,0,IF(COUNTBLANK(P18)=1,0,COUNTA($P$14:P18)))</f>
        <v>0</v>
      </c>
      <c r="B18" s="28" t="str">
        <f>IF($C$4="Attiecināmās izmaksas",IF('2a+c+n'!$Q18="A",'2a+c+n'!B18,0),0)</f>
        <v>02-00000</v>
      </c>
      <c r="C18" s="28" t="str">
        <f>IF($C$4="Attiecināmās izmaksas",IF('2a+c+n'!$Q18="A",'2a+c+n'!C18,0),0)</f>
        <v>Cokola siltinājuma demontāža gala fasādēs, utilizācija</v>
      </c>
      <c r="D18" s="28" t="str">
        <f>IF($C$4="Attiecināmās izmaksas",IF('2a+c+n'!$Q18="A",'2a+c+n'!D18,0),0)</f>
        <v>m2</v>
      </c>
      <c r="E18" s="59"/>
      <c r="F18" s="81"/>
      <c r="G18" s="28"/>
      <c r="H18" s="28">
        <f>IF($C$4="Attiecināmās izmaksas",IF('2a+c+n'!$Q18="A",'2a+c+n'!H18,0),0)</f>
        <v>0</v>
      </c>
      <c r="I18" s="28"/>
      <c r="J18" s="28"/>
      <c r="K18" s="59">
        <f>IF($C$4="Attiecināmās izmaksas",IF('2a+c+n'!$Q18="A",'2a+c+n'!K18,0),0)</f>
        <v>0</v>
      </c>
      <c r="L18" s="81">
        <f>IF($C$4="Attiecināmās izmaksas",IF('2a+c+n'!$Q18="A",'2a+c+n'!L18,0),0)</f>
        <v>0</v>
      </c>
      <c r="M18" s="28">
        <f>IF($C$4="Attiecināmās izmaksas",IF('2a+c+n'!$Q18="A",'2a+c+n'!M18,0),0)</f>
        <v>0</v>
      </c>
      <c r="N18" s="28">
        <f>IF($C$4="Attiecināmās izmaksas",IF('2a+c+n'!$Q18="A",'2a+c+n'!N18,0),0)</f>
        <v>0</v>
      </c>
      <c r="O18" s="28">
        <f>IF($C$4="Attiecināmās izmaksas",IF('2a+c+n'!$Q18="A",'2a+c+n'!O18,0),0)</f>
        <v>0</v>
      </c>
      <c r="P18" s="59">
        <f>IF($C$4="Attiecināmās izmaksas",IF('2a+c+n'!$Q18="A",'2a+c+n'!P18,0),0)</f>
        <v>0</v>
      </c>
    </row>
    <row r="19" spans="1:16" ht="22.5">
      <c r="A19" s="64">
        <f>IF(P19=0,0,IF(COUNTBLANK(P19)=1,0,COUNTA($P$14:P19)))</f>
        <v>0</v>
      </c>
      <c r="B19" s="28" t="str">
        <f>IF($C$4="Attiecināmās izmaksas",IF('2a+c+n'!$Q19="A",'2a+c+n'!B19,0),0)</f>
        <v>02-00000</v>
      </c>
      <c r="C19" s="28" t="str">
        <f>IF($C$4="Attiecināmās izmaksas",IF('2a+c+n'!$Q19="A",'2a+c+n'!C19,0),0)</f>
        <v>Pagraba logu demontāža, utilizācija</v>
      </c>
      <c r="D19" s="28" t="str">
        <f>IF($C$4="Attiecināmās izmaksas",IF('2a+c+n'!$Q19="A",'2a+c+n'!D19,0),0)</f>
        <v>gab</v>
      </c>
      <c r="E19" s="59"/>
      <c r="F19" s="81"/>
      <c r="G19" s="28"/>
      <c r="H19" s="28">
        <f>IF($C$4="Attiecināmās izmaksas",IF('2a+c+n'!$Q19="A",'2a+c+n'!H19,0),0)</f>
        <v>0</v>
      </c>
      <c r="I19" s="28"/>
      <c r="J19" s="28"/>
      <c r="K19" s="59">
        <f>IF($C$4="Attiecināmās izmaksas",IF('2a+c+n'!$Q19="A",'2a+c+n'!K19,0),0)</f>
        <v>0</v>
      </c>
      <c r="L19" s="81">
        <f>IF($C$4="Attiecināmās izmaksas",IF('2a+c+n'!$Q19="A",'2a+c+n'!L19,0),0)</f>
        <v>0</v>
      </c>
      <c r="M19" s="28">
        <f>IF($C$4="Attiecināmās izmaksas",IF('2a+c+n'!$Q19="A",'2a+c+n'!M19,0),0)</f>
        <v>0</v>
      </c>
      <c r="N19" s="28">
        <f>IF($C$4="Attiecināmās izmaksas",IF('2a+c+n'!$Q19="A",'2a+c+n'!N19,0),0)</f>
        <v>0</v>
      </c>
      <c r="O19" s="28">
        <f>IF($C$4="Attiecināmās izmaksas",IF('2a+c+n'!$Q19="A",'2a+c+n'!O19,0),0)</f>
        <v>0</v>
      </c>
      <c r="P19" s="59">
        <f>IF($C$4="Attiecināmās izmaksas",IF('2a+c+n'!$Q19="A",'2a+c+n'!P19,0),0)</f>
        <v>0</v>
      </c>
    </row>
    <row r="20" spans="1:16">
      <c r="A20" s="64">
        <f>IF(P20=0,0,IF(COUNTBLANK(P20)=1,0,COUNTA($P$14:P20)))</f>
        <v>0</v>
      </c>
      <c r="B20" s="28">
        <f>IF($C$4="Attiecināmās izmaksas",IF('2a+c+n'!$Q20="A",'2a+c+n'!B20,0),0)</f>
        <v>0</v>
      </c>
      <c r="C20" s="28">
        <f>IF($C$4="Attiecināmās izmaksas",IF('2a+c+n'!$Q20="A",'2a+c+n'!C20,0),0)</f>
        <v>0</v>
      </c>
      <c r="D20" s="28">
        <f>IF($C$4="Attiecināmās izmaksas",IF('2a+c+n'!$Q20="A",'2a+c+n'!D20,0),0)</f>
        <v>0</v>
      </c>
      <c r="E20" s="59"/>
      <c r="F20" s="81"/>
      <c r="G20" s="28"/>
      <c r="H20" s="28">
        <f>IF($C$4="Attiecināmās izmaksas",IF('2a+c+n'!$Q20="A",'2a+c+n'!H20,0),0)</f>
        <v>0</v>
      </c>
      <c r="I20" s="28"/>
      <c r="J20" s="28"/>
      <c r="K20" s="59">
        <f>IF($C$4="Attiecināmās izmaksas",IF('2a+c+n'!$Q20="A",'2a+c+n'!K20,0),0)</f>
        <v>0</v>
      </c>
      <c r="L20" s="81">
        <f>IF($C$4="Attiecināmās izmaksas",IF('2a+c+n'!$Q20="A",'2a+c+n'!L20,0),0)</f>
        <v>0</v>
      </c>
      <c r="M20" s="28">
        <f>IF($C$4="Attiecināmās izmaksas",IF('2a+c+n'!$Q20="A",'2a+c+n'!M20,0),0)</f>
        <v>0</v>
      </c>
      <c r="N20" s="28">
        <f>IF($C$4="Attiecināmās izmaksas",IF('2a+c+n'!$Q20="A",'2a+c+n'!N20,0),0)</f>
        <v>0</v>
      </c>
      <c r="O20" s="28">
        <f>IF($C$4="Attiecināmās izmaksas",IF('2a+c+n'!$Q20="A",'2a+c+n'!O20,0),0)</f>
        <v>0</v>
      </c>
      <c r="P20" s="59">
        <f>IF($C$4="Attiecināmās izmaksas",IF('2a+c+n'!$Q20="A",'2a+c+n'!P20,0),0)</f>
        <v>0</v>
      </c>
    </row>
    <row r="21" spans="1:16">
      <c r="A21" s="64">
        <f>IF(P21=0,0,IF(COUNTBLANK(P21)=1,0,COUNTA($P$14:P21)))</f>
        <v>0</v>
      </c>
      <c r="B21" s="28">
        <f>IF($C$4="Attiecināmās izmaksas",IF('2a+c+n'!$Q21="A",'2a+c+n'!B21,0),0)</f>
        <v>0</v>
      </c>
      <c r="C21" s="28">
        <f>IF($C$4="Attiecināmās izmaksas",IF('2a+c+n'!$Q21="A",'2a+c+n'!C21,0),0)</f>
        <v>0</v>
      </c>
      <c r="D21" s="28">
        <f>IF($C$4="Attiecināmās izmaksas",IF('2a+c+n'!$Q21="A",'2a+c+n'!D21,0),0)</f>
        <v>0</v>
      </c>
      <c r="E21" s="59"/>
      <c r="F21" s="81"/>
      <c r="G21" s="28"/>
      <c r="H21" s="28">
        <f>IF($C$4="Attiecināmās izmaksas",IF('2a+c+n'!$Q21="A",'2a+c+n'!H21,0),0)</f>
        <v>0</v>
      </c>
      <c r="I21" s="28"/>
      <c r="J21" s="28"/>
      <c r="K21" s="59">
        <f>IF($C$4="Attiecināmās izmaksas",IF('2a+c+n'!$Q21="A",'2a+c+n'!K21,0),0)</f>
        <v>0</v>
      </c>
      <c r="L21" s="81">
        <f>IF($C$4="Attiecināmās izmaksas",IF('2a+c+n'!$Q21="A",'2a+c+n'!L21,0),0)</f>
        <v>0</v>
      </c>
      <c r="M21" s="28">
        <f>IF($C$4="Attiecināmās izmaksas",IF('2a+c+n'!$Q21="A",'2a+c+n'!M21,0),0)</f>
        <v>0</v>
      </c>
      <c r="N21" s="28">
        <f>IF($C$4="Attiecināmās izmaksas",IF('2a+c+n'!$Q21="A",'2a+c+n'!N21,0),0)</f>
        <v>0</v>
      </c>
      <c r="O21" s="28">
        <f>IF($C$4="Attiecināmās izmaksas",IF('2a+c+n'!$Q21="A",'2a+c+n'!O21,0),0)</f>
        <v>0</v>
      </c>
      <c r="P21" s="59">
        <f>IF($C$4="Attiecināmās izmaksas",IF('2a+c+n'!$Q21="A",'2a+c+n'!P21,0),0)</f>
        <v>0</v>
      </c>
    </row>
    <row r="22" spans="1:16" ht="22.5">
      <c r="A22" s="64">
        <f>IF(P22=0,0,IF(COUNTBLANK(P22)=1,0,COUNTA($P$14:P22)))</f>
        <v>0</v>
      </c>
      <c r="B22" s="28" t="str">
        <f>IF($C$4="Attiecināmās izmaksas",IF('2a+c+n'!$Q22="A",'2a+c+n'!B22,0),0)</f>
        <v>02-00000</v>
      </c>
      <c r="C22" s="28" t="str">
        <f>IF($C$4="Attiecināmās izmaksas",IF('2a+c+n'!$Q22="A",'2a+c+n'!C22,0),0)</f>
        <v>Esošo palodžu demontāža fasādē un lodžijās, utilizācija</v>
      </c>
      <c r="D22" s="28" t="str">
        <f>IF($C$4="Attiecināmās izmaksas",IF('2a+c+n'!$Q22="A",'2a+c+n'!D22,0),0)</f>
        <v>tm</v>
      </c>
      <c r="E22" s="59"/>
      <c r="F22" s="81"/>
      <c r="G22" s="28"/>
      <c r="H22" s="28">
        <f>IF($C$4="Attiecināmās izmaksas",IF('2a+c+n'!$Q22="A",'2a+c+n'!H22,0),0)</f>
        <v>0</v>
      </c>
      <c r="I22" s="28"/>
      <c r="J22" s="28"/>
      <c r="K22" s="59">
        <f>IF($C$4="Attiecināmās izmaksas",IF('2a+c+n'!$Q22="A",'2a+c+n'!K22,0),0)</f>
        <v>0</v>
      </c>
      <c r="L22" s="81">
        <f>IF($C$4="Attiecināmās izmaksas",IF('2a+c+n'!$Q22="A",'2a+c+n'!L22,0),0)</f>
        <v>0</v>
      </c>
      <c r="M22" s="28">
        <f>IF($C$4="Attiecināmās izmaksas",IF('2a+c+n'!$Q22="A",'2a+c+n'!M22,0),0)</f>
        <v>0</v>
      </c>
      <c r="N22" s="28">
        <f>IF($C$4="Attiecināmās izmaksas",IF('2a+c+n'!$Q22="A",'2a+c+n'!N22,0),0)</f>
        <v>0</v>
      </c>
      <c r="O22" s="28">
        <f>IF($C$4="Attiecināmās izmaksas",IF('2a+c+n'!$Q22="A",'2a+c+n'!O22,0),0)</f>
        <v>0</v>
      </c>
      <c r="P22" s="59">
        <f>IF($C$4="Attiecināmās izmaksas",IF('2a+c+n'!$Q22="A",'2a+c+n'!P22,0),0)</f>
        <v>0</v>
      </c>
    </row>
    <row r="23" spans="1:16" ht="22.5">
      <c r="A23" s="64">
        <f>IF(P23=0,0,IF(COUNTBLANK(P23)=1,0,COUNTA($P$14:P23)))</f>
        <v>0</v>
      </c>
      <c r="B23" s="28" t="str">
        <f>IF($C$4="Attiecināmās izmaksas",IF('2a+c+n'!$Q23="A",'2a+c+n'!B23,0),0)</f>
        <v>02-00000</v>
      </c>
      <c r="C23" s="28" t="str">
        <f>IF($C$4="Attiecināmās izmaksas",IF('2a+c+n'!$Q23="A",'2a+c+n'!C23,0),0)</f>
        <v>Veco logu demontāža, t.sk. iekšējās palodzes, utilizācija, logi bēniņos gala fasādēs</v>
      </c>
      <c r="D23" s="28" t="str">
        <f>IF($C$4="Attiecināmās izmaksas",IF('2a+c+n'!$Q23="A",'2a+c+n'!D23,0),0)</f>
        <v>gab</v>
      </c>
      <c r="E23" s="59"/>
      <c r="F23" s="81"/>
      <c r="G23" s="28"/>
      <c r="H23" s="28">
        <f>IF($C$4="Attiecināmās izmaksas",IF('2a+c+n'!$Q23="A",'2a+c+n'!H23,0),0)</f>
        <v>0</v>
      </c>
      <c r="I23" s="28"/>
      <c r="J23" s="28"/>
      <c r="K23" s="59">
        <f>IF($C$4="Attiecināmās izmaksas",IF('2a+c+n'!$Q23="A",'2a+c+n'!K23,0),0)</f>
        <v>0</v>
      </c>
      <c r="L23" s="81">
        <f>IF($C$4="Attiecināmās izmaksas",IF('2a+c+n'!$Q23="A",'2a+c+n'!L23,0),0)</f>
        <v>0</v>
      </c>
      <c r="M23" s="28">
        <f>IF($C$4="Attiecināmās izmaksas",IF('2a+c+n'!$Q23="A",'2a+c+n'!M23,0),0)</f>
        <v>0</v>
      </c>
      <c r="N23" s="28">
        <f>IF($C$4="Attiecināmās izmaksas",IF('2a+c+n'!$Q23="A",'2a+c+n'!N23,0),0)</f>
        <v>0</v>
      </c>
      <c r="O23" s="28">
        <f>IF($C$4="Attiecināmās izmaksas",IF('2a+c+n'!$Q23="A",'2a+c+n'!O23,0),0)</f>
        <v>0</v>
      </c>
      <c r="P23" s="59">
        <f>IF($C$4="Attiecināmās izmaksas",IF('2a+c+n'!$Q23="A",'2a+c+n'!P23,0),0)</f>
        <v>0</v>
      </c>
    </row>
    <row r="24" spans="1:16" ht="22.5">
      <c r="A24" s="64">
        <f>IF(P24=0,0,IF(COUNTBLANK(P24)=1,0,COUNTA($P$14:P24)))</f>
        <v>0</v>
      </c>
      <c r="B24" s="28" t="str">
        <f>IF($C$4="Attiecināmās izmaksas",IF('2a+c+n'!$Q24="A",'2a+c+n'!B24,0),0)</f>
        <v>02-00000</v>
      </c>
      <c r="C24" s="28" t="str">
        <f>IF($C$4="Attiecināmās izmaksas",IF('2a+c+n'!$Q24="A",'2a+c+n'!C24,0),0)</f>
        <v>Logu restu demontāža, utilizācija</v>
      </c>
      <c r="D24" s="28" t="str">
        <f>IF($C$4="Attiecināmās izmaksas",IF('2a+c+n'!$Q24="A",'2a+c+n'!D24,0),0)</f>
        <v>gab</v>
      </c>
      <c r="E24" s="59"/>
      <c r="F24" s="81"/>
      <c r="G24" s="28"/>
      <c r="H24" s="28">
        <f>IF($C$4="Attiecināmās izmaksas",IF('2a+c+n'!$Q24="A",'2a+c+n'!H24,0),0)</f>
        <v>0</v>
      </c>
      <c r="I24" s="28"/>
      <c r="J24" s="28"/>
      <c r="K24" s="59">
        <f>IF($C$4="Attiecināmās izmaksas",IF('2a+c+n'!$Q24="A",'2a+c+n'!K24,0),0)</f>
        <v>0</v>
      </c>
      <c r="L24" s="81">
        <f>IF($C$4="Attiecināmās izmaksas",IF('2a+c+n'!$Q24="A",'2a+c+n'!L24,0),0)</f>
        <v>0</v>
      </c>
      <c r="M24" s="28">
        <f>IF($C$4="Attiecināmās izmaksas",IF('2a+c+n'!$Q24="A",'2a+c+n'!M24,0),0)</f>
        <v>0</v>
      </c>
      <c r="N24" s="28">
        <f>IF($C$4="Attiecināmās izmaksas",IF('2a+c+n'!$Q24="A",'2a+c+n'!N24,0),0)</f>
        <v>0</v>
      </c>
      <c r="O24" s="28">
        <f>IF($C$4="Attiecināmās izmaksas",IF('2a+c+n'!$Q24="A",'2a+c+n'!O24,0),0)</f>
        <v>0</v>
      </c>
      <c r="P24" s="59">
        <f>IF($C$4="Attiecināmās izmaksas",IF('2a+c+n'!$Q24="A",'2a+c+n'!P24,0),0)</f>
        <v>0</v>
      </c>
    </row>
    <row r="25" spans="1:16" ht="22.5">
      <c r="A25" s="64">
        <f>IF(P25=0,0,IF(COUNTBLANK(P25)=1,0,COUNTA($P$14:P25)))</f>
        <v>0</v>
      </c>
      <c r="B25" s="28" t="str">
        <f>IF($C$4="Attiecināmās izmaksas",IF('2a+c+n'!$Q25="A",'2a+c+n'!B25,0),0)</f>
        <v>02-00000</v>
      </c>
      <c r="C25" s="28" t="str">
        <f>IF($C$4="Attiecināmās izmaksas",IF('2a+c+n'!$Q25="A",'2a+c+n'!C25,0),0)</f>
        <v>Veco durvju demontāža, utilizācija</v>
      </c>
      <c r="D25" s="28" t="str">
        <f>IF($C$4="Attiecināmās izmaksas",IF('2a+c+n'!$Q25="A",'2a+c+n'!D25,0),0)</f>
        <v>gab</v>
      </c>
      <c r="E25" s="59"/>
      <c r="F25" s="81"/>
      <c r="G25" s="28"/>
      <c r="H25" s="28">
        <f>IF($C$4="Attiecināmās izmaksas",IF('2a+c+n'!$Q25="A",'2a+c+n'!H25,0),0)</f>
        <v>0</v>
      </c>
      <c r="I25" s="28"/>
      <c r="J25" s="28"/>
      <c r="K25" s="59">
        <f>IF($C$4="Attiecināmās izmaksas",IF('2a+c+n'!$Q25="A",'2a+c+n'!K25,0),0)</f>
        <v>0</v>
      </c>
      <c r="L25" s="81">
        <f>IF($C$4="Attiecināmās izmaksas",IF('2a+c+n'!$Q25="A",'2a+c+n'!L25,0),0)</f>
        <v>0</v>
      </c>
      <c r="M25" s="28">
        <f>IF($C$4="Attiecināmās izmaksas",IF('2a+c+n'!$Q25="A",'2a+c+n'!M25,0),0)</f>
        <v>0</v>
      </c>
      <c r="N25" s="28">
        <f>IF($C$4="Attiecināmās izmaksas",IF('2a+c+n'!$Q25="A",'2a+c+n'!N25,0),0)</f>
        <v>0</v>
      </c>
      <c r="O25" s="28">
        <f>IF($C$4="Attiecināmās izmaksas",IF('2a+c+n'!$Q25="A",'2a+c+n'!O25,0),0)</f>
        <v>0</v>
      </c>
      <c r="P25" s="59">
        <f>IF($C$4="Attiecināmās izmaksas",IF('2a+c+n'!$Q25="A",'2a+c+n'!P25,0),0)</f>
        <v>0</v>
      </c>
    </row>
    <row r="26" spans="1:16" ht="22.5">
      <c r="A26" s="64">
        <f>IF(P26=0,0,IF(COUNTBLANK(P26)=1,0,COUNTA($P$14:P26)))</f>
        <v>0</v>
      </c>
      <c r="B26" s="28" t="str">
        <f>IF($C$4="Attiecināmās izmaksas",IF('2a+c+n'!$Q26="A",'2a+c+n'!B26,0),0)</f>
        <v>02-00000</v>
      </c>
      <c r="C26" s="28" t="str">
        <f>IF($C$4="Attiecināmās izmaksas",IF('2a+c+n'!$Q26="A",'2a+c+n'!C26,0),0)</f>
        <v>Lodžiju aizstiklojuma, jumtiņa un sānu sienu demontāža, utilizācija</v>
      </c>
      <c r="D26" s="28" t="str">
        <f>IF($C$4="Attiecināmās izmaksas",IF('2a+c+n'!$Q26="A",'2a+c+n'!D26,0),0)</f>
        <v>gab</v>
      </c>
      <c r="E26" s="59"/>
      <c r="F26" s="81"/>
      <c r="G26" s="28"/>
      <c r="H26" s="28">
        <f>IF($C$4="Attiecināmās izmaksas",IF('2a+c+n'!$Q26="A",'2a+c+n'!H26,0),0)</f>
        <v>0</v>
      </c>
      <c r="I26" s="28"/>
      <c r="J26" s="28"/>
      <c r="K26" s="59">
        <f>IF($C$4="Attiecināmās izmaksas",IF('2a+c+n'!$Q26="A",'2a+c+n'!K26,0),0)</f>
        <v>0</v>
      </c>
      <c r="L26" s="81">
        <f>IF($C$4="Attiecināmās izmaksas",IF('2a+c+n'!$Q26="A",'2a+c+n'!L26,0),0)</f>
        <v>0</v>
      </c>
      <c r="M26" s="28">
        <f>IF($C$4="Attiecināmās izmaksas",IF('2a+c+n'!$Q26="A",'2a+c+n'!M26,0),0)</f>
        <v>0</v>
      </c>
      <c r="N26" s="28">
        <f>IF($C$4="Attiecināmās izmaksas",IF('2a+c+n'!$Q26="A",'2a+c+n'!N26,0),0)</f>
        <v>0</v>
      </c>
      <c r="O26" s="28">
        <f>IF($C$4="Attiecināmās izmaksas",IF('2a+c+n'!$Q26="A",'2a+c+n'!O26,0),0)</f>
        <v>0</v>
      </c>
      <c r="P26" s="59">
        <f>IF($C$4="Attiecināmās izmaksas",IF('2a+c+n'!$Q26="A",'2a+c+n'!P26,0),0)</f>
        <v>0</v>
      </c>
    </row>
    <row r="27" spans="1:16" ht="22.5">
      <c r="A27" s="64">
        <f>IF(P27=0,0,IF(COUNTBLANK(P27)=1,0,COUNTA($P$14:P27)))</f>
        <v>0</v>
      </c>
      <c r="B27" s="28" t="str">
        <f>IF($C$4="Attiecināmās izmaksas",IF('2a+c+n'!$Q27="A",'2a+c+n'!B27,0),0)</f>
        <v>02-00000</v>
      </c>
      <c r="C27" s="28" t="str">
        <f>IF($C$4="Attiecināmās izmaksas",IF('2a+c+n'!$Q27="A",'2a+c+n'!C27,0),0)</f>
        <v>Lodžiju margu demontāža un utilizācija</v>
      </c>
      <c r="D27" s="28" t="str">
        <f>IF($C$4="Attiecināmās izmaksas",IF('2a+c+n'!$Q27="A",'2a+c+n'!D27,0),0)</f>
        <v>kompl</v>
      </c>
      <c r="E27" s="59"/>
      <c r="F27" s="81"/>
      <c r="G27" s="28"/>
      <c r="H27" s="28">
        <f>IF($C$4="Attiecināmās izmaksas",IF('2a+c+n'!$Q27="A",'2a+c+n'!H27,0),0)</f>
        <v>0</v>
      </c>
      <c r="I27" s="28"/>
      <c r="J27" s="28"/>
      <c r="K27" s="59">
        <f>IF($C$4="Attiecināmās izmaksas",IF('2a+c+n'!$Q27="A",'2a+c+n'!K27,0),0)</f>
        <v>0</v>
      </c>
      <c r="L27" s="81">
        <f>IF($C$4="Attiecināmās izmaksas",IF('2a+c+n'!$Q27="A",'2a+c+n'!L27,0),0)</f>
        <v>0</v>
      </c>
      <c r="M27" s="28">
        <f>IF($C$4="Attiecināmās izmaksas",IF('2a+c+n'!$Q27="A",'2a+c+n'!M27,0),0)</f>
        <v>0</v>
      </c>
      <c r="N27" s="28">
        <f>IF($C$4="Attiecināmās izmaksas",IF('2a+c+n'!$Q27="A",'2a+c+n'!N27,0),0)</f>
        <v>0</v>
      </c>
      <c r="O27" s="28">
        <f>IF($C$4="Attiecināmās izmaksas",IF('2a+c+n'!$Q27="A",'2a+c+n'!O27,0),0)</f>
        <v>0</v>
      </c>
      <c r="P27" s="59">
        <f>IF($C$4="Attiecināmās izmaksas",IF('2a+c+n'!$Q27="A",'2a+c+n'!P27,0),0)</f>
        <v>0</v>
      </c>
    </row>
    <row r="28" spans="1:16">
      <c r="A28" s="64">
        <f>IF(P28=0,0,IF(COUNTBLANK(P28)=1,0,COUNTA($P$14:P28)))</f>
        <v>0</v>
      </c>
      <c r="B28" s="28">
        <f>IF($C$4="Attiecināmās izmaksas",IF('2a+c+n'!$Q28="A",'2a+c+n'!B28,0),0)</f>
        <v>0</v>
      </c>
      <c r="C28" s="28">
        <f>IF($C$4="Attiecināmās izmaksas",IF('2a+c+n'!$Q28="A",'2a+c+n'!C28,0),0)</f>
        <v>0</v>
      </c>
      <c r="D28" s="28">
        <f>IF($C$4="Attiecināmās izmaksas",IF('2a+c+n'!$Q28="A",'2a+c+n'!D28,0),0)</f>
        <v>0</v>
      </c>
      <c r="E28" s="59"/>
      <c r="F28" s="81"/>
      <c r="G28" s="28"/>
      <c r="H28" s="28">
        <f>IF($C$4="Attiecināmās izmaksas",IF('2a+c+n'!$Q28="A",'2a+c+n'!H28,0),0)</f>
        <v>0</v>
      </c>
      <c r="I28" s="28"/>
      <c r="J28" s="28"/>
      <c r="K28" s="59">
        <f>IF($C$4="Attiecināmās izmaksas",IF('2a+c+n'!$Q28="A",'2a+c+n'!K28,0),0)</f>
        <v>0</v>
      </c>
      <c r="L28" s="81">
        <f>IF($C$4="Attiecināmās izmaksas",IF('2a+c+n'!$Q28="A",'2a+c+n'!L28,0),0)</f>
        <v>0</v>
      </c>
      <c r="M28" s="28">
        <f>IF($C$4="Attiecināmās izmaksas",IF('2a+c+n'!$Q28="A",'2a+c+n'!M28,0),0)</f>
        <v>0</v>
      </c>
      <c r="N28" s="28">
        <f>IF($C$4="Attiecināmās izmaksas",IF('2a+c+n'!$Q28="A",'2a+c+n'!N28,0),0)</f>
        <v>0</v>
      </c>
      <c r="O28" s="28">
        <f>IF($C$4="Attiecināmās izmaksas",IF('2a+c+n'!$Q28="A",'2a+c+n'!O28,0),0)</f>
        <v>0</v>
      </c>
      <c r="P28" s="59">
        <f>IF($C$4="Attiecināmās izmaksas",IF('2a+c+n'!$Q28="A",'2a+c+n'!P28,0),0)</f>
        <v>0</v>
      </c>
    </row>
    <row r="29" spans="1:16" ht="22.5">
      <c r="A29" s="64">
        <f>IF(P29=0,0,IF(COUNTBLANK(P29)=1,0,COUNTA($P$14:P29)))</f>
        <v>0</v>
      </c>
      <c r="B29" s="28" t="str">
        <f>IF($C$4="Attiecināmās izmaksas",IF('2a+c+n'!$Q29="A",'2a+c+n'!B29,0),0)</f>
        <v>02-00000</v>
      </c>
      <c r="C29" s="28" t="str">
        <f>IF($C$4="Attiecināmās izmaksas",IF('2a+c+n'!$Q29="A",'2a+c+n'!C29,0),0)</f>
        <v>Ieejas mezgla sānu sienu demontāža, utilizācija</v>
      </c>
      <c r="D29" s="28" t="str">
        <f>IF($C$4="Attiecināmās izmaksas",IF('2a+c+n'!$Q29="A",'2a+c+n'!D29,0),0)</f>
        <v>kompl</v>
      </c>
      <c r="E29" s="59"/>
      <c r="F29" s="81"/>
      <c r="G29" s="28"/>
      <c r="H29" s="28">
        <f>IF($C$4="Attiecināmās izmaksas",IF('2a+c+n'!$Q29="A",'2a+c+n'!H29,0),0)</f>
        <v>0</v>
      </c>
      <c r="I29" s="28"/>
      <c r="J29" s="28"/>
      <c r="K29" s="59">
        <f>IF($C$4="Attiecināmās izmaksas",IF('2a+c+n'!$Q29="A",'2a+c+n'!K29,0),0)</f>
        <v>0</v>
      </c>
      <c r="L29" s="81">
        <f>IF($C$4="Attiecināmās izmaksas",IF('2a+c+n'!$Q29="A",'2a+c+n'!L29,0),0)</f>
        <v>0</v>
      </c>
      <c r="M29" s="28">
        <f>IF($C$4="Attiecināmās izmaksas",IF('2a+c+n'!$Q29="A",'2a+c+n'!M29,0),0)</f>
        <v>0</v>
      </c>
      <c r="N29" s="28">
        <f>IF($C$4="Attiecināmās izmaksas",IF('2a+c+n'!$Q29="A",'2a+c+n'!N29,0),0)</f>
        <v>0</v>
      </c>
      <c r="O29" s="28">
        <f>IF($C$4="Attiecināmās izmaksas",IF('2a+c+n'!$Q29="A",'2a+c+n'!O29,0),0)</f>
        <v>0</v>
      </c>
      <c r="P29" s="59">
        <f>IF($C$4="Attiecināmās izmaksas",IF('2a+c+n'!$Q29="A",'2a+c+n'!P29,0),0)</f>
        <v>0</v>
      </c>
    </row>
    <row r="30" spans="1:16" ht="22.5">
      <c r="A30" s="64">
        <f>IF(P30=0,0,IF(COUNTBLANK(P30)=1,0,COUNTA($P$14:P30)))</f>
        <v>0</v>
      </c>
      <c r="B30" s="28" t="str">
        <f>IF($C$4="Attiecināmās izmaksas",IF('2a+c+n'!$Q30="A",'2a+c+n'!B30,0),0)</f>
        <v>02-00000</v>
      </c>
      <c r="C30" s="28" t="str">
        <f>IF($C$4="Attiecināmās izmaksas",IF('2a+c+n'!$Q30="A",'2a+c+n'!C30,0),0)</f>
        <v>Betona apmeles demontāža b=700, utilizācija</v>
      </c>
      <c r="D30" s="28" t="str">
        <f>IF($C$4="Attiecināmās izmaksas",IF('2a+c+n'!$Q30="A",'2a+c+n'!D30,0),0)</f>
        <v>tm</v>
      </c>
      <c r="E30" s="59"/>
      <c r="F30" s="81"/>
      <c r="G30" s="28"/>
      <c r="H30" s="28">
        <f>IF($C$4="Attiecināmās izmaksas",IF('2a+c+n'!$Q30="A",'2a+c+n'!H30,0),0)</f>
        <v>0</v>
      </c>
      <c r="I30" s="28"/>
      <c r="J30" s="28"/>
      <c r="K30" s="59">
        <f>IF($C$4="Attiecināmās izmaksas",IF('2a+c+n'!$Q30="A",'2a+c+n'!K30,0),0)</f>
        <v>0</v>
      </c>
      <c r="L30" s="81">
        <f>IF($C$4="Attiecināmās izmaksas",IF('2a+c+n'!$Q30="A",'2a+c+n'!L30,0),0)</f>
        <v>0</v>
      </c>
      <c r="M30" s="28">
        <f>IF($C$4="Attiecināmās izmaksas",IF('2a+c+n'!$Q30="A",'2a+c+n'!M30,0),0)</f>
        <v>0</v>
      </c>
      <c r="N30" s="28">
        <f>IF($C$4="Attiecināmās izmaksas",IF('2a+c+n'!$Q30="A",'2a+c+n'!N30,0),0)</f>
        <v>0</v>
      </c>
      <c r="O30" s="28">
        <f>IF($C$4="Attiecināmās izmaksas",IF('2a+c+n'!$Q30="A",'2a+c+n'!O30,0),0)</f>
        <v>0</v>
      </c>
      <c r="P30" s="59">
        <f>IF($C$4="Attiecināmās izmaksas",IF('2a+c+n'!$Q30="A",'2a+c+n'!P30,0),0)</f>
        <v>0</v>
      </c>
    </row>
    <row r="31" spans="1:16">
      <c r="A31" s="64">
        <f>IF(P31=0,0,IF(COUNTBLANK(P31)=1,0,COUNTA($P$14:P31)))</f>
        <v>0</v>
      </c>
      <c r="B31" s="28">
        <f>IF($C$4="Attiecināmās izmaksas",IF('2a+c+n'!$Q31="A",'2a+c+n'!B31,0),0)</f>
        <v>0</v>
      </c>
      <c r="C31" s="28">
        <f>IF($C$4="Attiecināmās izmaksas",IF('2a+c+n'!$Q31="A",'2a+c+n'!C31,0),0)</f>
        <v>0</v>
      </c>
      <c r="D31" s="28">
        <f>IF($C$4="Attiecināmās izmaksas",IF('2a+c+n'!$Q31="A",'2a+c+n'!D31,0),0)</f>
        <v>0</v>
      </c>
      <c r="E31" s="59"/>
      <c r="F31" s="81"/>
      <c r="G31" s="28"/>
      <c r="H31" s="28">
        <f>IF($C$4="Attiecināmās izmaksas",IF('2a+c+n'!$Q31="A",'2a+c+n'!H31,0),0)</f>
        <v>0</v>
      </c>
      <c r="I31" s="28"/>
      <c r="J31" s="28"/>
      <c r="K31" s="59">
        <f>IF($C$4="Attiecināmās izmaksas",IF('2a+c+n'!$Q31="A",'2a+c+n'!K31,0),0)</f>
        <v>0</v>
      </c>
      <c r="L31" s="81">
        <f>IF($C$4="Attiecināmās izmaksas",IF('2a+c+n'!$Q31="A",'2a+c+n'!L31,0),0)</f>
        <v>0</v>
      </c>
      <c r="M31" s="28">
        <f>IF($C$4="Attiecināmās izmaksas",IF('2a+c+n'!$Q31="A",'2a+c+n'!M31,0),0)</f>
        <v>0</v>
      </c>
      <c r="N31" s="28">
        <f>IF($C$4="Attiecināmās izmaksas",IF('2a+c+n'!$Q31="A",'2a+c+n'!N31,0),0)</f>
        <v>0</v>
      </c>
      <c r="O31" s="28">
        <f>IF($C$4="Attiecināmās izmaksas",IF('2a+c+n'!$Q31="A",'2a+c+n'!O31,0),0)</f>
        <v>0</v>
      </c>
      <c r="P31" s="59">
        <f>IF($C$4="Attiecināmās izmaksas",IF('2a+c+n'!$Q31="A",'2a+c+n'!P31,0),0)</f>
        <v>0</v>
      </c>
    </row>
    <row r="32" spans="1:16">
      <c r="A32" s="64">
        <f>IF(P32=0,0,IF(COUNTBLANK(P32)=1,0,COUNTA($P$14:P32)))</f>
        <v>0</v>
      </c>
      <c r="B32" s="28">
        <f>IF($C$4="Attiecināmās izmaksas",IF('2a+c+n'!$Q32="A",'2a+c+n'!B32,0),0)</f>
        <v>0</v>
      </c>
      <c r="C32" s="28">
        <f>IF($C$4="Attiecināmās izmaksas",IF('2a+c+n'!$Q32="A",'2a+c+n'!C32,0),0)</f>
        <v>0</v>
      </c>
      <c r="D32" s="28">
        <f>IF($C$4="Attiecināmās izmaksas",IF('2a+c+n'!$Q32="A",'2a+c+n'!D32,0),0)</f>
        <v>0</v>
      </c>
      <c r="E32" s="59"/>
      <c r="F32" s="81"/>
      <c r="G32" s="28"/>
      <c r="H32" s="28">
        <f>IF($C$4="Attiecināmās izmaksas",IF('2a+c+n'!$Q32="A",'2a+c+n'!H32,0),0)</f>
        <v>0</v>
      </c>
      <c r="I32" s="28"/>
      <c r="J32" s="28"/>
      <c r="K32" s="59">
        <f>IF($C$4="Attiecināmās izmaksas",IF('2a+c+n'!$Q32="A",'2a+c+n'!K32,0),0)</f>
        <v>0</v>
      </c>
      <c r="L32" s="81">
        <f>IF($C$4="Attiecināmās izmaksas",IF('2a+c+n'!$Q32="A",'2a+c+n'!L32,0),0)</f>
        <v>0</v>
      </c>
      <c r="M32" s="28">
        <f>IF($C$4="Attiecināmās izmaksas",IF('2a+c+n'!$Q32="A",'2a+c+n'!M32,0),0)</f>
        <v>0</v>
      </c>
      <c r="N32" s="28">
        <f>IF($C$4="Attiecināmās izmaksas",IF('2a+c+n'!$Q32="A",'2a+c+n'!N32,0),0)</f>
        <v>0</v>
      </c>
      <c r="O32" s="28">
        <f>IF($C$4="Attiecināmās izmaksas",IF('2a+c+n'!$Q32="A",'2a+c+n'!O32,0),0)</f>
        <v>0</v>
      </c>
      <c r="P32" s="59">
        <f>IF($C$4="Attiecināmās izmaksas",IF('2a+c+n'!$Q32="A",'2a+c+n'!P32,0),0)</f>
        <v>0</v>
      </c>
    </row>
    <row r="33" spans="1:16">
      <c r="A33" s="64">
        <f>IF(P33=0,0,IF(COUNTBLANK(P33)=1,0,COUNTA($P$14:P33)))</f>
        <v>0</v>
      </c>
      <c r="B33" s="28">
        <f>IF($C$4="Attiecināmās izmaksas",IF('2a+c+n'!$Q33="A",'2a+c+n'!B33,0),0)</f>
        <v>0</v>
      </c>
      <c r="C33" s="28">
        <f>IF($C$4="Attiecināmās izmaksas",IF('2a+c+n'!$Q33="A",'2a+c+n'!C33,0),0)</f>
        <v>0</v>
      </c>
      <c r="D33" s="28">
        <f>IF($C$4="Attiecināmās izmaksas",IF('2a+c+n'!$Q33="A",'2a+c+n'!D33,0),0)</f>
        <v>0</v>
      </c>
      <c r="E33" s="59"/>
      <c r="F33" s="81"/>
      <c r="G33" s="28"/>
      <c r="H33" s="28">
        <f>IF($C$4="Attiecināmās izmaksas",IF('2a+c+n'!$Q33="A",'2a+c+n'!H33,0),0)</f>
        <v>0</v>
      </c>
      <c r="I33" s="28"/>
      <c r="J33" s="28"/>
      <c r="K33" s="59">
        <f>IF($C$4="Attiecināmās izmaksas",IF('2a+c+n'!$Q33="A",'2a+c+n'!K33,0),0)</f>
        <v>0</v>
      </c>
      <c r="L33" s="81">
        <f>IF($C$4="Attiecināmās izmaksas",IF('2a+c+n'!$Q33="A",'2a+c+n'!L33,0),0)</f>
        <v>0</v>
      </c>
      <c r="M33" s="28">
        <f>IF($C$4="Attiecināmās izmaksas",IF('2a+c+n'!$Q33="A",'2a+c+n'!M33,0),0)</f>
        <v>0</v>
      </c>
      <c r="N33" s="28">
        <f>IF($C$4="Attiecināmās izmaksas",IF('2a+c+n'!$Q33="A",'2a+c+n'!N33,0),0)</f>
        <v>0</v>
      </c>
      <c r="O33" s="28">
        <f>IF($C$4="Attiecināmās izmaksas",IF('2a+c+n'!$Q33="A",'2a+c+n'!O33,0),0)</f>
        <v>0</v>
      </c>
      <c r="P33" s="59">
        <f>IF($C$4="Attiecināmās izmaksas",IF('2a+c+n'!$Q33="A",'2a+c+n'!P33,0),0)</f>
        <v>0</v>
      </c>
    </row>
    <row r="34" spans="1:16">
      <c r="A34" s="64">
        <f>IF(P34=0,0,IF(COUNTBLANK(P34)=1,0,COUNTA($P$14:P34)))</f>
        <v>0</v>
      </c>
      <c r="B34" s="28">
        <f>IF($C$4="Attiecināmās izmaksas",IF('2a+c+n'!$Q34="A",'2a+c+n'!B34,0),0)</f>
        <v>0</v>
      </c>
      <c r="C34" s="28">
        <f>IF($C$4="Attiecināmās izmaksas",IF('2a+c+n'!$Q34="A",'2a+c+n'!C34,0),0)</f>
        <v>0</v>
      </c>
      <c r="D34" s="28">
        <f>IF($C$4="Attiecināmās izmaksas",IF('2a+c+n'!$Q34="A",'2a+c+n'!D34,0),0)</f>
        <v>0</v>
      </c>
      <c r="E34" s="59"/>
      <c r="F34" s="81"/>
      <c r="G34" s="28"/>
      <c r="H34" s="28">
        <f>IF($C$4="Attiecināmās izmaksas",IF('2a+c+n'!$Q34="A",'2a+c+n'!H34,0),0)</f>
        <v>0</v>
      </c>
      <c r="I34" s="28"/>
      <c r="J34" s="28"/>
      <c r="K34" s="59">
        <f>IF($C$4="Attiecināmās izmaksas",IF('2a+c+n'!$Q34="A",'2a+c+n'!K34,0),0)</f>
        <v>0</v>
      </c>
      <c r="L34" s="81">
        <f>IF($C$4="Attiecināmās izmaksas",IF('2a+c+n'!$Q34="A",'2a+c+n'!L34,0),0)</f>
        <v>0</v>
      </c>
      <c r="M34" s="28">
        <f>IF($C$4="Attiecināmās izmaksas",IF('2a+c+n'!$Q34="A",'2a+c+n'!M34,0),0)</f>
        <v>0</v>
      </c>
      <c r="N34" s="28">
        <f>IF($C$4="Attiecināmās izmaksas",IF('2a+c+n'!$Q34="A",'2a+c+n'!N34,0),0)</f>
        <v>0</v>
      </c>
      <c r="O34" s="28">
        <f>IF($C$4="Attiecināmās izmaksas",IF('2a+c+n'!$Q34="A",'2a+c+n'!O34,0),0)</f>
        <v>0</v>
      </c>
      <c r="P34" s="59">
        <f>IF($C$4="Attiecināmās izmaksas",IF('2a+c+n'!$Q34="A",'2a+c+n'!P34,0),0)</f>
        <v>0</v>
      </c>
    </row>
    <row r="35" spans="1:16">
      <c r="A35" s="64">
        <f>IF(P35=0,0,IF(COUNTBLANK(P35)=1,0,COUNTA($P$14:P35)))</f>
        <v>0</v>
      </c>
      <c r="B35" s="28">
        <f>IF($C$4="Attiecināmās izmaksas",IF('2a+c+n'!$Q35="A",'2a+c+n'!B35,0),0)</f>
        <v>0</v>
      </c>
      <c r="C35" s="28">
        <f>IF($C$4="Attiecināmās izmaksas",IF('2a+c+n'!$Q35="A",'2a+c+n'!C35,0),0)</f>
        <v>0</v>
      </c>
      <c r="D35" s="28">
        <f>IF($C$4="Attiecināmās izmaksas",IF('2a+c+n'!$Q35="A",'2a+c+n'!D35,0),0)</f>
        <v>0</v>
      </c>
      <c r="E35" s="59"/>
      <c r="F35" s="81"/>
      <c r="G35" s="28"/>
      <c r="H35" s="28">
        <f>IF($C$4="Attiecināmās izmaksas",IF('2a+c+n'!$Q35="A",'2a+c+n'!H35,0),0)</f>
        <v>0</v>
      </c>
      <c r="I35" s="28"/>
      <c r="J35" s="28"/>
      <c r="K35" s="59">
        <f>IF($C$4="Attiecināmās izmaksas",IF('2a+c+n'!$Q35="A",'2a+c+n'!K35,0),0)</f>
        <v>0</v>
      </c>
      <c r="L35" s="81">
        <f>IF($C$4="Attiecināmās izmaksas",IF('2a+c+n'!$Q35="A",'2a+c+n'!L35,0),0)</f>
        <v>0</v>
      </c>
      <c r="M35" s="28">
        <f>IF($C$4="Attiecināmās izmaksas",IF('2a+c+n'!$Q35="A",'2a+c+n'!M35,0),0)</f>
        <v>0</v>
      </c>
      <c r="N35" s="28">
        <f>IF($C$4="Attiecināmās izmaksas",IF('2a+c+n'!$Q35="A",'2a+c+n'!N35,0),0)</f>
        <v>0</v>
      </c>
      <c r="O35" s="28">
        <f>IF($C$4="Attiecināmās izmaksas",IF('2a+c+n'!$Q35="A",'2a+c+n'!O35,0),0)</f>
        <v>0</v>
      </c>
      <c r="P35" s="59">
        <f>IF($C$4="Attiecināmās izmaksas",IF('2a+c+n'!$Q35="A",'2a+c+n'!P35,0),0)</f>
        <v>0</v>
      </c>
    </row>
    <row r="36" spans="1:16">
      <c r="A36" s="64">
        <f>IF(P36=0,0,IF(COUNTBLANK(P36)=1,0,COUNTA($P$14:P36)))</f>
        <v>0</v>
      </c>
      <c r="B36" s="28">
        <f>IF($C$4="Attiecināmās izmaksas",IF('2a+c+n'!$Q36="A",'2a+c+n'!B36,0),0)</f>
        <v>0</v>
      </c>
      <c r="C36" s="28">
        <f>IF($C$4="Attiecināmās izmaksas",IF('2a+c+n'!$Q36="A",'2a+c+n'!C36,0),0)</f>
        <v>0</v>
      </c>
      <c r="D36" s="28">
        <f>IF($C$4="Attiecināmās izmaksas",IF('2a+c+n'!$Q36="A",'2a+c+n'!D36,0),0)</f>
        <v>0</v>
      </c>
      <c r="E36" s="59"/>
      <c r="F36" s="81"/>
      <c r="G36" s="28"/>
      <c r="H36" s="28">
        <f>IF($C$4="Attiecināmās izmaksas",IF('2a+c+n'!$Q36="A",'2a+c+n'!H36,0),0)</f>
        <v>0</v>
      </c>
      <c r="I36" s="28"/>
      <c r="J36" s="28"/>
      <c r="K36" s="59">
        <f>IF($C$4="Attiecināmās izmaksas",IF('2a+c+n'!$Q36="A",'2a+c+n'!K36,0),0)</f>
        <v>0</v>
      </c>
      <c r="L36" s="81">
        <f>IF($C$4="Attiecināmās izmaksas",IF('2a+c+n'!$Q36="A",'2a+c+n'!L36,0),0)</f>
        <v>0</v>
      </c>
      <c r="M36" s="28">
        <f>IF($C$4="Attiecināmās izmaksas",IF('2a+c+n'!$Q36="A",'2a+c+n'!M36,0),0)</f>
        <v>0</v>
      </c>
      <c r="N36" s="28">
        <f>IF($C$4="Attiecināmās izmaksas",IF('2a+c+n'!$Q36="A",'2a+c+n'!N36,0),0)</f>
        <v>0</v>
      </c>
      <c r="O36" s="28">
        <f>IF($C$4="Attiecināmās izmaksas",IF('2a+c+n'!$Q36="A",'2a+c+n'!O36,0),0)</f>
        <v>0</v>
      </c>
      <c r="P36" s="59">
        <f>IF($C$4="Attiecināmās izmaksas",IF('2a+c+n'!$Q36="A",'2a+c+n'!P36,0),0)</f>
        <v>0</v>
      </c>
    </row>
    <row r="37" spans="1:16">
      <c r="A37" s="64">
        <f>IF(P37=0,0,IF(COUNTBLANK(P37)=1,0,COUNTA($P$14:P37)))</f>
        <v>0</v>
      </c>
      <c r="B37" s="28">
        <f>IF($C$4="Attiecināmās izmaksas",IF('2a+c+n'!$Q37="A",'2a+c+n'!B37,0),0)</f>
        <v>0</v>
      </c>
      <c r="C37" s="28">
        <f>IF($C$4="Attiecināmās izmaksas",IF('2a+c+n'!$Q37="A",'2a+c+n'!C37,0),0)</f>
        <v>0</v>
      </c>
      <c r="D37" s="28">
        <f>IF($C$4="Attiecināmās izmaksas",IF('2a+c+n'!$Q37="A",'2a+c+n'!D37,0),0)</f>
        <v>0</v>
      </c>
      <c r="E37" s="59"/>
      <c r="F37" s="81"/>
      <c r="G37" s="28"/>
      <c r="H37" s="28">
        <f>IF($C$4="Attiecināmās izmaksas",IF('2a+c+n'!$Q37="A",'2a+c+n'!H37,0),0)</f>
        <v>0</v>
      </c>
      <c r="I37" s="28"/>
      <c r="J37" s="28"/>
      <c r="K37" s="59">
        <f>IF($C$4="Attiecināmās izmaksas",IF('2a+c+n'!$Q37="A",'2a+c+n'!K37,0),0)</f>
        <v>0</v>
      </c>
      <c r="L37" s="81">
        <f>IF($C$4="Attiecināmās izmaksas",IF('2a+c+n'!$Q37="A",'2a+c+n'!L37,0),0)</f>
        <v>0</v>
      </c>
      <c r="M37" s="28">
        <f>IF($C$4="Attiecināmās izmaksas",IF('2a+c+n'!$Q37="A",'2a+c+n'!M37,0),0)</f>
        <v>0</v>
      </c>
      <c r="N37" s="28">
        <f>IF($C$4="Attiecināmās izmaksas",IF('2a+c+n'!$Q37="A",'2a+c+n'!N37,0),0)</f>
        <v>0</v>
      </c>
      <c r="O37" s="28">
        <f>IF($C$4="Attiecināmās izmaksas",IF('2a+c+n'!$Q37="A",'2a+c+n'!O37,0),0)</f>
        <v>0</v>
      </c>
      <c r="P37" s="59">
        <f>IF($C$4="Attiecināmās izmaksas",IF('2a+c+n'!$Q37="A",'2a+c+n'!P37,0),0)</f>
        <v>0</v>
      </c>
    </row>
    <row r="38" spans="1:16">
      <c r="A38" s="64">
        <f>IF(P38=0,0,IF(COUNTBLANK(P38)=1,0,COUNTA($P$14:P38)))</f>
        <v>0</v>
      </c>
      <c r="B38" s="28">
        <f>IF($C$4="Attiecināmās izmaksas",IF('2a+c+n'!$Q31="A",'2a+c+n'!B31,0),0)</f>
        <v>0</v>
      </c>
      <c r="C38" s="28">
        <f>IF($C$4="Attiecināmās izmaksas",IF('2a+c+n'!$Q31="A",'2a+c+n'!C31,0),0)</f>
        <v>0</v>
      </c>
      <c r="D38" s="28">
        <f>IF($C$4="Attiecināmās izmaksas",IF('2a+c+n'!$Q31="A",'2a+c+n'!D31,0),0)</f>
        <v>0</v>
      </c>
      <c r="E38" s="59"/>
      <c r="F38" s="81"/>
      <c r="G38" s="28"/>
      <c r="H38" s="28">
        <f>IF($C$4="Attiecināmās izmaksas",IF('2a+c+n'!$Q31="A",'2a+c+n'!H31,0),0)</f>
        <v>0</v>
      </c>
      <c r="I38" s="28"/>
      <c r="J38" s="28"/>
      <c r="K38" s="59">
        <f>IF($C$4="Attiecināmās izmaksas",IF('2a+c+n'!$Q31="A",'2a+c+n'!K31,0),0)</f>
        <v>0</v>
      </c>
      <c r="L38" s="81">
        <f>IF($C$4="Attiecināmās izmaksas",IF('2a+c+n'!$Q31="A",'2a+c+n'!L31,0),0)</f>
        <v>0</v>
      </c>
      <c r="M38" s="28">
        <f>IF($C$4="Attiecināmās izmaksas",IF('2a+c+n'!$Q31="A",'2a+c+n'!M31,0),0)</f>
        <v>0</v>
      </c>
      <c r="N38" s="28">
        <f>IF($C$4="Attiecināmās izmaksas",IF('2a+c+n'!$Q31="A",'2a+c+n'!N31,0),0)</f>
        <v>0</v>
      </c>
      <c r="O38" s="28">
        <f>IF($C$4="Attiecināmās izmaksas",IF('2a+c+n'!$Q31="A",'2a+c+n'!O31,0),0)</f>
        <v>0</v>
      </c>
      <c r="P38" s="59">
        <f>IF($C$4="Attiecināmās izmaksas",IF('2a+c+n'!$Q31="A",'2a+c+n'!P31,0),0)</f>
        <v>0</v>
      </c>
    </row>
    <row r="39" spans="1:16" ht="12" customHeight="1" thickBot="1">
      <c r="A39" s="325" t="s">
        <v>63</v>
      </c>
      <c r="B39" s="326"/>
      <c r="C39" s="326"/>
      <c r="D39" s="326"/>
      <c r="E39" s="326"/>
      <c r="F39" s="326"/>
      <c r="G39" s="326"/>
      <c r="H39" s="326"/>
      <c r="I39" s="326"/>
      <c r="J39" s="326"/>
      <c r="K39" s="327"/>
      <c r="L39" s="74">
        <f>SUM(L14:L38)</f>
        <v>0</v>
      </c>
      <c r="M39" s="75">
        <f>SUM(M14:M38)</f>
        <v>0</v>
      </c>
      <c r="N39" s="75">
        <f>SUM(N14:N38)</f>
        <v>0</v>
      </c>
      <c r="O39" s="75">
        <f>SUM(O14:O38)</f>
        <v>0</v>
      </c>
      <c r="P39" s="76">
        <f>SUM(P14:P38)</f>
        <v>0</v>
      </c>
    </row>
    <row r="40" spans="1:16">
      <c r="A40" s="20"/>
      <c r="B40" s="20"/>
      <c r="C40" s="20"/>
      <c r="D40" s="20"/>
      <c r="E40" s="20"/>
      <c r="F40" s="20"/>
      <c r="G40" s="20"/>
      <c r="H40" s="20"/>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row r="42" spans="1:16">
      <c r="A42" s="1" t="s">
        <v>14</v>
      </c>
      <c r="B42" s="20"/>
      <c r="C42" s="328">
        <f>'Kops n'!C35:H35</f>
        <v>0</v>
      </c>
      <c r="D42" s="328"/>
      <c r="E42" s="328"/>
      <c r="F42" s="328"/>
      <c r="G42" s="328"/>
      <c r="H42" s="328"/>
      <c r="I42" s="20"/>
      <c r="J42" s="20"/>
      <c r="K42" s="20"/>
      <c r="L42" s="20"/>
      <c r="M42" s="20"/>
      <c r="N42" s="20"/>
      <c r="O42" s="20"/>
      <c r="P42" s="20"/>
    </row>
    <row r="43" spans="1:16">
      <c r="A43" s="20"/>
      <c r="B43" s="20"/>
      <c r="C43" s="248" t="s">
        <v>15</v>
      </c>
      <c r="D43" s="248"/>
      <c r="E43" s="248"/>
      <c r="F43" s="248"/>
      <c r="G43" s="248"/>
      <c r="H43" s="248"/>
      <c r="I43" s="20"/>
      <c r="J43" s="20"/>
      <c r="K43" s="20"/>
      <c r="L43" s="20"/>
      <c r="M43" s="20"/>
      <c r="N43" s="20"/>
      <c r="O43" s="20"/>
      <c r="P43" s="20"/>
    </row>
    <row r="44" spans="1:16">
      <c r="A44" s="20"/>
      <c r="B44" s="20"/>
      <c r="C44" s="20"/>
      <c r="D44" s="20"/>
      <c r="E44" s="20"/>
      <c r="F44" s="20"/>
      <c r="G44" s="20"/>
      <c r="H44" s="20"/>
      <c r="I44" s="20"/>
      <c r="J44" s="20"/>
      <c r="K44" s="20"/>
      <c r="L44" s="20"/>
      <c r="M44" s="20"/>
      <c r="N44" s="20"/>
      <c r="O44" s="20"/>
      <c r="P44" s="20"/>
    </row>
    <row r="45" spans="1:16">
      <c r="A45" s="294" t="str">
        <f>'Kops n'!A38:D38</f>
        <v>Tāme sastādīta 202_. gada __. _______</v>
      </c>
      <c r="B45" s="295"/>
      <c r="C45" s="295"/>
      <c r="D45" s="295"/>
      <c r="E45" s="20"/>
      <c r="F45" s="20"/>
      <c r="G45" s="20"/>
      <c r="H45" s="20"/>
      <c r="I45" s="20"/>
      <c r="J45" s="20"/>
      <c r="K45" s="20"/>
      <c r="L45" s="20"/>
      <c r="M45" s="20"/>
      <c r="N45" s="20"/>
      <c r="O45" s="20"/>
      <c r="P45" s="20"/>
    </row>
    <row r="46" spans="1:16">
      <c r="A46" s="20"/>
      <c r="B46" s="20"/>
      <c r="C46" s="20"/>
      <c r="D46" s="20"/>
      <c r="E46" s="20"/>
      <c r="F46" s="20"/>
      <c r="G46" s="20"/>
      <c r="H46" s="20"/>
      <c r="I46" s="20"/>
      <c r="J46" s="20"/>
      <c r="K46" s="20"/>
      <c r="L46" s="20"/>
      <c r="M46" s="20"/>
      <c r="N46" s="20"/>
      <c r="O46" s="20"/>
      <c r="P46" s="20"/>
    </row>
    <row r="47" spans="1:16">
      <c r="A47" s="1" t="s">
        <v>41</v>
      </c>
      <c r="B47" s="20"/>
      <c r="C47" s="328">
        <f>'Kops n'!C40:H40</f>
        <v>0</v>
      </c>
      <c r="D47" s="328"/>
      <c r="E47" s="328"/>
      <c r="F47" s="328"/>
      <c r="G47" s="328"/>
      <c r="H47" s="328"/>
      <c r="I47" s="20"/>
      <c r="J47" s="20"/>
      <c r="K47" s="20"/>
      <c r="L47" s="20"/>
      <c r="M47" s="20"/>
      <c r="N47" s="20"/>
      <c r="O47" s="20"/>
      <c r="P47" s="20"/>
    </row>
    <row r="48" spans="1:16">
      <c r="A48" s="20"/>
      <c r="B48" s="20"/>
      <c r="C48" s="248" t="s">
        <v>15</v>
      </c>
      <c r="D48" s="248"/>
      <c r="E48" s="248"/>
      <c r="F48" s="248"/>
      <c r="G48" s="248"/>
      <c r="H48" s="248"/>
      <c r="I48" s="20"/>
      <c r="J48" s="20"/>
      <c r="K48" s="20"/>
      <c r="L48" s="20"/>
      <c r="M48" s="20"/>
      <c r="N48" s="20"/>
      <c r="O48" s="20"/>
      <c r="P48" s="20"/>
    </row>
    <row r="49" spans="1:16">
      <c r="A49" s="20"/>
      <c r="B49" s="20"/>
      <c r="C49" s="20"/>
      <c r="D49" s="20"/>
      <c r="E49" s="20"/>
      <c r="F49" s="20"/>
      <c r="G49" s="20"/>
      <c r="H49" s="20"/>
      <c r="I49" s="20"/>
      <c r="J49" s="20"/>
      <c r="K49" s="20"/>
      <c r="L49" s="20"/>
      <c r="M49" s="20"/>
      <c r="N49" s="20"/>
      <c r="O49" s="20"/>
      <c r="P49" s="20"/>
    </row>
    <row r="50" spans="1:16">
      <c r="A50" s="103" t="s">
        <v>16</v>
      </c>
      <c r="B50" s="52"/>
      <c r="C50" s="115">
        <f>'Kops n'!C43</f>
        <v>0</v>
      </c>
      <c r="D50" s="52"/>
      <c r="E50" s="20"/>
      <c r="F50" s="20"/>
      <c r="G50" s="20"/>
      <c r="H50" s="20"/>
      <c r="I50" s="20"/>
      <c r="J50" s="20"/>
      <c r="K50" s="20"/>
      <c r="L50" s="20"/>
      <c r="M50" s="20"/>
      <c r="N50" s="20"/>
      <c r="O50" s="20"/>
      <c r="P50" s="20"/>
    </row>
    <row r="51" spans="1:16">
      <c r="A51" s="20"/>
      <c r="B51" s="20"/>
      <c r="C51" s="20"/>
      <c r="D51" s="20"/>
      <c r="E51" s="20"/>
      <c r="F51" s="20"/>
      <c r="G51" s="20"/>
      <c r="H51" s="20"/>
      <c r="I51" s="20"/>
      <c r="J51" s="20"/>
      <c r="K51" s="20"/>
      <c r="L51" s="20"/>
      <c r="M51" s="20"/>
      <c r="N51" s="20"/>
      <c r="O51" s="20"/>
      <c r="P51" s="20"/>
    </row>
  </sheetData>
  <mergeCells count="23">
    <mergeCell ref="C48:H48"/>
    <mergeCell ref="L12:P12"/>
    <mergeCell ref="A39:K39"/>
    <mergeCell ref="C42:H42"/>
    <mergeCell ref="C43:H43"/>
    <mergeCell ref="A45:D45"/>
    <mergeCell ref="C47:H47"/>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9:K39">
    <cfRule type="containsText" dxfId="266" priority="4" operator="containsText" text="Tiešās izmaksas kopā, t. sk. darba devēja sociālais nodoklis __.__% ">
      <formula>NOT(ISERROR(SEARCH("Tiešās izmaksas kopā, t. sk. darba devēja sociālais nodoklis __.__% ",A39)))</formula>
    </cfRule>
  </conditionalFormatting>
  <conditionalFormatting sqref="C2:I2 D5:L8 N9:O9 A14:P38 L39:P39 C42:H42 C47:H47 C50">
    <cfRule type="cellIs" dxfId="265"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F4D50-16C0-4C40-96A9-2C23329D44F3}">
  <sheetPr>
    <tabColor rgb="FFFFC000"/>
  </sheetPr>
  <dimension ref="A1:P33"/>
  <sheetViews>
    <sheetView topLeftCell="A11" workbookViewId="0">
      <selection activeCell="R41" sqref="R41"/>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'2a+c+n'!D1</f>
        <v>2</v>
      </c>
      <c r="E1" s="26"/>
      <c r="F1" s="26"/>
      <c r="G1" s="26"/>
      <c r="H1" s="26"/>
      <c r="I1" s="26"/>
      <c r="J1" s="26"/>
      <c r="N1" s="30"/>
      <c r="O1" s="31"/>
      <c r="P1" s="32"/>
    </row>
    <row r="2" spans="1:16">
      <c r="A2" s="33"/>
      <c r="B2" s="33"/>
      <c r="C2" s="316" t="str">
        <f>'2a+c+n'!C2:I2</f>
        <v>Demontāžas darbi</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45</v>
      </c>
      <c r="B9" s="319"/>
      <c r="C9" s="319"/>
      <c r="D9" s="319"/>
      <c r="E9" s="319"/>
      <c r="F9" s="319"/>
      <c r="G9" s="35"/>
      <c r="H9" s="35"/>
      <c r="I9" s="35"/>
      <c r="J9" s="320" t="s">
        <v>46</v>
      </c>
      <c r="K9" s="320"/>
      <c r="L9" s="320"/>
      <c r="M9" s="320"/>
      <c r="N9" s="321">
        <f>P21</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izmaksas",IF('2a+c+n'!$Q14="C",'2a+c+n'!B14,0))</f>
        <v>0</v>
      </c>
      <c r="C14" s="27">
        <f>IF($C$4="citu pasākumu izmaksas",IF('2a+c+n'!$Q14="C",'2a+c+n'!C14,0))</f>
        <v>0</v>
      </c>
      <c r="D14" s="27">
        <f>IF($C$4="citu pasākumu izmaksas",IF('2a+c+n'!$Q14="C",'2a+c+n'!D14,0))</f>
        <v>0</v>
      </c>
      <c r="E14" s="57"/>
      <c r="F14" s="79"/>
      <c r="G14" s="27">
        <f>IF($C$4="citu pasākumu izmaksas",IF('2a+c+n'!$Q14="C",'2a+c+n'!G14,0))</f>
        <v>0</v>
      </c>
      <c r="H14" s="27">
        <f>IF($C$4="citu pasākumu izmaksas",IF('2a+c+n'!$Q14="C",'2a+c+n'!H14,0))</f>
        <v>0</v>
      </c>
      <c r="I14" s="27"/>
      <c r="J14" s="27"/>
      <c r="K14" s="57">
        <f>IF($C$4="citu pasākumu izmaksas",IF('2a+c+n'!$Q14="C",'2a+c+n'!K14,0))</f>
        <v>0</v>
      </c>
      <c r="L14" s="108">
        <f>IF($C$4="citu pasākumu izmaksas",IF('2a+c+n'!$Q14="C",'2a+c+n'!L14,0))</f>
        <v>0</v>
      </c>
      <c r="M14" s="27">
        <f>IF($C$4="citu pasākumu izmaksas",IF('2a+c+n'!$Q14="C",'2a+c+n'!M14,0))</f>
        <v>0</v>
      </c>
      <c r="N14" s="27">
        <f>IF($C$4="citu pasākumu izmaksas",IF('2a+c+n'!$Q14="C",'2a+c+n'!N14,0))</f>
        <v>0</v>
      </c>
      <c r="O14" s="27">
        <f>IF($C$4="citu pasākumu izmaksas",IF('2a+c+n'!$Q14="C",'2a+c+n'!O14,0))</f>
        <v>0</v>
      </c>
      <c r="P14" s="57">
        <f>IF($C$4="citu pasākumu izmaksas",IF('2a+c+n'!$Q14="C",'2a+c+n'!P14,0))</f>
        <v>0</v>
      </c>
    </row>
    <row r="15" spans="1:16" ht="33.75">
      <c r="A15" s="64">
        <f>IF(P15=0,0,IF(COUNTBLANK(P15)=1,0,COUNTA($P$14:P15)))</f>
        <v>0</v>
      </c>
      <c r="B15" s="28" t="str">
        <f>IF($C$4="citu pasākumu izmaksas",IF('2a+c+n'!$Q16="C",'2a+c+n'!B16,0))</f>
        <v>02-00000</v>
      </c>
      <c r="C15" s="28" t="str">
        <f>IF($C$4="citu pasākumu izmaksas",IF('2a+c+n'!$Q16="C",'2a+c+n'!C16,0))</f>
        <v>Numurzīmes, hidranta zīmes, karoga turētāja u.c. traucējošo elementu demontāža fasādē, t.sk. esošo satelītandētnu demontāža, kameru demontāža</v>
      </c>
      <c r="D15" s="28" t="str">
        <f>IF($C$4="citu pasākumu izmaksas",IF('2a+c+n'!$Q16="C",'2a+c+n'!D16,0))</f>
        <v>kompl</v>
      </c>
      <c r="E15" s="59"/>
      <c r="F15" s="81"/>
      <c r="G15" s="28"/>
      <c r="H15" s="28">
        <f>IF($C$4="citu pasākumu izmaksas",IF('2a+c+n'!$Q16="C",'2a+c+n'!H16,0))</f>
        <v>0</v>
      </c>
      <c r="I15" s="28"/>
      <c r="J15" s="28"/>
      <c r="K15" s="59">
        <f>IF($C$4="citu pasākumu izmaksas",IF('2a+c+n'!$Q16="C",'2a+c+n'!K16,0))</f>
        <v>0</v>
      </c>
      <c r="L15" s="109">
        <f>IF($C$4="citu pasākumu izmaksas",IF('2a+c+n'!$Q16="C",'2a+c+n'!L16,0))</f>
        <v>0</v>
      </c>
      <c r="M15" s="28">
        <f>IF($C$4="citu pasākumu izmaksas",IF('2a+c+n'!$Q16="C",'2a+c+n'!M16,0))</f>
        <v>0</v>
      </c>
      <c r="N15" s="28">
        <f>IF($C$4="citu pasākumu izmaksas",IF('2a+c+n'!$Q16="C",'2a+c+n'!N16,0))</f>
        <v>0</v>
      </c>
      <c r="O15" s="28">
        <f>IF($C$4="citu pasākumu izmaksas",IF('2a+c+n'!$Q16="C",'2a+c+n'!O16,0))</f>
        <v>0</v>
      </c>
      <c r="P15" s="59">
        <f>IF($C$4="citu pasākumu izmaksas",IF('2a+c+n'!$Q16="C",'2a+c+n'!P16,0))</f>
        <v>0</v>
      </c>
    </row>
    <row r="16" spans="1:16">
      <c r="A16" s="64">
        <f>IF(P16=0,0,IF(COUNTBLANK(P16)=1,0,COUNTA($P$14:P16)))</f>
        <v>0</v>
      </c>
      <c r="B16" s="28">
        <f>IF($C$4="citu pasākumu izmaksas",IF('2a+c+n'!$Q19="C",'2a+c+n'!B19,0))</f>
        <v>0</v>
      </c>
      <c r="C16" s="28">
        <f>IF($C$4="citu pasākumu izmaksas",IF('2a+c+n'!$Q19="C",'2a+c+n'!C19,0))</f>
        <v>0</v>
      </c>
      <c r="D16" s="28">
        <f>IF($C$4="citu pasākumu izmaksas",IF('2a+c+n'!$Q19="C",'2a+c+n'!D19,0))</f>
        <v>0</v>
      </c>
      <c r="E16" s="59"/>
      <c r="F16" s="81"/>
      <c r="G16" s="28"/>
      <c r="H16" s="28">
        <f>IF($C$4="citu pasākumu izmaksas",IF('2a+c+n'!$Q19="C",'2a+c+n'!H19,0))</f>
        <v>0</v>
      </c>
      <c r="I16" s="28"/>
      <c r="J16" s="28"/>
      <c r="K16" s="59">
        <f>IF($C$4="citu pasākumu izmaksas",IF('2a+c+n'!$Q19="C",'2a+c+n'!K19,0))</f>
        <v>0</v>
      </c>
      <c r="L16" s="109">
        <f>IF($C$4="citu pasākumu izmaksas",IF('2a+c+n'!$Q19="C",'2a+c+n'!L19,0))</f>
        <v>0</v>
      </c>
      <c r="M16" s="28">
        <f>IF($C$4="citu pasākumu izmaksas",IF('2a+c+n'!$Q19="C",'2a+c+n'!M19,0))</f>
        <v>0</v>
      </c>
      <c r="N16" s="28">
        <f>IF($C$4="citu pasākumu izmaksas",IF('2a+c+n'!$Q19="C",'2a+c+n'!N19,0))</f>
        <v>0</v>
      </c>
      <c r="O16" s="28">
        <f>IF($C$4="citu pasākumu izmaksas",IF('2a+c+n'!$Q19="C",'2a+c+n'!O19,0))</f>
        <v>0</v>
      </c>
      <c r="P16" s="59">
        <f>IF($C$4="citu pasākumu izmaksas",IF('2a+c+n'!$Q19="C",'2a+c+n'!P19,0))</f>
        <v>0</v>
      </c>
    </row>
    <row r="17" spans="1:16" ht="22.5">
      <c r="A17" s="64">
        <f>IF(P17=0,0,IF(COUNTBLANK(P17)=1,0,COUNTA($P$14:P17)))</f>
        <v>0</v>
      </c>
      <c r="B17" s="28" t="str">
        <f>IF($C$4="citu pasākumu izmaksas",IF('2a+c+n'!$Q20="C",'2a+c+n'!B20,0))</f>
        <v>02-00000</v>
      </c>
      <c r="C17" s="28" t="str">
        <f>IF($C$4="citu pasākumu izmaksas",IF('2a+c+n'!$Q20="C",'2a+c+n'!C20,0))</f>
        <v>Gaismas laternas uz fasādes, t.sk. pienākošie kabeļi fasādē, demontāža</v>
      </c>
      <c r="D17" s="28" t="str">
        <f>IF($C$4="citu pasākumu izmaksas",IF('2a+c+n'!$Q20="C",'2a+c+n'!D20,0))</f>
        <v>gab</v>
      </c>
      <c r="E17" s="59"/>
      <c r="F17" s="81"/>
      <c r="G17" s="28"/>
      <c r="H17" s="28">
        <f>IF($C$4="citu pasākumu izmaksas",IF('2a+c+n'!$Q20="C",'2a+c+n'!H20,0))</f>
        <v>0</v>
      </c>
      <c r="I17" s="28"/>
      <c r="J17" s="28"/>
      <c r="K17" s="59">
        <f>IF($C$4="citu pasākumu izmaksas",IF('2a+c+n'!$Q20="C",'2a+c+n'!K20,0))</f>
        <v>0</v>
      </c>
      <c r="L17" s="109">
        <f>IF($C$4="citu pasākumu izmaksas",IF('2a+c+n'!$Q20="C",'2a+c+n'!L20,0))</f>
        <v>0</v>
      </c>
      <c r="M17" s="28">
        <f>IF($C$4="citu pasākumu izmaksas",IF('2a+c+n'!$Q20="C",'2a+c+n'!M20,0))</f>
        <v>0</v>
      </c>
      <c r="N17" s="28">
        <f>IF($C$4="citu pasākumu izmaksas",IF('2a+c+n'!$Q20="C",'2a+c+n'!N20,0))</f>
        <v>0</v>
      </c>
      <c r="O17" s="28">
        <f>IF($C$4="citu pasākumu izmaksas",IF('2a+c+n'!$Q20="C",'2a+c+n'!O20,0))</f>
        <v>0</v>
      </c>
      <c r="P17" s="59">
        <f>IF($C$4="citu pasākumu izmaksas",IF('2a+c+n'!$Q20="C",'2a+c+n'!P20,0))</f>
        <v>0</v>
      </c>
    </row>
    <row r="18" spans="1:16" ht="22.5">
      <c r="A18" s="64">
        <f>IF(P18=0,0,IF(COUNTBLANK(P18)=1,0,COUNTA($P$14:P18)))</f>
        <v>0</v>
      </c>
      <c r="B18" s="28" t="str">
        <f>IF($C$4="citu pasākumu izmaksas",IF('2a+c+n'!$Q21="C",'2a+c+n'!B21,0))</f>
        <v>02-00000</v>
      </c>
      <c r="C18" s="28" t="str">
        <f>IF($C$4="citu pasākumu izmaksas",IF('2a+c+n'!$Q21="C",'2a+c+n'!C21,0))</f>
        <v>Video novērošanas kameras, vadības bloka un kabeļu demontāža. T.sk. iznešana virs siltinājuma.</v>
      </c>
      <c r="D18" s="28" t="str">
        <f>IF($C$4="citu pasākumu izmaksas",IF('2a+c+n'!$Q21="C",'2a+c+n'!D21,0))</f>
        <v>kompl.</v>
      </c>
      <c r="E18" s="59"/>
      <c r="F18" s="81"/>
      <c r="G18" s="28"/>
      <c r="H18" s="28">
        <f>IF($C$4="citu pasākumu izmaksas",IF('2a+c+n'!$Q21="C",'2a+c+n'!H21,0))</f>
        <v>0</v>
      </c>
      <c r="I18" s="28"/>
      <c r="J18" s="28"/>
      <c r="K18" s="59">
        <f>IF($C$4="citu pasākumu izmaksas",IF('2a+c+n'!$Q21="C",'2a+c+n'!K21,0))</f>
        <v>0</v>
      </c>
      <c r="L18" s="109">
        <f>IF($C$4="citu pasākumu izmaksas",IF('2a+c+n'!$Q21="C",'2a+c+n'!L21,0))</f>
        <v>0</v>
      </c>
      <c r="M18" s="28">
        <f>IF($C$4="citu pasākumu izmaksas",IF('2a+c+n'!$Q21="C",'2a+c+n'!M21,0))</f>
        <v>0</v>
      </c>
      <c r="N18" s="28">
        <f>IF($C$4="citu pasākumu izmaksas",IF('2a+c+n'!$Q21="C",'2a+c+n'!N21,0))</f>
        <v>0</v>
      </c>
      <c r="O18" s="28">
        <f>IF($C$4="citu pasākumu izmaksas",IF('2a+c+n'!$Q21="C",'2a+c+n'!O21,0))</f>
        <v>0</v>
      </c>
      <c r="P18" s="59">
        <f>IF($C$4="citu pasākumu izmaksas",IF('2a+c+n'!$Q21="C",'2a+c+n'!P21,0))</f>
        <v>0</v>
      </c>
    </row>
    <row r="19" spans="1:16">
      <c r="A19" s="64">
        <f>IF(P19=0,0,IF(COUNTBLANK(P19)=1,0,COUNTA($P$14:P19)))</f>
        <v>0</v>
      </c>
      <c r="B19" s="28">
        <f>IF($C$4="citu pasākumu izmaksas",IF('2a+c+n'!$Q27="C",'2a+c+n'!B27,0))</f>
        <v>0</v>
      </c>
      <c r="C19" s="28">
        <f>IF($C$4="citu pasākumu izmaksas",IF('2a+c+n'!$Q27="C",'2a+c+n'!C27,0))</f>
        <v>0</v>
      </c>
      <c r="D19" s="28">
        <f>IF($C$4="citu pasākumu izmaksas",IF('2a+c+n'!$Q27="C",'2a+c+n'!D27,0))</f>
        <v>0</v>
      </c>
      <c r="E19" s="59"/>
      <c r="F19" s="81"/>
      <c r="G19" s="28"/>
      <c r="H19" s="28">
        <f>IF($C$4="citu pasākumu izmaksas",IF('2a+c+n'!$Q27="C",'2a+c+n'!H27,0))</f>
        <v>0</v>
      </c>
      <c r="I19" s="28"/>
      <c r="J19" s="28"/>
      <c r="K19" s="59">
        <f>IF($C$4="citu pasākumu izmaksas",IF('2a+c+n'!$Q27="C",'2a+c+n'!K27,0))</f>
        <v>0</v>
      </c>
      <c r="L19" s="109">
        <f>IF($C$4="citu pasākumu izmaksas",IF('2a+c+n'!$Q27="C",'2a+c+n'!L27,0))</f>
        <v>0</v>
      </c>
      <c r="M19" s="28">
        <f>IF($C$4="citu pasākumu izmaksas",IF('2a+c+n'!$Q27="C",'2a+c+n'!M27,0))</f>
        <v>0</v>
      </c>
      <c r="N19" s="28">
        <f>IF($C$4="citu pasākumu izmaksas",IF('2a+c+n'!$Q27="C",'2a+c+n'!N27,0))</f>
        <v>0</v>
      </c>
      <c r="O19" s="28">
        <f>IF($C$4="citu pasākumu izmaksas",IF('2a+c+n'!$Q27="C",'2a+c+n'!O27,0))</f>
        <v>0</v>
      </c>
      <c r="P19" s="59">
        <f>IF($C$4="citu pasākumu izmaksas",IF('2a+c+n'!$Q27="C",'2a+c+n'!P27,0))</f>
        <v>0</v>
      </c>
    </row>
    <row r="20" spans="1:16" ht="23.25" thickBot="1">
      <c r="A20" s="64">
        <f>IF(P20=0,0,IF(COUNTBLANK(P20)=1,0,COUNTA($P$14:P20)))</f>
        <v>0</v>
      </c>
      <c r="B20" s="28" t="str">
        <f>IF($C$4="citu pasākumu izmaksas",IF('2a+c+n'!$Q28="C",'2a+c+n'!B28,0))</f>
        <v>02-00000</v>
      </c>
      <c r="C20" s="28" t="str">
        <f>IF($C$4="citu pasākumu izmaksas",IF('2a+c+n'!$Q28="C",'2a+c+n'!C28,0))</f>
        <v>Ieejas jumtiņu skārda demontāža, utilizācija</v>
      </c>
      <c r="D20" s="28" t="str">
        <f>IF($C$4="citu pasākumu izmaksas",IF('2a+c+n'!$Q28="C",'2a+c+n'!D28,0))</f>
        <v>tm</v>
      </c>
      <c r="E20" s="59"/>
      <c r="F20" s="81"/>
      <c r="G20" s="28"/>
      <c r="H20" s="28">
        <f>IF($C$4="citu pasākumu izmaksas",IF('2a+c+n'!$Q28="C",'2a+c+n'!H28,0))</f>
        <v>0</v>
      </c>
      <c r="I20" s="28"/>
      <c r="J20" s="28"/>
      <c r="K20" s="59">
        <f>IF($C$4="citu pasākumu izmaksas",IF('2a+c+n'!$Q28="C",'2a+c+n'!K28,0))</f>
        <v>0</v>
      </c>
      <c r="L20" s="109">
        <f>IF($C$4="citu pasākumu izmaksas",IF('2a+c+n'!$Q28="C",'2a+c+n'!L28,0))</f>
        <v>0</v>
      </c>
      <c r="M20" s="28">
        <f>IF($C$4="citu pasākumu izmaksas",IF('2a+c+n'!$Q28="C",'2a+c+n'!M28,0))</f>
        <v>0</v>
      </c>
      <c r="N20" s="28">
        <f>IF($C$4="citu pasākumu izmaksas",IF('2a+c+n'!$Q28="C",'2a+c+n'!N28,0))</f>
        <v>0</v>
      </c>
      <c r="O20" s="28">
        <f>IF($C$4="citu pasākumu izmaksas",IF('2a+c+n'!$Q28="C",'2a+c+n'!O28,0))</f>
        <v>0</v>
      </c>
      <c r="P20" s="59">
        <f>IF($C$4="citu pasākumu izmaksas",IF('2a+c+n'!$Q28="C",'2a+c+n'!P28,0))</f>
        <v>0</v>
      </c>
    </row>
    <row r="21" spans="1:16" ht="12" customHeight="1" thickBot="1">
      <c r="A21" s="325" t="s">
        <v>63</v>
      </c>
      <c r="B21" s="326"/>
      <c r="C21" s="326"/>
      <c r="D21" s="326"/>
      <c r="E21" s="326"/>
      <c r="F21" s="326"/>
      <c r="G21" s="326"/>
      <c r="H21" s="326"/>
      <c r="I21" s="326"/>
      <c r="J21" s="326"/>
      <c r="K21" s="327"/>
      <c r="L21" s="110">
        <f>SUM(L14:L20)</f>
        <v>0</v>
      </c>
      <c r="M21" s="111">
        <f>SUM(M14:M20)</f>
        <v>0</v>
      </c>
      <c r="N21" s="111">
        <f>SUM(N14:N20)</f>
        <v>0</v>
      </c>
      <c r="O21" s="111">
        <f>SUM(O14:O20)</f>
        <v>0</v>
      </c>
      <c r="P21" s="112">
        <f>SUM(P14:P20)</f>
        <v>0</v>
      </c>
    </row>
    <row r="22" spans="1:16">
      <c r="A22" s="20"/>
      <c r="B22" s="20"/>
      <c r="C22" s="20"/>
      <c r="D22" s="20"/>
      <c r="E22" s="20"/>
      <c r="F22" s="20"/>
      <c r="G22" s="20"/>
      <c r="H22" s="20"/>
      <c r="I22" s="20"/>
      <c r="J22" s="20"/>
      <c r="K22" s="20"/>
      <c r="L22" s="20"/>
      <c r="M22" s="20"/>
      <c r="N22" s="20"/>
      <c r="O22" s="20"/>
      <c r="P22" s="20"/>
    </row>
    <row r="23" spans="1:16">
      <c r="A23" s="20"/>
      <c r="B23" s="20"/>
      <c r="C23" s="20"/>
      <c r="D23" s="20"/>
      <c r="E23" s="20"/>
      <c r="F23" s="20"/>
      <c r="G23" s="20"/>
      <c r="H23" s="20"/>
      <c r="I23" s="20"/>
      <c r="J23" s="20"/>
      <c r="K23" s="20"/>
      <c r="L23" s="20"/>
      <c r="M23" s="20"/>
      <c r="N23" s="20"/>
      <c r="O23" s="20"/>
      <c r="P23" s="20"/>
    </row>
    <row r="24" spans="1:16">
      <c r="A24" s="1" t="s">
        <v>14</v>
      </c>
      <c r="B24" s="20"/>
      <c r="C24" s="328">
        <f>'Kops c'!C35:H35</f>
        <v>0</v>
      </c>
      <c r="D24" s="328"/>
      <c r="E24" s="328"/>
      <c r="F24" s="328"/>
      <c r="G24" s="328"/>
      <c r="H24" s="328"/>
      <c r="I24" s="20"/>
      <c r="J24" s="20"/>
      <c r="K24" s="20"/>
      <c r="L24" s="20"/>
      <c r="M24" s="20"/>
      <c r="N24" s="20"/>
      <c r="O24" s="20"/>
      <c r="P24" s="20"/>
    </row>
    <row r="25" spans="1:16">
      <c r="A25" s="20"/>
      <c r="B25" s="20"/>
      <c r="C25" s="248" t="s">
        <v>15</v>
      </c>
      <c r="D25" s="248"/>
      <c r="E25" s="248"/>
      <c r="F25" s="248"/>
      <c r="G25" s="248"/>
      <c r="H25" s="248"/>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294" t="str">
        <f>'Kops n'!A38:D38</f>
        <v>Tāme sastādīta 202_. gada __. _______</v>
      </c>
      <c r="B27" s="295"/>
      <c r="C27" s="295"/>
      <c r="D27" s="295"/>
      <c r="E27" s="20"/>
      <c r="F27" s="20"/>
      <c r="G27" s="20"/>
      <c r="H27" s="20"/>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 t="s">
        <v>41</v>
      </c>
      <c r="B29" s="20"/>
      <c r="C29" s="328">
        <f>'Kops c'!C40:H40</f>
        <v>0</v>
      </c>
      <c r="D29" s="328"/>
      <c r="E29" s="328"/>
      <c r="F29" s="328"/>
      <c r="G29" s="328"/>
      <c r="H29" s="328"/>
      <c r="I29" s="20"/>
      <c r="J29" s="20"/>
      <c r="K29" s="20"/>
      <c r="L29" s="20"/>
      <c r="M29" s="20"/>
      <c r="N29" s="20"/>
      <c r="O29" s="20"/>
      <c r="P29" s="20"/>
    </row>
    <row r="30" spans="1:16">
      <c r="A30" s="20"/>
      <c r="B30" s="20"/>
      <c r="C30" s="248" t="s">
        <v>15</v>
      </c>
      <c r="D30" s="248"/>
      <c r="E30" s="248"/>
      <c r="F30" s="248"/>
      <c r="G30" s="248"/>
      <c r="H30" s="248"/>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03" t="s">
        <v>16</v>
      </c>
      <c r="B32" s="52"/>
      <c r="C32" s="115">
        <f>'Kops c'!C43</f>
        <v>0</v>
      </c>
      <c r="D32" s="52"/>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sheetData>
  <mergeCells count="23">
    <mergeCell ref="C30:H30"/>
    <mergeCell ref="L12:P12"/>
    <mergeCell ref="A21:K21"/>
    <mergeCell ref="C24:H24"/>
    <mergeCell ref="C25:H25"/>
    <mergeCell ref="A27:D27"/>
    <mergeCell ref="C29:H29"/>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1:K21">
    <cfRule type="containsText" dxfId="264" priority="4" operator="containsText" text="Tiešās izmaksas kopā, t. sk. darba devēja sociālais nodoklis __.__% ">
      <formula>NOT(ISERROR(SEARCH("Tiešās izmaksas kopā, t. sk. darba devēja sociālais nodoklis __.__% ",A21)))</formula>
    </cfRule>
  </conditionalFormatting>
  <conditionalFormatting sqref="C2:I2 D5:L8 N9:O9 A14:P20 L21:P21 C24:H24 C29:H29 C32">
    <cfRule type="cellIs" dxfId="263"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7B9A-B00B-47B6-A0DB-54C58DC8EBE7}">
  <sheetPr codeName="Sheet12">
    <tabColor rgb="FFFFC000"/>
  </sheetPr>
  <dimension ref="A1:P35"/>
  <sheetViews>
    <sheetView topLeftCell="A11" workbookViewId="0">
      <selection activeCell="A18" sqref="A17:XFD1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'2a+c+n'!D1</f>
        <v>2</v>
      </c>
      <c r="E1" s="26"/>
      <c r="F1" s="26"/>
      <c r="G1" s="26"/>
      <c r="H1" s="26"/>
      <c r="I1" s="26"/>
      <c r="J1" s="26"/>
      <c r="N1" s="30"/>
      <c r="O1" s="31"/>
      <c r="P1" s="32"/>
    </row>
    <row r="2" spans="1:16">
      <c r="A2" s="33"/>
      <c r="B2" s="33"/>
      <c r="C2" s="316" t="str">
        <f>'2a+c+n'!C2:I2</f>
        <v>Demontāžas darbi</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45</v>
      </c>
      <c r="B9" s="319"/>
      <c r="C9" s="319"/>
      <c r="D9" s="319"/>
      <c r="E9" s="319"/>
      <c r="F9" s="319"/>
      <c r="G9" s="35"/>
      <c r="H9" s="35"/>
      <c r="I9" s="35"/>
      <c r="J9" s="320" t="s">
        <v>46</v>
      </c>
      <c r="K9" s="320"/>
      <c r="L9" s="320"/>
      <c r="M9" s="320"/>
      <c r="N9" s="321">
        <f>P23</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izmaksas",IF('2a+c+n'!$Q14="N",'2a+c+n'!B14,0))</f>
        <v>0</v>
      </c>
      <c r="C14" s="27">
        <f>IF($C$4="Neattiecināmās izmaksas",IF('2a+c+n'!$Q14="N",'2a+c+n'!C14,0))</f>
        <v>0</v>
      </c>
      <c r="D14" s="27">
        <f>IF($C$4="Neattiecināmās izmaksas",IF('2a+c+n'!$Q14="N",'2a+c+n'!D14,0))</f>
        <v>0</v>
      </c>
      <c r="E14" s="57"/>
      <c r="F14" s="79"/>
      <c r="G14" s="27">
        <f>IF($C$4="Neattiecināmās izmaksas",IF('2a+c+n'!$Q14="N",'2a+c+n'!G14,0))</f>
        <v>0</v>
      </c>
      <c r="H14" s="27">
        <f>IF($C$4="Neattiecināmās izmaksas",IF('2a+c+n'!$Q14="N",'2a+c+n'!H14,0))</f>
        <v>0</v>
      </c>
      <c r="I14" s="27"/>
      <c r="J14" s="27"/>
      <c r="K14" s="57">
        <f>IF($C$4="Neattiecināmās izmaksas",IF('2a+c+n'!$Q14="N",'2a+c+n'!K14,0))</f>
        <v>0</v>
      </c>
      <c r="L14" s="108">
        <f>IF($C$4="Neattiecināmās izmaksas",IF('2a+c+n'!$Q14="N",'2a+c+n'!L14,0))</f>
        <v>0</v>
      </c>
      <c r="M14" s="27">
        <f>IF($C$4="Neattiecināmās izmaksas",IF('2a+c+n'!$Q14="N",'2a+c+n'!M14,0))</f>
        <v>0</v>
      </c>
      <c r="N14" s="27">
        <f>IF($C$4="Neattiecināmās izmaksas",IF('2a+c+n'!$Q14="N",'2a+c+n'!N14,0))</f>
        <v>0</v>
      </c>
      <c r="O14" s="27">
        <f>IF($C$4="Neattiecināmās izmaksas",IF('2a+c+n'!$Q14="N",'2a+c+n'!O14,0))</f>
        <v>0</v>
      </c>
      <c r="P14" s="57">
        <f>IF($C$4="Neattiecināmās izmaksas",IF('2a+c+n'!$Q14="N",'2a+c+n'!P14,0))</f>
        <v>0</v>
      </c>
    </row>
    <row r="15" spans="1:16">
      <c r="A15" s="64">
        <f>IF(P15=0,0,IF(COUNTBLANK(P15)=1,0,COUNTA($P$14:P15)))</f>
        <v>0</v>
      </c>
      <c r="B15" s="28">
        <f>IF($C$4="Neattiecināmās izmaksas",IF('2a+c+n'!$Q16="N",'2a+c+n'!B16,0))</f>
        <v>0</v>
      </c>
      <c r="C15" s="28">
        <f>IF($C$4="Neattiecināmās izmaksas",IF('2a+c+n'!$Q16="N",'2a+c+n'!C16,0))</f>
        <v>0</v>
      </c>
      <c r="D15" s="28">
        <f>IF($C$4="Neattiecināmās izmaksas",IF('2a+c+n'!$Q16="N",'2a+c+n'!D16,0))</f>
        <v>0</v>
      </c>
      <c r="E15" s="59"/>
      <c r="F15" s="81"/>
      <c r="G15" s="28"/>
      <c r="H15" s="28">
        <f>IF($C$4="Neattiecināmās izmaksas",IF('2a+c+n'!$Q16="N",'2a+c+n'!H16,0))</f>
        <v>0</v>
      </c>
      <c r="I15" s="28"/>
      <c r="J15" s="28"/>
      <c r="K15" s="59">
        <f>IF($C$4="Neattiecināmās izmaksas",IF('2a+c+n'!$Q16="N",'2a+c+n'!K16,0))</f>
        <v>0</v>
      </c>
      <c r="L15" s="109">
        <f>IF($C$4="Neattiecināmās izmaksas",IF('2a+c+n'!$Q16="N",'2a+c+n'!L16,0))</f>
        <v>0</v>
      </c>
      <c r="M15" s="28">
        <f>IF($C$4="Neattiecināmās izmaksas",IF('2a+c+n'!$Q16="N",'2a+c+n'!M16,0))</f>
        <v>0</v>
      </c>
      <c r="N15" s="28">
        <f>IF($C$4="Neattiecināmās izmaksas",IF('2a+c+n'!$Q16="N",'2a+c+n'!N16,0))</f>
        <v>0</v>
      </c>
      <c r="O15" s="28">
        <f>IF($C$4="Neattiecināmās izmaksas",IF('2a+c+n'!$Q16="N",'2a+c+n'!O16,0))</f>
        <v>0</v>
      </c>
      <c r="P15" s="59">
        <f>IF($C$4="Neattiecināmās izmaksas",IF('2a+c+n'!$Q16="N",'2a+c+n'!P16,0))</f>
        <v>0</v>
      </c>
    </row>
    <row r="16" spans="1:16">
      <c r="A16" s="64">
        <f>IF(P16=0,0,IF(COUNTBLANK(P16)=1,0,COUNTA($P$14:P16)))</f>
        <v>0</v>
      </c>
      <c r="B16" s="28">
        <f>IF($C$4="Neattiecināmās izmaksas",IF('2a+c+n'!$Q17="N",'2a+c+n'!B17,0))</f>
        <v>0</v>
      </c>
      <c r="C16" s="28">
        <f>IF($C$4="Neattiecināmās izmaksas",IF('2a+c+n'!$Q17="N",'2a+c+n'!C17,0))</f>
        <v>0</v>
      </c>
      <c r="D16" s="28">
        <f>IF($C$4="Neattiecināmās izmaksas",IF('2a+c+n'!$Q17="N",'2a+c+n'!D17,0))</f>
        <v>0</v>
      </c>
      <c r="E16" s="59"/>
      <c r="F16" s="81"/>
      <c r="G16" s="28"/>
      <c r="H16" s="28">
        <f>IF($C$4="Neattiecināmās izmaksas",IF('2a+c+n'!$Q17="N",'2a+c+n'!H17,0))</f>
        <v>0</v>
      </c>
      <c r="I16" s="28"/>
      <c r="J16" s="28"/>
      <c r="K16" s="59">
        <f>IF($C$4="Neattiecināmās izmaksas",IF('2a+c+n'!$Q17="N",'2a+c+n'!K17,0))</f>
        <v>0</v>
      </c>
      <c r="L16" s="109">
        <f>IF($C$4="Neattiecināmās izmaksas",IF('2a+c+n'!$Q17="N",'2a+c+n'!L17,0))</f>
        <v>0</v>
      </c>
      <c r="M16" s="28">
        <f>IF($C$4="Neattiecināmās izmaksas",IF('2a+c+n'!$Q17="N",'2a+c+n'!M17,0))</f>
        <v>0</v>
      </c>
      <c r="N16" s="28">
        <f>IF($C$4="Neattiecināmās izmaksas",IF('2a+c+n'!$Q17="N",'2a+c+n'!N17,0))</f>
        <v>0</v>
      </c>
      <c r="O16" s="28">
        <f>IF($C$4="Neattiecināmās izmaksas",IF('2a+c+n'!$Q17="N",'2a+c+n'!O17,0))</f>
        <v>0</v>
      </c>
      <c r="P16" s="59">
        <f>IF($C$4="Neattiecināmās izmaksas",IF('2a+c+n'!$Q17="N",'2a+c+n'!P17,0))</f>
        <v>0</v>
      </c>
    </row>
    <row r="17" spans="1:16">
      <c r="A17" s="64">
        <f>IF(P17=0,0,IF(COUNTBLANK(P17)=1,0,COUNTA($P$14:P17)))</f>
        <v>0</v>
      </c>
      <c r="B17" s="28">
        <f>IF($C$4="Neattiecināmās izmaksas",IF('2a+c+n'!$Q20="N",'2a+c+n'!B20,0))</f>
        <v>0</v>
      </c>
      <c r="C17" s="28">
        <f>IF($C$4="Neattiecināmās izmaksas",IF('2a+c+n'!$Q20="N",'2a+c+n'!C20,0))</f>
        <v>0</v>
      </c>
      <c r="D17" s="28">
        <f>IF($C$4="Neattiecināmās izmaksas",IF('2a+c+n'!$Q20="N",'2a+c+n'!D20,0))</f>
        <v>0</v>
      </c>
      <c r="E17" s="59"/>
      <c r="F17" s="81"/>
      <c r="G17" s="28"/>
      <c r="H17" s="28">
        <f>IF($C$4="Neattiecināmās izmaksas",IF('2a+c+n'!$Q20="N",'2a+c+n'!H20,0))</f>
        <v>0</v>
      </c>
      <c r="I17" s="28"/>
      <c r="J17" s="28"/>
      <c r="K17" s="59">
        <f>IF($C$4="Neattiecināmās izmaksas",IF('2a+c+n'!$Q20="N",'2a+c+n'!K20,0))</f>
        <v>0</v>
      </c>
      <c r="L17" s="109">
        <f>IF($C$4="Neattiecināmās izmaksas",IF('2a+c+n'!$Q20="N",'2a+c+n'!L20,0))</f>
        <v>0</v>
      </c>
      <c r="M17" s="28">
        <f>IF($C$4="Neattiecināmās izmaksas",IF('2a+c+n'!$Q20="N",'2a+c+n'!M20,0))</f>
        <v>0</v>
      </c>
      <c r="N17" s="28">
        <f>IF($C$4="Neattiecināmās izmaksas",IF('2a+c+n'!$Q20="N",'2a+c+n'!N20,0))</f>
        <v>0</v>
      </c>
      <c r="O17" s="28">
        <f>IF($C$4="Neattiecināmās izmaksas",IF('2a+c+n'!$Q20="N",'2a+c+n'!O20,0))</f>
        <v>0</v>
      </c>
      <c r="P17" s="59">
        <f>IF($C$4="Neattiecināmās izmaksas",IF('2a+c+n'!$Q20="N",'2a+c+n'!P20,0))</f>
        <v>0</v>
      </c>
    </row>
    <row r="18" spans="1:16">
      <c r="A18" s="64">
        <f>IF(P18=0,0,IF(COUNTBLANK(P18)=1,0,COUNTA($P$14:P18)))</f>
        <v>0</v>
      </c>
      <c r="B18" s="28">
        <f>IF($C$4="Neattiecināmās izmaksas",IF('2a+c+n'!$Q22="N",'2a+c+n'!B22,0))</f>
        <v>0</v>
      </c>
      <c r="C18" s="28">
        <f>IF($C$4="Neattiecināmās izmaksas",IF('2a+c+n'!$Q22="N",'2a+c+n'!C22,0))</f>
        <v>0</v>
      </c>
      <c r="D18" s="28">
        <f>IF($C$4="Neattiecināmās izmaksas",IF('2a+c+n'!$Q22="N",'2a+c+n'!D22,0))</f>
        <v>0</v>
      </c>
      <c r="E18" s="59"/>
      <c r="F18" s="81"/>
      <c r="G18" s="28"/>
      <c r="H18" s="28">
        <f>IF($C$4="Neattiecināmās izmaksas",IF('2a+c+n'!$Q22="N",'2a+c+n'!H22,0))</f>
        <v>0</v>
      </c>
      <c r="I18" s="28"/>
      <c r="J18" s="28"/>
      <c r="K18" s="59">
        <f>IF($C$4="Neattiecināmās izmaksas",IF('2a+c+n'!$Q22="N",'2a+c+n'!K22,0))</f>
        <v>0</v>
      </c>
      <c r="L18" s="109">
        <f>IF($C$4="Neattiecināmās izmaksas",IF('2a+c+n'!$Q22="N",'2a+c+n'!L22,0))</f>
        <v>0</v>
      </c>
      <c r="M18" s="28">
        <f>IF($C$4="Neattiecināmās izmaksas",IF('2a+c+n'!$Q22="N",'2a+c+n'!M22,0))</f>
        <v>0</v>
      </c>
      <c r="N18" s="28">
        <f>IF($C$4="Neattiecināmās izmaksas",IF('2a+c+n'!$Q22="N",'2a+c+n'!N22,0))</f>
        <v>0</v>
      </c>
      <c r="O18" s="28">
        <f>IF($C$4="Neattiecināmās izmaksas",IF('2a+c+n'!$Q22="N",'2a+c+n'!O22,0))</f>
        <v>0</v>
      </c>
      <c r="P18" s="59">
        <f>IF($C$4="Neattiecināmās izmaksas",IF('2a+c+n'!$Q22="N",'2a+c+n'!P22,0))</f>
        <v>0</v>
      </c>
    </row>
    <row r="19" spans="1:16">
      <c r="A19" s="64">
        <f>IF(P19=0,0,IF(COUNTBLANK(P19)=1,0,COUNTA($P$14:P19)))</f>
        <v>0</v>
      </c>
      <c r="B19" s="28">
        <f>IF($C$4="Neattiecināmās izmaksas",IF('2a+c+n'!$Q23="N",'2a+c+n'!B23,0))</f>
        <v>0</v>
      </c>
      <c r="C19" s="28">
        <f>IF($C$4="Neattiecināmās izmaksas",IF('2a+c+n'!$Q23="N",'2a+c+n'!C23,0))</f>
        <v>0</v>
      </c>
      <c r="D19" s="28">
        <f>IF($C$4="Neattiecināmās izmaksas",IF('2a+c+n'!$Q23="N",'2a+c+n'!D23,0))</f>
        <v>0</v>
      </c>
      <c r="E19" s="59"/>
      <c r="F19" s="81"/>
      <c r="G19" s="28"/>
      <c r="H19" s="28">
        <f>IF($C$4="Neattiecināmās izmaksas",IF('2a+c+n'!$Q23="N",'2a+c+n'!H23,0))</f>
        <v>0</v>
      </c>
      <c r="I19" s="28"/>
      <c r="J19" s="28"/>
      <c r="K19" s="59">
        <f>IF($C$4="Neattiecināmās izmaksas",IF('2a+c+n'!$Q23="N",'2a+c+n'!K23,0))</f>
        <v>0</v>
      </c>
      <c r="L19" s="109">
        <f>IF($C$4="Neattiecināmās izmaksas",IF('2a+c+n'!$Q23="N",'2a+c+n'!L23,0))</f>
        <v>0</v>
      </c>
      <c r="M19" s="28">
        <f>IF($C$4="Neattiecināmās izmaksas",IF('2a+c+n'!$Q23="N",'2a+c+n'!M23,0))</f>
        <v>0</v>
      </c>
      <c r="N19" s="28">
        <f>IF($C$4="Neattiecināmās izmaksas",IF('2a+c+n'!$Q23="N",'2a+c+n'!N23,0))</f>
        <v>0</v>
      </c>
      <c r="O19" s="28">
        <f>IF($C$4="Neattiecināmās izmaksas",IF('2a+c+n'!$Q23="N",'2a+c+n'!O23,0))</f>
        <v>0</v>
      </c>
      <c r="P19" s="59">
        <f>IF($C$4="Neattiecināmās izmaksas",IF('2a+c+n'!$Q23="N",'2a+c+n'!P23,0))</f>
        <v>0</v>
      </c>
    </row>
    <row r="20" spans="1:16">
      <c r="A20" s="64">
        <f>IF(P20=0,0,IF(COUNTBLANK(P20)=1,0,COUNTA($P$14:P20)))</f>
        <v>0</v>
      </c>
      <c r="B20" s="28">
        <f>IF($C$4="Neattiecināmās izmaksas",IF('2a+c+n'!$Q25="N",'2a+c+n'!B25,0))</f>
        <v>0</v>
      </c>
      <c r="C20" s="28">
        <f>IF($C$4="Neattiecināmās izmaksas",IF('2a+c+n'!$Q25="N",'2a+c+n'!C25,0))</f>
        <v>0</v>
      </c>
      <c r="D20" s="28">
        <f>IF($C$4="Neattiecināmās izmaksas",IF('2a+c+n'!$Q25="N",'2a+c+n'!D25,0))</f>
        <v>0</v>
      </c>
      <c r="E20" s="59"/>
      <c r="F20" s="81"/>
      <c r="G20" s="28"/>
      <c r="H20" s="28">
        <f>IF($C$4="Neattiecināmās izmaksas",IF('2a+c+n'!$Q25="N",'2a+c+n'!H25,0))</f>
        <v>0</v>
      </c>
      <c r="I20" s="28"/>
      <c r="J20" s="28"/>
      <c r="K20" s="59">
        <f>IF($C$4="Neattiecināmās izmaksas",IF('2a+c+n'!$Q25="N",'2a+c+n'!K25,0))</f>
        <v>0</v>
      </c>
      <c r="L20" s="109">
        <f>IF($C$4="Neattiecināmās izmaksas",IF('2a+c+n'!$Q25="N",'2a+c+n'!L25,0))</f>
        <v>0</v>
      </c>
      <c r="M20" s="28">
        <f>IF($C$4="Neattiecināmās izmaksas",IF('2a+c+n'!$Q25="N",'2a+c+n'!M25,0))</f>
        <v>0</v>
      </c>
      <c r="N20" s="28">
        <f>IF($C$4="Neattiecināmās izmaksas",IF('2a+c+n'!$Q25="N",'2a+c+n'!N25,0))</f>
        <v>0</v>
      </c>
      <c r="O20" s="28">
        <f>IF($C$4="Neattiecināmās izmaksas",IF('2a+c+n'!$Q25="N",'2a+c+n'!O25,0))</f>
        <v>0</v>
      </c>
      <c r="P20" s="59">
        <f>IF($C$4="Neattiecināmās izmaksas",IF('2a+c+n'!$Q25="N",'2a+c+n'!P25,0))</f>
        <v>0</v>
      </c>
    </row>
    <row r="21" spans="1:16">
      <c r="A21" s="64">
        <f>IF(P21=0,0,IF(COUNTBLANK(P21)=1,0,COUNTA($P$14:P21)))</f>
        <v>0</v>
      </c>
      <c r="B21" s="28">
        <f>IF($C$4="Neattiecināmās izmaksas",IF('2a+c+n'!$Q28="N",'2a+c+n'!B28,0))</f>
        <v>0</v>
      </c>
      <c r="C21" s="28">
        <f>IF($C$4="Neattiecināmās izmaksas",IF('2a+c+n'!$Q28="N",'2a+c+n'!C28,0))</f>
        <v>0</v>
      </c>
      <c r="D21" s="28">
        <f>IF($C$4="Neattiecināmās izmaksas",IF('2a+c+n'!$Q28="N",'2a+c+n'!D28,0))</f>
        <v>0</v>
      </c>
      <c r="E21" s="59"/>
      <c r="F21" s="81"/>
      <c r="G21" s="28"/>
      <c r="H21" s="28">
        <f>IF($C$4="Neattiecināmās izmaksas",IF('2a+c+n'!$Q28="N",'2a+c+n'!H28,0))</f>
        <v>0</v>
      </c>
      <c r="I21" s="28"/>
      <c r="J21" s="28"/>
      <c r="K21" s="59">
        <f>IF($C$4="Neattiecināmās izmaksas",IF('2a+c+n'!$Q28="N",'2a+c+n'!K28,0))</f>
        <v>0</v>
      </c>
      <c r="L21" s="109">
        <f>IF($C$4="Neattiecināmās izmaksas",IF('2a+c+n'!$Q28="N",'2a+c+n'!L28,0))</f>
        <v>0</v>
      </c>
      <c r="M21" s="28">
        <f>IF($C$4="Neattiecināmās izmaksas",IF('2a+c+n'!$Q28="N",'2a+c+n'!M28,0))</f>
        <v>0</v>
      </c>
      <c r="N21" s="28">
        <f>IF($C$4="Neattiecināmās izmaksas",IF('2a+c+n'!$Q28="N",'2a+c+n'!N28,0))</f>
        <v>0</v>
      </c>
      <c r="O21" s="28">
        <f>IF($C$4="Neattiecināmās izmaksas",IF('2a+c+n'!$Q28="N",'2a+c+n'!O28,0))</f>
        <v>0</v>
      </c>
      <c r="P21" s="59">
        <f>IF($C$4="Neattiecināmās izmaksas",IF('2a+c+n'!$Q28="N",'2a+c+n'!P28,0))</f>
        <v>0</v>
      </c>
    </row>
    <row r="22" spans="1:16" ht="12" thickBot="1">
      <c r="A22" s="64">
        <f>IF(P22=0,0,IF(COUNTBLANK(P22)=1,0,COUNTA($P$14:P22)))</f>
        <v>0</v>
      </c>
      <c r="B22" s="28">
        <f>IF($C$4="Neattiecināmās izmaksas",IF('2a+c+n'!$Q30="N",'2a+c+n'!B30,0))</f>
        <v>0</v>
      </c>
      <c r="C22" s="28">
        <f>IF($C$4="Neattiecināmās izmaksas",IF('2a+c+n'!$Q30="N",'2a+c+n'!C30,0))</f>
        <v>0</v>
      </c>
      <c r="D22" s="28">
        <f>IF($C$4="Neattiecināmās izmaksas",IF('2a+c+n'!$Q30="N",'2a+c+n'!D30,0))</f>
        <v>0</v>
      </c>
      <c r="E22" s="59"/>
      <c r="F22" s="81"/>
      <c r="G22" s="28"/>
      <c r="H22" s="28">
        <f>IF($C$4="Neattiecināmās izmaksas",IF('2a+c+n'!$Q30="N",'2a+c+n'!H30,0))</f>
        <v>0</v>
      </c>
      <c r="I22" s="28"/>
      <c r="J22" s="28"/>
      <c r="K22" s="59">
        <f>IF($C$4="Neattiecināmās izmaksas",IF('2a+c+n'!$Q30="N",'2a+c+n'!K30,0))</f>
        <v>0</v>
      </c>
      <c r="L22" s="109">
        <f>IF($C$4="Neattiecināmās izmaksas",IF('2a+c+n'!$Q30="N",'2a+c+n'!L30,0))</f>
        <v>0</v>
      </c>
      <c r="M22" s="28">
        <f>IF($C$4="Neattiecināmās izmaksas",IF('2a+c+n'!$Q30="N",'2a+c+n'!M30,0))</f>
        <v>0</v>
      </c>
      <c r="N22" s="28">
        <f>IF($C$4="Neattiecināmās izmaksas",IF('2a+c+n'!$Q30="N",'2a+c+n'!N30,0))</f>
        <v>0</v>
      </c>
      <c r="O22" s="28">
        <f>IF($C$4="Neattiecināmās izmaksas",IF('2a+c+n'!$Q30="N",'2a+c+n'!O30,0))</f>
        <v>0</v>
      </c>
      <c r="P22" s="59">
        <f>IF($C$4="Neattiecināmās izmaksas",IF('2a+c+n'!$Q30="N",'2a+c+n'!P30,0))</f>
        <v>0</v>
      </c>
    </row>
    <row r="23" spans="1:16" ht="12" customHeight="1" thickBot="1">
      <c r="A23" s="325" t="s">
        <v>63</v>
      </c>
      <c r="B23" s="326"/>
      <c r="C23" s="326"/>
      <c r="D23" s="326"/>
      <c r="E23" s="326"/>
      <c r="F23" s="326"/>
      <c r="G23" s="326"/>
      <c r="H23" s="326"/>
      <c r="I23" s="326"/>
      <c r="J23" s="326"/>
      <c r="K23" s="327"/>
      <c r="L23" s="110">
        <f>SUM(L14:L22)</f>
        <v>0</v>
      </c>
      <c r="M23" s="111">
        <f>SUM(M14:M22)</f>
        <v>0</v>
      </c>
      <c r="N23" s="111">
        <f>SUM(N14:N22)</f>
        <v>0</v>
      </c>
      <c r="O23" s="111">
        <f>SUM(O14:O22)</f>
        <v>0</v>
      </c>
      <c r="P23" s="112">
        <f>SUM(P14:P22)</f>
        <v>0</v>
      </c>
    </row>
    <row r="24" spans="1:16">
      <c r="A24" s="20"/>
      <c r="B24" s="20"/>
      <c r="C24" s="20"/>
      <c r="D24" s="20"/>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14</v>
      </c>
      <c r="B26" s="20"/>
      <c r="C26" s="328">
        <f>'Kops n'!C35:H35</f>
        <v>0</v>
      </c>
      <c r="D26" s="328"/>
      <c r="E26" s="328"/>
      <c r="F26" s="328"/>
      <c r="G26" s="328"/>
      <c r="H26" s="328"/>
      <c r="I26" s="20"/>
      <c r="J26" s="20"/>
      <c r="K26" s="20"/>
      <c r="L26" s="20"/>
      <c r="M26" s="20"/>
      <c r="N26" s="20"/>
      <c r="O26" s="20"/>
      <c r="P26" s="20"/>
    </row>
    <row r="27" spans="1:16">
      <c r="A27" s="20"/>
      <c r="B27" s="20"/>
      <c r="C27" s="248" t="s">
        <v>15</v>
      </c>
      <c r="D27" s="248"/>
      <c r="E27" s="248"/>
      <c r="F27" s="248"/>
      <c r="G27" s="248"/>
      <c r="H27" s="248"/>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294" t="str">
        <f>'Kops n'!A38:D38</f>
        <v>Tāme sastādīta 202_. gada __. _______</v>
      </c>
      <c r="B29" s="295"/>
      <c r="C29" s="295"/>
      <c r="D29" s="295"/>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 t="s">
        <v>41</v>
      </c>
      <c r="B31" s="20"/>
      <c r="C31" s="328">
        <f>'Kops n'!C40:H40</f>
        <v>0</v>
      </c>
      <c r="D31" s="328"/>
      <c r="E31" s="328"/>
      <c r="F31" s="328"/>
      <c r="G31" s="328"/>
      <c r="H31" s="328"/>
      <c r="I31" s="20"/>
      <c r="J31" s="20"/>
      <c r="K31" s="20"/>
      <c r="L31" s="20"/>
      <c r="M31" s="20"/>
      <c r="N31" s="20"/>
      <c r="O31" s="20"/>
      <c r="P31" s="20"/>
    </row>
    <row r="32" spans="1:16">
      <c r="A32" s="20"/>
      <c r="B32" s="20"/>
      <c r="C32" s="248" t="s">
        <v>15</v>
      </c>
      <c r="D32" s="248"/>
      <c r="E32" s="248"/>
      <c r="F32" s="248"/>
      <c r="G32" s="248"/>
      <c r="H32" s="248"/>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3" t="s">
        <v>16</v>
      </c>
      <c r="B34" s="52"/>
      <c r="C34" s="115">
        <f>'Kops n'!C43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L12:P12"/>
    <mergeCell ref="A23:K23"/>
    <mergeCell ref="C26:H26"/>
    <mergeCell ref="C27:H27"/>
    <mergeCell ref="A29:D29"/>
    <mergeCell ref="C31:H31"/>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3:K23">
    <cfRule type="containsText" dxfId="262" priority="4" operator="containsText" text="Tiešās izmaksas kopā, t. sk. darba devēja sociālais nodoklis __.__% ">
      <formula>NOT(ISERROR(SEARCH("Tiešās izmaksas kopā, t. sk. darba devēja sociālais nodoklis __.__% ",A23)))</formula>
    </cfRule>
  </conditionalFormatting>
  <conditionalFormatting sqref="C2:I2 D5:L8 N9:O9 A14:P22 L23:P23 C26:H26 C31:H31 C34">
    <cfRule type="cellIs" dxfId="261"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1CEE-27C6-4B33-954D-B8F48F0243F6}">
  <sheetPr codeName="Sheet13">
    <tabColor rgb="FFFFFF00"/>
  </sheetPr>
  <dimension ref="A1:R127"/>
  <sheetViews>
    <sheetView topLeftCell="A103" zoomScale="85" zoomScaleNormal="85" workbookViewId="0">
      <selection activeCell="I14" sqref="I14:J114"/>
    </sheetView>
  </sheetViews>
  <sheetFormatPr defaultColWidth="9.140625" defaultRowHeight="11.25"/>
  <cols>
    <col min="1" max="1" width="4.5703125" style="1" customWidth="1"/>
    <col min="2" max="2" width="9.42578125" style="1" bestFit="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3</v>
      </c>
      <c r="E1" s="26"/>
      <c r="F1" s="26"/>
      <c r="G1" s="26"/>
      <c r="H1" s="26"/>
      <c r="I1" s="26"/>
      <c r="J1" s="26"/>
      <c r="N1" s="30"/>
      <c r="O1" s="31"/>
      <c r="P1" s="32"/>
    </row>
    <row r="2" spans="1:17">
      <c r="A2" s="33"/>
      <c r="B2" s="33"/>
      <c r="C2" s="316" t="s">
        <v>201</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200</v>
      </c>
      <c r="B9" s="319"/>
      <c r="C9" s="319"/>
      <c r="D9" s="319"/>
      <c r="E9" s="319"/>
      <c r="F9" s="319"/>
      <c r="G9" s="35"/>
      <c r="H9" s="35"/>
      <c r="I9" s="35"/>
      <c r="J9" s="320" t="s">
        <v>46</v>
      </c>
      <c r="K9" s="320"/>
      <c r="L9" s="320"/>
      <c r="M9" s="320"/>
      <c r="N9" s="321">
        <f>P115</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31" t="s">
        <v>84</v>
      </c>
      <c r="D14" s="27"/>
      <c r="E14" s="57"/>
      <c r="F14" s="89"/>
      <c r="G14" s="90"/>
      <c r="H14" s="90">
        <f>F14*G14</f>
        <v>0</v>
      </c>
      <c r="I14" s="90"/>
      <c r="J14" s="90"/>
      <c r="K14" s="91">
        <f>SUM(H14:J14)</f>
        <v>0</v>
      </c>
      <c r="L14" s="89">
        <f>E14*F14</f>
        <v>0</v>
      </c>
      <c r="M14" s="90">
        <f>H14*E14</f>
        <v>0</v>
      </c>
      <c r="N14" s="90">
        <f>I14*E14</f>
        <v>0</v>
      </c>
      <c r="O14" s="90">
        <f>J14*E14</f>
        <v>0</v>
      </c>
      <c r="P14" s="91">
        <f>SUM(M14:O14)</f>
        <v>0</v>
      </c>
      <c r="Q14" s="70"/>
    </row>
    <row r="15" spans="1:17" ht="22.5">
      <c r="A15" s="40">
        <v>1</v>
      </c>
      <c r="B15" s="28" t="s">
        <v>85</v>
      </c>
      <c r="C15" s="136" t="s">
        <v>242</v>
      </c>
      <c r="D15" s="132" t="s">
        <v>86</v>
      </c>
      <c r="E15" s="133">
        <v>175</v>
      </c>
      <c r="F15" s="138"/>
      <c r="G15" s="49"/>
      <c r="H15" s="49">
        <f>F15*G15</f>
        <v>0</v>
      </c>
      <c r="I15" s="135"/>
      <c r="J15" s="135"/>
      <c r="K15" s="50">
        <f t="shared" ref="K15:K84" si="0">SUM(H15:J15)</f>
        <v>0</v>
      </c>
      <c r="L15" s="51">
        <f t="shared" ref="L15:L84" si="1">E15*F15</f>
        <v>0</v>
      </c>
      <c r="M15" s="49">
        <f t="shared" ref="M15:M84" si="2">H15*E15</f>
        <v>0</v>
      </c>
      <c r="N15" s="49">
        <f t="shared" ref="N15:N84" si="3">I15*E15</f>
        <v>0</v>
      </c>
      <c r="O15" s="49">
        <f t="shared" ref="O15:O84" si="4">J15*E15</f>
        <v>0</v>
      </c>
      <c r="P15" s="50">
        <f t="shared" ref="P15:P84" si="5">SUM(M15:O15)</f>
        <v>0</v>
      </c>
      <c r="Q15" s="77" t="s">
        <v>47</v>
      </c>
    </row>
    <row r="16" spans="1:17" ht="22.5">
      <c r="A16" s="40">
        <v>2</v>
      </c>
      <c r="B16" s="28" t="s">
        <v>85</v>
      </c>
      <c r="C16" s="136" t="s">
        <v>280</v>
      </c>
      <c r="D16" s="132" t="s">
        <v>87</v>
      </c>
      <c r="E16" s="133">
        <v>2.7</v>
      </c>
      <c r="F16" s="138"/>
      <c r="G16" s="49"/>
      <c r="H16" s="49">
        <f t="shared" ref="H16:H89" si="6">F16*G16</f>
        <v>0</v>
      </c>
      <c r="I16" s="135"/>
      <c r="J16" s="135"/>
      <c r="K16" s="50">
        <f t="shared" si="0"/>
        <v>0</v>
      </c>
      <c r="L16" s="51">
        <f t="shared" si="1"/>
        <v>0</v>
      </c>
      <c r="M16" s="49">
        <f t="shared" si="2"/>
        <v>0</v>
      </c>
      <c r="N16" s="49">
        <f t="shared" si="3"/>
        <v>0</v>
      </c>
      <c r="O16" s="49">
        <f t="shared" si="4"/>
        <v>0</v>
      </c>
      <c r="P16" s="50">
        <f t="shared" si="5"/>
        <v>0</v>
      </c>
      <c r="Q16" s="77" t="s">
        <v>47</v>
      </c>
    </row>
    <row r="17" spans="1:17" ht="45">
      <c r="A17" s="40">
        <v>3</v>
      </c>
      <c r="B17" s="28" t="s">
        <v>85</v>
      </c>
      <c r="C17" s="136" t="s">
        <v>243</v>
      </c>
      <c r="D17" s="132" t="s">
        <v>87</v>
      </c>
      <c r="E17" s="133">
        <v>303.29000000000002</v>
      </c>
      <c r="F17" s="138"/>
      <c r="G17" s="49"/>
      <c r="H17" s="49">
        <f t="shared" si="6"/>
        <v>0</v>
      </c>
      <c r="I17" s="135"/>
      <c r="J17" s="135"/>
      <c r="K17" s="50">
        <f t="shared" si="0"/>
        <v>0</v>
      </c>
      <c r="L17" s="51">
        <f t="shared" si="1"/>
        <v>0</v>
      </c>
      <c r="M17" s="49">
        <f t="shared" si="2"/>
        <v>0</v>
      </c>
      <c r="N17" s="49">
        <f t="shared" si="3"/>
        <v>0</v>
      </c>
      <c r="O17" s="49">
        <f t="shared" si="4"/>
        <v>0</v>
      </c>
      <c r="P17" s="50">
        <f t="shared" si="5"/>
        <v>0</v>
      </c>
      <c r="Q17" s="77" t="s">
        <v>47</v>
      </c>
    </row>
    <row r="18" spans="1:17" ht="33.75">
      <c r="A18" s="40">
        <v>4</v>
      </c>
      <c r="B18" s="28" t="s">
        <v>85</v>
      </c>
      <c r="C18" s="48" t="s">
        <v>281</v>
      </c>
      <c r="D18" s="132" t="s">
        <v>87</v>
      </c>
      <c r="E18" s="133">
        <v>303.29000000000002</v>
      </c>
      <c r="F18" s="138"/>
      <c r="G18" s="49"/>
      <c r="H18" s="49">
        <f t="shared" si="6"/>
        <v>0</v>
      </c>
      <c r="I18" s="135"/>
      <c r="J18" s="135"/>
      <c r="K18" s="50">
        <f t="shared" si="0"/>
        <v>0</v>
      </c>
      <c r="L18" s="51">
        <f t="shared" si="1"/>
        <v>0</v>
      </c>
      <c r="M18" s="49">
        <f>H18*E18</f>
        <v>0</v>
      </c>
      <c r="N18" s="49">
        <f t="shared" si="3"/>
        <v>0</v>
      </c>
      <c r="O18" s="49">
        <f t="shared" si="4"/>
        <v>0</v>
      </c>
      <c r="P18" s="50">
        <f t="shared" si="5"/>
        <v>0</v>
      </c>
      <c r="Q18" s="77" t="s">
        <v>47</v>
      </c>
    </row>
    <row r="19" spans="1:17" ht="22.5">
      <c r="A19" s="40">
        <v>5</v>
      </c>
      <c r="B19" s="28" t="s">
        <v>85</v>
      </c>
      <c r="C19" s="136" t="s">
        <v>244</v>
      </c>
      <c r="D19" s="132" t="s">
        <v>245</v>
      </c>
      <c r="E19" s="133">
        <v>4</v>
      </c>
      <c r="F19" s="138"/>
      <c r="G19" s="49"/>
      <c r="H19" s="49">
        <f t="shared" si="6"/>
        <v>0</v>
      </c>
      <c r="I19" s="135"/>
      <c r="J19" s="135"/>
      <c r="K19" s="50">
        <f t="shared" ref="K19" si="7">SUM(H19:J19)</f>
        <v>0</v>
      </c>
      <c r="L19" s="51">
        <f t="shared" ref="L19" si="8">E19*F19</f>
        <v>0</v>
      </c>
      <c r="M19" s="49">
        <f>H19*E19</f>
        <v>0</v>
      </c>
      <c r="N19" s="49">
        <f t="shared" ref="N19" si="9">I19*E19</f>
        <v>0</v>
      </c>
      <c r="O19" s="49">
        <f t="shared" ref="O19" si="10">J19*E19</f>
        <v>0</v>
      </c>
      <c r="P19" s="50">
        <f t="shared" ref="P19" si="11">SUM(M19:O19)</f>
        <v>0</v>
      </c>
      <c r="Q19" s="77" t="s">
        <v>47</v>
      </c>
    </row>
    <row r="20" spans="1:17">
      <c r="A20" s="40">
        <v>6</v>
      </c>
      <c r="B20" s="92"/>
      <c r="C20" s="225" t="s">
        <v>88</v>
      </c>
      <c r="D20" s="28"/>
      <c r="E20" s="59"/>
      <c r="F20" s="51"/>
      <c r="G20" s="49"/>
      <c r="H20" s="49">
        <f t="shared" si="6"/>
        <v>0</v>
      </c>
      <c r="I20" s="49"/>
      <c r="J20" s="49"/>
      <c r="K20" s="50">
        <f t="shared" si="0"/>
        <v>0</v>
      </c>
      <c r="L20" s="51">
        <f t="shared" si="1"/>
        <v>0</v>
      </c>
      <c r="M20" s="49">
        <f t="shared" si="2"/>
        <v>0</v>
      </c>
      <c r="N20" s="49">
        <f t="shared" si="3"/>
        <v>0</v>
      </c>
      <c r="O20" s="49">
        <f t="shared" si="4"/>
        <v>0</v>
      </c>
      <c r="P20" s="50">
        <f t="shared" si="5"/>
        <v>0</v>
      </c>
      <c r="Q20" s="77"/>
    </row>
    <row r="21" spans="1:17" ht="22.5">
      <c r="A21" s="40">
        <v>7</v>
      </c>
      <c r="B21" s="28" t="s">
        <v>85</v>
      </c>
      <c r="C21" s="136" t="s">
        <v>284</v>
      </c>
      <c r="D21" s="132" t="s">
        <v>89</v>
      </c>
      <c r="E21" s="133">
        <v>1000.8570000000001</v>
      </c>
      <c r="F21" s="138"/>
      <c r="G21" s="49"/>
      <c r="H21" s="49">
        <f t="shared" si="6"/>
        <v>0</v>
      </c>
      <c r="I21" s="135"/>
      <c r="J21" s="135"/>
      <c r="K21" s="50">
        <f t="shared" si="0"/>
        <v>0</v>
      </c>
      <c r="L21" s="51">
        <f t="shared" si="1"/>
        <v>0</v>
      </c>
      <c r="M21" s="49">
        <f t="shared" si="2"/>
        <v>0</v>
      </c>
      <c r="N21" s="49">
        <f t="shared" si="3"/>
        <v>0</v>
      </c>
      <c r="O21" s="49">
        <f t="shared" si="4"/>
        <v>0</v>
      </c>
      <c r="P21" s="50">
        <f t="shared" si="5"/>
        <v>0</v>
      </c>
      <c r="Q21" s="77" t="s">
        <v>47</v>
      </c>
    </row>
    <row r="22" spans="1:17" ht="22.5">
      <c r="A22" s="40">
        <v>8</v>
      </c>
      <c r="B22" s="28" t="s">
        <v>85</v>
      </c>
      <c r="C22" s="136" t="s">
        <v>285</v>
      </c>
      <c r="D22" s="132" t="s">
        <v>89</v>
      </c>
      <c r="E22" s="133">
        <v>1668.0950000000003</v>
      </c>
      <c r="F22" s="138"/>
      <c r="G22" s="49"/>
      <c r="H22" s="49">
        <f t="shared" si="6"/>
        <v>0</v>
      </c>
      <c r="I22" s="135"/>
      <c r="J22" s="135"/>
      <c r="K22" s="50">
        <f t="shared" si="0"/>
        <v>0</v>
      </c>
      <c r="L22" s="51">
        <f t="shared" si="1"/>
        <v>0</v>
      </c>
      <c r="M22" s="49">
        <f t="shared" si="2"/>
        <v>0</v>
      </c>
      <c r="N22" s="49">
        <f t="shared" si="3"/>
        <v>0</v>
      </c>
      <c r="O22" s="49">
        <f t="shared" si="4"/>
        <v>0</v>
      </c>
      <c r="P22" s="50">
        <f t="shared" si="5"/>
        <v>0</v>
      </c>
      <c r="Q22" s="77" t="s">
        <v>47</v>
      </c>
    </row>
    <row r="23" spans="1:17" ht="33.75">
      <c r="A23" s="40">
        <v>9</v>
      </c>
      <c r="B23" s="28" t="s">
        <v>85</v>
      </c>
      <c r="C23" s="136" t="s">
        <v>246</v>
      </c>
      <c r="D23" s="132" t="s">
        <v>87</v>
      </c>
      <c r="E23" s="133">
        <v>333.61900000000003</v>
      </c>
      <c r="F23" s="138"/>
      <c r="G23" s="49"/>
      <c r="H23" s="49">
        <f t="shared" si="6"/>
        <v>0</v>
      </c>
      <c r="I23" s="135"/>
      <c r="J23" s="135"/>
      <c r="K23" s="50">
        <f t="shared" si="0"/>
        <v>0</v>
      </c>
      <c r="L23" s="51">
        <f t="shared" si="1"/>
        <v>0</v>
      </c>
      <c r="M23" s="49">
        <f t="shared" si="2"/>
        <v>0</v>
      </c>
      <c r="N23" s="49">
        <f t="shared" si="3"/>
        <v>0</v>
      </c>
      <c r="O23" s="49">
        <f t="shared" si="4"/>
        <v>0</v>
      </c>
      <c r="P23" s="50">
        <f t="shared" si="5"/>
        <v>0</v>
      </c>
      <c r="Q23" s="77" t="s">
        <v>47</v>
      </c>
    </row>
    <row r="24" spans="1:17" ht="22.5">
      <c r="A24" s="40">
        <v>10</v>
      </c>
      <c r="B24" s="28" t="s">
        <v>85</v>
      </c>
      <c r="C24" s="136" t="s">
        <v>286</v>
      </c>
      <c r="D24" s="132" t="s">
        <v>89</v>
      </c>
      <c r="E24" s="133">
        <v>1516.46</v>
      </c>
      <c r="F24" s="138"/>
      <c r="G24" s="49"/>
      <c r="H24" s="49">
        <f t="shared" si="6"/>
        <v>0</v>
      </c>
      <c r="I24" s="135"/>
      <c r="J24" s="135"/>
      <c r="K24" s="50">
        <f t="shared" si="0"/>
        <v>0</v>
      </c>
      <c r="L24" s="51">
        <f t="shared" si="1"/>
        <v>0</v>
      </c>
      <c r="M24" s="49">
        <f t="shared" si="2"/>
        <v>0</v>
      </c>
      <c r="N24" s="49">
        <f t="shared" si="3"/>
        <v>0</v>
      </c>
      <c r="O24" s="49">
        <f t="shared" si="4"/>
        <v>0</v>
      </c>
      <c r="P24" s="50">
        <f t="shared" si="5"/>
        <v>0</v>
      </c>
      <c r="Q24" s="77" t="s">
        <v>47</v>
      </c>
    </row>
    <row r="25" spans="1:17" ht="22.5">
      <c r="A25" s="40">
        <v>11</v>
      </c>
      <c r="B25" s="28" t="s">
        <v>85</v>
      </c>
      <c r="C25" s="136" t="s">
        <v>287</v>
      </c>
      <c r="D25" s="132" t="s">
        <v>87</v>
      </c>
      <c r="E25" s="133">
        <v>303.29200000000003</v>
      </c>
      <c r="F25" s="138"/>
      <c r="G25" s="49"/>
      <c r="H25" s="49">
        <f t="shared" si="6"/>
        <v>0</v>
      </c>
      <c r="I25" s="135"/>
      <c r="J25" s="135"/>
      <c r="K25" s="50">
        <f t="shared" si="0"/>
        <v>0</v>
      </c>
      <c r="L25" s="51">
        <f t="shared" si="1"/>
        <v>0</v>
      </c>
      <c r="M25" s="49">
        <f t="shared" si="2"/>
        <v>0</v>
      </c>
      <c r="N25" s="49">
        <f t="shared" si="3"/>
        <v>0</v>
      </c>
      <c r="O25" s="49">
        <f t="shared" si="4"/>
        <v>0</v>
      </c>
      <c r="P25" s="50">
        <f t="shared" si="5"/>
        <v>0</v>
      </c>
      <c r="Q25" s="77" t="s">
        <v>47</v>
      </c>
    </row>
    <row r="26" spans="1:17">
      <c r="A26" s="40">
        <v>12</v>
      </c>
      <c r="B26" s="28" t="s">
        <v>85</v>
      </c>
      <c r="C26" s="136" t="s">
        <v>288</v>
      </c>
      <c r="D26" s="132" t="s">
        <v>89</v>
      </c>
      <c r="E26" s="133">
        <v>454.93800000000005</v>
      </c>
      <c r="F26" s="138"/>
      <c r="G26" s="49"/>
      <c r="H26" s="49">
        <f t="shared" si="6"/>
        <v>0</v>
      </c>
      <c r="I26" s="135"/>
      <c r="J26" s="135"/>
      <c r="K26" s="50">
        <f t="shared" si="0"/>
        <v>0</v>
      </c>
      <c r="L26" s="51">
        <f t="shared" si="1"/>
        <v>0</v>
      </c>
      <c r="M26" s="49">
        <f t="shared" si="2"/>
        <v>0</v>
      </c>
      <c r="N26" s="49">
        <f t="shared" si="3"/>
        <v>0</v>
      </c>
      <c r="O26" s="49">
        <f t="shared" si="4"/>
        <v>0</v>
      </c>
      <c r="P26" s="50">
        <f t="shared" si="5"/>
        <v>0</v>
      </c>
      <c r="Q26" s="77" t="s">
        <v>47</v>
      </c>
    </row>
    <row r="27" spans="1:17">
      <c r="A27" s="40">
        <v>13</v>
      </c>
      <c r="B27" s="28" t="s">
        <v>85</v>
      </c>
      <c r="C27" s="136" t="s">
        <v>298</v>
      </c>
      <c r="D27" s="132" t="s">
        <v>89</v>
      </c>
      <c r="E27" s="226">
        <v>8.4247777777777788</v>
      </c>
      <c r="F27" s="138"/>
      <c r="G27" s="49"/>
      <c r="H27" s="49">
        <f t="shared" si="6"/>
        <v>0</v>
      </c>
      <c r="I27" s="135"/>
      <c r="J27" s="135"/>
      <c r="K27" s="50">
        <f t="shared" si="0"/>
        <v>0</v>
      </c>
      <c r="L27" s="51">
        <f t="shared" si="1"/>
        <v>0</v>
      </c>
      <c r="M27" s="49">
        <f t="shared" si="2"/>
        <v>0</v>
      </c>
      <c r="N27" s="49">
        <f t="shared" si="3"/>
        <v>0</v>
      </c>
      <c r="O27" s="49">
        <f t="shared" si="4"/>
        <v>0</v>
      </c>
      <c r="P27" s="50">
        <f t="shared" si="5"/>
        <v>0</v>
      </c>
      <c r="Q27" s="77" t="s">
        <v>47</v>
      </c>
    </row>
    <row r="28" spans="1:17" ht="22.5">
      <c r="A28" s="40">
        <v>14</v>
      </c>
      <c r="B28" s="28" t="s">
        <v>85</v>
      </c>
      <c r="C28" s="136" t="s">
        <v>289</v>
      </c>
      <c r="D28" s="132" t="s">
        <v>87</v>
      </c>
      <c r="E28" s="133">
        <v>151.64600000000002</v>
      </c>
      <c r="F28" s="138"/>
      <c r="G28" s="49"/>
      <c r="H28" s="49">
        <f t="shared" si="6"/>
        <v>0</v>
      </c>
      <c r="I28" s="135"/>
      <c r="J28" s="135"/>
      <c r="K28" s="50">
        <f t="shared" si="0"/>
        <v>0</v>
      </c>
      <c r="L28" s="51">
        <f t="shared" si="1"/>
        <v>0</v>
      </c>
      <c r="M28" s="49">
        <f t="shared" si="2"/>
        <v>0</v>
      </c>
      <c r="N28" s="49">
        <f t="shared" si="3"/>
        <v>0</v>
      </c>
      <c r="O28" s="49">
        <f t="shared" si="4"/>
        <v>0</v>
      </c>
      <c r="P28" s="50">
        <f t="shared" si="5"/>
        <v>0</v>
      </c>
      <c r="Q28" s="77" t="s">
        <v>47</v>
      </c>
    </row>
    <row r="29" spans="1:17" ht="33.75">
      <c r="A29" s="40">
        <v>15</v>
      </c>
      <c r="B29" s="28" t="s">
        <v>85</v>
      </c>
      <c r="C29" s="136" t="s">
        <v>247</v>
      </c>
      <c r="D29" s="132" t="s">
        <v>76</v>
      </c>
      <c r="E29" s="133">
        <v>152</v>
      </c>
      <c r="F29" s="138"/>
      <c r="G29" s="49"/>
      <c r="H29" s="49">
        <f t="shared" si="6"/>
        <v>0</v>
      </c>
      <c r="I29" s="135"/>
      <c r="J29" s="135"/>
      <c r="K29" s="50">
        <f t="shared" si="0"/>
        <v>0</v>
      </c>
      <c r="L29" s="51">
        <f t="shared" si="1"/>
        <v>0</v>
      </c>
      <c r="M29" s="49">
        <f t="shared" si="2"/>
        <v>0</v>
      </c>
      <c r="N29" s="49">
        <f t="shared" si="3"/>
        <v>0</v>
      </c>
      <c r="O29" s="49">
        <f t="shared" si="4"/>
        <v>0</v>
      </c>
      <c r="P29" s="50">
        <f t="shared" si="5"/>
        <v>0</v>
      </c>
      <c r="Q29" s="77" t="s">
        <v>47</v>
      </c>
    </row>
    <row r="30" spans="1:17" ht="33.75">
      <c r="A30" s="40">
        <v>16</v>
      </c>
      <c r="B30" s="28" t="s">
        <v>85</v>
      </c>
      <c r="C30" s="136" t="s">
        <v>290</v>
      </c>
      <c r="D30" s="132" t="s">
        <v>89</v>
      </c>
      <c r="E30" s="133">
        <v>126</v>
      </c>
      <c r="F30" s="138"/>
      <c r="G30" s="49"/>
      <c r="H30" s="49">
        <f t="shared" si="6"/>
        <v>0</v>
      </c>
      <c r="I30" s="135"/>
      <c r="J30" s="135"/>
      <c r="K30" s="50">
        <f t="shared" si="0"/>
        <v>0</v>
      </c>
      <c r="L30" s="51">
        <f t="shared" si="1"/>
        <v>0</v>
      </c>
      <c r="M30" s="49">
        <f t="shared" si="2"/>
        <v>0</v>
      </c>
      <c r="N30" s="49">
        <f t="shared" si="3"/>
        <v>0</v>
      </c>
      <c r="O30" s="49">
        <f t="shared" si="4"/>
        <v>0</v>
      </c>
      <c r="P30" s="50">
        <f t="shared" si="5"/>
        <v>0</v>
      </c>
      <c r="Q30" s="77" t="s">
        <v>47</v>
      </c>
    </row>
    <row r="31" spans="1:17" ht="22.5">
      <c r="A31" s="40">
        <v>17</v>
      </c>
      <c r="B31" s="28" t="s">
        <v>85</v>
      </c>
      <c r="C31" s="136" t="s">
        <v>248</v>
      </c>
      <c r="D31" s="132" t="s">
        <v>78</v>
      </c>
      <c r="E31" s="226">
        <v>909.87600000000009</v>
      </c>
      <c r="F31" s="138"/>
      <c r="G31" s="49"/>
      <c r="H31" s="49">
        <f t="shared" si="6"/>
        <v>0</v>
      </c>
      <c r="I31" s="135"/>
      <c r="J31" s="135"/>
      <c r="K31" s="50">
        <f t="shared" si="0"/>
        <v>0</v>
      </c>
      <c r="L31" s="51">
        <f t="shared" ref="L31" si="12">E31*F31</f>
        <v>0</v>
      </c>
      <c r="M31" s="49">
        <f t="shared" ref="M31" si="13">H31*E31</f>
        <v>0</v>
      </c>
      <c r="N31" s="49">
        <f t="shared" ref="N31" si="14">I31*E31</f>
        <v>0</v>
      </c>
      <c r="O31" s="49">
        <f t="shared" ref="O31" si="15">J31*E31</f>
        <v>0</v>
      </c>
      <c r="P31" s="50">
        <f t="shared" ref="P31" si="16">SUM(M31:O31)</f>
        <v>0</v>
      </c>
      <c r="Q31" s="77" t="s">
        <v>47</v>
      </c>
    </row>
    <row r="32" spans="1:17">
      <c r="A32" s="40">
        <v>18</v>
      </c>
      <c r="B32" s="92"/>
      <c r="C32" s="225" t="s">
        <v>90</v>
      </c>
      <c r="D32" s="28"/>
      <c r="E32" s="59"/>
      <c r="F32" s="51"/>
      <c r="G32" s="49"/>
      <c r="H32" s="49">
        <f t="shared" si="6"/>
        <v>0</v>
      </c>
      <c r="I32" s="49"/>
      <c r="J32" s="49"/>
      <c r="K32" s="50">
        <f t="shared" si="0"/>
        <v>0</v>
      </c>
      <c r="L32" s="51">
        <f t="shared" si="1"/>
        <v>0</v>
      </c>
      <c r="M32" s="49">
        <f t="shared" si="2"/>
        <v>0</v>
      </c>
      <c r="N32" s="49">
        <f t="shared" si="3"/>
        <v>0</v>
      </c>
      <c r="O32" s="49">
        <f t="shared" si="4"/>
        <v>0</v>
      </c>
      <c r="P32" s="50">
        <f t="shared" si="5"/>
        <v>0</v>
      </c>
      <c r="Q32" s="77"/>
    </row>
    <row r="33" spans="1:18" ht="90">
      <c r="A33" s="40">
        <v>19</v>
      </c>
      <c r="B33" s="28" t="s">
        <v>85</v>
      </c>
      <c r="C33" s="136" t="s">
        <v>291</v>
      </c>
      <c r="D33" s="132" t="s">
        <v>87</v>
      </c>
      <c r="E33" s="133">
        <v>411</v>
      </c>
      <c r="F33" s="138"/>
      <c r="G33" s="49"/>
      <c r="H33" s="49">
        <f t="shared" si="6"/>
        <v>0</v>
      </c>
      <c r="I33" s="135"/>
      <c r="J33" s="135"/>
      <c r="K33" s="50">
        <f t="shared" si="0"/>
        <v>0</v>
      </c>
      <c r="L33" s="51">
        <f t="shared" si="1"/>
        <v>0</v>
      </c>
      <c r="M33" s="49">
        <f t="shared" si="2"/>
        <v>0</v>
      </c>
      <c r="N33" s="49">
        <f t="shared" si="3"/>
        <v>0</v>
      </c>
      <c r="O33" s="49">
        <f t="shared" si="4"/>
        <v>0</v>
      </c>
      <c r="P33" s="50">
        <f t="shared" si="5"/>
        <v>0</v>
      </c>
      <c r="Q33" s="77" t="s">
        <v>47</v>
      </c>
    </row>
    <row r="34" spans="1:18" ht="22.5">
      <c r="A34" s="40">
        <v>20</v>
      </c>
      <c r="B34" s="28" t="s">
        <v>85</v>
      </c>
      <c r="C34" s="136" t="s">
        <v>249</v>
      </c>
      <c r="D34" s="132" t="s">
        <v>87</v>
      </c>
      <c r="E34" s="133">
        <v>1505.0200000000002</v>
      </c>
      <c r="F34" s="138"/>
      <c r="G34" s="49"/>
      <c r="H34" s="49">
        <f t="shared" si="6"/>
        <v>0</v>
      </c>
      <c r="I34" s="135"/>
      <c r="J34" s="135"/>
      <c r="K34" s="50">
        <f t="shared" si="0"/>
        <v>0</v>
      </c>
      <c r="L34" s="51">
        <f t="shared" si="1"/>
        <v>0</v>
      </c>
      <c r="M34" s="49">
        <f t="shared" si="2"/>
        <v>0</v>
      </c>
      <c r="N34" s="49">
        <f t="shared" si="3"/>
        <v>0</v>
      </c>
      <c r="O34" s="49">
        <f t="shared" si="4"/>
        <v>0</v>
      </c>
      <c r="P34" s="50">
        <f t="shared" si="5"/>
        <v>0</v>
      </c>
      <c r="Q34" s="77" t="s">
        <v>47</v>
      </c>
    </row>
    <row r="35" spans="1:18" ht="22.5">
      <c r="A35" s="40">
        <v>21</v>
      </c>
      <c r="B35" s="92"/>
      <c r="C35" s="225" t="s">
        <v>91</v>
      </c>
      <c r="D35" s="28"/>
      <c r="E35" s="59"/>
      <c r="F35" s="51"/>
      <c r="G35" s="49"/>
      <c r="H35" s="49">
        <f t="shared" si="6"/>
        <v>0</v>
      </c>
      <c r="I35" s="49"/>
      <c r="J35" s="49"/>
      <c r="K35" s="50">
        <f t="shared" si="0"/>
        <v>0</v>
      </c>
      <c r="L35" s="51">
        <f t="shared" si="1"/>
        <v>0</v>
      </c>
      <c r="M35" s="49">
        <f t="shared" si="2"/>
        <v>0</v>
      </c>
      <c r="N35" s="49">
        <f t="shared" si="3"/>
        <v>0</v>
      </c>
      <c r="O35" s="49">
        <f t="shared" si="4"/>
        <v>0</v>
      </c>
      <c r="P35" s="50">
        <f t="shared" si="5"/>
        <v>0</v>
      </c>
      <c r="Q35" s="77"/>
    </row>
    <row r="36" spans="1:18" ht="33.75">
      <c r="A36" s="40">
        <v>22</v>
      </c>
      <c r="B36" s="28" t="s">
        <v>85</v>
      </c>
      <c r="C36" s="136" t="s">
        <v>292</v>
      </c>
      <c r="D36" s="132" t="s">
        <v>89</v>
      </c>
      <c r="E36" s="133">
        <v>8277.61</v>
      </c>
      <c r="F36" s="138"/>
      <c r="G36" s="49"/>
      <c r="H36" s="49">
        <f t="shared" si="6"/>
        <v>0</v>
      </c>
      <c r="I36" s="135"/>
      <c r="J36" s="135"/>
      <c r="K36" s="50">
        <f t="shared" si="0"/>
        <v>0</v>
      </c>
      <c r="L36" s="51">
        <f t="shared" si="1"/>
        <v>0</v>
      </c>
      <c r="M36" s="49">
        <f t="shared" si="2"/>
        <v>0</v>
      </c>
      <c r="N36" s="49">
        <f t="shared" si="3"/>
        <v>0</v>
      </c>
      <c r="O36" s="49">
        <f t="shared" si="4"/>
        <v>0</v>
      </c>
      <c r="P36" s="50">
        <f t="shared" si="5"/>
        <v>0</v>
      </c>
      <c r="Q36" s="77" t="s">
        <v>47</v>
      </c>
    </row>
    <row r="37" spans="1:18" ht="25.5">
      <c r="A37" s="40">
        <v>23</v>
      </c>
      <c r="B37" s="28" t="s">
        <v>85</v>
      </c>
      <c r="C37" s="136" t="s">
        <v>251</v>
      </c>
      <c r="D37" s="132" t="s">
        <v>87</v>
      </c>
      <c r="E37" s="133">
        <v>1505.0200000000002</v>
      </c>
      <c r="F37" s="138"/>
      <c r="G37" s="49"/>
      <c r="H37" s="49">
        <f t="shared" si="6"/>
        <v>0</v>
      </c>
      <c r="I37" s="135"/>
      <c r="J37" s="135"/>
      <c r="K37" s="50">
        <f t="shared" si="0"/>
        <v>0</v>
      </c>
      <c r="L37" s="51">
        <f t="shared" si="1"/>
        <v>0</v>
      </c>
      <c r="M37" s="49">
        <f t="shared" si="2"/>
        <v>0</v>
      </c>
      <c r="N37" s="49">
        <f t="shared" si="3"/>
        <v>0</v>
      </c>
      <c r="O37" s="49">
        <f t="shared" si="4"/>
        <v>0</v>
      </c>
      <c r="P37" s="50">
        <f t="shared" si="5"/>
        <v>0</v>
      </c>
      <c r="Q37" s="77" t="s">
        <v>47</v>
      </c>
      <c r="R37" s="227"/>
    </row>
    <row r="38" spans="1:18" ht="22.5">
      <c r="A38" s="40">
        <v>24</v>
      </c>
      <c r="B38" s="28" t="s">
        <v>85</v>
      </c>
      <c r="C38" s="136" t="s">
        <v>293</v>
      </c>
      <c r="D38" s="132" t="s">
        <v>89</v>
      </c>
      <c r="E38" s="133">
        <v>6479.4500000000016</v>
      </c>
      <c r="F38" s="138"/>
      <c r="G38" s="49"/>
      <c r="H38" s="49">
        <f t="shared" si="6"/>
        <v>0</v>
      </c>
      <c r="I38" s="135"/>
      <c r="J38" s="135"/>
      <c r="K38" s="50">
        <f t="shared" si="0"/>
        <v>0</v>
      </c>
      <c r="L38" s="51">
        <f t="shared" si="1"/>
        <v>0</v>
      </c>
      <c r="M38" s="49">
        <f t="shared" si="2"/>
        <v>0</v>
      </c>
      <c r="N38" s="49">
        <f t="shared" si="3"/>
        <v>0</v>
      </c>
      <c r="O38" s="49">
        <f t="shared" si="4"/>
        <v>0</v>
      </c>
      <c r="P38" s="50">
        <f t="shared" si="5"/>
        <v>0</v>
      </c>
      <c r="Q38" s="77" t="s">
        <v>47</v>
      </c>
    </row>
    <row r="39" spans="1:18" ht="22.5">
      <c r="A39" s="40">
        <v>25</v>
      </c>
      <c r="B39" s="28" t="s">
        <v>85</v>
      </c>
      <c r="C39" s="136" t="s">
        <v>252</v>
      </c>
      <c r="D39" s="132" t="s">
        <v>87</v>
      </c>
      <c r="E39" s="133">
        <v>1295.8900000000003</v>
      </c>
      <c r="F39" s="138"/>
      <c r="G39" s="49"/>
      <c r="H39" s="49">
        <f t="shared" si="6"/>
        <v>0</v>
      </c>
      <c r="I39" s="135"/>
      <c r="J39" s="135"/>
      <c r="K39" s="50">
        <f t="shared" si="0"/>
        <v>0</v>
      </c>
      <c r="L39" s="51">
        <f t="shared" si="1"/>
        <v>0</v>
      </c>
      <c r="M39" s="49">
        <f t="shared" si="2"/>
        <v>0</v>
      </c>
      <c r="N39" s="49">
        <f t="shared" si="3"/>
        <v>0</v>
      </c>
      <c r="O39" s="49">
        <f t="shared" si="4"/>
        <v>0</v>
      </c>
      <c r="P39" s="50">
        <f t="shared" si="5"/>
        <v>0</v>
      </c>
      <c r="Q39" s="77" t="s">
        <v>47</v>
      </c>
    </row>
    <row r="40" spans="1:18" ht="33.75">
      <c r="A40" s="40">
        <v>26</v>
      </c>
      <c r="B40" s="28" t="s">
        <v>85</v>
      </c>
      <c r="C40" s="136" t="s">
        <v>294</v>
      </c>
      <c r="D40" s="132" t="s">
        <v>89</v>
      </c>
      <c r="E40" s="133">
        <v>2091.3000000000002</v>
      </c>
      <c r="F40" s="138"/>
      <c r="G40" s="49"/>
      <c r="H40" s="49">
        <f t="shared" si="6"/>
        <v>0</v>
      </c>
      <c r="I40" s="135"/>
      <c r="J40" s="135"/>
      <c r="K40" s="50">
        <f t="shared" si="0"/>
        <v>0</v>
      </c>
      <c r="L40" s="51">
        <f t="shared" si="1"/>
        <v>0</v>
      </c>
      <c r="M40" s="49">
        <f t="shared" si="2"/>
        <v>0</v>
      </c>
      <c r="N40" s="49">
        <f t="shared" si="3"/>
        <v>0</v>
      </c>
      <c r="O40" s="49">
        <f t="shared" si="4"/>
        <v>0</v>
      </c>
      <c r="P40" s="50">
        <f t="shared" si="5"/>
        <v>0</v>
      </c>
      <c r="Q40" s="77" t="s">
        <v>47</v>
      </c>
    </row>
    <row r="41" spans="1:18" ht="22.5">
      <c r="A41" s="40">
        <v>27</v>
      </c>
      <c r="B41" s="28" t="s">
        <v>85</v>
      </c>
      <c r="C41" s="136" t="s">
        <v>295</v>
      </c>
      <c r="D41" s="132" t="s">
        <v>87</v>
      </c>
      <c r="E41" s="133">
        <v>418.26</v>
      </c>
      <c r="F41" s="138"/>
      <c r="G41" s="49"/>
      <c r="H41" s="49">
        <f t="shared" si="6"/>
        <v>0</v>
      </c>
      <c r="I41" s="135"/>
      <c r="J41" s="135"/>
      <c r="K41" s="50">
        <f t="shared" si="0"/>
        <v>0</v>
      </c>
      <c r="L41" s="51">
        <f t="shared" si="1"/>
        <v>0</v>
      </c>
      <c r="M41" s="49">
        <f t="shared" si="2"/>
        <v>0</v>
      </c>
      <c r="N41" s="49">
        <f t="shared" si="3"/>
        <v>0</v>
      </c>
      <c r="O41" s="49">
        <f t="shared" si="4"/>
        <v>0</v>
      </c>
      <c r="P41" s="50">
        <f t="shared" si="5"/>
        <v>0</v>
      </c>
      <c r="Q41" s="77" t="s">
        <v>47</v>
      </c>
    </row>
    <row r="42" spans="1:18" ht="22.5">
      <c r="A42" s="40">
        <v>28</v>
      </c>
      <c r="B42" s="28" t="s">
        <v>85</v>
      </c>
      <c r="C42" s="136" t="s">
        <v>296</v>
      </c>
      <c r="D42" s="132" t="s">
        <v>89</v>
      </c>
      <c r="E42" s="133">
        <v>602.00800000000015</v>
      </c>
      <c r="F42" s="138"/>
      <c r="G42" s="49"/>
      <c r="H42" s="49">
        <f t="shared" si="6"/>
        <v>0</v>
      </c>
      <c r="I42" s="135"/>
      <c r="J42" s="135"/>
      <c r="K42" s="50">
        <f t="shared" si="0"/>
        <v>0</v>
      </c>
      <c r="L42" s="51">
        <f t="shared" si="1"/>
        <v>0</v>
      </c>
      <c r="M42" s="49">
        <f t="shared" si="2"/>
        <v>0</v>
      </c>
      <c r="N42" s="49">
        <f t="shared" si="3"/>
        <v>0</v>
      </c>
      <c r="O42" s="49">
        <f t="shared" si="4"/>
        <v>0</v>
      </c>
      <c r="P42" s="50">
        <f t="shared" si="5"/>
        <v>0</v>
      </c>
      <c r="Q42" s="77" t="s">
        <v>47</v>
      </c>
    </row>
    <row r="43" spans="1:18" ht="33.75">
      <c r="A43" s="40">
        <v>29</v>
      </c>
      <c r="B43" s="28" t="s">
        <v>85</v>
      </c>
      <c r="C43" s="136" t="s">
        <v>297</v>
      </c>
      <c r="D43" s="132" t="s">
        <v>89</v>
      </c>
      <c r="E43" s="133">
        <v>5662.2000000000007</v>
      </c>
      <c r="F43" s="138"/>
      <c r="G43" s="49"/>
      <c r="H43" s="49">
        <f t="shared" si="6"/>
        <v>0</v>
      </c>
      <c r="I43" s="135"/>
      <c r="J43" s="135"/>
      <c r="K43" s="50">
        <f t="shared" si="0"/>
        <v>0</v>
      </c>
      <c r="L43" s="51">
        <f t="shared" si="1"/>
        <v>0</v>
      </c>
      <c r="M43" s="49">
        <f t="shared" si="2"/>
        <v>0</v>
      </c>
      <c r="N43" s="49">
        <f t="shared" si="3"/>
        <v>0</v>
      </c>
      <c r="O43" s="49">
        <f t="shared" si="4"/>
        <v>0</v>
      </c>
      <c r="P43" s="50">
        <f t="shared" si="5"/>
        <v>0</v>
      </c>
      <c r="Q43" s="77" t="s">
        <v>47</v>
      </c>
    </row>
    <row r="44" spans="1:18">
      <c r="A44" s="40">
        <v>30</v>
      </c>
      <c r="B44" s="28" t="s">
        <v>85</v>
      </c>
      <c r="C44" s="136" t="s">
        <v>92</v>
      </c>
      <c r="D44" s="132" t="s">
        <v>78</v>
      </c>
      <c r="E44" s="226">
        <v>9030.1200000000008</v>
      </c>
      <c r="F44" s="138"/>
      <c r="G44" s="49"/>
      <c r="H44" s="49">
        <f t="shared" si="6"/>
        <v>0</v>
      </c>
      <c r="I44" s="135"/>
      <c r="J44" s="135"/>
      <c r="K44" s="50">
        <f t="shared" si="0"/>
        <v>0</v>
      </c>
      <c r="L44" s="51">
        <f t="shared" si="1"/>
        <v>0</v>
      </c>
      <c r="M44" s="49">
        <f t="shared" si="2"/>
        <v>0</v>
      </c>
      <c r="N44" s="49">
        <f t="shared" si="3"/>
        <v>0</v>
      </c>
      <c r="O44" s="49">
        <f t="shared" si="4"/>
        <v>0</v>
      </c>
      <c r="P44" s="50">
        <f t="shared" si="5"/>
        <v>0</v>
      </c>
      <c r="Q44" s="77" t="s">
        <v>47</v>
      </c>
    </row>
    <row r="45" spans="1:18" ht="22.5">
      <c r="A45" s="40">
        <v>31</v>
      </c>
      <c r="B45" s="92"/>
      <c r="C45" s="225" t="s">
        <v>314</v>
      </c>
      <c r="D45" s="28"/>
      <c r="E45" s="59"/>
      <c r="F45" s="51"/>
      <c r="G45" s="49"/>
      <c r="H45" s="49">
        <f t="shared" ref="H45:H52" si="17">F45*G45</f>
        <v>0</v>
      </c>
      <c r="I45" s="49"/>
      <c r="J45" s="49"/>
      <c r="K45" s="50">
        <f t="shared" ref="K45:K52" si="18">SUM(H45:J45)</f>
        <v>0</v>
      </c>
      <c r="L45" s="51">
        <f t="shared" ref="L45:L52" si="19">E45*F45</f>
        <v>0</v>
      </c>
      <c r="M45" s="49">
        <f t="shared" ref="M45:M52" si="20">H45*E45</f>
        <v>0</v>
      </c>
      <c r="N45" s="49">
        <f t="shared" ref="N45:N52" si="21">I45*E45</f>
        <v>0</v>
      </c>
      <c r="O45" s="49">
        <f t="shared" ref="O45:O52" si="22">J45*E45</f>
        <v>0</v>
      </c>
      <c r="P45" s="50">
        <f t="shared" ref="P45:P52" si="23">SUM(M45:O45)</f>
        <v>0</v>
      </c>
      <c r="Q45" s="77"/>
    </row>
    <row r="46" spans="1:18" ht="33.75">
      <c r="A46" s="40">
        <v>32</v>
      </c>
      <c r="B46" s="28" t="s">
        <v>85</v>
      </c>
      <c r="C46" s="136" t="s">
        <v>292</v>
      </c>
      <c r="D46" s="132" t="s">
        <v>89</v>
      </c>
      <c r="E46" s="133">
        <v>55</v>
      </c>
      <c r="F46" s="138"/>
      <c r="G46" s="49"/>
      <c r="H46" s="49">
        <f t="shared" si="17"/>
        <v>0</v>
      </c>
      <c r="I46" s="135"/>
      <c r="J46" s="135"/>
      <c r="K46" s="50">
        <f t="shared" si="18"/>
        <v>0</v>
      </c>
      <c r="L46" s="51">
        <f t="shared" si="19"/>
        <v>0</v>
      </c>
      <c r="M46" s="49">
        <f t="shared" si="20"/>
        <v>0</v>
      </c>
      <c r="N46" s="49">
        <f t="shared" si="21"/>
        <v>0</v>
      </c>
      <c r="O46" s="49">
        <f t="shared" si="22"/>
        <v>0</v>
      </c>
      <c r="P46" s="50">
        <f t="shared" si="23"/>
        <v>0</v>
      </c>
      <c r="Q46" s="77" t="s">
        <v>47</v>
      </c>
    </row>
    <row r="47" spans="1:18" ht="25.5">
      <c r="A47" s="40">
        <v>33</v>
      </c>
      <c r="B47" s="28" t="s">
        <v>85</v>
      </c>
      <c r="C47" s="136" t="s">
        <v>251</v>
      </c>
      <c r="D47" s="132" t="s">
        <v>87</v>
      </c>
      <c r="E47" s="133">
        <v>10</v>
      </c>
      <c r="F47" s="138"/>
      <c r="G47" s="49"/>
      <c r="H47" s="49">
        <f t="shared" si="17"/>
        <v>0</v>
      </c>
      <c r="I47" s="135"/>
      <c r="J47" s="135"/>
      <c r="K47" s="50">
        <f t="shared" si="18"/>
        <v>0</v>
      </c>
      <c r="L47" s="51">
        <f t="shared" si="19"/>
        <v>0</v>
      </c>
      <c r="M47" s="49">
        <f t="shared" si="20"/>
        <v>0</v>
      </c>
      <c r="N47" s="49">
        <f t="shared" si="21"/>
        <v>0</v>
      </c>
      <c r="O47" s="49">
        <f t="shared" si="22"/>
        <v>0</v>
      </c>
      <c r="P47" s="50">
        <f t="shared" si="23"/>
        <v>0</v>
      </c>
      <c r="Q47" s="77" t="s">
        <v>47</v>
      </c>
      <c r="R47" s="227"/>
    </row>
    <row r="48" spans="1:18" ht="33.75">
      <c r="A48" s="40">
        <v>34</v>
      </c>
      <c r="B48" s="28" t="s">
        <v>85</v>
      </c>
      <c r="C48" s="136" t="s">
        <v>294</v>
      </c>
      <c r="D48" s="132" t="s">
        <v>89</v>
      </c>
      <c r="E48" s="133">
        <v>5</v>
      </c>
      <c r="F48" s="138"/>
      <c r="G48" s="49"/>
      <c r="H48" s="49">
        <f t="shared" si="17"/>
        <v>0</v>
      </c>
      <c r="I48" s="135"/>
      <c r="J48" s="135"/>
      <c r="K48" s="50">
        <f t="shared" si="18"/>
        <v>0</v>
      </c>
      <c r="L48" s="51">
        <f t="shared" si="19"/>
        <v>0</v>
      </c>
      <c r="M48" s="49">
        <f t="shared" si="20"/>
        <v>0</v>
      </c>
      <c r="N48" s="49">
        <f t="shared" si="21"/>
        <v>0</v>
      </c>
      <c r="O48" s="49">
        <f t="shared" si="22"/>
        <v>0</v>
      </c>
      <c r="P48" s="50">
        <f t="shared" si="23"/>
        <v>0</v>
      </c>
      <c r="Q48" s="77" t="s">
        <v>47</v>
      </c>
    </row>
    <row r="49" spans="1:17" ht="22.5">
      <c r="A49" s="40">
        <v>35</v>
      </c>
      <c r="B49" s="28" t="s">
        <v>85</v>
      </c>
      <c r="C49" s="136" t="s">
        <v>295</v>
      </c>
      <c r="D49" s="132" t="s">
        <v>87</v>
      </c>
      <c r="E49" s="133">
        <v>1</v>
      </c>
      <c r="F49" s="138"/>
      <c r="G49" s="49"/>
      <c r="H49" s="49">
        <f t="shared" si="17"/>
        <v>0</v>
      </c>
      <c r="I49" s="135"/>
      <c r="J49" s="135"/>
      <c r="K49" s="50">
        <f t="shared" si="18"/>
        <v>0</v>
      </c>
      <c r="L49" s="51">
        <f t="shared" si="19"/>
        <v>0</v>
      </c>
      <c r="M49" s="49">
        <f t="shared" si="20"/>
        <v>0</v>
      </c>
      <c r="N49" s="49">
        <f t="shared" si="21"/>
        <v>0</v>
      </c>
      <c r="O49" s="49">
        <f t="shared" si="22"/>
        <v>0</v>
      </c>
      <c r="P49" s="50">
        <f t="shared" si="23"/>
        <v>0</v>
      </c>
      <c r="Q49" s="77" t="s">
        <v>47</v>
      </c>
    </row>
    <row r="50" spans="1:17" ht="22.5">
      <c r="A50" s="40">
        <v>36</v>
      </c>
      <c r="B50" s="28" t="s">
        <v>85</v>
      </c>
      <c r="C50" s="136" t="s">
        <v>296</v>
      </c>
      <c r="D50" s="132" t="s">
        <v>89</v>
      </c>
      <c r="E50" s="133">
        <v>4</v>
      </c>
      <c r="F50" s="138"/>
      <c r="G50" s="49"/>
      <c r="H50" s="49">
        <f t="shared" si="17"/>
        <v>0</v>
      </c>
      <c r="I50" s="135"/>
      <c r="J50" s="135"/>
      <c r="K50" s="50">
        <f t="shared" si="18"/>
        <v>0</v>
      </c>
      <c r="L50" s="51">
        <f t="shared" si="19"/>
        <v>0</v>
      </c>
      <c r="M50" s="49">
        <f t="shared" si="20"/>
        <v>0</v>
      </c>
      <c r="N50" s="49">
        <f t="shared" si="21"/>
        <v>0</v>
      </c>
      <c r="O50" s="49">
        <f t="shared" si="22"/>
        <v>0</v>
      </c>
      <c r="P50" s="50">
        <f t="shared" si="23"/>
        <v>0</v>
      </c>
      <c r="Q50" s="77" t="s">
        <v>47</v>
      </c>
    </row>
    <row r="51" spans="1:17" ht="33.75">
      <c r="A51" s="40">
        <v>37</v>
      </c>
      <c r="B51" s="28" t="s">
        <v>85</v>
      </c>
      <c r="C51" s="136" t="s">
        <v>297</v>
      </c>
      <c r="D51" s="132" t="s">
        <v>89</v>
      </c>
      <c r="E51" s="133">
        <v>30</v>
      </c>
      <c r="F51" s="138"/>
      <c r="G51" s="49"/>
      <c r="H51" s="49">
        <f t="shared" si="17"/>
        <v>0</v>
      </c>
      <c r="I51" s="135"/>
      <c r="J51" s="135"/>
      <c r="K51" s="50">
        <f t="shared" si="18"/>
        <v>0</v>
      </c>
      <c r="L51" s="51">
        <f t="shared" si="19"/>
        <v>0</v>
      </c>
      <c r="M51" s="49">
        <f t="shared" si="20"/>
        <v>0</v>
      </c>
      <c r="N51" s="49">
        <f t="shared" si="21"/>
        <v>0</v>
      </c>
      <c r="O51" s="49">
        <f t="shared" si="22"/>
        <v>0</v>
      </c>
      <c r="P51" s="50">
        <f t="shared" si="23"/>
        <v>0</v>
      </c>
      <c r="Q51" s="77" t="s">
        <v>47</v>
      </c>
    </row>
    <row r="52" spans="1:17">
      <c r="A52" s="40">
        <v>38</v>
      </c>
      <c r="B52" s="28" t="s">
        <v>85</v>
      </c>
      <c r="C52" s="136" t="s">
        <v>92</v>
      </c>
      <c r="D52" s="132" t="s">
        <v>78</v>
      </c>
      <c r="E52" s="226">
        <v>60</v>
      </c>
      <c r="F52" s="138"/>
      <c r="G52" s="49"/>
      <c r="H52" s="49">
        <f t="shared" si="17"/>
        <v>0</v>
      </c>
      <c r="I52" s="135"/>
      <c r="J52" s="135"/>
      <c r="K52" s="50">
        <f t="shared" si="18"/>
        <v>0</v>
      </c>
      <c r="L52" s="51">
        <f t="shared" si="19"/>
        <v>0</v>
      </c>
      <c r="M52" s="49">
        <f t="shared" si="20"/>
        <v>0</v>
      </c>
      <c r="N52" s="49">
        <f t="shared" si="21"/>
        <v>0</v>
      </c>
      <c r="O52" s="49">
        <f t="shared" si="22"/>
        <v>0</v>
      </c>
      <c r="P52" s="50">
        <f t="shared" si="23"/>
        <v>0</v>
      </c>
      <c r="Q52" s="77" t="s">
        <v>47</v>
      </c>
    </row>
    <row r="53" spans="1:17">
      <c r="A53" s="40">
        <v>39</v>
      </c>
      <c r="B53" s="92"/>
      <c r="C53" s="225" t="s">
        <v>93</v>
      </c>
      <c r="D53" s="28"/>
      <c r="E53" s="59"/>
      <c r="F53" s="51"/>
      <c r="G53" s="49"/>
      <c r="H53" s="49">
        <f t="shared" si="6"/>
        <v>0</v>
      </c>
      <c r="I53" s="49"/>
      <c r="J53" s="49"/>
      <c r="K53" s="50">
        <f t="shared" si="0"/>
        <v>0</v>
      </c>
      <c r="L53" s="51">
        <f t="shared" si="1"/>
        <v>0</v>
      </c>
      <c r="M53" s="49">
        <f t="shared" si="2"/>
        <v>0</v>
      </c>
      <c r="N53" s="49">
        <f t="shared" si="3"/>
        <v>0</v>
      </c>
      <c r="O53" s="49">
        <f t="shared" si="4"/>
        <v>0</v>
      </c>
      <c r="P53" s="50">
        <f t="shared" si="5"/>
        <v>0</v>
      </c>
      <c r="Q53" s="77"/>
    </row>
    <row r="54" spans="1:17" ht="33.75">
      <c r="A54" s="40">
        <v>40</v>
      </c>
      <c r="B54" s="28" t="s">
        <v>85</v>
      </c>
      <c r="C54" s="136" t="s">
        <v>250</v>
      </c>
      <c r="D54" s="132" t="s">
        <v>89</v>
      </c>
      <c r="E54" s="133">
        <v>1650</v>
      </c>
      <c r="F54" s="138"/>
      <c r="G54" s="49"/>
      <c r="H54" s="49">
        <f t="shared" si="6"/>
        <v>0</v>
      </c>
      <c r="I54" s="135"/>
      <c r="J54" s="135"/>
      <c r="K54" s="50">
        <f t="shared" si="0"/>
        <v>0</v>
      </c>
      <c r="L54" s="51">
        <f t="shared" si="1"/>
        <v>0</v>
      </c>
      <c r="M54" s="49">
        <f t="shared" si="2"/>
        <v>0</v>
      </c>
      <c r="N54" s="49">
        <f t="shared" si="3"/>
        <v>0</v>
      </c>
      <c r="O54" s="49">
        <f t="shared" si="4"/>
        <v>0</v>
      </c>
      <c r="P54" s="50">
        <f t="shared" si="5"/>
        <v>0</v>
      </c>
      <c r="Q54" s="77" t="s">
        <v>47</v>
      </c>
    </row>
    <row r="55" spans="1:17" ht="33.75">
      <c r="A55" s="40">
        <v>41</v>
      </c>
      <c r="B55" s="28" t="s">
        <v>85</v>
      </c>
      <c r="C55" s="136" t="s">
        <v>299</v>
      </c>
      <c r="D55" s="132" t="s">
        <v>87</v>
      </c>
      <c r="E55" s="133">
        <v>330</v>
      </c>
      <c r="F55" s="138"/>
      <c r="G55" s="49"/>
      <c r="H55" s="49">
        <f t="shared" si="6"/>
        <v>0</v>
      </c>
      <c r="I55" s="135"/>
      <c r="J55" s="135"/>
      <c r="K55" s="50">
        <f t="shared" si="0"/>
        <v>0</v>
      </c>
      <c r="L55" s="51">
        <f t="shared" si="1"/>
        <v>0</v>
      </c>
      <c r="M55" s="49">
        <f t="shared" si="2"/>
        <v>0</v>
      </c>
      <c r="N55" s="49">
        <f t="shared" si="3"/>
        <v>0</v>
      </c>
      <c r="O55" s="49">
        <f t="shared" si="4"/>
        <v>0</v>
      </c>
      <c r="P55" s="50">
        <f t="shared" si="5"/>
        <v>0</v>
      </c>
      <c r="Q55" s="77" t="s">
        <v>47</v>
      </c>
    </row>
    <row r="56" spans="1:17" ht="22.5">
      <c r="A56" s="40">
        <v>42</v>
      </c>
      <c r="B56" s="28" t="s">
        <v>85</v>
      </c>
      <c r="C56" s="136" t="s">
        <v>293</v>
      </c>
      <c r="D56" s="132" t="s">
        <v>89</v>
      </c>
      <c r="E56" s="133">
        <v>1650</v>
      </c>
      <c r="F56" s="138"/>
      <c r="G56" s="49"/>
      <c r="H56" s="49">
        <f t="shared" si="6"/>
        <v>0</v>
      </c>
      <c r="I56" s="135"/>
      <c r="J56" s="135"/>
      <c r="K56" s="50">
        <f t="shared" si="0"/>
        <v>0</v>
      </c>
      <c r="L56" s="51">
        <f t="shared" si="1"/>
        <v>0</v>
      </c>
      <c r="M56" s="49">
        <f t="shared" si="2"/>
        <v>0</v>
      </c>
      <c r="N56" s="49">
        <f t="shared" si="3"/>
        <v>0</v>
      </c>
      <c r="O56" s="49">
        <f t="shared" si="4"/>
        <v>0</v>
      </c>
      <c r="P56" s="50">
        <f t="shared" si="5"/>
        <v>0</v>
      </c>
      <c r="Q56" s="77" t="s">
        <v>47</v>
      </c>
    </row>
    <row r="57" spans="1:17" ht="22.5">
      <c r="A57" s="40">
        <v>43</v>
      </c>
      <c r="B57" s="28" t="s">
        <v>85</v>
      </c>
      <c r="C57" s="136" t="s">
        <v>300</v>
      </c>
      <c r="D57" s="132" t="s">
        <v>87</v>
      </c>
      <c r="E57" s="133">
        <v>363.00000000000006</v>
      </c>
      <c r="F57" s="138"/>
      <c r="G57" s="49"/>
      <c r="H57" s="49">
        <f t="shared" si="6"/>
        <v>0</v>
      </c>
      <c r="I57" s="135"/>
      <c r="J57" s="135"/>
      <c r="K57" s="50">
        <f t="shared" si="0"/>
        <v>0</v>
      </c>
      <c r="L57" s="51">
        <f t="shared" si="1"/>
        <v>0</v>
      </c>
      <c r="M57" s="49">
        <f t="shared" si="2"/>
        <v>0</v>
      </c>
      <c r="N57" s="49">
        <f t="shared" si="3"/>
        <v>0</v>
      </c>
      <c r="O57" s="49">
        <f t="shared" si="4"/>
        <v>0</v>
      </c>
      <c r="P57" s="50">
        <f t="shared" si="5"/>
        <v>0</v>
      </c>
      <c r="Q57" s="77" t="s">
        <v>47</v>
      </c>
    </row>
    <row r="58" spans="1:17" ht="22.5">
      <c r="A58" s="40">
        <v>44</v>
      </c>
      <c r="B58" s="28" t="s">
        <v>85</v>
      </c>
      <c r="C58" s="148" t="s">
        <v>296</v>
      </c>
      <c r="D58" s="132" t="s">
        <v>89</v>
      </c>
      <c r="E58" s="133">
        <v>132</v>
      </c>
      <c r="F58" s="138"/>
      <c r="G58" s="49"/>
      <c r="H58" s="49">
        <f t="shared" si="6"/>
        <v>0</v>
      </c>
      <c r="I58" s="135"/>
      <c r="J58" s="135"/>
      <c r="K58" s="50">
        <f t="shared" si="0"/>
        <v>0</v>
      </c>
      <c r="L58" s="51">
        <f t="shared" si="1"/>
        <v>0</v>
      </c>
      <c r="M58" s="49">
        <f t="shared" si="2"/>
        <v>0</v>
      </c>
      <c r="N58" s="49">
        <f t="shared" si="3"/>
        <v>0</v>
      </c>
      <c r="O58" s="49">
        <f t="shared" si="4"/>
        <v>0</v>
      </c>
      <c r="P58" s="50">
        <f t="shared" si="5"/>
        <v>0</v>
      </c>
      <c r="Q58" s="77" t="s">
        <v>47</v>
      </c>
    </row>
    <row r="59" spans="1:17" ht="33.75">
      <c r="A59" s="40">
        <v>45</v>
      </c>
      <c r="B59" s="28" t="s">
        <v>85</v>
      </c>
      <c r="C59" s="136" t="s">
        <v>304</v>
      </c>
      <c r="D59" s="132" t="s">
        <v>89</v>
      </c>
      <c r="E59" s="133">
        <v>1024.32</v>
      </c>
      <c r="F59" s="138"/>
      <c r="G59" s="49"/>
      <c r="H59" s="49">
        <f t="shared" si="6"/>
        <v>0</v>
      </c>
      <c r="I59" s="135"/>
      <c r="J59" s="135"/>
      <c r="K59" s="50">
        <f t="shared" si="0"/>
        <v>0</v>
      </c>
      <c r="L59" s="51">
        <f t="shared" si="1"/>
        <v>0</v>
      </c>
      <c r="M59" s="49">
        <f t="shared" si="2"/>
        <v>0</v>
      </c>
      <c r="N59" s="49">
        <f t="shared" si="3"/>
        <v>0</v>
      </c>
      <c r="O59" s="49">
        <f t="shared" si="4"/>
        <v>0</v>
      </c>
      <c r="P59" s="50">
        <f t="shared" si="5"/>
        <v>0</v>
      </c>
      <c r="Q59" s="77" t="s">
        <v>47</v>
      </c>
    </row>
    <row r="60" spans="1:17" ht="22.5">
      <c r="A60" s="40">
        <v>46</v>
      </c>
      <c r="B60" s="28" t="s">
        <v>85</v>
      </c>
      <c r="C60" s="136" t="s">
        <v>301</v>
      </c>
      <c r="D60" s="132" t="s">
        <v>76</v>
      </c>
      <c r="E60" s="133">
        <v>872</v>
      </c>
      <c r="F60" s="138"/>
      <c r="G60" s="49"/>
      <c r="H60" s="49">
        <f t="shared" si="6"/>
        <v>0</v>
      </c>
      <c r="I60" s="135"/>
      <c r="J60" s="135"/>
      <c r="K60" s="50">
        <f t="shared" si="0"/>
        <v>0</v>
      </c>
      <c r="L60" s="51">
        <f t="shared" si="1"/>
        <v>0</v>
      </c>
      <c r="M60" s="49">
        <f t="shared" si="2"/>
        <v>0</v>
      </c>
      <c r="N60" s="49">
        <f t="shared" si="3"/>
        <v>0</v>
      </c>
      <c r="O60" s="49">
        <f t="shared" si="4"/>
        <v>0</v>
      </c>
      <c r="P60" s="50">
        <f t="shared" si="5"/>
        <v>0</v>
      </c>
      <c r="Q60" s="77" t="s">
        <v>47</v>
      </c>
    </row>
    <row r="61" spans="1:17" ht="22.5">
      <c r="A61" s="40">
        <v>47</v>
      </c>
      <c r="B61" s="28" t="s">
        <v>85</v>
      </c>
      <c r="C61" s="136" t="s">
        <v>302</v>
      </c>
      <c r="D61" s="132" t="s">
        <v>76</v>
      </c>
      <c r="E61" s="133">
        <v>330</v>
      </c>
      <c r="F61" s="138"/>
      <c r="G61" s="49"/>
      <c r="H61" s="49">
        <f t="shared" si="6"/>
        <v>0</v>
      </c>
      <c r="I61" s="135"/>
      <c r="J61" s="135"/>
      <c r="K61" s="50">
        <f t="shared" si="0"/>
        <v>0</v>
      </c>
      <c r="L61" s="51">
        <f t="shared" si="1"/>
        <v>0</v>
      </c>
      <c r="M61" s="49">
        <f t="shared" si="2"/>
        <v>0</v>
      </c>
      <c r="N61" s="49">
        <f t="shared" si="3"/>
        <v>0</v>
      </c>
      <c r="O61" s="49">
        <f t="shared" si="4"/>
        <v>0</v>
      </c>
      <c r="P61" s="50">
        <f t="shared" si="5"/>
        <v>0</v>
      </c>
      <c r="Q61" s="77" t="s">
        <v>47</v>
      </c>
    </row>
    <row r="62" spans="1:17" ht="22.5">
      <c r="A62" s="40">
        <v>48</v>
      </c>
      <c r="B62" s="28" t="s">
        <v>85</v>
      </c>
      <c r="C62" s="136" t="s">
        <v>303</v>
      </c>
      <c r="D62" s="132" t="s">
        <v>76</v>
      </c>
      <c r="E62" s="133">
        <v>550</v>
      </c>
      <c r="F62" s="138"/>
      <c r="G62" s="49"/>
      <c r="H62" s="49">
        <f t="shared" si="6"/>
        <v>0</v>
      </c>
      <c r="I62" s="135"/>
      <c r="J62" s="135"/>
      <c r="K62" s="50">
        <f t="shared" si="0"/>
        <v>0</v>
      </c>
      <c r="L62" s="51">
        <f t="shared" si="1"/>
        <v>0</v>
      </c>
      <c r="M62" s="49">
        <f t="shared" si="2"/>
        <v>0</v>
      </c>
      <c r="N62" s="49">
        <f t="shared" si="3"/>
        <v>0</v>
      </c>
      <c r="O62" s="49">
        <f t="shared" si="4"/>
        <v>0</v>
      </c>
      <c r="P62" s="50">
        <f t="shared" si="5"/>
        <v>0</v>
      </c>
      <c r="Q62" s="77" t="s">
        <v>47</v>
      </c>
    </row>
    <row r="63" spans="1:17" ht="22.5">
      <c r="A63" s="40">
        <v>49</v>
      </c>
      <c r="B63" s="28" t="s">
        <v>85</v>
      </c>
      <c r="C63" s="136" t="s">
        <v>94</v>
      </c>
      <c r="D63" s="132" t="s">
        <v>76</v>
      </c>
      <c r="E63" s="133">
        <v>340</v>
      </c>
      <c r="F63" s="138"/>
      <c r="G63" s="49"/>
      <c r="H63" s="49">
        <f t="shared" si="6"/>
        <v>0</v>
      </c>
      <c r="I63" s="135"/>
      <c r="J63" s="135"/>
      <c r="K63" s="50">
        <f t="shared" si="0"/>
        <v>0</v>
      </c>
      <c r="L63" s="51">
        <f t="shared" si="1"/>
        <v>0</v>
      </c>
      <c r="M63" s="49">
        <f t="shared" si="2"/>
        <v>0</v>
      </c>
      <c r="N63" s="49">
        <f t="shared" si="3"/>
        <v>0</v>
      </c>
      <c r="O63" s="49">
        <f t="shared" si="4"/>
        <v>0</v>
      </c>
      <c r="P63" s="50">
        <f t="shared" si="5"/>
        <v>0</v>
      </c>
      <c r="Q63" s="77" t="s">
        <v>47</v>
      </c>
    </row>
    <row r="64" spans="1:17" ht="22.5">
      <c r="A64" s="40">
        <v>50</v>
      </c>
      <c r="B64" s="28" t="s">
        <v>85</v>
      </c>
      <c r="C64" s="136" t="s">
        <v>95</v>
      </c>
      <c r="D64" s="132" t="s">
        <v>76</v>
      </c>
      <c r="E64" s="133">
        <v>340</v>
      </c>
      <c r="F64" s="138"/>
      <c r="G64" s="49"/>
      <c r="H64" s="49">
        <f t="shared" si="6"/>
        <v>0</v>
      </c>
      <c r="I64" s="135"/>
      <c r="J64" s="135"/>
      <c r="K64" s="50">
        <f t="shared" si="0"/>
        <v>0</v>
      </c>
      <c r="L64" s="51">
        <f t="shared" si="1"/>
        <v>0</v>
      </c>
      <c r="M64" s="49">
        <f t="shared" si="2"/>
        <v>0</v>
      </c>
      <c r="N64" s="49">
        <f t="shared" si="3"/>
        <v>0</v>
      </c>
      <c r="O64" s="49">
        <f t="shared" si="4"/>
        <v>0</v>
      </c>
      <c r="P64" s="50">
        <f t="shared" si="5"/>
        <v>0</v>
      </c>
      <c r="Q64" s="77" t="s">
        <v>47</v>
      </c>
    </row>
    <row r="65" spans="1:17" ht="22.5">
      <c r="A65" s="40">
        <v>51</v>
      </c>
      <c r="B65" s="28" t="s">
        <v>85</v>
      </c>
      <c r="C65" s="136" t="s">
        <v>96</v>
      </c>
      <c r="D65" s="132" t="s">
        <v>77</v>
      </c>
      <c r="E65" s="133">
        <v>324</v>
      </c>
      <c r="F65" s="138"/>
      <c r="G65" s="49"/>
      <c r="H65" s="49">
        <f t="shared" si="6"/>
        <v>0</v>
      </c>
      <c r="I65" s="135"/>
      <c r="J65" s="135"/>
      <c r="K65" s="50">
        <f t="shared" si="0"/>
        <v>0</v>
      </c>
      <c r="L65" s="51">
        <f t="shared" si="1"/>
        <v>0</v>
      </c>
      <c r="M65" s="49">
        <f t="shared" si="2"/>
        <v>0</v>
      </c>
      <c r="N65" s="49">
        <f t="shared" si="3"/>
        <v>0</v>
      </c>
      <c r="O65" s="49">
        <f t="shared" si="4"/>
        <v>0</v>
      </c>
      <c r="P65" s="50">
        <f t="shared" si="5"/>
        <v>0</v>
      </c>
      <c r="Q65" s="77" t="s">
        <v>47</v>
      </c>
    </row>
    <row r="66" spans="1:17">
      <c r="A66" s="40">
        <v>52</v>
      </c>
      <c r="B66" s="92"/>
      <c r="C66" s="225" t="s">
        <v>97</v>
      </c>
      <c r="D66" s="28"/>
      <c r="E66" s="59"/>
      <c r="F66" s="51"/>
      <c r="G66" s="49"/>
      <c r="H66" s="49">
        <f t="shared" si="6"/>
        <v>0</v>
      </c>
      <c r="I66" s="49"/>
      <c r="J66" s="49"/>
      <c r="K66" s="50">
        <f t="shared" si="0"/>
        <v>0</v>
      </c>
      <c r="L66" s="51">
        <f t="shared" si="1"/>
        <v>0</v>
      </c>
      <c r="M66" s="49">
        <f t="shared" si="2"/>
        <v>0</v>
      </c>
      <c r="N66" s="49">
        <f t="shared" si="3"/>
        <v>0</v>
      </c>
      <c r="O66" s="49">
        <f t="shared" si="4"/>
        <v>0</v>
      </c>
      <c r="P66" s="50">
        <f t="shared" si="5"/>
        <v>0</v>
      </c>
      <c r="Q66" s="77"/>
    </row>
    <row r="67" spans="1:17" ht="22.5">
      <c r="A67" s="40">
        <v>53</v>
      </c>
      <c r="B67" s="28" t="s">
        <v>85</v>
      </c>
      <c r="C67" s="136" t="s">
        <v>253</v>
      </c>
      <c r="D67" s="132" t="s">
        <v>89</v>
      </c>
      <c r="E67" s="204">
        <v>33.5</v>
      </c>
      <c r="F67" s="138"/>
      <c r="G67" s="49"/>
      <c r="H67" s="49">
        <f t="shared" si="6"/>
        <v>0</v>
      </c>
      <c r="I67" s="135"/>
      <c r="J67" s="135"/>
      <c r="K67" s="50">
        <f t="shared" si="0"/>
        <v>0</v>
      </c>
      <c r="L67" s="51">
        <f t="shared" si="1"/>
        <v>0</v>
      </c>
      <c r="M67" s="49">
        <f t="shared" si="2"/>
        <v>0</v>
      </c>
      <c r="N67" s="49">
        <f t="shared" si="3"/>
        <v>0</v>
      </c>
      <c r="O67" s="49">
        <f t="shared" si="4"/>
        <v>0</v>
      </c>
      <c r="P67" s="50">
        <f t="shared" si="5"/>
        <v>0</v>
      </c>
      <c r="Q67" s="77" t="s">
        <v>47</v>
      </c>
    </row>
    <row r="68" spans="1:17" ht="33.75">
      <c r="A68" s="40">
        <v>54</v>
      </c>
      <c r="B68" s="28" t="s">
        <v>85</v>
      </c>
      <c r="C68" s="136" t="s">
        <v>305</v>
      </c>
      <c r="D68" s="132" t="s">
        <v>87</v>
      </c>
      <c r="E68" s="204">
        <v>6.7</v>
      </c>
      <c r="F68" s="138"/>
      <c r="G68" s="49"/>
      <c r="H68" s="49">
        <f t="shared" si="6"/>
        <v>0</v>
      </c>
      <c r="I68" s="135"/>
      <c r="J68" s="135"/>
      <c r="K68" s="50">
        <f t="shared" si="0"/>
        <v>0</v>
      </c>
      <c r="L68" s="51">
        <f t="shared" si="1"/>
        <v>0</v>
      </c>
      <c r="M68" s="49">
        <f t="shared" si="2"/>
        <v>0</v>
      </c>
      <c r="N68" s="49">
        <f t="shared" si="3"/>
        <v>0</v>
      </c>
      <c r="O68" s="49">
        <f t="shared" si="4"/>
        <v>0</v>
      </c>
      <c r="P68" s="50">
        <f t="shared" si="5"/>
        <v>0</v>
      </c>
      <c r="Q68" s="77" t="s">
        <v>47</v>
      </c>
    </row>
    <row r="69" spans="1:17" ht="33.75">
      <c r="A69" s="40">
        <v>55</v>
      </c>
      <c r="B69" s="28" t="s">
        <v>85</v>
      </c>
      <c r="C69" s="136" t="s">
        <v>294</v>
      </c>
      <c r="D69" s="132" t="s">
        <v>89</v>
      </c>
      <c r="E69" s="204">
        <v>33.5</v>
      </c>
      <c r="F69" s="138"/>
      <c r="G69" s="49"/>
      <c r="H69" s="49">
        <f t="shared" si="6"/>
        <v>0</v>
      </c>
      <c r="I69" s="135"/>
      <c r="J69" s="135"/>
      <c r="K69" s="50">
        <f t="shared" si="0"/>
        <v>0</v>
      </c>
      <c r="L69" s="51">
        <f t="shared" si="1"/>
        <v>0</v>
      </c>
      <c r="M69" s="49">
        <f t="shared" si="2"/>
        <v>0</v>
      </c>
      <c r="N69" s="49">
        <f t="shared" si="3"/>
        <v>0</v>
      </c>
      <c r="O69" s="49">
        <f t="shared" si="4"/>
        <v>0</v>
      </c>
      <c r="P69" s="50">
        <f t="shared" si="5"/>
        <v>0</v>
      </c>
      <c r="Q69" s="77" t="s">
        <v>47</v>
      </c>
    </row>
    <row r="70" spans="1:17" ht="33.75">
      <c r="A70" s="40">
        <v>56</v>
      </c>
      <c r="B70" s="28" t="s">
        <v>85</v>
      </c>
      <c r="C70" s="136" t="s">
        <v>306</v>
      </c>
      <c r="D70" s="132" t="s">
        <v>87</v>
      </c>
      <c r="E70" s="204">
        <v>10.050000000000001</v>
      </c>
      <c r="F70" s="138"/>
      <c r="G70" s="49"/>
      <c r="H70" s="49">
        <f t="shared" si="6"/>
        <v>0</v>
      </c>
      <c r="I70" s="135"/>
      <c r="J70" s="135"/>
      <c r="K70" s="50">
        <f t="shared" si="0"/>
        <v>0</v>
      </c>
      <c r="L70" s="51">
        <f t="shared" si="1"/>
        <v>0</v>
      </c>
      <c r="M70" s="49">
        <f t="shared" si="2"/>
        <v>0</v>
      </c>
      <c r="N70" s="49">
        <f t="shared" si="3"/>
        <v>0</v>
      </c>
      <c r="O70" s="49">
        <f t="shared" si="4"/>
        <v>0</v>
      </c>
      <c r="P70" s="50">
        <f t="shared" si="5"/>
        <v>0</v>
      </c>
      <c r="Q70" s="77" t="s">
        <v>47</v>
      </c>
    </row>
    <row r="71" spans="1:17" ht="22.5">
      <c r="A71" s="40">
        <v>57</v>
      </c>
      <c r="B71" s="28" t="s">
        <v>85</v>
      </c>
      <c r="C71" s="148" t="s">
        <v>296</v>
      </c>
      <c r="D71" s="132" t="s">
        <v>89</v>
      </c>
      <c r="E71" s="204">
        <v>2.68</v>
      </c>
      <c r="F71" s="138"/>
      <c r="G71" s="49"/>
      <c r="H71" s="49">
        <f t="shared" si="6"/>
        <v>0</v>
      </c>
      <c r="I71" s="135"/>
      <c r="J71" s="135"/>
      <c r="K71" s="50">
        <f t="shared" si="0"/>
        <v>0</v>
      </c>
      <c r="L71" s="51">
        <f t="shared" si="1"/>
        <v>0</v>
      </c>
      <c r="M71" s="49">
        <f t="shared" si="2"/>
        <v>0</v>
      </c>
      <c r="N71" s="49">
        <f t="shared" si="3"/>
        <v>0</v>
      </c>
      <c r="O71" s="49">
        <f t="shared" si="4"/>
        <v>0</v>
      </c>
      <c r="P71" s="50">
        <f t="shared" si="5"/>
        <v>0</v>
      </c>
      <c r="Q71" s="77" t="s">
        <v>47</v>
      </c>
    </row>
    <row r="72" spans="1:17" ht="33.75">
      <c r="A72" s="40">
        <v>58</v>
      </c>
      <c r="B72" s="28" t="s">
        <v>85</v>
      </c>
      <c r="C72" s="136" t="s">
        <v>307</v>
      </c>
      <c r="D72" s="132" t="s">
        <v>89</v>
      </c>
      <c r="E72" s="204">
        <v>20.100000000000001</v>
      </c>
      <c r="F72" s="138"/>
      <c r="G72" s="49"/>
      <c r="H72" s="49">
        <f t="shared" si="6"/>
        <v>0</v>
      </c>
      <c r="I72" s="135"/>
      <c r="J72" s="135"/>
      <c r="K72" s="50">
        <f t="shared" si="0"/>
        <v>0</v>
      </c>
      <c r="L72" s="51">
        <f t="shared" si="1"/>
        <v>0</v>
      </c>
      <c r="M72" s="49">
        <f t="shared" si="2"/>
        <v>0</v>
      </c>
      <c r="N72" s="49">
        <f t="shared" si="3"/>
        <v>0</v>
      </c>
      <c r="O72" s="49">
        <f t="shared" si="4"/>
        <v>0</v>
      </c>
      <c r="P72" s="50">
        <f t="shared" si="5"/>
        <v>0</v>
      </c>
      <c r="Q72" s="77" t="s">
        <v>47</v>
      </c>
    </row>
    <row r="73" spans="1:17" ht="22.5">
      <c r="A73" s="40">
        <v>59</v>
      </c>
      <c r="B73" s="28" t="s">
        <v>85</v>
      </c>
      <c r="C73" s="136" t="s">
        <v>308</v>
      </c>
      <c r="D73" s="132" t="s">
        <v>76</v>
      </c>
      <c r="E73" s="204">
        <v>26.8</v>
      </c>
      <c r="F73" s="138"/>
      <c r="G73" s="49"/>
      <c r="H73" s="49">
        <f t="shared" si="6"/>
        <v>0</v>
      </c>
      <c r="I73" s="135"/>
      <c r="J73" s="135"/>
      <c r="K73" s="50">
        <f t="shared" si="0"/>
        <v>0</v>
      </c>
      <c r="L73" s="51">
        <f t="shared" si="1"/>
        <v>0</v>
      </c>
      <c r="M73" s="49">
        <f t="shared" si="2"/>
        <v>0</v>
      </c>
      <c r="N73" s="49">
        <f t="shared" si="3"/>
        <v>0</v>
      </c>
      <c r="O73" s="49">
        <f t="shared" si="4"/>
        <v>0</v>
      </c>
      <c r="P73" s="50">
        <f t="shared" si="5"/>
        <v>0</v>
      </c>
      <c r="Q73" s="77" t="s">
        <v>47</v>
      </c>
    </row>
    <row r="74" spans="1:17" ht="22.5">
      <c r="A74" s="40">
        <v>60</v>
      </c>
      <c r="B74" s="28" t="s">
        <v>85</v>
      </c>
      <c r="C74" s="136" t="s">
        <v>302</v>
      </c>
      <c r="D74" s="132" t="s">
        <v>76</v>
      </c>
      <c r="E74" s="204">
        <v>8.8000000000000007</v>
      </c>
      <c r="F74" s="138"/>
      <c r="G74" s="49"/>
      <c r="H74" s="49">
        <f t="shared" si="6"/>
        <v>0</v>
      </c>
      <c r="I74" s="135"/>
      <c r="J74" s="135"/>
      <c r="K74" s="50">
        <f t="shared" si="0"/>
        <v>0</v>
      </c>
      <c r="L74" s="51">
        <f t="shared" si="1"/>
        <v>0</v>
      </c>
      <c r="M74" s="49">
        <f t="shared" si="2"/>
        <v>0</v>
      </c>
      <c r="N74" s="49">
        <f t="shared" si="3"/>
        <v>0</v>
      </c>
      <c r="O74" s="49">
        <f t="shared" si="4"/>
        <v>0</v>
      </c>
      <c r="P74" s="50">
        <f t="shared" si="5"/>
        <v>0</v>
      </c>
      <c r="Q74" s="77" t="s">
        <v>47</v>
      </c>
    </row>
    <row r="75" spans="1:17" ht="22.5">
      <c r="A75" s="40">
        <v>61</v>
      </c>
      <c r="B75" s="28" t="s">
        <v>85</v>
      </c>
      <c r="C75" s="136" t="s">
        <v>303</v>
      </c>
      <c r="D75" s="132" t="s">
        <v>76</v>
      </c>
      <c r="E75" s="204">
        <v>18</v>
      </c>
      <c r="F75" s="138"/>
      <c r="G75" s="49"/>
      <c r="H75" s="49">
        <f t="shared" si="6"/>
        <v>0</v>
      </c>
      <c r="I75" s="135"/>
      <c r="J75" s="135"/>
      <c r="K75" s="50">
        <f t="shared" si="0"/>
        <v>0</v>
      </c>
      <c r="L75" s="51">
        <f t="shared" si="1"/>
        <v>0</v>
      </c>
      <c r="M75" s="49">
        <f t="shared" si="2"/>
        <v>0</v>
      </c>
      <c r="N75" s="49">
        <f t="shared" si="3"/>
        <v>0</v>
      </c>
      <c r="O75" s="49">
        <f t="shared" si="4"/>
        <v>0</v>
      </c>
      <c r="P75" s="50">
        <f t="shared" si="5"/>
        <v>0</v>
      </c>
      <c r="Q75" s="77" t="s">
        <v>47</v>
      </c>
    </row>
    <row r="76" spans="1:17">
      <c r="A76" s="40">
        <v>62</v>
      </c>
      <c r="B76" s="92"/>
      <c r="C76" s="225" t="s">
        <v>98</v>
      </c>
      <c r="D76" s="28"/>
      <c r="E76" s="59"/>
      <c r="F76" s="51"/>
      <c r="G76" s="49"/>
      <c r="H76" s="49">
        <f t="shared" si="6"/>
        <v>0</v>
      </c>
      <c r="I76" s="49"/>
      <c r="J76" s="49"/>
      <c r="K76" s="50">
        <f t="shared" si="0"/>
        <v>0</v>
      </c>
      <c r="L76" s="51">
        <f t="shared" si="1"/>
        <v>0</v>
      </c>
      <c r="M76" s="49">
        <f t="shared" si="2"/>
        <v>0</v>
      </c>
      <c r="N76" s="49">
        <f t="shared" si="3"/>
        <v>0</v>
      </c>
      <c r="O76" s="49">
        <f t="shared" si="4"/>
        <v>0</v>
      </c>
      <c r="P76" s="50">
        <f t="shared" si="5"/>
        <v>0</v>
      </c>
      <c r="Q76" s="77"/>
    </row>
    <row r="77" spans="1:17" ht="22.5">
      <c r="A77" s="40">
        <v>63</v>
      </c>
      <c r="B77" s="28" t="s">
        <v>85</v>
      </c>
      <c r="C77" s="136" t="s">
        <v>99</v>
      </c>
      <c r="D77" s="228" t="s">
        <v>77</v>
      </c>
      <c r="E77" s="196">
        <v>1</v>
      </c>
      <c r="F77" s="138"/>
      <c r="G77" s="49"/>
      <c r="H77" s="49">
        <f t="shared" si="6"/>
        <v>0</v>
      </c>
      <c r="I77" s="135"/>
      <c r="J77" s="135"/>
      <c r="K77" s="50">
        <f t="shared" si="0"/>
        <v>0</v>
      </c>
      <c r="L77" s="51">
        <f t="shared" si="1"/>
        <v>0</v>
      </c>
      <c r="M77" s="49">
        <f t="shared" si="2"/>
        <v>0</v>
      </c>
      <c r="N77" s="49">
        <f t="shared" si="3"/>
        <v>0</v>
      </c>
      <c r="O77" s="49">
        <f t="shared" si="4"/>
        <v>0</v>
      </c>
      <c r="P77" s="50">
        <f t="shared" si="5"/>
        <v>0</v>
      </c>
      <c r="Q77" s="77" t="s">
        <v>47</v>
      </c>
    </row>
    <row r="78" spans="1:17" ht="45">
      <c r="A78" s="40">
        <v>64</v>
      </c>
      <c r="B78" s="28" t="s">
        <v>85</v>
      </c>
      <c r="C78" s="136" t="s">
        <v>100</v>
      </c>
      <c r="D78" s="228" t="s">
        <v>77</v>
      </c>
      <c r="E78" s="196">
        <v>1</v>
      </c>
      <c r="F78" s="138"/>
      <c r="G78" s="49"/>
      <c r="H78" s="49">
        <f>F78*G78</f>
        <v>0</v>
      </c>
      <c r="I78" s="135"/>
      <c r="J78" s="135"/>
      <c r="K78" s="50">
        <f t="shared" si="0"/>
        <v>0</v>
      </c>
      <c r="L78" s="51">
        <f t="shared" si="1"/>
        <v>0</v>
      </c>
      <c r="M78" s="49">
        <f>H78*E78</f>
        <v>0</v>
      </c>
      <c r="N78" s="49">
        <f t="shared" si="3"/>
        <v>0</v>
      </c>
      <c r="O78" s="49">
        <f t="shared" si="4"/>
        <v>0</v>
      </c>
      <c r="P78" s="50">
        <f t="shared" si="5"/>
        <v>0</v>
      </c>
      <c r="Q78" s="77" t="s">
        <v>47</v>
      </c>
    </row>
    <row r="79" spans="1:17">
      <c r="A79" s="40">
        <v>65</v>
      </c>
      <c r="B79" s="92"/>
      <c r="C79" s="225" t="s">
        <v>102</v>
      </c>
      <c r="D79" s="28"/>
      <c r="E79" s="59"/>
      <c r="F79" s="51"/>
      <c r="G79" s="49"/>
      <c r="H79" s="49">
        <f t="shared" si="6"/>
        <v>0</v>
      </c>
      <c r="I79" s="49"/>
      <c r="J79" s="49"/>
      <c r="K79" s="50">
        <f t="shared" si="0"/>
        <v>0</v>
      </c>
      <c r="L79" s="51">
        <f t="shared" si="1"/>
        <v>0</v>
      </c>
      <c r="M79" s="49">
        <f t="shared" si="2"/>
        <v>0</v>
      </c>
      <c r="N79" s="49">
        <f t="shared" si="3"/>
        <v>0</v>
      </c>
      <c r="O79" s="49">
        <f t="shared" si="4"/>
        <v>0</v>
      </c>
      <c r="P79" s="50">
        <f t="shared" si="5"/>
        <v>0</v>
      </c>
      <c r="Q79" s="77"/>
    </row>
    <row r="80" spans="1:17" ht="33.75">
      <c r="A80" s="40">
        <v>66</v>
      </c>
      <c r="B80" s="28" t="s">
        <v>85</v>
      </c>
      <c r="C80" s="229" t="s">
        <v>103</v>
      </c>
      <c r="D80" s="228" t="s">
        <v>77</v>
      </c>
      <c r="E80" s="230">
        <v>1</v>
      </c>
      <c r="F80" s="138"/>
      <c r="G80" s="49"/>
      <c r="H80" s="49">
        <f t="shared" si="6"/>
        <v>0</v>
      </c>
      <c r="I80" s="135"/>
      <c r="J80" s="135"/>
      <c r="K80" s="50">
        <f t="shared" si="0"/>
        <v>0</v>
      </c>
      <c r="L80" s="51">
        <f t="shared" si="1"/>
        <v>0</v>
      </c>
      <c r="M80" s="49">
        <f t="shared" si="2"/>
        <v>0</v>
      </c>
      <c r="N80" s="49">
        <f t="shared" si="3"/>
        <v>0</v>
      </c>
      <c r="O80" s="49">
        <f t="shared" si="4"/>
        <v>0</v>
      </c>
      <c r="P80" s="50">
        <f t="shared" si="5"/>
        <v>0</v>
      </c>
      <c r="Q80" s="77" t="s">
        <v>48</v>
      </c>
    </row>
    <row r="81" spans="1:17" ht="33.75">
      <c r="A81" s="40">
        <v>67</v>
      </c>
      <c r="B81" s="28" t="s">
        <v>85</v>
      </c>
      <c r="C81" s="229" t="s">
        <v>216</v>
      </c>
      <c r="D81" s="228" t="s">
        <v>77</v>
      </c>
      <c r="E81" s="230">
        <v>1</v>
      </c>
      <c r="F81" s="138"/>
      <c r="G81" s="49"/>
      <c r="H81" s="49">
        <f t="shared" si="6"/>
        <v>0</v>
      </c>
      <c r="I81" s="135"/>
      <c r="J81" s="135"/>
      <c r="K81" s="50">
        <f t="shared" si="0"/>
        <v>0</v>
      </c>
      <c r="L81" s="51">
        <f t="shared" si="1"/>
        <v>0</v>
      </c>
      <c r="M81" s="49">
        <f t="shared" si="2"/>
        <v>0</v>
      </c>
      <c r="N81" s="49">
        <f t="shared" si="3"/>
        <v>0</v>
      </c>
      <c r="O81" s="49">
        <f t="shared" si="4"/>
        <v>0</v>
      </c>
      <c r="P81" s="50">
        <f t="shared" si="5"/>
        <v>0</v>
      </c>
      <c r="Q81" s="77" t="s">
        <v>48</v>
      </c>
    </row>
    <row r="82" spans="1:17" ht="22.5">
      <c r="A82" s="40">
        <v>68</v>
      </c>
      <c r="B82" s="28" t="s">
        <v>85</v>
      </c>
      <c r="C82" s="229" t="s">
        <v>101</v>
      </c>
      <c r="D82" s="228" t="s">
        <v>77</v>
      </c>
      <c r="E82" s="230">
        <v>4</v>
      </c>
      <c r="F82" s="138"/>
      <c r="G82" s="49"/>
      <c r="H82" s="49">
        <f t="shared" si="6"/>
        <v>0</v>
      </c>
      <c r="I82" s="135"/>
      <c r="J82" s="135"/>
      <c r="K82" s="50">
        <f t="shared" si="0"/>
        <v>0</v>
      </c>
      <c r="L82" s="51">
        <f t="shared" si="1"/>
        <v>0</v>
      </c>
      <c r="M82" s="49">
        <f t="shared" si="2"/>
        <v>0</v>
      </c>
      <c r="N82" s="49">
        <f t="shared" si="3"/>
        <v>0</v>
      </c>
      <c r="O82" s="49">
        <f t="shared" si="4"/>
        <v>0</v>
      </c>
      <c r="P82" s="50">
        <f t="shared" si="5"/>
        <v>0</v>
      </c>
      <c r="Q82" s="77" t="s">
        <v>47</v>
      </c>
    </row>
    <row r="83" spans="1:17" ht="15" customHeight="1">
      <c r="A83" s="40">
        <v>69</v>
      </c>
      <c r="B83" s="92"/>
      <c r="C83" s="225" t="s">
        <v>104</v>
      </c>
      <c r="D83" s="28"/>
      <c r="E83" s="59"/>
      <c r="F83" s="51"/>
      <c r="G83" s="49"/>
      <c r="H83" s="49">
        <f t="shared" si="6"/>
        <v>0</v>
      </c>
      <c r="I83" s="49"/>
      <c r="J83" s="49"/>
      <c r="K83" s="50">
        <f t="shared" si="0"/>
        <v>0</v>
      </c>
      <c r="L83" s="51">
        <f t="shared" si="1"/>
        <v>0</v>
      </c>
      <c r="M83" s="49">
        <f t="shared" si="2"/>
        <v>0</v>
      </c>
      <c r="N83" s="49">
        <f t="shared" si="3"/>
        <v>0</v>
      </c>
      <c r="O83" s="49">
        <f t="shared" si="4"/>
        <v>0</v>
      </c>
      <c r="P83" s="50">
        <f t="shared" si="5"/>
        <v>0</v>
      </c>
      <c r="Q83" s="77"/>
    </row>
    <row r="84" spans="1:17" ht="22.5">
      <c r="A84" s="40">
        <v>70</v>
      </c>
      <c r="B84" s="28" t="s">
        <v>85</v>
      </c>
      <c r="C84" s="136" t="s">
        <v>105</v>
      </c>
      <c r="D84" s="132" t="s">
        <v>87</v>
      </c>
      <c r="E84" s="133">
        <v>16.8</v>
      </c>
      <c r="F84" s="138"/>
      <c r="G84" s="49"/>
      <c r="H84" s="49">
        <f t="shared" si="6"/>
        <v>0</v>
      </c>
      <c r="I84" s="135"/>
      <c r="J84" s="135"/>
      <c r="K84" s="50">
        <f t="shared" si="0"/>
        <v>0</v>
      </c>
      <c r="L84" s="51">
        <f t="shared" si="1"/>
        <v>0</v>
      </c>
      <c r="M84" s="49">
        <f t="shared" si="2"/>
        <v>0</v>
      </c>
      <c r="N84" s="49">
        <f t="shared" si="3"/>
        <v>0</v>
      </c>
      <c r="O84" s="49">
        <f t="shared" si="4"/>
        <v>0</v>
      </c>
      <c r="P84" s="50">
        <f t="shared" si="5"/>
        <v>0</v>
      </c>
      <c r="Q84" s="77" t="s">
        <v>48</v>
      </c>
    </row>
    <row r="85" spans="1:17" ht="33.75">
      <c r="A85" s="40">
        <v>71</v>
      </c>
      <c r="B85" s="28" t="s">
        <v>85</v>
      </c>
      <c r="C85" s="136" t="s">
        <v>309</v>
      </c>
      <c r="D85" s="132" t="s">
        <v>89</v>
      </c>
      <c r="E85" s="133">
        <v>84</v>
      </c>
      <c r="F85" s="138"/>
      <c r="G85" s="49"/>
      <c r="H85" s="49">
        <f t="shared" ref="H85:H88" si="24">F85*G85</f>
        <v>0</v>
      </c>
      <c r="I85" s="135"/>
      <c r="J85" s="135"/>
      <c r="K85" s="50">
        <f t="shared" ref="K85:K88" si="25">SUM(H85:J85)</f>
        <v>0</v>
      </c>
      <c r="L85" s="51">
        <f t="shared" ref="L85:L88" si="26">E85*F85</f>
        <v>0</v>
      </c>
      <c r="M85" s="49">
        <f t="shared" ref="M85:M88" si="27">H85*E85</f>
        <v>0</v>
      </c>
      <c r="N85" s="49">
        <f t="shared" ref="N85:N88" si="28">I85*E85</f>
        <v>0</v>
      </c>
      <c r="O85" s="49">
        <f t="shared" ref="O85:O88" si="29">J85*E85</f>
        <v>0</v>
      </c>
      <c r="P85" s="50">
        <f t="shared" ref="P85:P88" si="30">SUM(M85:O85)</f>
        <v>0</v>
      </c>
      <c r="Q85" s="77" t="s">
        <v>48</v>
      </c>
    </row>
    <row r="86" spans="1:17">
      <c r="A86" s="40">
        <v>72</v>
      </c>
      <c r="B86" s="28" t="s">
        <v>85</v>
      </c>
      <c r="C86" s="136" t="s">
        <v>310</v>
      </c>
      <c r="D86" s="132" t="s">
        <v>87</v>
      </c>
      <c r="E86" s="133">
        <v>16.8</v>
      </c>
      <c r="F86" s="138"/>
      <c r="G86" s="49"/>
      <c r="H86" s="49">
        <f t="shared" si="24"/>
        <v>0</v>
      </c>
      <c r="I86" s="135"/>
      <c r="J86" s="135"/>
      <c r="K86" s="50">
        <f t="shared" si="25"/>
        <v>0</v>
      </c>
      <c r="L86" s="51">
        <f t="shared" si="26"/>
        <v>0</v>
      </c>
      <c r="M86" s="49">
        <f t="shared" si="27"/>
        <v>0</v>
      </c>
      <c r="N86" s="49">
        <f t="shared" si="28"/>
        <v>0</v>
      </c>
      <c r="O86" s="49">
        <f t="shared" si="29"/>
        <v>0</v>
      </c>
      <c r="P86" s="50">
        <f t="shared" si="30"/>
        <v>0</v>
      </c>
      <c r="Q86" s="77" t="s">
        <v>48</v>
      </c>
    </row>
    <row r="87" spans="1:17" ht="22.5">
      <c r="A87" s="40">
        <v>73</v>
      </c>
      <c r="B87" s="28" t="s">
        <v>85</v>
      </c>
      <c r="C87" s="148" t="s">
        <v>296</v>
      </c>
      <c r="D87" s="132" t="s">
        <v>89</v>
      </c>
      <c r="E87" s="204">
        <v>6.7200000000000006</v>
      </c>
      <c r="F87" s="138"/>
      <c r="G87" s="49"/>
      <c r="H87" s="49">
        <f t="shared" si="24"/>
        <v>0</v>
      </c>
      <c r="I87" s="135"/>
      <c r="J87" s="135"/>
      <c r="K87" s="50">
        <f t="shared" si="25"/>
        <v>0</v>
      </c>
      <c r="L87" s="51">
        <f t="shared" si="26"/>
        <v>0</v>
      </c>
      <c r="M87" s="49">
        <f t="shared" si="27"/>
        <v>0</v>
      </c>
      <c r="N87" s="49">
        <f t="shared" si="28"/>
        <v>0</v>
      </c>
      <c r="O87" s="49">
        <f t="shared" si="29"/>
        <v>0</v>
      </c>
      <c r="P87" s="50">
        <f t="shared" si="30"/>
        <v>0</v>
      </c>
      <c r="Q87" s="77" t="s">
        <v>48</v>
      </c>
    </row>
    <row r="88" spans="1:17" ht="33.75">
      <c r="A88" s="40">
        <v>74</v>
      </c>
      <c r="B88" s="28" t="s">
        <v>85</v>
      </c>
      <c r="C88" s="136" t="s">
        <v>307</v>
      </c>
      <c r="D88" s="132" t="s">
        <v>89</v>
      </c>
      <c r="E88" s="204">
        <v>50.400000000000006</v>
      </c>
      <c r="F88" s="138"/>
      <c r="G88" s="49"/>
      <c r="H88" s="49">
        <f t="shared" si="24"/>
        <v>0</v>
      </c>
      <c r="I88" s="135"/>
      <c r="J88" s="135"/>
      <c r="K88" s="50">
        <f t="shared" si="25"/>
        <v>0</v>
      </c>
      <c r="L88" s="51">
        <f t="shared" si="26"/>
        <v>0</v>
      </c>
      <c r="M88" s="49">
        <f t="shared" si="27"/>
        <v>0</v>
      </c>
      <c r="N88" s="49">
        <f t="shared" si="28"/>
        <v>0</v>
      </c>
      <c r="O88" s="49">
        <f t="shared" si="29"/>
        <v>0</v>
      </c>
      <c r="P88" s="50">
        <f t="shared" si="30"/>
        <v>0</v>
      </c>
      <c r="Q88" s="77" t="s">
        <v>48</v>
      </c>
    </row>
    <row r="89" spans="1:17" ht="22.5">
      <c r="A89" s="40">
        <v>75</v>
      </c>
      <c r="B89" s="28" t="s">
        <v>85</v>
      </c>
      <c r="C89" s="136" t="s">
        <v>106</v>
      </c>
      <c r="D89" s="132" t="s">
        <v>87</v>
      </c>
      <c r="E89" s="133">
        <v>16.8</v>
      </c>
      <c r="F89" s="138"/>
      <c r="G89" s="49"/>
      <c r="H89" s="49">
        <f t="shared" si="6"/>
        <v>0</v>
      </c>
      <c r="I89" s="135"/>
      <c r="J89" s="135"/>
      <c r="K89" s="50">
        <f t="shared" ref="K89:K114" si="31">SUM(H89:J89)</f>
        <v>0</v>
      </c>
      <c r="L89" s="51">
        <f t="shared" ref="L89:L114" si="32">E89*F89</f>
        <v>0</v>
      </c>
      <c r="M89" s="49">
        <f t="shared" ref="M89:M114" si="33">H89*E89</f>
        <v>0</v>
      </c>
      <c r="N89" s="49">
        <f t="shared" ref="N89:N114" si="34">I89*E89</f>
        <v>0</v>
      </c>
      <c r="O89" s="49">
        <f t="shared" ref="O89:O114" si="35">J89*E89</f>
        <v>0</v>
      </c>
      <c r="P89" s="50">
        <f t="shared" ref="P89:P114" si="36">SUM(M89:O89)</f>
        <v>0</v>
      </c>
      <c r="Q89" s="77" t="s">
        <v>48</v>
      </c>
    </row>
    <row r="90" spans="1:17" ht="56.25">
      <c r="A90" s="40">
        <v>76</v>
      </c>
      <c r="B90" s="28" t="s">
        <v>85</v>
      </c>
      <c r="C90" s="136" t="s">
        <v>107</v>
      </c>
      <c r="D90" s="132" t="s">
        <v>87</v>
      </c>
      <c r="E90" s="133">
        <v>16.8</v>
      </c>
      <c r="F90" s="138"/>
      <c r="G90" s="49"/>
      <c r="H90" s="49">
        <f t="shared" ref="H90:H114" si="37">F90*G90</f>
        <v>0</v>
      </c>
      <c r="I90" s="135"/>
      <c r="J90" s="135"/>
      <c r="K90" s="50">
        <f t="shared" si="31"/>
        <v>0</v>
      </c>
      <c r="L90" s="51">
        <f t="shared" si="32"/>
        <v>0</v>
      </c>
      <c r="M90" s="49">
        <f t="shared" si="33"/>
        <v>0</v>
      </c>
      <c r="N90" s="49">
        <f t="shared" si="34"/>
        <v>0</v>
      </c>
      <c r="O90" s="49">
        <f t="shared" si="35"/>
        <v>0</v>
      </c>
      <c r="P90" s="50">
        <f t="shared" si="36"/>
        <v>0</v>
      </c>
      <c r="Q90" s="77" t="s">
        <v>48</v>
      </c>
    </row>
    <row r="91" spans="1:17" ht="67.5">
      <c r="A91" s="40">
        <v>77</v>
      </c>
      <c r="B91" s="28" t="s">
        <v>85</v>
      </c>
      <c r="C91" s="136" t="s">
        <v>108</v>
      </c>
      <c r="D91" s="132" t="s">
        <v>76</v>
      </c>
      <c r="E91" s="133">
        <v>16.8</v>
      </c>
      <c r="F91" s="138"/>
      <c r="G91" s="49"/>
      <c r="H91" s="49">
        <f t="shared" si="37"/>
        <v>0</v>
      </c>
      <c r="I91" s="135"/>
      <c r="J91" s="135"/>
      <c r="K91" s="50">
        <f t="shared" si="31"/>
        <v>0</v>
      </c>
      <c r="L91" s="51">
        <f t="shared" si="32"/>
        <v>0</v>
      </c>
      <c r="M91" s="49">
        <f t="shared" si="33"/>
        <v>0</v>
      </c>
      <c r="N91" s="49">
        <f t="shared" si="34"/>
        <v>0</v>
      </c>
      <c r="O91" s="49">
        <f t="shared" si="35"/>
        <v>0</v>
      </c>
      <c r="P91" s="50">
        <f t="shared" si="36"/>
        <v>0</v>
      </c>
      <c r="Q91" s="77" t="s">
        <v>48</v>
      </c>
    </row>
    <row r="92" spans="1:17" ht="45">
      <c r="A92" s="40">
        <v>78</v>
      </c>
      <c r="B92" s="28" t="s">
        <v>85</v>
      </c>
      <c r="C92" s="136" t="s">
        <v>109</v>
      </c>
      <c r="D92" s="132" t="s">
        <v>76</v>
      </c>
      <c r="E92" s="133">
        <v>23</v>
      </c>
      <c r="F92" s="138"/>
      <c r="G92" s="49"/>
      <c r="H92" s="49">
        <f t="shared" si="37"/>
        <v>0</v>
      </c>
      <c r="I92" s="135"/>
      <c r="J92" s="135"/>
      <c r="K92" s="50">
        <f t="shared" si="31"/>
        <v>0</v>
      </c>
      <c r="L92" s="51">
        <f t="shared" si="32"/>
        <v>0</v>
      </c>
      <c r="M92" s="49">
        <f t="shared" si="33"/>
        <v>0</v>
      </c>
      <c r="N92" s="49">
        <f t="shared" si="34"/>
        <v>0</v>
      </c>
      <c r="O92" s="49">
        <f t="shared" si="35"/>
        <v>0</v>
      </c>
      <c r="P92" s="50">
        <f t="shared" si="36"/>
        <v>0</v>
      </c>
      <c r="Q92" s="77" t="s">
        <v>48</v>
      </c>
    </row>
    <row r="93" spans="1:17" ht="22.5">
      <c r="A93" s="40">
        <v>79</v>
      </c>
      <c r="B93" s="28" t="s">
        <v>85</v>
      </c>
      <c r="C93" s="136" t="s">
        <v>374</v>
      </c>
      <c r="D93" s="132" t="s">
        <v>76</v>
      </c>
      <c r="E93" s="133">
        <v>14</v>
      </c>
      <c r="F93" s="138"/>
      <c r="G93" s="49"/>
      <c r="H93" s="49">
        <f t="shared" ref="H93" si="38">F93*G93</f>
        <v>0</v>
      </c>
      <c r="I93" s="135"/>
      <c r="J93" s="135"/>
      <c r="K93" s="50">
        <f t="shared" ref="K93" si="39">SUM(H93:J93)</f>
        <v>0</v>
      </c>
      <c r="L93" s="51">
        <f t="shared" ref="L93" si="40">E93*F93</f>
        <v>0</v>
      </c>
      <c r="M93" s="49">
        <f t="shared" ref="M93" si="41">H93*E93</f>
        <v>0</v>
      </c>
      <c r="N93" s="49">
        <f t="shared" ref="N93" si="42">I93*E93</f>
        <v>0</v>
      </c>
      <c r="O93" s="49">
        <f t="shared" ref="O93" si="43">J93*E93</f>
        <v>0</v>
      </c>
      <c r="P93" s="50">
        <f t="shared" ref="P93" si="44">SUM(M93:O93)</f>
        <v>0</v>
      </c>
      <c r="Q93" s="77" t="s">
        <v>48</v>
      </c>
    </row>
    <row r="94" spans="1:17">
      <c r="A94" s="40">
        <v>80</v>
      </c>
      <c r="B94" s="28" t="s">
        <v>85</v>
      </c>
      <c r="C94" s="136" t="s">
        <v>254</v>
      </c>
      <c r="D94" s="132" t="s">
        <v>87</v>
      </c>
      <c r="E94" s="133">
        <v>16.8</v>
      </c>
      <c r="F94" s="138"/>
      <c r="G94" s="49"/>
      <c r="H94" s="49">
        <f t="shared" si="37"/>
        <v>0</v>
      </c>
      <c r="I94" s="135"/>
      <c r="J94" s="135"/>
      <c r="K94" s="50">
        <f t="shared" si="31"/>
        <v>0</v>
      </c>
      <c r="L94" s="51">
        <f t="shared" si="32"/>
        <v>0</v>
      </c>
      <c r="M94" s="49">
        <f t="shared" si="33"/>
        <v>0</v>
      </c>
      <c r="N94" s="49">
        <f t="shared" si="34"/>
        <v>0</v>
      </c>
      <c r="O94" s="49">
        <f t="shared" si="35"/>
        <v>0</v>
      </c>
      <c r="P94" s="50">
        <f t="shared" si="36"/>
        <v>0</v>
      </c>
      <c r="Q94" s="77" t="s">
        <v>48</v>
      </c>
    </row>
    <row r="95" spans="1:17" ht="22.5">
      <c r="A95" s="40">
        <v>81</v>
      </c>
      <c r="B95" s="28" t="s">
        <v>85</v>
      </c>
      <c r="C95" s="136" t="s">
        <v>255</v>
      </c>
      <c r="D95" s="132" t="s">
        <v>87</v>
      </c>
      <c r="E95" s="133">
        <v>16.8</v>
      </c>
      <c r="F95" s="138"/>
      <c r="G95" s="49"/>
      <c r="H95" s="49">
        <f t="shared" si="37"/>
        <v>0</v>
      </c>
      <c r="I95" s="135"/>
      <c r="J95" s="135"/>
      <c r="K95" s="50">
        <f t="shared" si="31"/>
        <v>0</v>
      </c>
      <c r="L95" s="51">
        <f t="shared" ref="L95" si="45">E95*F95</f>
        <v>0</v>
      </c>
      <c r="M95" s="49">
        <f t="shared" ref="M95" si="46">H95*E95</f>
        <v>0</v>
      </c>
      <c r="N95" s="49">
        <f t="shared" ref="N95" si="47">I95*E95</f>
        <v>0</v>
      </c>
      <c r="O95" s="49">
        <f t="shared" ref="O95" si="48">J95*E95</f>
        <v>0</v>
      </c>
      <c r="P95" s="50">
        <f t="shared" ref="P95" si="49">SUM(M95:O95)</f>
        <v>0</v>
      </c>
      <c r="Q95" s="77" t="s">
        <v>48</v>
      </c>
    </row>
    <row r="96" spans="1:17" ht="22.5">
      <c r="A96" s="40">
        <v>82</v>
      </c>
      <c r="B96" s="92"/>
      <c r="C96" s="225" t="s">
        <v>311</v>
      </c>
      <c r="D96" s="28"/>
      <c r="E96" s="59"/>
      <c r="F96" s="51"/>
      <c r="G96" s="49"/>
      <c r="H96" s="49">
        <f t="shared" si="37"/>
        <v>0</v>
      </c>
      <c r="I96" s="49"/>
      <c r="J96" s="49"/>
      <c r="K96" s="50">
        <f t="shared" si="31"/>
        <v>0</v>
      </c>
      <c r="L96" s="51">
        <f t="shared" si="32"/>
        <v>0</v>
      </c>
      <c r="M96" s="49">
        <f t="shared" si="33"/>
        <v>0</v>
      </c>
      <c r="N96" s="49">
        <f t="shared" si="34"/>
        <v>0</v>
      </c>
      <c r="O96" s="49">
        <f t="shared" si="35"/>
        <v>0</v>
      </c>
      <c r="P96" s="50">
        <f t="shared" si="36"/>
        <v>0</v>
      </c>
      <c r="Q96" s="77"/>
    </row>
    <row r="97" spans="1:17" ht="33.75">
      <c r="A97" s="40">
        <v>83</v>
      </c>
      <c r="B97" s="28" t="s">
        <v>85</v>
      </c>
      <c r="C97" s="136" t="s">
        <v>256</v>
      </c>
      <c r="D97" s="132" t="s">
        <v>87</v>
      </c>
      <c r="E97" s="133">
        <v>230.47200000000004</v>
      </c>
      <c r="F97" s="138"/>
      <c r="G97" s="49"/>
      <c r="H97" s="49">
        <f t="shared" si="37"/>
        <v>0</v>
      </c>
      <c r="I97" s="135"/>
      <c r="J97" s="135"/>
      <c r="K97" s="50">
        <f t="shared" si="31"/>
        <v>0</v>
      </c>
      <c r="L97" s="51">
        <f t="shared" si="32"/>
        <v>0</v>
      </c>
      <c r="M97" s="49">
        <f t="shared" si="33"/>
        <v>0</v>
      </c>
      <c r="N97" s="49">
        <f t="shared" si="34"/>
        <v>0</v>
      </c>
      <c r="O97" s="49">
        <f t="shared" si="35"/>
        <v>0</v>
      </c>
      <c r="P97" s="50">
        <f t="shared" si="36"/>
        <v>0</v>
      </c>
      <c r="Q97" s="77" t="s">
        <v>47</v>
      </c>
    </row>
    <row r="98" spans="1:17" ht="45">
      <c r="A98" s="40">
        <v>84</v>
      </c>
      <c r="B98" s="28" t="s">
        <v>85</v>
      </c>
      <c r="C98" s="136" t="s">
        <v>377</v>
      </c>
      <c r="D98" s="132" t="s">
        <v>77</v>
      </c>
      <c r="E98" s="133">
        <v>9</v>
      </c>
      <c r="F98" s="138"/>
      <c r="G98" s="49"/>
      <c r="H98" s="49">
        <f t="shared" ref="H98" si="50">F98*G98</f>
        <v>0</v>
      </c>
      <c r="I98" s="135"/>
      <c r="J98" s="135"/>
      <c r="K98" s="50">
        <f t="shared" ref="K98" si="51">SUM(H98:J98)</f>
        <v>0</v>
      </c>
      <c r="L98" s="51">
        <f t="shared" ref="L98" si="52">E98*F98</f>
        <v>0</v>
      </c>
      <c r="M98" s="49">
        <f t="shared" ref="M98" si="53">H98*E98</f>
        <v>0</v>
      </c>
      <c r="N98" s="49">
        <f t="shared" ref="N98" si="54">I98*E98</f>
        <v>0</v>
      </c>
      <c r="O98" s="49">
        <f t="shared" ref="O98" si="55">J98*E98</f>
        <v>0</v>
      </c>
      <c r="P98" s="50">
        <f t="shared" ref="P98" si="56">SUM(M98:O98)</f>
        <v>0</v>
      </c>
      <c r="Q98" s="77" t="s">
        <v>47</v>
      </c>
    </row>
    <row r="99" spans="1:17" ht="33.75">
      <c r="A99" s="40">
        <v>85</v>
      </c>
      <c r="B99" s="28" t="s">
        <v>85</v>
      </c>
      <c r="C99" s="136" t="s">
        <v>378</v>
      </c>
      <c r="D99" s="132" t="s">
        <v>77</v>
      </c>
      <c r="E99" s="133">
        <v>9</v>
      </c>
      <c r="F99" s="138"/>
      <c r="G99" s="49"/>
      <c r="H99" s="49">
        <f t="shared" ref="H99" si="57">F99*G99</f>
        <v>0</v>
      </c>
      <c r="I99" s="135"/>
      <c r="J99" s="135"/>
      <c r="K99" s="50">
        <f t="shared" ref="K99" si="58">SUM(H99:J99)</f>
        <v>0</v>
      </c>
      <c r="L99" s="51">
        <f t="shared" ref="L99" si="59">E99*F99</f>
        <v>0</v>
      </c>
      <c r="M99" s="49">
        <f t="shared" ref="M99" si="60">H99*E99</f>
        <v>0</v>
      </c>
      <c r="N99" s="49">
        <f t="shared" ref="N99" si="61">I99*E99</f>
        <v>0</v>
      </c>
      <c r="O99" s="49">
        <f t="shared" ref="O99" si="62">J99*E99</f>
        <v>0</v>
      </c>
      <c r="P99" s="50">
        <f t="shared" ref="P99" si="63">SUM(M99:O99)</f>
        <v>0</v>
      </c>
      <c r="Q99" s="77" t="s">
        <v>47</v>
      </c>
    </row>
    <row r="100" spans="1:17" ht="33.75">
      <c r="A100" s="40">
        <v>86</v>
      </c>
      <c r="B100" s="28" t="s">
        <v>85</v>
      </c>
      <c r="C100" s="136" t="s">
        <v>381</v>
      </c>
      <c r="D100" s="132" t="s">
        <v>77</v>
      </c>
      <c r="E100" s="133">
        <v>9</v>
      </c>
      <c r="F100" s="138"/>
      <c r="G100" s="49"/>
      <c r="H100" s="49">
        <f t="shared" ref="H100:H101" si="64">F100*G100</f>
        <v>0</v>
      </c>
      <c r="I100" s="135"/>
      <c r="J100" s="135"/>
      <c r="K100" s="50">
        <f t="shared" ref="K100:K101" si="65">SUM(H100:J100)</f>
        <v>0</v>
      </c>
      <c r="L100" s="51">
        <f t="shared" ref="L100:L101" si="66">E100*F100</f>
        <v>0</v>
      </c>
      <c r="M100" s="49">
        <f t="shared" ref="M100:M101" si="67">H100*E100</f>
        <v>0</v>
      </c>
      <c r="N100" s="49">
        <f t="shared" ref="N100:N101" si="68">I100*E100</f>
        <v>0</v>
      </c>
      <c r="O100" s="49">
        <f t="shared" ref="O100:O101" si="69">J100*E100</f>
        <v>0</v>
      </c>
      <c r="P100" s="50">
        <f t="shared" ref="P100:P101" si="70">SUM(M100:O100)</f>
        <v>0</v>
      </c>
      <c r="Q100" s="77" t="s">
        <v>47</v>
      </c>
    </row>
    <row r="101" spans="1:17" ht="22.5">
      <c r="A101" s="40">
        <v>87</v>
      </c>
      <c r="B101" s="28" t="s">
        <v>85</v>
      </c>
      <c r="C101" s="136" t="s">
        <v>312</v>
      </c>
      <c r="D101" s="132" t="s">
        <v>89</v>
      </c>
      <c r="E101" s="133">
        <v>268.8</v>
      </c>
      <c r="F101" s="138"/>
      <c r="G101" s="49"/>
      <c r="H101" s="49">
        <f t="shared" si="64"/>
        <v>0</v>
      </c>
      <c r="I101" s="135"/>
      <c r="J101" s="135"/>
      <c r="K101" s="50">
        <f t="shared" si="65"/>
        <v>0</v>
      </c>
      <c r="L101" s="51">
        <f t="shared" si="66"/>
        <v>0</v>
      </c>
      <c r="M101" s="49">
        <f t="shared" si="67"/>
        <v>0</v>
      </c>
      <c r="N101" s="49">
        <f t="shared" si="68"/>
        <v>0</v>
      </c>
      <c r="O101" s="49">
        <f t="shared" si="69"/>
        <v>0</v>
      </c>
      <c r="P101" s="50">
        <f t="shared" si="70"/>
        <v>0</v>
      </c>
      <c r="Q101" s="77" t="s">
        <v>47</v>
      </c>
    </row>
    <row r="102" spans="1:17" ht="33.75">
      <c r="A102" s="40">
        <v>88</v>
      </c>
      <c r="B102" s="28" t="s">
        <v>85</v>
      </c>
      <c r="C102" s="136" t="s">
        <v>379</v>
      </c>
      <c r="D102" s="132" t="s">
        <v>89</v>
      </c>
      <c r="E102" s="133">
        <v>322.67199999999997</v>
      </c>
      <c r="F102" s="138"/>
      <c r="G102" s="49"/>
      <c r="H102" s="49">
        <f t="shared" si="37"/>
        <v>0</v>
      </c>
      <c r="I102" s="135"/>
      <c r="J102" s="135"/>
      <c r="K102" s="50">
        <f t="shared" si="31"/>
        <v>0</v>
      </c>
      <c r="L102" s="51">
        <f t="shared" si="32"/>
        <v>0</v>
      </c>
      <c r="M102" s="49">
        <f t="shared" si="33"/>
        <v>0</v>
      </c>
      <c r="N102" s="49">
        <f t="shared" si="34"/>
        <v>0</v>
      </c>
      <c r="O102" s="49">
        <f t="shared" si="35"/>
        <v>0</v>
      </c>
      <c r="P102" s="50">
        <f t="shared" si="36"/>
        <v>0</v>
      </c>
      <c r="Q102" s="77" t="s">
        <v>47</v>
      </c>
    </row>
    <row r="103" spans="1:17" ht="22.5">
      <c r="A103" s="40">
        <v>89</v>
      </c>
      <c r="B103" s="28" t="s">
        <v>85</v>
      </c>
      <c r="C103" s="136" t="s">
        <v>380</v>
      </c>
      <c r="D103" s="132" t="s">
        <v>338</v>
      </c>
      <c r="E103" s="133">
        <v>155.56860000000003</v>
      </c>
      <c r="F103" s="138"/>
      <c r="G103" s="49"/>
      <c r="H103" s="49">
        <f t="shared" si="37"/>
        <v>0</v>
      </c>
      <c r="I103" s="135"/>
      <c r="J103" s="135"/>
      <c r="K103" s="50">
        <f t="shared" si="31"/>
        <v>0</v>
      </c>
      <c r="L103" s="51">
        <f t="shared" si="32"/>
        <v>0</v>
      </c>
      <c r="M103" s="49">
        <f t="shared" si="33"/>
        <v>0</v>
      </c>
      <c r="N103" s="49">
        <f t="shared" si="34"/>
        <v>0</v>
      </c>
      <c r="O103" s="49">
        <f t="shared" si="35"/>
        <v>0</v>
      </c>
      <c r="P103" s="50">
        <f t="shared" si="36"/>
        <v>0</v>
      </c>
      <c r="Q103" s="77" t="s">
        <v>47</v>
      </c>
    </row>
    <row r="104" spans="1:17">
      <c r="A104" s="40">
        <v>90</v>
      </c>
      <c r="B104" s="28" t="s">
        <v>85</v>
      </c>
      <c r="C104" s="136" t="s">
        <v>313</v>
      </c>
      <c r="D104" s="132" t="s">
        <v>89</v>
      </c>
      <c r="E104" s="133">
        <v>299.61360000000008</v>
      </c>
      <c r="F104" s="138"/>
      <c r="G104" s="49"/>
      <c r="H104" s="49">
        <f t="shared" si="37"/>
        <v>0</v>
      </c>
      <c r="I104" s="135"/>
      <c r="J104" s="135"/>
      <c r="K104" s="50">
        <f t="shared" si="31"/>
        <v>0</v>
      </c>
      <c r="L104" s="51">
        <f t="shared" si="32"/>
        <v>0</v>
      </c>
      <c r="M104" s="49">
        <f t="shared" si="33"/>
        <v>0</v>
      </c>
      <c r="N104" s="49">
        <f t="shared" si="34"/>
        <v>0</v>
      </c>
      <c r="O104" s="49">
        <f t="shared" si="35"/>
        <v>0</v>
      </c>
      <c r="P104" s="50">
        <f t="shared" si="36"/>
        <v>0</v>
      </c>
      <c r="Q104" s="77" t="s">
        <v>47</v>
      </c>
    </row>
    <row r="105" spans="1:17">
      <c r="A105" s="40">
        <v>91</v>
      </c>
      <c r="B105" s="28" t="s">
        <v>85</v>
      </c>
      <c r="C105" s="136" t="s">
        <v>375</v>
      </c>
      <c r="D105" s="132" t="s">
        <v>89</v>
      </c>
      <c r="E105" s="133">
        <v>576.18000000000006</v>
      </c>
      <c r="F105" s="138"/>
      <c r="G105" s="49"/>
      <c r="H105" s="49">
        <f t="shared" si="37"/>
        <v>0</v>
      </c>
      <c r="I105" s="135"/>
      <c r="J105" s="135"/>
      <c r="K105" s="50">
        <f t="shared" ref="K105" si="71">SUM(H105:J105)</f>
        <v>0</v>
      </c>
      <c r="L105" s="51">
        <f t="shared" si="32"/>
        <v>0</v>
      </c>
      <c r="M105" s="49">
        <f t="shared" si="33"/>
        <v>0</v>
      </c>
      <c r="N105" s="49">
        <f t="shared" si="34"/>
        <v>0</v>
      </c>
      <c r="O105" s="49">
        <f t="shared" si="35"/>
        <v>0</v>
      </c>
      <c r="P105" s="50">
        <f t="shared" ref="P105" si="72">SUM(M105:O105)</f>
        <v>0</v>
      </c>
      <c r="Q105" s="77" t="s">
        <v>47</v>
      </c>
    </row>
    <row r="106" spans="1:17" ht="22.5">
      <c r="A106" s="40">
        <v>92</v>
      </c>
      <c r="B106" s="28" t="s">
        <v>85</v>
      </c>
      <c r="C106" s="136" t="s">
        <v>376</v>
      </c>
      <c r="D106" s="132" t="s">
        <v>338</v>
      </c>
      <c r="E106" s="133">
        <v>34.570800000000006</v>
      </c>
      <c r="F106" s="138"/>
      <c r="G106" s="49"/>
      <c r="H106" s="49">
        <f t="shared" si="37"/>
        <v>0</v>
      </c>
      <c r="I106" s="135"/>
      <c r="J106" s="135"/>
      <c r="K106" s="50">
        <f t="shared" si="31"/>
        <v>0</v>
      </c>
      <c r="L106" s="51">
        <f t="shared" si="32"/>
        <v>0</v>
      </c>
      <c r="M106" s="49">
        <f t="shared" si="33"/>
        <v>0</v>
      </c>
      <c r="N106" s="49">
        <f t="shared" si="34"/>
        <v>0</v>
      </c>
      <c r="O106" s="49">
        <f t="shared" si="35"/>
        <v>0</v>
      </c>
      <c r="P106" s="50">
        <f t="shared" si="36"/>
        <v>0</v>
      </c>
      <c r="Q106" s="77" t="s">
        <v>47</v>
      </c>
    </row>
    <row r="107" spans="1:17">
      <c r="A107" s="40">
        <v>93</v>
      </c>
      <c r="B107" s="92"/>
      <c r="C107" s="225" t="s">
        <v>110</v>
      </c>
      <c r="D107" s="28"/>
      <c r="E107" s="59"/>
      <c r="F107" s="51"/>
      <c r="G107" s="49"/>
      <c r="H107" s="49">
        <f t="shared" si="37"/>
        <v>0</v>
      </c>
      <c r="I107" s="49"/>
      <c r="J107" s="49"/>
      <c r="K107" s="50">
        <f t="shared" si="31"/>
        <v>0</v>
      </c>
      <c r="L107" s="51">
        <f t="shared" si="32"/>
        <v>0</v>
      </c>
      <c r="M107" s="49">
        <f t="shared" si="33"/>
        <v>0</v>
      </c>
      <c r="N107" s="49">
        <f t="shared" si="34"/>
        <v>0</v>
      </c>
      <c r="O107" s="49">
        <f t="shared" si="35"/>
        <v>0</v>
      </c>
      <c r="P107" s="50">
        <f t="shared" si="36"/>
        <v>0</v>
      </c>
      <c r="Q107" s="77"/>
    </row>
    <row r="108" spans="1:17" ht="22.5">
      <c r="A108" s="40">
        <v>94</v>
      </c>
      <c r="B108" s="28" t="s">
        <v>120</v>
      </c>
      <c r="C108" s="136" t="s">
        <v>111</v>
      </c>
      <c r="D108" s="132" t="s">
        <v>77</v>
      </c>
      <c r="E108" s="133">
        <v>36</v>
      </c>
      <c r="F108" s="138"/>
      <c r="G108" s="49"/>
      <c r="H108" s="49">
        <f t="shared" si="37"/>
        <v>0</v>
      </c>
      <c r="I108" s="135"/>
      <c r="J108" s="135"/>
      <c r="K108" s="50">
        <f t="shared" si="31"/>
        <v>0</v>
      </c>
      <c r="L108" s="51">
        <f t="shared" si="32"/>
        <v>0</v>
      </c>
      <c r="M108" s="49">
        <f t="shared" si="33"/>
        <v>0</v>
      </c>
      <c r="N108" s="49">
        <f t="shared" si="34"/>
        <v>0</v>
      </c>
      <c r="O108" s="49">
        <f t="shared" si="35"/>
        <v>0</v>
      </c>
      <c r="P108" s="50">
        <f t="shared" si="36"/>
        <v>0</v>
      </c>
      <c r="Q108" s="77" t="s">
        <v>47</v>
      </c>
    </row>
    <row r="109" spans="1:17">
      <c r="A109" s="40">
        <v>95</v>
      </c>
      <c r="B109" s="28" t="s">
        <v>120</v>
      </c>
      <c r="C109" s="136" t="s">
        <v>112</v>
      </c>
      <c r="D109" s="132" t="s">
        <v>78</v>
      </c>
      <c r="E109" s="133">
        <v>288</v>
      </c>
      <c r="F109" s="138"/>
      <c r="G109" s="49"/>
      <c r="H109" s="49">
        <f t="shared" si="37"/>
        <v>0</v>
      </c>
      <c r="I109" s="135"/>
      <c r="J109" s="135"/>
      <c r="K109" s="50">
        <f t="shared" si="31"/>
        <v>0</v>
      </c>
      <c r="L109" s="51">
        <f t="shared" si="32"/>
        <v>0</v>
      </c>
      <c r="M109" s="49">
        <f t="shared" si="33"/>
        <v>0</v>
      </c>
      <c r="N109" s="49">
        <f t="shared" si="34"/>
        <v>0</v>
      </c>
      <c r="O109" s="49">
        <f t="shared" si="35"/>
        <v>0</v>
      </c>
      <c r="P109" s="50">
        <f t="shared" si="36"/>
        <v>0</v>
      </c>
      <c r="Q109" s="77" t="s">
        <v>47</v>
      </c>
    </row>
    <row r="110" spans="1:17" ht="33.75">
      <c r="A110" s="40">
        <v>96</v>
      </c>
      <c r="B110" s="28" t="s">
        <v>120</v>
      </c>
      <c r="C110" s="136" t="s">
        <v>113</v>
      </c>
      <c r="D110" s="132" t="s">
        <v>77</v>
      </c>
      <c r="E110" s="133">
        <v>36</v>
      </c>
      <c r="F110" s="138"/>
      <c r="G110" s="49"/>
      <c r="H110" s="49">
        <f t="shared" si="37"/>
        <v>0</v>
      </c>
      <c r="I110" s="135"/>
      <c r="J110" s="135"/>
      <c r="K110" s="50">
        <f t="shared" si="31"/>
        <v>0</v>
      </c>
      <c r="L110" s="51">
        <f t="shared" si="32"/>
        <v>0</v>
      </c>
      <c r="M110" s="49">
        <f t="shared" si="33"/>
        <v>0</v>
      </c>
      <c r="N110" s="49">
        <f t="shared" si="34"/>
        <v>0</v>
      </c>
      <c r="O110" s="49">
        <f t="shared" si="35"/>
        <v>0</v>
      </c>
      <c r="P110" s="50">
        <f t="shared" si="36"/>
        <v>0</v>
      </c>
      <c r="Q110" s="77" t="s">
        <v>47</v>
      </c>
    </row>
    <row r="111" spans="1:17">
      <c r="A111" s="40">
        <v>97</v>
      </c>
      <c r="B111" s="28" t="s">
        <v>120</v>
      </c>
      <c r="C111" s="136" t="s">
        <v>334</v>
      </c>
      <c r="D111" s="132" t="s">
        <v>77</v>
      </c>
      <c r="E111" s="133">
        <v>1</v>
      </c>
      <c r="F111" s="138"/>
      <c r="G111" s="49"/>
      <c r="H111" s="49">
        <f t="shared" ref="H111" si="73">F111*G111</f>
        <v>0</v>
      </c>
      <c r="I111" s="135"/>
      <c r="J111" s="135"/>
      <c r="K111" s="50">
        <f t="shared" ref="K111" si="74">SUM(H111:J111)</f>
        <v>0</v>
      </c>
      <c r="L111" s="51">
        <f t="shared" ref="L111" si="75">E111*F111</f>
        <v>0</v>
      </c>
      <c r="M111" s="49">
        <f t="shared" ref="M111" si="76">H111*E111</f>
        <v>0</v>
      </c>
      <c r="N111" s="49">
        <f t="shared" ref="N111" si="77">I111*E111</f>
        <v>0</v>
      </c>
      <c r="O111" s="49">
        <f t="shared" ref="O111" si="78">J111*E111</f>
        <v>0</v>
      </c>
      <c r="P111" s="50">
        <f t="shared" ref="P111" si="79">SUM(M111:O111)</f>
        <v>0</v>
      </c>
      <c r="Q111" s="77" t="s">
        <v>47</v>
      </c>
    </row>
    <row r="112" spans="1:17">
      <c r="A112" s="40">
        <v>98</v>
      </c>
      <c r="B112" s="28" t="s">
        <v>120</v>
      </c>
      <c r="C112" s="136" t="s">
        <v>114</v>
      </c>
      <c r="D112" s="132" t="s">
        <v>76</v>
      </c>
      <c r="E112" s="133">
        <v>185</v>
      </c>
      <c r="F112" s="138"/>
      <c r="G112" s="49"/>
      <c r="H112" s="49">
        <f t="shared" si="37"/>
        <v>0</v>
      </c>
      <c r="I112" s="135"/>
      <c r="J112" s="135"/>
      <c r="K112" s="50">
        <f t="shared" si="31"/>
        <v>0</v>
      </c>
      <c r="L112" s="51">
        <f t="shared" si="32"/>
        <v>0</v>
      </c>
      <c r="M112" s="49">
        <f t="shared" si="33"/>
        <v>0</v>
      </c>
      <c r="N112" s="49">
        <f t="shared" si="34"/>
        <v>0</v>
      </c>
      <c r="O112" s="49">
        <f t="shared" si="35"/>
        <v>0</v>
      </c>
      <c r="P112" s="50">
        <f t="shared" si="36"/>
        <v>0</v>
      </c>
      <c r="Q112" s="77" t="s">
        <v>47</v>
      </c>
    </row>
    <row r="113" spans="1:17">
      <c r="A113" s="40">
        <v>99</v>
      </c>
      <c r="B113" s="28" t="s">
        <v>120</v>
      </c>
      <c r="C113" s="136" t="s">
        <v>115</v>
      </c>
      <c r="D113" s="132" t="s">
        <v>76</v>
      </c>
      <c r="E113" s="133">
        <v>550</v>
      </c>
      <c r="F113" s="138"/>
      <c r="G113" s="49"/>
      <c r="H113" s="49">
        <f t="shared" si="37"/>
        <v>0</v>
      </c>
      <c r="I113" s="135"/>
      <c r="J113" s="135"/>
      <c r="K113" s="50">
        <f t="shared" si="31"/>
        <v>0</v>
      </c>
      <c r="L113" s="51">
        <f t="shared" si="32"/>
        <v>0</v>
      </c>
      <c r="M113" s="49">
        <f t="shared" si="33"/>
        <v>0</v>
      </c>
      <c r="N113" s="49">
        <f t="shared" si="34"/>
        <v>0</v>
      </c>
      <c r="O113" s="49">
        <f t="shared" si="35"/>
        <v>0</v>
      </c>
      <c r="P113" s="50">
        <f t="shared" si="36"/>
        <v>0</v>
      </c>
      <c r="Q113" s="77" t="s">
        <v>47</v>
      </c>
    </row>
    <row r="114" spans="1:17" ht="23.25" thickBot="1">
      <c r="A114" s="183">
        <v>100</v>
      </c>
      <c r="B114" s="29" t="s">
        <v>120</v>
      </c>
      <c r="C114" s="174" t="s">
        <v>116</v>
      </c>
      <c r="D114" s="176" t="s">
        <v>76</v>
      </c>
      <c r="E114" s="205">
        <v>183.6</v>
      </c>
      <c r="F114" s="188"/>
      <c r="G114" s="189"/>
      <c r="H114" s="189">
        <f t="shared" si="37"/>
        <v>0</v>
      </c>
      <c r="I114" s="190"/>
      <c r="J114" s="190"/>
      <c r="K114" s="191">
        <f t="shared" si="31"/>
        <v>0</v>
      </c>
      <c r="L114" s="192">
        <f t="shared" si="32"/>
        <v>0</v>
      </c>
      <c r="M114" s="189">
        <f t="shared" si="33"/>
        <v>0</v>
      </c>
      <c r="N114" s="189">
        <f t="shared" si="34"/>
        <v>0</v>
      </c>
      <c r="O114" s="189">
        <f t="shared" si="35"/>
        <v>0</v>
      </c>
      <c r="P114" s="191">
        <f t="shared" si="36"/>
        <v>0</v>
      </c>
      <c r="Q114" s="77" t="s">
        <v>47</v>
      </c>
    </row>
    <row r="115" spans="1:17" ht="12" customHeight="1" thickBot="1">
      <c r="A115" s="325" t="s">
        <v>63</v>
      </c>
      <c r="B115" s="326"/>
      <c r="C115" s="326"/>
      <c r="D115" s="326"/>
      <c r="E115" s="326"/>
      <c r="F115" s="326"/>
      <c r="G115" s="326"/>
      <c r="H115" s="326"/>
      <c r="I115" s="326"/>
      <c r="J115" s="326"/>
      <c r="K115" s="327"/>
      <c r="L115" s="74">
        <f>SUM(L14:L114)</f>
        <v>0</v>
      </c>
      <c r="M115" s="75">
        <f>SUM(M14:M114)</f>
        <v>0</v>
      </c>
      <c r="N115" s="75">
        <f>SUM(N14:N114)</f>
        <v>0</v>
      </c>
      <c r="O115" s="75">
        <f>SUM(O14:O114)</f>
        <v>0</v>
      </c>
      <c r="P115" s="76">
        <f>SUM(P14:P114)</f>
        <v>0</v>
      </c>
    </row>
    <row r="116" spans="1:17">
      <c r="A116" s="20"/>
      <c r="B116" s="20"/>
      <c r="C116" s="20"/>
      <c r="D116" s="20"/>
      <c r="E116" s="20"/>
      <c r="F116" s="20"/>
      <c r="G116" s="20"/>
      <c r="H116" s="20"/>
      <c r="I116" s="20"/>
      <c r="J116" s="20"/>
      <c r="K116" s="20"/>
      <c r="L116" s="20"/>
      <c r="M116" s="20"/>
      <c r="N116" s="20"/>
      <c r="O116" s="20"/>
      <c r="P116" s="20"/>
    </row>
    <row r="117" spans="1:17">
      <c r="A117" s="20"/>
      <c r="B117" s="20"/>
      <c r="C117" s="20"/>
      <c r="D117" s="20"/>
      <c r="E117" s="20"/>
      <c r="F117" s="20"/>
      <c r="G117" s="20"/>
      <c r="H117" s="20"/>
      <c r="I117" s="20"/>
      <c r="J117" s="20"/>
      <c r="K117" s="20"/>
      <c r="L117" s="20"/>
      <c r="M117" s="20"/>
      <c r="N117" s="20"/>
      <c r="O117" s="20"/>
      <c r="P117" s="20"/>
    </row>
    <row r="118" spans="1:17">
      <c r="A118" s="1" t="s">
        <v>14</v>
      </c>
      <c r="B118" s="20"/>
      <c r="C118" s="328">
        <f>'Kops n'!C35:H35</f>
        <v>0</v>
      </c>
      <c r="D118" s="328"/>
      <c r="E118" s="328"/>
      <c r="F118" s="328"/>
      <c r="G118" s="328"/>
      <c r="H118" s="328"/>
      <c r="I118" s="20"/>
      <c r="J118" s="20"/>
      <c r="K118" s="20"/>
      <c r="L118" s="20"/>
      <c r="M118" s="20"/>
      <c r="N118" s="20"/>
      <c r="O118" s="20"/>
      <c r="P118" s="20"/>
    </row>
    <row r="119" spans="1:17">
      <c r="A119" s="20"/>
      <c r="B119" s="20"/>
      <c r="C119" s="248" t="s">
        <v>15</v>
      </c>
      <c r="D119" s="248"/>
      <c r="E119" s="248"/>
      <c r="F119" s="248"/>
      <c r="G119" s="248"/>
      <c r="H119" s="248"/>
      <c r="I119" s="20"/>
      <c r="J119" s="20"/>
      <c r="K119" s="20"/>
      <c r="L119" s="20"/>
      <c r="M119" s="20"/>
      <c r="N119" s="20"/>
      <c r="O119" s="20"/>
      <c r="P119" s="20"/>
    </row>
    <row r="120" spans="1:17">
      <c r="A120" s="20"/>
      <c r="B120" s="20"/>
      <c r="C120" s="20"/>
      <c r="D120" s="20"/>
      <c r="E120" s="20"/>
      <c r="F120" s="20"/>
      <c r="G120" s="20"/>
      <c r="H120" s="20"/>
      <c r="I120" s="20"/>
      <c r="J120" s="20"/>
      <c r="K120" s="20"/>
      <c r="L120" s="20"/>
      <c r="M120" s="20"/>
      <c r="N120" s="20"/>
      <c r="O120" s="20"/>
      <c r="P120" s="20"/>
    </row>
    <row r="121" spans="1:17">
      <c r="A121" s="294" t="str">
        <f>'Kops n'!A38:D38</f>
        <v>Tāme sastādīta 202_. gada __. _______</v>
      </c>
      <c r="B121" s="295"/>
      <c r="C121" s="295"/>
      <c r="D121" s="295"/>
      <c r="E121" s="20"/>
      <c r="F121" s="20"/>
      <c r="G121" s="20"/>
      <c r="H121" s="20"/>
      <c r="I121" s="20"/>
      <c r="J121" s="20"/>
      <c r="K121" s="20"/>
      <c r="L121" s="20"/>
      <c r="M121" s="20"/>
      <c r="N121" s="20"/>
      <c r="O121" s="20"/>
      <c r="P121" s="20"/>
    </row>
    <row r="122" spans="1:17">
      <c r="A122" s="20"/>
      <c r="B122" s="20"/>
      <c r="C122" s="20"/>
      <c r="D122" s="20"/>
      <c r="E122" s="20"/>
      <c r="F122" s="20"/>
      <c r="G122" s="20"/>
      <c r="H122" s="20"/>
      <c r="I122" s="20"/>
      <c r="J122" s="20"/>
      <c r="K122" s="20"/>
      <c r="L122" s="20"/>
      <c r="M122" s="20"/>
      <c r="N122" s="20"/>
      <c r="O122" s="20"/>
      <c r="P122" s="20"/>
    </row>
    <row r="123" spans="1:17">
      <c r="A123" s="1" t="s">
        <v>41</v>
      </c>
      <c r="B123" s="20"/>
      <c r="C123" s="328">
        <f>'Kops n'!C40:H40</f>
        <v>0</v>
      </c>
      <c r="D123" s="328"/>
      <c r="E123" s="328"/>
      <c r="F123" s="328"/>
      <c r="G123" s="328"/>
      <c r="H123" s="328"/>
      <c r="I123" s="20"/>
      <c r="J123" s="20"/>
      <c r="K123" s="20"/>
      <c r="L123" s="20"/>
      <c r="M123" s="20"/>
      <c r="N123" s="20"/>
      <c r="O123" s="20"/>
      <c r="P123" s="20"/>
    </row>
    <row r="124" spans="1:17">
      <c r="A124" s="20"/>
      <c r="B124" s="20"/>
      <c r="C124" s="248" t="s">
        <v>15</v>
      </c>
      <c r="D124" s="248"/>
      <c r="E124" s="248"/>
      <c r="F124" s="248"/>
      <c r="G124" s="248"/>
      <c r="H124" s="248"/>
      <c r="I124" s="20"/>
      <c r="J124" s="20"/>
      <c r="K124" s="20"/>
      <c r="L124" s="20"/>
      <c r="M124" s="20"/>
      <c r="N124" s="20"/>
      <c r="O124" s="20"/>
      <c r="P124" s="20"/>
    </row>
    <row r="125" spans="1:17">
      <c r="A125" s="20"/>
      <c r="B125" s="20"/>
      <c r="C125" s="20"/>
      <c r="D125" s="20"/>
      <c r="E125" s="20"/>
      <c r="F125" s="20"/>
      <c r="G125" s="20"/>
      <c r="H125" s="20"/>
      <c r="I125" s="20"/>
      <c r="J125" s="20"/>
      <c r="K125" s="20"/>
      <c r="L125" s="20"/>
      <c r="M125" s="20"/>
      <c r="N125" s="20"/>
      <c r="O125" s="20"/>
      <c r="P125" s="20"/>
    </row>
    <row r="126" spans="1:17">
      <c r="A126" s="103" t="s">
        <v>16</v>
      </c>
      <c r="B126" s="52"/>
      <c r="C126" s="115">
        <f>'Kops n'!C43</f>
        <v>0</v>
      </c>
      <c r="D126" s="52"/>
      <c r="E126" s="20"/>
      <c r="F126" s="20"/>
      <c r="G126" s="20"/>
      <c r="H126" s="20"/>
      <c r="I126" s="20"/>
      <c r="J126" s="20"/>
      <c r="K126" s="20"/>
      <c r="L126" s="20"/>
      <c r="M126" s="20"/>
      <c r="N126" s="20"/>
      <c r="O126" s="20"/>
      <c r="P126" s="20"/>
    </row>
    <row r="127" spans="1:17">
      <c r="A127" s="20"/>
      <c r="B127" s="20"/>
      <c r="C127" s="20"/>
      <c r="D127" s="20"/>
      <c r="E127" s="20"/>
      <c r="F127" s="20"/>
      <c r="G127" s="20"/>
      <c r="H127" s="20"/>
      <c r="I127" s="20"/>
      <c r="J127" s="20"/>
      <c r="K127" s="20"/>
      <c r="L127" s="20"/>
      <c r="M127" s="20"/>
      <c r="N127" s="20"/>
      <c r="O127" s="20"/>
      <c r="P127" s="20"/>
    </row>
  </sheetData>
  <mergeCells count="23">
    <mergeCell ref="C124:H124"/>
    <mergeCell ref="C4:I4"/>
    <mergeCell ref="F12:K12"/>
    <mergeCell ref="A9:F9"/>
    <mergeCell ref="J9:M9"/>
    <mergeCell ref="D8:L8"/>
    <mergeCell ref="A115:K115"/>
    <mergeCell ref="C118:H118"/>
    <mergeCell ref="C119:H119"/>
    <mergeCell ref="A121:D121"/>
    <mergeCell ref="C123:H123"/>
    <mergeCell ref="N9:O9"/>
    <mergeCell ref="A12:A13"/>
    <mergeCell ref="B12:B13"/>
    <mergeCell ref="C12:C13"/>
    <mergeCell ref="D12:D13"/>
    <mergeCell ref="E12:E13"/>
    <mergeCell ref="L12:P12"/>
    <mergeCell ref="C2:I2"/>
    <mergeCell ref="C3:I3"/>
    <mergeCell ref="D5:L5"/>
    <mergeCell ref="D6:L6"/>
    <mergeCell ref="D7:L7"/>
  </mergeCells>
  <phoneticPr fontId="8" type="noConversion"/>
  <conditionalFormatting sqref="A14:B114 I14:J114 Q14:Q114 F46:G52 C48:C51">
    <cfRule type="cellIs" dxfId="258" priority="27" operator="equal">
      <formula>0</formula>
    </cfRule>
  </conditionalFormatting>
  <conditionalFormatting sqref="A9:F9">
    <cfRule type="containsText" dxfId="257" priority="427" operator="containsText" text="Tāme sastādīta  20__. gada tirgus cenās, pamatojoties uz ___ daļas rasējumiem">
      <formula>NOT(ISERROR(SEARCH("Tāme sastādīta  20__. gada tirgus cenās, pamatojoties uz ___ daļas rasējumiem",A9)))</formula>
    </cfRule>
  </conditionalFormatting>
  <conditionalFormatting sqref="A115:K115">
    <cfRule type="containsText" dxfId="256" priority="412" operator="containsText" text="Tiešās izmaksas kopā, t. sk. darba devēja sociālais nodoklis __.__% ">
      <formula>NOT(ISERROR(SEARCH("Tiešās izmaksas kopā, t. sk. darba devēja sociālais nodoklis __.__% ",A115)))</formula>
    </cfRule>
  </conditionalFormatting>
  <conditionalFormatting sqref="C18">
    <cfRule type="cellIs" dxfId="255" priority="38" operator="equal">
      <formula>0</formula>
    </cfRule>
  </conditionalFormatting>
  <conditionalFormatting sqref="C24:C29">
    <cfRule type="cellIs" dxfId="254" priority="26" operator="equal">
      <formula>0</formula>
    </cfRule>
  </conditionalFormatting>
  <conditionalFormatting sqref="C33">
    <cfRule type="cellIs" dxfId="253" priority="33" operator="equal">
      <formula>0</formula>
    </cfRule>
  </conditionalFormatting>
  <conditionalFormatting sqref="C36">
    <cfRule type="cellIs" dxfId="252" priority="32" operator="equal">
      <formula>0</formula>
    </cfRule>
  </conditionalFormatting>
  <conditionalFormatting sqref="C38:C43">
    <cfRule type="cellIs" dxfId="251" priority="28" operator="equal">
      <formula>0</formula>
    </cfRule>
  </conditionalFormatting>
  <conditionalFormatting sqref="C46">
    <cfRule type="cellIs" dxfId="250" priority="4" operator="equal">
      <formula>0</formula>
    </cfRule>
  </conditionalFormatting>
  <conditionalFormatting sqref="C54">
    <cfRule type="cellIs" dxfId="249" priority="147" operator="equal">
      <formula>0</formula>
    </cfRule>
  </conditionalFormatting>
  <conditionalFormatting sqref="C56:C62">
    <cfRule type="cellIs" dxfId="248" priority="19" operator="equal">
      <formula>0</formula>
    </cfRule>
  </conditionalFormatting>
  <conditionalFormatting sqref="C84:C88">
    <cfRule type="cellIs" dxfId="247" priority="6" operator="equal">
      <formula>0</formula>
    </cfRule>
  </conditionalFormatting>
  <conditionalFormatting sqref="C104:C105">
    <cfRule type="cellIs" dxfId="246" priority="1" operator="equal">
      <formula>0</formula>
    </cfRule>
  </conditionalFormatting>
  <conditionalFormatting sqref="C14:G14 C20:G20 C32:G32 C35:G35 C53:G53 C79:G79 C83:G83 C96:G96 C107:G107">
    <cfRule type="cellIs" dxfId="245" priority="417" operator="equal">
      <formula>0</formula>
    </cfRule>
  </conditionalFormatting>
  <conditionalFormatting sqref="C45:G45">
    <cfRule type="cellIs" dxfId="244" priority="5" operator="equal">
      <formula>0</formula>
    </cfRule>
  </conditionalFormatting>
  <conditionalFormatting sqref="C66:G76">
    <cfRule type="cellIs" dxfId="243" priority="15" operator="equal">
      <formula>0</formula>
    </cfRule>
  </conditionalFormatting>
  <conditionalFormatting sqref="C118:H118">
    <cfRule type="cellIs" dxfId="242" priority="420" operator="equal">
      <formula>0</formula>
    </cfRule>
  </conditionalFormatting>
  <conditionalFormatting sqref="C123:H123">
    <cfRule type="cellIs" dxfId="241" priority="421" operator="equal">
      <formula>0</formula>
    </cfRule>
  </conditionalFormatting>
  <conditionalFormatting sqref="C2:I2">
    <cfRule type="cellIs" dxfId="240" priority="426" operator="equal">
      <formula>0</formula>
    </cfRule>
  </conditionalFormatting>
  <conditionalFormatting sqref="C4:I4">
    <cfRule type="cellIs" dxfId="239" priority="418" operator="equal">
      <formula>0</formula>
    </cfRule>
  </conditionalFormatting>
  <conditionalFormatting sqref="D1">
    <cfRule type="cellIs" dxfId="238" priority="414" operator="equal">
      <formula>0</formula>
    </cfRule>
  </conditionalFormatting>
  <conditionalFormatting sqref="D87:G88">
    <cfRule type="cellIs" dxfId="237" priority="7" operator="equal">
      <formula>0</formula>
    </cfRule>
  </conditionalFormatting>
  <conditionalFormatting sqref="D5:L8 H14:H114 K14:P114">
    <cfRule type="cellIs" dxfId="236" priority="415" operator="equal">
      <formula>0</formula>
    </cfRule>
  </conditionalFormatting>
  <conditionalFormatting sqref="E77:G78">
    <cfRule type="cellIs" dxfId="235" priority="101" operator="equal">
      <formula>0</formula>
    </cfRule>
  </conditionalFormatting>
  <conditionalFormatting sqref="F15:G19">
    <cfRule type="cellIs" dxfId="234" priority="183" operator="equal">
      <formula>0</formula>
    </cfRule>
  </conditionalFormatting>
  <conditionalFormatting sqref="F21:G31">
    <cfRule type="cellIs" dxfId="233" priority="25" operator="equal">
      <formula>0</formula>
    </cfRule>
  </conditionalFormatting>
  <conditionalFormatting sqref="F33:G34">
    <cfRule type="cellIs" dxfId="232" priority="158" operator="equal">
      <formula>0</formula>
    </cfRule>
  </conditionalFormatting>
  <conditionalFormatting sqref="F36:G44">
    <cfRule type="cellIs" dxfId="231" priority="151" operator="equal">
      <formula>0</formula>
    </cfRule>
  </conditionalFormatting>
  <conditionalFormatting sqref="F54:G65">
    <cfRule type="cellIs" dxfId="230" priority="133" operator="equal">
      <formula>0</formula>
    </cfRule>
  </conditionalFormatting>
  <conditionalFormatting sqref="F80:G82">
    <cfRule type="cellIs" dxfId="229" priority="94" operator="equal">
      <formula>0</formula>
    </cfRule>
  </conditionalFormatting>
  <conditionalFormatting sqref="F84:G86">
    <cfRule type="cellIs" dxfId="228" priority="13" operator="equal">
      <formula>0</formula>
    </cfRule>
  </conditionalFormatting>
  <conditionalFormatting sqref="F89:G95">
    <cfRule type="cellIs" dxfId="227" priority="430" operator="equal">
      <formula>0</formula>
    </cfRule>
  </conditionalFormatting>
  <conditionalFormatting sqref="F97:G106">
    <cfRule type="cellIs" dxfId="226" priority="2" operator="equal">
      <formula>0</formula>
    </cfRule>
  </conditionalFormatting>
  <conditionalFormatting sqref="F108:G114">
    <cfRule type="cellIs" dxfId="225" priority="44" operator="equal">
      <formula>0</formula>
    </cfRule>
  </conditionalFormatting>
  <conditionalFormatting sqref="L115:P115">
    <cfRule type="cellIs" dxfId="224" priority="419" operator="equal">
      <formula>0</formula>
    </cfRule>
  </conditionalFormatting>
  <conditionalFormatting sqref="N9:O9">
    <cfRule type="cellIs" dxfId="223" priority="429" operator="equal">
      <formula>0</formula>
    </cfRule>
  </conditionalFormatting>
  <dataValidations count="1">
    <dataValidation type="list" allowBlank="1" showInputMessage="1" showErrorMessage="1" sqref="Q14:Q114" xr:uid="{96EB30D8-7ECD-40A1-8337-C3D38FB50E71}">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23" operator="containsText" id="{EB1478B1-7CEE-4166-B5AA-31180DE08C6C}">
            <xm:f>NOT(ISERROR(SEARCH("Tāme sastādīta ____. gada ___. ______________",A121)))</xm:f>
            <xm:f>"Tāme sastādīta ____. gada ___. ______________"</xm:f>
            <x14:dxf>
              <font>
                <color auto="1"/>
              </font>
              <fill>
                <patternFill>
                  <bgColor rgb="FFC6EFCE"/>
                </patternFill>
              </fill>
            </x14:dxf>
          </x14:cfRule>
          <xm:sqref>A121</xm:sqref>
        </x14:conditionalFormatting>
        <x14:conditionalFormatting xmlns:xm="http://schemas.microsoft.com/office/excel/2006/main">
          <x14:cfRule type="containsText" priority="422" operator="containsText" id="{CB0C9649-3F63-46F2-A291-D15D80BFBF7C}">
            <xm:f>NOT(ISERROR(SEARCH("Sertifikāta Nr. _________________________________",A126)))</xm:f>
            <xm:f>"Sertifikāta Nr. _________________________________"</xm:f>
            <x14:dxf>
              <font>
                <color auto="1"/>
              </font>
              <fill>
                <patternFill>
                  <bgColor rgb="FFC6EFCE"/>
                </patternFill>
              </fill>
            </x14:dxf>
          </x14:cfRule>
          <xm:sqref>A126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FE27E-A573-4C69-904D-1B1E48BA28EA}">
  <sheetPr codeName="Sheet14">
    <tabColor rgb="FFFFFF00"/>
  </sheetPr>
  <dimension ref="A1:P114"/>
  <sheetViews>
    <sheetView topLeftCell="A37" workbookViewId="0">
      <selection activeCell="P102" sqref="P10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'3a+c+n'!D1</f>
        <v>3</v>
      </c>
      <c r="E1" s="26"/>
      <c r="F1" s="26"/>
      <c r="G1" s="26"/>
      <c r="H1" s="26"/>
      <c r="I1" s="26"/>
      <c r="J1" s="26"/>
      <c r="N1" s="30"/>
      <c r="O1" s="31"/>
      <c r="P1" s="32"/>
    </row>
    <row r="2" spans="1:16">
      <c r="A2" s="33"/>
      <c r="B2" s="33"/>
      <c r="C2" s="316" t="str">
        <f>'3a+c+n'!C2:I2</f>
        <v>Fasādes</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P102</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27">
        <f>IF($C$4="Attiecināmās izmaksas",IF('3a+c+n'!$Q14="A",'3a+c+n'!B14,0),0)</f>
        <v>0</v>
      </c>
      <c r="C14" s="27">
        <f>IF($C$4="Attiecināmās izmaksas",IF('3a+c+n'!$Q14="A",'3a+c+n'!C14,0),0)</f>
        <v>0</v>
      </c>
      <c r="D14" s="27">
        <f>IF($C$4="Attiecināmās izmaksas",IF('3a+c+n'!$Q14="A",'3a+c+n'!D14,0),0)</f>
        <v>0</v>
      </c>
      <c r="E14" s="162"/>
      <c r="F14" s="79"/>
      <c r="G14" s="27">
        <f>IF($C$4="Attiecināmās izmaksas",IF('3a+c+n'!$Q14="A",'3a+c+n'!G14,0),0)</f>
        <v>0</v>
      </c>
      <c r="H14" s="27">
        <f>IF($C$4="Attiecināmās izmaksas",IF('3a+c+n'!$Q14="A",'3a+c+n'!H14,0),0)</f>
        <v>0</v>
      </c>
      <c r="I14" s="27"/>
      <c r="J14" s="27"/>
      <c r="K14" s="162">
        <f>IF($C$4="Attiecināmās izmaksas",IF('3a+c+n'!$Q14="A",'3a+c+n'!K14,0),0)</f>
        <v>0</v>
      </c>
      <c r="L14" s="79">
        <f>IF($C$4="Attiecināmās izmaksas",IF('3a+c+n'!$Q14="A",'3a+c+n'!L14,0),0)</f>
        <v>0</v>
      </c>
      <c r="M14" s="27">
        <f>IF($C$4="Attiecināmās izmaksas",IF('3a+c+n'!$Q14="A",'3a+c+n'!M14,0),0)</f>
        <v>0</v>
      </c>
      <c r="N14" s="27">
        <f>IF($C$4="Attiecināmās izmaksas",IF('3a+c+n'!$Q14="A",'3a+c+n'!N14,0),0)</f>
        <v>0</v>
      </c>
      <c r="O14" s="27">
        <f>IF($C$4="Attiecināmās izmaksas",IF('3a+c+n'!$Q14="A",'3a+c+n'!O14,0),0)</f>
        <v>0</v>
      </c>
      <c r="P14" s="57">
        <f>IF($C$4="Attiecināmās izmaksas",IF('3a+c+n'!$Q14="A",'3a+c+n'!P14,0),0)</f>
        <v>0</v>
      </c>
    </row>
    <row r="15" spans="1:16" ht="22.5">
      <c r="A15" s="64">
        <f>IF(P15=0,0,IF(COUNTBLANK(P15)=1,0,COUNTA($P$14:P15)))</f>
        <v>0</v>
      </c>
      <c r="B15" s="28" t="str">
        <f>IF($C$4="Attiecināmās izmaksas",IF('3a+c+n'!$Q15="A",'3a+c+n'!B15,0),0)</f>
        <v>13-00000</v>
      </c>
      <c r="C15" s="28" t="str">
        <f>IF($C$4="Attiecināmās izmaksas",IF('3a+c+n'!$Q15="A",'3a+c+n'!C15,0),0)</f>
        <v>Pamatu atrakšana ~ 1,2 m dziļumā (nogāzes leņķis ne stāvāks par 50°) izņemot gala fasādes</v>
      </c>
      <c r="D15" s="28" t="str">
        <f>IF($C$4="Attiecināmās izmaksas",IF('3a+c+n'!$Q15="A",'3a+c+n'!D15,0),0)</f>
        <v>m3</v>
      </c>
      <c r="E15" s="147"/>
      <c r="F15" s="81"/>
      <c r="G15" s="28">
        <f>IF($C$4="Attiecināmās izmaksas",IF('3a+c+n'!$Q15="A",'3a+c+n'!G15,0),0)</f>
        <v>0</v>
      </c>
      <c r="H15" s="28">
        <f>IF($C$4="Attiecināmās izmaksas",IF('3a+c+n'!$Q15="A",'3a+c+n'!H15,0),0)</f>
        <v>0</v>
      </c>
      <c r="I15" s="28"/>
      <c r="J15" s="28"/>
      <c r="K15" s="147">
        <f>IF($C$4="Attiecināmās izmaksas",IF('3a+c+n'!$Q15="A",'3a+c+n'!K15,0),0)</f>
        <v>0</v>
      </c>
      <c r="L15" s="81">
        <f>IF($C$4="Attiecināmās izmaksas",IF('3a+c+n'!$Q15="A",'3a+c+n'!L15,0),0)</f>
        <v>0</v>
      </c>
      <c r="M15" s="28">
        <f>IF($C$4="Attiecināmās izmaksas",IF('3a+c+n'!$Q15="A",'3a+c+n'!M15,0),0)</f>
        <v>0</v>
      </c>
      <c r="N15" s="28">
        <f>IF($C$4="Attiecināmās izmaksas",IF('3a+c+n'!$Q15="A",'3a+c+n'!N15,0),0)</f>
        <v>0</v>
      </c>
      <c r="O15" s="28">
        <f>IF($C$4="Attiecināmās izmaksas",IF('3a+c+n'!$Q15="A",'3a+c+n'!O15,0),0)</f>
        <v>0</v>
      </c>
      <c r="P15" s="59">
        <f>IF($C$4="Attiecināmās izmaksas",IF('3a+c+n'!$Q15="A",'3a+c+n'!P15,0),0)</f>
        <v>0</v>
      </c>
    </row>
    <row r="16" spans="1:16" ht="22.5">
      <c r="A16" s="64">
        <f>IF(P16=0,0,IF(COUNTBLANK(P16)=1,0,COUNTA($P$14:P16)))</f>
        <v>0</v>
      </c>
      <c r="B16" s="28" t="str">
        <f>IF($C$4="Attiecināmās izmaksas",IF('3a+c+n'!$Q16="A",'3a+c+n'!B16,0),0)</f>
        <v>13-00000</v>
      </c>
      <c r="C16" s="28" t="str">
        <f>IF($C$4="Attiecināmās izmaksas",IF('3a+c+n'!$Q16="A",'3a+c+n'!C16,0),0)</f>
        <v>Esošo pagrabu logu daļēja aizmūrēšana ar keramzīta blokiem</v>
      </c>
      <c r="D16" s="28" t="str">
        <f>IF($C$4="Attiecināmās izmaksas",IF('3a+c+n'!$Q16="A",'3a+c+n'!D16,0),0)</f>
        <v>m2</v>
      </c>
      <c r="E16" s="147"/>
      <c r="F16" s="81"/>
      <c r="G16" s="28">
        <f>IF($C$4="Attiecināmās izmaksas",IF('3a+c+n'!$Q16="A",'3a+c+n'!G16,0),0)</f>
        <v>0</v>
      </c>
      <c r="H16" s="28">
        <f>IF($C$4="Attiecināmās izmaksas",IF('3a+c+n'!$Q16="A",'3a+c+n'!H16,0),0)</f>
        <v>0</v>
      </c>
      <c r="I16" s="28"/>
      <c r="J16" s="28"/>
      <c r="K16" s="147">
        <f>IF($C$4="Attiecināmās izmaksas",IF('3a+c+n'!$Q16="A",'3a+c+n'!K16,0),0)</f>
        <v>0</v>
      </c>
      <c r="L16" s="81">
        <f>IF($C$4="Attiecināmās izmaksas",IF('3a+c+n'!$Q16="A",'3a+c+n'!L16,0),0)</f>
        <v>0</v>
      </c>
      <c r="M16" s="28">
        <f>IF($C$4="Attiecināmās izmaksas",IF('3a+c+n'!$Q16="A",'3a+c+n'!M16,0),0)</f>
        <v>0</v>
      </c>
      <c r="N16" s="28">
        <f>IF($C$4="Attiecināmās izmaksas",IF('3a+c+n'!$Q16="A",'3a+c+n'!N16,0),0)</f>
        <v>0</v>
      </c>
      <c r="O16" s="28">
        <f>IF($C$4="Attiecināmās izmaksas",IF('3a+c+n'!$Q16="A",'3a+c+n'!O16,0),0)</f>
        <v>0</v>
      </c>
      <c r="P16" s="59">
        <f>IF($C$4="Attiecināmās izmaksas",IF('3a+c+n'!$Q16="A",'3a+c+n'!P16,0),0)</f>
        <v>0</v>
      </c>
    </row>
    <row r="17" spans="1:16" ht="45">
      <c r="A17" s="64">
        <f>IF(P17=0,0,IF(COUNTBLANK(P17)=1,0,COUNTA($P$14:P17)))</f>
        <v>0</v>
      </c>
      <c r="B17" s="28" t="str">
        <f>IF($C$4="Attiecināmās izmaksas",IF('3a+c+n'!$Q17="A",'3a+c+n'!B17,0),0)</f>
        <v>13-00000</v>
      </c>
      <c r="C17" s="28" t="str">
        <f>IF($C$4="Attiecināmās izmaksas",IF('3a+c+n'!$Q17="A",'3a+c+n'!C17,0),0)</f>
        <v>Pamatu (h=1,2m) un cokola (h=1 m) attīrīšana no bojātā un atslāņotā apmetuma un augsnes paliekām, esošā, nodrupušā apmetuma nokalšana, izņemot gala fasādes</v>
      </c>
      <c r="D17" s="28" t="str">
        <f>IF($C$4="Attiecināmās izmaksas",IF('3a+c+n'!$Q17="A",'3a+c+n'!D17,0),0)</f>
        <v>m2</v>
      </c>
      <c r="E17" s="147"/>
      <c r="F17" s="81"/>
      <c r="G17" s="28">
        <f>IF($C$4="Attiecināmās izmaksas",IF('3a+c+n'!$Q17="A",'3a+c+n'!G17,0),0)</f>
        <v>0</v>
      </c>
      <c r="H17" s="28">
        <f>IF($C$4="Attiecināmās izmaksas",IF('3a+c+n'!$Q17="A",'3a+c+n'!H17,0),0)</f>
        <v>0</v>
      </c>
      <c r="I17" s="28"/>
      <c r="J17" s="28"/>
      <c r="K17" s="147">
        <f>IF($C$4="Attiecināmās izmaksas",IF('3a+c+n'!$Q17="A",'3a+c+n'!K17,0),0)</f>
        <v>0</v>
      </c>
      <c r="L17" s="81">
        <f>IF($C$4="Attiecināmās izmaksas",IF('3a+c+n'!$Q17="A",'3a+c+n'!L17,0),0)</f>
        <v>0</v>
      </c>
      <c r="M17" s="28">
        <f>IF($C$4="Attiecināmās izmaksas",IF('3a+c+n'!$Q17="A",'3a+c+n'!M17,0),0)</f>
        <v>0</v>
      </c>
      <c r="N17" s="28">
        <f>IF($C$4="Attiecināmās izmaksas",IF('3a+c+n'!$Q17="A",'3a+c+n'!N17,0),0)</f>
        <v>0</v>
      </c>
      <c r="O17" s="28">
        <f>IF($C$4="Attiecināmās izmaksas",IF('3a+c+n'!$Q17="A",'3a+c+n'!O17,0),0)</f>
        <v>0</v>
      </c>
      <c r="P17" s="59">
        <f>IF($C$4="Attiecināmās izmaksas",IF('3a+c+n'!$Q17="A",'3a+c+n'!P17,0),0)</f>
        <v>0</v>
      </c>
    </row>
    <row r="18" spans="1:16" ht="33.75">
      <c r="A18" s="64">
        <f>IF(P18=0,0,IF(COUNTBLANK(P18)=1,0,COUNTA($P$14:P18)))</f>
        <v>0</v>
      </c>
      <c r="B18" s="28" t="str">
        <f>IF($C$4="Attiecināmās izmaksas",IF('3a+c+n'!$Q18="A",'3a+c+n'!B18,0),0)</f>
        <v>13-00000</v>
      </c>
      <c r="C18" s="28" t="str">
        <f>IF($C$4="Attiecināmās izmaksas",IF('3a+c+n'!$Q18="A",'3a+c+n'!C18,0),0)</f>
        <v>Pamatu un cokola virsmas izlīdzināšana ievērojot 20mm/m līdzenumu, izmantojot grunti SAKRET BG vai ekvivlentu un javu SAKRET PM super vai ekvivalentu.</v>
      </c>
      <c r="D18" s="28" t="str">
        <f>IF($C$4="Attiecināmās izmaksas",IF('3a+c+n'!$Q18="A",'3a+c+n'!D18,0),0)</f>
        <v>m2</v>
      </c>
      <c r="E18" s="147"/>
      <c r="F18" s="81"/>
      <c r="G18" s="28">
        <f>IF($C$4="Attiecināmās izmaksas",IF('3a+c+n'!$Q18="A",'3a+c+n'!G18,0),0)</f>
        <v>0</v>
      </c>
      <c r="H18" s="28">
        <f>IF($C$4="Attiecināmās izmaksas",IF('3a+c+n'!$Q18="A",'3a+c+n'!H18,0),0)</f>
        <v>0</v>
      </c>
      <c r="I18" s="28"/>
      <c r="J18" s="28"/>
      <c r="K18" s="147">
        <f>IF($C$4="Attiecināmās izmaksas",IF('3a+c+n'!$Q18="A",'3a+c+n'!K18,0),0)</f>
        <v>0</v>
      </c>
      <c r="L18" s="81">
        <f>IF($C$4="Attiecināmās izmaksas",IF('3a+c+n'!$Q18="A",'3a+c+n'!L18,0),0)</f>
        <v>0</v>
      </c>
      <c r="M18" s="28">
        <f>IF($C$4="Attiecināmās izmaksas",IF('3a+c+n'!$Q18="A",'3a+c+n'!M18,0),0)</f>
        <v>0</v>
      </c>
      <c r="N18" s="28">
        <f>IF($C$4="Attiecināmās izmaksas",IF('3a+c+n'!$Q18="A",'3a+c+n'!N18,0),0)</f>
        <v>0</v>
      </c>
      <c r="O18" s="28">
        <f>IF($C$4="Attiecināmās izmaksas",IF('3a+c+n'!$Q18="A",'3a+c+n'!O18,0),0)</f>
        <v>0</v>
      </c>
      <c r="P18" s="59">
        <f>IF($C$4="Attiecināmās izmaksas",IF('3a+c+n'!$Q18="A",'3a+c+n'!P18,0),0)</f>
        <v>0</v>
      </c>
    </row>
    <row r="19" spans="1:16" ht="22.5">
      <c r="A19" s="64">
        <f>IF(P19=0,0,IF(COUNTBLANK(P19)=1,0,COUNTA($P$14:P19)))</f>
        <v>0</v>
      </c>
      <c r="B19" s="28" t="str">
        <f>IF($C$4="Attiecināmās izmaksas",IF('3a+c+n'!$Q19="A",'3a+c+n'!B19,0),0)</f>
        <v>13-00000</v>
      </c>
      <c r="C19" s="28" t="str">
        <f>IF($C$4="Attiecināmās izmaksas",IF('3a+c+n'!$Q19="A",'3a+c+n'!C19,0),0)</f>
        <v>Lietus ūdens revīzijas pārvietošana t.sk. lietus ūdens revīzija, arējās kanalizācias caurules</v>
      </c>
      <c r="D19" s="28" t="str">
        <f>IF($C$4="Attiecināmās izmaksas",IF('3a+c+n'!$Q19="A",'3a+c+n'!D19,0),0)</f>
        <v>Kompl</v>
      </c>
      <c r="E19" s="147"/>
      <c r="F19" s="81"/>
      <c r="G19" s="28">
        <f>IF($C$4="Attiecināmās izmaksas",IF('3a+c+n'!$Q19="A",'3a+c+n'!G19,0),0)</f>
        <v>0</v>
      </c>
      <c r="H19" s="28">
        <f>IF($C$4="Attiecināmās izmaksas",IF('3a+c+n'!$Q19="A",'3a+c+n'!H19,0),0)</f>
        <v>0</v>
      </c>
      <c r="I19" s="28"/>
      <c r="J19" s="28"/>
      <c r="K19" s="147">
        <f>IF($C$4="Attiecināmās izmaksas",IF('3a+c+n'!$Q19="A",'3a+c+n'!K19,0),0)</f>
        <v>0</v>
      </c>
      <c r="L19" s="81">
        <f>IF($C$4="Attiecināmās izmaksas",IF('3a+c+n'!$Q19="A",'3a+c+n'!L19,0),0)</f>
        <v>0</v>
      </c>
      <c r="M19" s="28">
        <f>IF($C$4="Attiecināmās izmaksas",IF('3a+c+n'!$Q19="A",'3a+c+n'!M19,0),0)</f>
        <v>0</v>
      </c>
      <c r="N19" s="28">
        <f>IF($C$4="Attiecināmās izmaksas",IF('3a+c+n'!$Q19="A",'3a+c+n'!N19,0),0)</f>
        <v>0</v>
      </c>
      <c r="O19" s="28">
        <f>IF($C$4="Attiecināmās izmaksas",IF('3a+c+n'!$Q19="A",'3a+c+n'!O19,0),0)</f>
        <v>0</v>
      </c>
      <c r="P19" s="59">
        <f>IF($C$4="Attiecināmās izmaksas",IF('3a+c+n'!$Q19="A",'3a+c+n'!P19,0),0)</f>
        <v>0</v>
      </c>
    </row>
    <row r="20" spans="1:16">
      <c r="A20" s="64">
        <f>IF(P20=0,0,IF(COUNTBLANK(P20)=1,0,COUNTA($P$14:P20)))</f>
        <v>0</v>
      </c>
      <c r="B20" s="28">
        <f>IF($C$4="Attiecināmās izmaksas",IF('3a+c+n'!$Q20="A",'3a+c+n'!B20,0),0)</f>
        <v>0</v>
      </c>
      <c r="C20" s="28">
        <f>IF($C$4="Attiecināmās izmaksas",IF('3a+c+n'!$Q20="A",'3a+c+n'!C20,0),0)</f>
        <v>0</v>
      </c>
      <c r="D20" s="28">
        <f>IF($C$4="Attiecināmās izmaksas",IF('3a+c+n'!$Q20="A",'3a+c+n'!D20,0),0)</f>
        <v>0</v>
      </c>
      <c r="E20" s="147"/>
      <c r="F20" s="81"/>
      <c r="G20" s="28">
        <f>IF($C$4="Attiecināmās izmaksas",IF('3a+c+n'!$Q20="A",'3a+c+n'!G20,0),0)</f>
        <v>0</v>
      </c>
      <c r="H20" s="28">
        <f>IF($C$4="Attiecināmās izmaksas",IF('3a+c+n'!$Q20="A",'3a+c+n'!H20,0),0)</f>
        <v>0</v>
      </c>
      <c r="I20" s="28"/>
      <c r="J20" s="28"/>
      <c r="K20" s="147">
        <f>IF($C$4="Attiecināmās izmaksas",IF('3a+c+n'!$Q20="A",'3a+c+n'!K20,0),0)</f>
        <v>0</v>
      </c>
      <c r="L20" s="81">
        <f>IF($C$4="Attiecināmās izmaksas",IF('3a+c+n'!$Q20="A",'3a+c+n'!L20,0),0)</f>
        <v>0</v>
      </c>
      <c r="M20" s="28">
        <f>IF($C$4="Attiecināmās izmaksas",IF('3a+c+n'!$Q20="A",'3a+c+n'!M20,0),0)</f>
        <v>0</v>
      </c>
      <c r="N20" s="28">
        <f>IF($C$4="Attiecināmās izmaksas",IF('3a+c+n'!$Q20="A",'3a+c+n'!N20,0),0)</f>
        <v>0</v>
      </c>
      <c r="O20" s="28">
        <f>IF($C$4="Attiecināmās izmaksas",IF('3a+c+n'!$Q20="A",'3a+c+n'!O20,0),0)</f>
        <v>0</v>
      </c>
      <c r="P20" s="59">
        <f>IF($C$4="Attiecināmās izmaksas",IF('3a+c+n'!$Q20="A",'3a+c+n'!P20,0),0)</f>
        <v>0</v>
      </c>
    </row>
    <row r="21" spans="1:16" ht="22.5">
      <c r="A21" s="64">
        <f>IF(P21=0,0,IF(COUNTBLANK(P21)=1,0,COUNTA($P$14:P21)))</f>
        <v>0</v>
      </c>
      <c r="B21" s="28" t="str">
        <f>IF($C$4="Attiecināmās izmaksas",IF('3a+c+n'!$Q21="A",'3a+c+n'!B21,0),0)</f>
        <v>13-00000</v>
      </c>
      <c r="C21" s="28" t="str">
        <f>IF($C$4="Attiecināmās izmaksas",IF('3a+c+n'!$Q21="A",'3a+c+n'!C21,0),0)</f>
        <v>Cokola un pamatu virsmas hidroizolēšana ar SAKRET TCM vai ekvivalentu</v>
      </c>
      <c r="D21" s="28" t="str">
        <f>IF($C$4="Attiecināmās izmaksas",IF('3a+c+n'!$Q21="A",'3a+c+n'!D21,0),0)</f>
        <v>kg</v>
      </c>
      <c r="E21" s="147"/>
      <c r="F21" s="81"/>
      <c r="G21" s="28">
        <f>IF($C$4="Attiecināmās izmaksas",IF('3a+c+n'!$Q21="A",'3a+c+n'!G21,0),0)</f>
        <v>0</v>
      </c>
      <c r="H21" s="28">
        <f>IF($C$4="Attiecināmās izmaksas",IF('3a+c+n'!$Q21="A",'3a+c+n'!H21,0),0)</f>
        <v>0</v>
      </c>
      <c r="I21" s="28"/>
      <c r="J21" s="28"/>
      <c r="K21" s="147">
        <f>IF($C$4="Attiecināmās izmaksas",IF('3a+c+n'!$Q21="A",'3a+c+n'!K21,0),0)</f>
        <v>0</v>
      </c>
      <c r="L21" s="81">
        <f>IF($C$4="Attiecināmās izmaksas",IF('3a+c+n'!$Q21="A",'3a+c+n'!L21,0),0)</f>
        <v>0</v>
      </c>
      <c r="M21" s="28">
        <f>IF($C$4="Attiecināmās izmaksas",IF('3a+c+n'!$Q21="A",'3a+c+n'!M21,0),0)</f>
        <v>0</v>
      </c>
      <c r="N21" s="28">
        <f>IF($C$4="Attiecināmās izmaksas",IF('3a+c+n'!$Q21="A",'3a+c+n'!N21,0),0)</f>
        <v>0</v>
      </c>
      <c r="O21" s="28">
        <f>IF($C$4="Attiecināmās izmaksas",IF('3a+c+n'!$Q21="A",'3a+c+n'!O21,0),0)</f>
        <v>0</v>
      </c>
      <c r="P21" s="59">
        <f>IF($C$4="Attiecināmās izmaksas",IF('3a+c+n'!$Q21="A",'3a+c+n'!P21,0),0)</f>
        <v>0</v>
      </c>
    </row>
    <row r="22" spans="1:16" ht="22.5">
      <c r="A22" s="64">
        <f>IF(P22=0,0,IF(COUNTBLANK(P22)=1,0,COUNTA($P$14:P22)))</f>
        <v>0</v>
      </c>
      <c r="B22" s="28" t="str">
        <f>IF($C$4="Attiecināmās izmaksas",IF('3a+c+n'!$Q22="A",'3a+c+n'!B22,0),0)</f>
        <v>13-00000</v>
      </c>
      <c r="C22" s="28" t="str">
        <f>IF($C$4="Attiecināmās izmaksas",IF('3a+c+n'!$Q22="A",'3a+c+n'!C22,0),0)</f>
        <v>Siltumizolācijas materiāla stiprināšana ar līmjavu SAKRET BAK vai ekvivalentu</v>
      </c>
      <c r="D22" s="28" t="str">
        <f>IF($C$4="Attiecināmās izmaksas",IF('3a+c+n'!$Q22="A",'3a+c+n'!D22,0),0)</f>
        <v>kg</v>
      </c>
      <c r="E22" s="147"/>
      <c r="F22" s="81"/>
      <c r="G22" s="28">
        <f>IF($C$4="Attiecināmās izmaksas",IF('3a+c+n'!$Q22="A",'3a+c+n'!G22,0),0)</f>
        <v>0</v>
      </c>
      <c r="H22" s="28">
        <f>IF($C$4="Attiecināmās izmaksas",IF('3a+c+n'!$Q22="A",'3a+c+n'!H22,0),0)</f>
        <v>0</v>
      </c>
      <c r="I22" s="28"/>
      <c r="J22" s="28"/>
      <c r="K22" s="147">
        <f>IF($C$4="Attiecināmās izmaksas",IF('3a+c+n'!$Q22="A",'3a+c+n'!K22,0),0)</f>
        <v>0</v>
      </c>
      <c r="L22" s="81">
        <f>IF($C$4="Attiecināmās izmaksas",IF('3a+c+n'!$Q22="A",'3a+c+n'!L22,0),0)</f>
        <v>0</v>
      </c>
      <c r="M22" s="28">
        <f>IF($C$4="Attiecināmās izmaksas",IF('3a+c+n'!$Q22="A",'3a+c+n'!M22,0),0)</f>
        <v>0</v>
      </c>
      <c r="N22" s="28">
        <f>IF($C$4="Attiecināmās izmaksas",IF('3a+c+n'!$Q22="A",'3a+c+n'!N22,0),0)</f>
        <v>0</v>
      </c>
      <c r="O22" s="28">
        <f>IF($C$4="Attiecināmās izmaksas",IF('3a+c+n'!$Q22="A",'3a+c+n'!O22,0),0)</f>
        <v>0</v>
      </c>
      <c r="P22" s="59">
        <f>IF($C$4="Attiecināmās izmaksas",IF('3a+c+n'!$Q22="A",'3a+c+n'!P22,0),0)</f>
        <v>0</v>
      </c>
    </row>
    <row r="23" spans="1:16" ht="33.75">
      <c r="A23" s="64">
        <f>IF(P23=0,0,IF(COUNTBLANK(P23)=1,0,COUNTA($P$14:P23)))</f>
        <v>0</v>
      </c>
      <c r="B23" s="28" t="str">
        <f>IF($C$4="Attiecināmās izmaksas",IF('3a+c+n'!$Q23="A",'3a+c+n'!B23,0),0)</f>
        <v>13-00000</v>
      </c>
      <c r="C23" s="28" t="str">
        <f>IF($C$4="Attiecināmās izmaksas",IF('3a+c+n'!$Q23="A",'3a+c+n'!C23,0),0)</f>
        <v xml:space="preserve">Putupolistirola plākšņu TENAPORS Extra EPS 150 (Tenax) vai ekvivalentu (λ&lt;=0,034 W/(mK)) montāža. B=100mm </v>
      </c>
      <c r="D23" s="28" t="str">
        <f>IF($C$4="Attiecināmās izmaksas",IF('3a+c+n'!$Q23="A",'3a+c+n'!D23,0),0)</f>
        <v>m2</v>
      </c>
      <c r="E23" s="147"/>
      <c r="F23" s="81"/>
      <c r="G23" s="28">
        <f>IF($C$4="Attiecināmās izmaksas",IF('3a+c+n'!$Q23="A",'3a+c+n'!G23,0),0)</f>
        <v>0</v>
      </c>
      <c r="H23" s="28">
        <f>IF($C$4="Attiecināmās izmaksas",IF('3a+c+n'!$Q23="A",'3a+c+n'!H23,0),0)</f>
        <v>0</v>
      </c>
      <c r="I23" s="28"/>
      <c r="J23" s="28"/>
      <c r="K23" s="147">
        <f>IF($C$4="Attiecināmās izmaksas",IF('3a+c+n'!$Q23="A",'3a+c+n'!K23,0),0)</f>
        <v>0</v>
      </c>
      <c r="L23" s="81">
        <f>IF($C$4="Attiecināmās izmaksas",IF('3a+c+n'!$Q23="A",'3a+c+n'!L23,0),0)</f>
        <v>0</v>
      </c>
      <c r="M23" s="28">
        <f>IF($C$4="Attiecināmās izmaksas",IF('3a+c+n'!$Q23="A",'3a+c+n'!M23,0),0)</f>
        <v>0</v>
      </c>
      <c r="N23" s="28">
        <f>IF($C$4="Attiecināmās izmaksas",IF('3a+c+n'!$Q23="A",'3a+c+n'!N23,0),0)</f>
        <v>0</v>
      </c>
      <c r="O23" s="28">
        <f>IF($C$4="Attiecināmās izmaksas",IF('3a+c+n'!$Q23="A",'3a+c+n'!O23,0),0)</f>
        <v>0</v>
      </c>
      <c r="P23" s="59">
        <f>IF($C$4="Attiecināmās izmaksas",IF('3a+c+n'!$Q23="A",'3a+c+n'!P23,0),0)</f>
        <v>0</v>
      </c>
    </row>
    <row r="24" spans="1:16" ht="22.5">
      <c r="A24" s="64">
        <f>IF(P24=0,0,IF(COUNTBLANK(P24)=1,0,COUNTA($P$14:P24)))</f>
        <v>0</v>
      </c>
      <c r="B24" s="28" t="str">
        <f>IF($C$4="Attiecināmās izmaksas",IF('3a+c+n'!$Q24="A",'3a+c+n'!B24,0),0)</f>
        <v>13-00000</v>
      </c>
      <c r="C24" s="28" t="str">
        <f>IF($C$4="Attiecināmās izmaksas",IF('3a+c+n'!$Q24="A",'3a+c+n'!C24,0),0)</f>
        <v>Armējošā slāņa iestrāde ar javas kārtu SAKRET BAK vai ekvivalentu - 2 kārtās</v>
      </c>
      <c r="D24" s="28" t="str">
        <f>IF($C$4="Attiecināmās izmaksas",IF('3a+c+n'!$Q24="A",'3a+c+n'!D24,0),0)</f>
        <v>kg</v>
      </c>
      <c r="E24" s="147"/>
      <c r="F24" s="81"/>
      <c r="G24" s="28">
        <f>IF($C$4="Attiecināmās izmaksas",IF('3a+c+n'!$Q24="A",'3a+c+n'!G24,0),0)</f>
        <v>0</v>
      </c>
      <c r="H24" s="28">
        <f>IF($C$4="Attiecināmās izmaksas",IF('3a+c+n'!$Q24="A",'3a+c+n'!H24,0),0)</f>
        <v>0</v>
      </c>
      <c r="I24" s="28"/>
      <c r="J24" s="28"/>
      <c r="K24" s="147">
        <f>IF($C$4="Attiecināmās izmaksas",IF('3a+c+n'!$Q24="A",'3a+c+n'!K24,0),0)</f>
        <v>0</v>
      </c>
      <c r="L24" s="81">
        <f>IF($C$4="Attiecināmās izmaksas",IF('3a+c+n'!$Q24="A",'3a+c+n'!L24,0),0)</f>
        <v>0</v>
      </c>
      <c r="M24" s="28">
        <f>IF($C$4="Attiecināmās izmaksas",IF('3a+c+n'!$Q24="A",'3a+c+n'!M24,0),0)</f>
        <v>0</v>
      </c>
      <c r="N24" s="28">
        <f>IF($C$4="Attiecināmās izmaksas",IF('3a+c+n'!$Q24="A",'3a+c+n'!N24,0),0)</f>
        <v>0</v>
      </c>
      <c r="O24" s="28">
        <f>IF($C$4="Attiecināmās izmaksas",IF('3a+c+n'!$Q24="A",'3a+c+n'!O24,0),0)</f>
        <v>0</v>
      </c>
      <c r="P24" s="59">
        <f>IF($C$4="Attiecināmās izmaksas",IF('3a+c+n'!$Q24="A",'3a+c+n'!P24,0),0)</f>
        <v>0</v>
      </c>
    </row>
    <row r="25" spans="1:16" ht="22.5">
      <c r="A25" s="64">
        <f>IF(P25=0,0,IF(COUNTBLANK(P25)=1,0,COUNTA($P$14:P25)))</f>
        <v>0</v>
      </c>
      <c r="B25" s="28" t="str">
        <f>IF($C$4="Attiecināmās izmaksas",IF('3a+c+n'!$Q25="A",'3a+c+n'!B25,0),0)</f>
        <v>13-00000</v>
      </c>
      <c r="C25" s="28" t="str">
        <f>IF($C$4="Attiecināmās izmaksas",IF('3a+c+n'!$Q25="A",'3a+c+n'!C25,0),0)</f>
        <v>Stiklušķiedras siets SSA-1363-160 160 g/m² - 2 kārtās</v>
      </c>
      <c r="D25" s="28" t="str">
        <f>IF($C$4="Attiecināmās izmaksas",IF('3a+c+n'!$Q25="A",'3a+c+n'!D25,0),0)</f>
        <v>m2</v>
      </c>
      <c r="E25" s="147"/>
      <c r="F25" s="81"/>
      <c r="G25" s="28">
        <f>IF($C$4="Attiecināmās izmaksas",IF('3a+c+n'!$Q25="A",'3a+c+n'!G25,0),0)</f>
        <v>0</v>
      </c>
      <c r="H25" s="28">
        <f>IF($C$4="Attiecināmās izmaksas",IF('3a+c+n'!$Q25="A",'3a+c+n'!H25,0),0)</f>
        <v>0</v>
      </c>
      <c r="I25" s="28"/>
      <c r="J25" s="28"/>
      <c r="K25" s="147">
        <f>IF($C$4="Attiecināmās izmaksas",IF('3a+c+n'!$Q25="A",'3a+c+n'!K25,0),0)</f>
        <v>0</v>
      </c>
      <c r="L25" s="81">
        <f>IF($C$4="Attiecināmās izmaksas",IF('3a+c+n'!$Q25="A",'3a+c+n'!L25,0),0)</f>
        <v>0</v>
      </c>
      <c r="M25" s="28">
        <f>IF($C$4="Attiecināmās izmaksas",IF('3a+c+n'!$Q25="A",'3a+c+n'!M25,0),0)</f>
        <v>0</v>
      </c>
      <c r="N25" s="28">
        <f>IF($C$4="Attiecināmās izmaksas",IF('3a+c+n'!$Q25="A",'3a+c+n'!N25,0),0)</f>
        <v>0</v>
      </c>
      <c r="O25" s="28">
        <f>IF($C$4="Attiecināmās izmaksas",IF('3a+c+n'!$Q25="A",'3a+c+n'!O25,0),0)</f>
        <v>0</v>
      </c>
      <c r="P25" s="59">
        <f>IF($C$4="Attiecināmās izmaksas",IF('3a+c+n'!$Q25="A",'3a+c+n'!P25,0),0)</f>
        <v>0</v>
      </c>
    </row>
    <row r="26" spans="1:16" ht="22.5">
      <c r="A26" s="64">
        <f>IF(P26=0,0,IF(COUNTBLANK(P26)=1,0,COUNTA($P$14:P26)))</f>
        <v>0</v>
      </c>
      <c r="B26" s="28" t="str">
        <f>IF($C$4="Attiecināmās izmaksas",IF('3a+c+n'!$Q26="A",'3a+c+n'!B26,0),0)</f>
        <v>13-00000</v>
      </c>
      <c r="C26" s="28" t="str">
        <f>IF($C$4="Attiecināmās izmaksas",IF('3a+c+n'!$Q26="A",'3a+c+n'!C26,0),0)</f>
        <v>Hidroizolācija SAKRET TCM vai ekvivalenta</v>
      </c>
      <c r="D26" s="28" t="str">
        <f>IF($C$4="Attiecināmās izmaksas",IF('3a+c+n'!$Q26="A",'3a+c+n'!D26,0),0)</f>
        <v>kg</v>
      </c>
      <c r="E26" s="147"/>
      <c r="F26" s="81"/>
      <c r="G26" s="28">
        <f>IF($C$4="Attiecināmās izmaksas",IF('3a+c+n'!$Q26="A",'3a+c+n'!G26,0),0)</f>
        <v>0</v>
      </c>
      <c r="H26" s="28">
        <f>IF($C$4="Attiecināmās izmaksas",IF('3a+c+n'!$Q26="A",'3a+c+n'!H26,0),0)</f>
        <v>0</v>
      </c>
      <c r="I26" s="28"/>
      <c r="J26" s="28"/>
      <c r="K26" s="147">
        <f>IF($C$4="Attiecināmās izmaksas",IF('3a+c+n'!$Q26="A",'3a+c+n'!K26,0),0)</f>
        <v>0</v>
      </c>
      <c r="L26" s="81">
        <f>IF($C$4="Attiecināmās izmaksas",IF('3a+c+n'!$Q26="A",'3a+c+n'!L26,0),0)</f>
        <v>0</v>
      </c>
      <c r="M26" s="28">
        <f>IF($C$4="Attiecināmās izmaksas",IF('3a+c+n'!$Q26="A",'3a+c+n'!M26,0),0)</f>
        <v>0</v>
      </c>
      <c r="N26" s="28">
        <f>IF($C$4="Attiecināmās izmaksas",IF('3a+c+n'!$Q26="A",'3a+c+n'!N26,0),0)</f>
        <v>0</v>
      </c>
      <c r="O26" s="28">
        <f>IF($C$4="Attiecināmās izmaksas",IF('3a+c+n'!$Q26="A",'3a+c+n'!O26,0),0)</f>
        <v>0</v>
      </c>
      <c r="P26" s="59">
        <f>IF($C$4="Attiecināmās izmaksas",IF('3a+c+n'!$Q26="A",'3a+c+n'!P26,0),0)</f>
        <v>0</v>
      </c>
    </row>
    <row r="27" spans="1:16" ht="22.5">
      <c r="A27" s="64">
        <f>IF(P27=0,0,IF(COUNTBLANK(P27)=1,0,COUNTA($P$14:P27)))</f>
        <v>0</v>
      </c>
      <c r="B27" s="28" t="str">
        <f>IF($C$4="Attiecināmās izmaksas",IF('3a+c+n'!$Q27="A",'3a+c+n'!B27,0),0)</f>
        <v>13-00000</v>
      </c>
      <c r="C27" s="28" t="str">
        <f>IF($C$4="Attiecināmās izmaksas",IF('3a+c+n'!$Q27="A",'3a+c+n'!C27,0),0)</f>
        <v>Grunts SAKRET FM-G divās kārtās vai ekvivalents</v>
      </c>
      <c r="D27" s="28" t="str">
        <f>IF($C$4="Attiecināmās izmaksas",IF('3a+c+n'!$Q27="A",'3a+c+n'!D27,0),0)</f>
        <v>kg</v>
      </c>
      <c r="E27" s="147"/>
      <c r="F27" s="81"/>
      <c r="G27" s="28">
        <f>IF($C$4="Attiecināmās izmaksas",IF('3a+c+n'!$Q27="A",'3a+c+n'!G27,0),0)</f>
        <v>0</v>
      </c>
      <c r="H27" s="28">
        <f>IF($C$4="Attiecināmās izmaksas",IF('3a+c+n'!$Q27="A",'3a+c+n'!H27,0),0)</f>
        <v>0</v>
      </c>
      <c r="I27" s="28"/>
      <c r="J27" s="28"/>
      <c r="K27" s="147">
        <f>IF($C$4="Attiecināmās izmaksas",IF('3a+c+n'!$Q27="A",'3a+c+n'!K27,0),0)</f>
        <v>0</v>
      </c>
      <c r="L27" s="81">
        <f>IF($C$4="Attiecināmās izmaksas",IF('3a+c+n'!$Q27="A",'3a+c+n'!L27,0),0)</f>
        <v>0</v>
      </c>
      <c r="M27" s="28">
        <f>IF($C$4="Attiecināmās izmaksas",IF('3a+c+n'!$Q27="A",'3a+c+n'!M27,0),0)</f>
        <v>0</v>
      </c>
      <c r="N27" s="28">
        <f>IF($C$4="Attiecināmās izmaksas",IF('3a+c+n'!$Q27="A",'3a+c+n'!N27,0),0)</f>
        <v>0</v>
      </c>
      <c r="O27" s="28">
        <f>IF($C$4="Attiecināmās izmaksas",IF('3a+c+n'!$Q27="A",'3a+c+n'!O27,0),0)</f>
        <v>0</v>
      </c>
      <c r="P27" s="59">
        <f>IF($C$4="Attiecināmās izmaksas",IF('3a+c+n'!$Q27="A",'3a+c+n'!P27,0),0)</f>
        <v>0</v>
      </c>
    </row>
    <row r="28" spans="1:16" ht="22.5">
      <c r="A28" s="64">
        <f>IF(P28=0,0,IF(COUNTBLANK(P28)=1,0,COUNTA($P$14:P28)))</f>
        <v>0</v>
      </c>
      <c r="B28" s="28" t="str">
        <f>IF($C$4="Attiecināmās izmaksas",IF('3a+c+n'!$Q28="A",'3a+c+n'!B28,0),0)</f>
        <v>13-00000</v>
      </c>
      <c r="C28" s="28" t="str">
        <f>IF($C$4="Attiecināmās izmaksas",IF('3a+c+n'!$Q28="A",'3a+c+n'!C28,0),0)</f>
        <v>Cokola virsmas krāsošana ar SAKRET FC divās kārtās vai ekvivalentu, tonis pēc krāsu pases</v>
      </c>
      <c r="D28" s="28" t="str">
        <f>IF($C$4="Attiecināmās izmaksas",IF('3a+c+n'!$Q28="A",'3a+c+n'!D28,0),0)</f>
        <v>m2</v>
      </c>
      <c r="E28" s="147"/>
      <c r="F28" s="81"/>
      <c r="G28" s="28">
        <f>IF($C$4="Attiecināmās izmaksas",IF('3a+c+n'!$Q28="A",'3a+c+n'!G28,0),0)</f>
        <v>0</v>
      </c>
      <c r="H28" s="28">
        <f>IF($C$4="Attiecināmās izmaksas",IF('3a+c+n'!$Q28="A",'3a+c+n'!H28,0),0)</f>
        <v>0</v>
      </c>
      <c r="I28" s="28"/>
      <c r="J28" s="28"/>
      <c r="K28" s="147">
        <f>IF($C$4="Attiecināmās izmaksas",IF('3a+c+n'!$Q28="A",'3a+c+n'!K28,0),0)</f>
        <v>0</v>
      </c>
      <c r="L28" s="81">
        <f>IF($C$4="Attiecināmās izmaksas",IF('3a+c+n'!$Q28="A",'3a+c+n'!L28,0),0)</f>
        <v>0</v>
      </c>
      <c r="M28" s="28">
        <f>IF($C$4="Attiecināmās izmaksas",IF('3a+c+n'!$Q28="A",'3a+c+n'!M28,0),0)</f>
        <v>0</v>
      </c>
      <c r="N28" s="28">
        <f>IF($C$4="Attiecināmās izmaksas",IF('3a+c+n'!$Q28="A",'3a+c+n'!N28,0),0)</f>
        <v>0</v>
      </c>
      <c r="O28" s="28">
        <f>IF($C$4="Attiecināmās izmaksas",IF('3a+c+n'!$Q28="A",'3a+c+n'!O28,0),0)</f>
        <v>0</v>
      </c>
      <c r="P28" s="59">
        <f>IF($C$4="Attiecināmās izmaksas",IF('3a+c+n'!$Q28="A",'3a+c+n'!P28,0),0)</f>
        <v>0</v>
      </c>
    </row>
    <row r="29" spans="1:16" ht="33.75">
      <c r="A29" s="64">
        <f>IF(P29=0,0,IF(COUNTBLANK(P29)=1,0,COUNTA($P$14:P29)))</f>
        <v>0</v>
      </c>
      <c r="B29" s="28" t="str">
        <f>IF($C$4="Attiecināmās izmaksas",IF('3a+c+n'!$Q29="A",'3a+c+n'!B29,0),0)</f>
        <v>13-00000</v>
      </c>
      <c r="C29" s="28" t="str">
        <f>IF($C$4="Attiecināmās izmaksas",IF('3a+c+n'!$Q29="A",'3a+c+n'!C29,0),0)</f>
        <v xml:space="preserve">Alumīnija cokola profila ar lāseni iestrāde, t.sk. stiprinājumi un papildus siltumizolācijas slāņa iestrāde savienojuma vietās. </v>
      </c>
      <c r="D29" s="28" t="str">
        <f>IF($C$4="Attiecināmās izmaksas",IF('3a+c+n'!$Q29="A",'3a+c+n'!D29,0),0)</f>
        <v>tm</v>
      </c>
      <c r="E29" s="147"/>
      <c r="F29" s="81"/>
      <c r="G29" s="28">
        <f>IF($C$4="Attiecināmās izmaksas",IF('3a+c+n'!$Q29="A",'3a+c+n'!G29,0),0)</f>
        <v>0</v>
      </c>
      <c r="H29" s="28">
        <f>IF($C$4="Attiecināmās izmaksas",IF('3a+c+n'!$Q29="A",'3a+c+n'!H29,0),0)</f>
        <v>0</v>
      </c>
      <c r="I29" s="28"/>
      <c r="J29" s="28"/>
      <c r="K29" s="147">
        <f>IF($C$4="Attiecināmās izmaksas",IF('3a+c+n'!$Q29="A",'3a+c+n'!K29,0),0)</f>
        <v>0</v>
      </c>
      <c r="L29" s="81">
        <f>IF($C$4="Attiecināmās izmaksas",IF('3a+c+n'!$Q29="A",'3a+c+n'!L29,0),0)</f>
        <v>0</v>
      </c>
      <c r="M29" s="28">
        <f>IF($C$4="Attiecināmās izmaksas",IF('3a+c+n'!$Q29="A",'3a+c+n'!M29,0),0)</f>
        <v>0</v>
      </c>
      <c r="N29" s="28">
        <f>IF($C$4="Attiecināmās izmaksas",IF('3a+c+n'!$Q29="A",'3a+c+n'!N29,0),0)</f>
        <v>0</v>
      </c>
      <c r="O29" s="28">
        <f>IF($C$4="Attiecināmās izmaksas",IF('3a+c+n'!$Q29="A",'3a+c+n'!O29,0),0)</f>
        <v>0</v>
      </c>
      <c r="P29" s="59">
        <f>IF($C$4="Attiecināmās izmaksas",IF('3a+c+n'!$Q29="A",'3a+c+n'!P29,0),0)</f>
        <v>0</v>
      </c>
    </row>
    <row r="30" spans="1:16" ht="33.75">
      <c r="A30" s="64">
        <f>IF(P30=0,0,IF(COUNTBLANK(P30)=1,0,COUNTA($P$14:P30)))</f>
        <v>0</v>
      </c>
      <c r="B30" s="28" t="str">
        <f>IF($C$4="Attiecināmās izmaksas",IF('3a+c+n'!$Q30="A",'3a+c+n'!B30,0),0)</f>
        <v>13-00000</v>
      </c>
      <c r="C30" s="28" t="str">
        <f>IF($C$4="Attiecināmās izmaksas",IF('3a+c+n'!$Q30="A",'3a+c+n'!C30,0),0)</f>
        <v>Hidroizolācija SAKRET TCM vai ekvivalenta. Šļakstu
zonā 250mm augstumā un 50mm dziļumā no lietus novadjoslas</v>
      </c>
      <c r="D30" s="28" t="str">
        <f>IF($C$4="Attiecināmās izmaksas",IF('3a+c+n'!$Q30="A",'3a+c+n'!D30,0),0)</f>
        <v>kg</v>
      </c>
      <c r="E30" s="147"/>
      <c r="F30" s="81"/>
      <c r="G30" s="28">
        <f>IF($C$4="Attiecināmās izmaksas",IF('3a+c+n'!$Q30="A",'3a+c+n'!G30,0),0)</f>
        <v>0</v>
      </c>
      <c r="H30" s="28">
        <f>IF($C$4="Attiecināmās izmaksas",IF('3a+c+n'!$Q30="A",'3a+c+n'!H30,0),0)</f>
        <v>0</v>
      </c>
      <c r="I30" s="28"/>
      <c r="J30" s="28"/>
      <c r="K30" s="147">
        <f>IF($C$4="Attiecināmās izmaksas",IF('3a+c+n'!$Q30="A",'3a+c+n'!K30,0),0)</f>
        <v>0</v>
      </c>
      <c r="L30" s="81">
        <f>IF($C$4="Attiecināmās izmaksas",IF('3a+c+n'!$Q30="A",'3a+c+n'!L30,0),0)</f>
        <v>0</v>
      </c>
      <c r="M30" s="28">
        <f>IF($C$4="Attiecināmās izmaksas",IF('3a+c+n'!$Q30="A",'3a+c+n'!M30,0),0)</f>
        <v>0</v>
      </c>
      <c r="N30" s="28">
        <f>IF($C$4="Attiecināmās izmaksas",IF('3a+c+n'!$Q30="A",'3a+c+n'!N30,0),0)</f>
        <v>0</v>
      </c>
      <c r="O30" s="28">
        <f>IF($C$4="Attiecināmās izmaksas",IF('3a+c+n'!$Q30="A",'3a+c+n'!O30,0),0)</f>
        <v>0</v>
      </c>
      <c r="P30" s="59">
        <f>IF($C$4="Attiecināmās izmaksas",IF('3a+c+n'!$Q30="A",'3a+c+n'!P30,0),0)</f>
        <v>0</v>
      </c>
    </row>
    <row r="31" spans="1:16" ht="22.5">
      <c r="A31" s="64">
        <f>IF(P31=0,0,IF(COUNTBLANK(P31)=1,0,COUNTA($P$14:P31)))</f>
        <v>0</v>
      </c>
      <c r="B31" s="28" t="str">
        <f>IF($C$4="Attiecināmās izmaksas",IF('3a+c+n'!$Q31="A",'3a+c+n'!B31,0),0)</f>
        <v>13-00000</v>
      </c>
      <c r="C31" s="28" t="str">
        <f>IF($C$4="Attiecināmās izmaksas",IF('3a+c+n'!$Q31="A",'3a+c+n'!C31,0),0)</f>
        <v>Dībeļi RAWLPLUG TFIX 8S vai ekvivalenti, l=155mm cokola virszemes daļā.</v>
      </c>
      <c r="D31" s="28" t="str">
        <f>IF($C$4="Attiecināmās izmaksas",IF('3a+c+n'!$Q31="A",'3a+c+n'!D31,0),0)</f>
        <v>gab</v>
      </c>
      <c r="E31" s="147"/>
      <c r="F31" s="81"/>
      <c r="G31" s="28">
        <f>IF($C$4="Attiecināmās izmaksas",IF('3a+c+n'!$Q31="A",'3a+c+n'!G31,0),0)</f>
        <v>0</v>
      </c>
      <c r="H31" s="28">
        <f>IF($C$4="Attiecināmās izmaksas",IF('3a+c+n'!$Q31="A",'3a+c+n'!H31,0),0)</f>
        <v>0</v>
      </c>
      <c r="I31" s="28"/>
      <c r="J31" s="28"/>
      <c r="K31" s="147">
        <f>IF($C$4="Attiecināmās izmaksas",IF('3a+c+n'!$Q31="A",'3a+c+n'!K31,0),0)</f>
        <v>0</v>
      </c>
      <c r="L31" s="81">
        <f>IF($C$4="Attiecināmās izmaksas",IF('3a+c+n'!$Q31="A",'3a+c+n'!L31,0),0)</f>
        <v>0</v>
      </c>
      <c r="M31" s="28">
        <f>IF($C$4="Attiecināmās izmaksas",IF('3a+c+n'!$Q31="A",'3a+c+n'!M31,0),0)</f>
        <v>0</v>
      </c>
      <c r="N31" s="28">
        <f>IF($C$4="Attiecināmās izmaksas",IF('3a+c+n'!$Q31="A",'3a+c+n'!N31,0),0)</f>
        <v>0</v>
      </c>
      <c r="O31" s="28">
        <f>IF($C$4="Attiecināmās izmaksas",IF('3a+c+n'!$Q31="A",'3a+c+n'!O31,0),0)</f>
        <v>0</v>
      </c>
      <c r="P31" s="59">
        <f>IF($C$4="Attiecināmās izmaksas",IF('3a+c+n'!$Q31="A",'3a+c+n'!P31,0),0)</f>
        <v>0</v>
      </c>
    </row>
    <row r="32" spans="1:16">
      <c r="A32" s="64">
        <f>IF(P32=0,0,IF(COUNTBLANK(P32)=1,0,COUNTA($P$14:P32)))</f>
        <v>0</v>
      </c>
      <c r="B32" s="28">
        <f>IF($C$4="Attiecināmās izmaksas",IF('3a+c+n'!$Q32="A",'3a+c+n'!B32,0),0)</f>
        <v>0</v>
      </c>
      <c r="C32" s="28">
        <f>IF($C$4="Attiecināmās izmaksas",IF('3a+c+n'!$Q32="A",'3a+c+n'!C32,0),0)</f>
        <v>0</v>
      </c>
      <c r="D32" s="28">
        <f>IF($C$4="Attiecināmās izmaksas",IF('3a+c+n'!$Q32="A",'3a+c+n'!D32,0),0)</f>
        <v>0</v>
      </c>
      <c r="E32" s="147"/>
      <c r="F32" s="81"/>
      <c r="G32" s="28">
        <f>IF($C$4="Attiecināmās izmaksas",IF('3a+c+n'!$Q32="A",'3a+c+n'!G32,0),0)</f>
        <v>0</v>
      </c>
      <c r="H32" s="28">
        <f>IF($C$4="Attiecināmās izmaksas",IF('3a+c+n'!$Q32="A",'3a+c+n'!H32,0),0)</f>
        <v>0</v>
      </c>
      <c r="I32" s="28"/>
      <c r="J32" s="28"/>
      <c r="K32" s="147">
        <f>IF($C$4="Attiecināmās izmaksas",IF('3a+c+n'!$Q32="A",'3a+c+n'!K32,0),0)</f>
        <v>0</v>
      </c>
      <c r="L32" s="81">
        <f>IF($C$4="Attiecināmās izmaksas",IF('3a+c+n'!$Q32="A",'3a+c+n'!L32,0),0)</f>
        <v>0</v>
      </c>
      <c r="M32" s="28">
        <f>IF($C$4="Attiecināmās izmaksas",IF('3a+c+n'!$Q32="A",'3a+c+n'!M32,0),0)</f>
        <v>0</v>
      </c>
      <c r="N32" s="28">
        <f>IF($C$4="Attiecināmās izmaksas",IF('3a+c+n'!$Q32="A",'3a+c+n'!N32,0),0)</f>
        <v>0</v>
      </c>
      <c r="O32" s="28">
        <f>IF($C$4="Attiecināmās izmaksas",IF('3a+c+n'!$Q32="A",'3a+c+n'!O32,0),0)</f>
        <v>0</v>
      </c>
      <c r="P32" s="59">
        <f>IF($C$4="Attiecināmās izmaksas",IF('3a+c+n'!$Q32="A",'3a+c+n'!P32,0),0)</f>
        <v>0</v>
      </c>
    </row>
    <row r="33" spans="1:16" ht="90">
      <c r="A33" s="64">
        <f>IF(P33=0,0,IF(COUNTBLANK(P33)=1,0,COUNTA($P$14:P33)))</f>
        <v>0</v>
      </c>
      <c r="B33" s="28" t="str">
        <f>IF($C$4="Attiecināmās izmaksas",IF('3a+c+n'!$Q33="A",'3a+c+n'!B33,0),0)</f>
        <v>13-00000</v>
      </c>
      <c r="C33" s="28" t="str">
        <f>IF($C$4="Attiecināmās izmaksas",IF('3a+c+n'!$Q33="A",'3a+c+n'!C33,0),0)</f>
        <v>Lokālu bojāto vietu remonts fasādē (līdz 30% no fasādes), t.sk. trauslā apmetuma nokalšana, plaisu un caurumu aizpildīšana ar javas kārtu, izkritušo ķieģeļu atjaunošana vai pārmūrēšana izmantot grunti SAKRET BG  vai ekvivalentu un  javu SAKRET PM super vai ekvivalentu. Gruntēšana, ja nepieciešams, virsmas sagatavošanai siltināšanas un apdares darbiem.</v>
      </c>
      <c r="D33" s="28" t="str">
        <f>IF($C$4="Attiecināmās izmaksas",IF('3a+c+n'!$Q33="A",'3a+c+n'!D33,0),0)</f>
        <v>m2</v>
      </c>
      <c r="E33" s="147"/>
      <c r="F33" s="81"/>
      <c r="G33" s="28">
        <f>IF($C$4="Attiecināmās izmaksas",IF('3a+c+n'!$Q33="A",'3a+c+n'!G33,0),0)</f>
        <v>0</v>
      </c>
      <c r="H33" s="28">
        <f>IF($C$4="Attiecināmās izmaksas",IF('3a+c+n'!$Q33="A",'3a+c+n'!H33,0),0)</f>
        <v>0</v>
      </c>
      <c r="I33" s="28"/>
      <c r="J33" s="28"/>
      <c r="K33" s="147">
        <f>IF($C$4="Attiecināmās izmaksas",IF('3a+c+n'!$Q33="A",'3a+c+n'!K33,0),0)</f>
        <v>0</v>
      </c>
      <c r="L33" s="81">
        <f>IF($C$4="Attiecināmās izmaksas",IF('3a+c+n'!$Q33="A",'3a+c+n'!L33,0),0)</f>
        <v>0</v>
      </c>
      <c r="M33" s="28">
        <f>IF($C$4="Attiecināmās izmaksas",IF('3a+c+n'!$Q33="A",'3a+c+n'!M33,0),0)</f>
        <v>0</v>
      </c>
      <c r="N33" s="28">
        <f>IF($C$4="Attiecināmās izmaksas",IF('3a+c+n'!$Q33="A",'3a+c+n'!N33,0),0)</f>
        <v>0</v>
      </c>
      <c r="O33" s="28">
        <f>IF($C$4="Attiecināmās izmaksas",IF('3a+c+n'!$Q33="A",'3a+c+n'!O33,0),0)</f>
        <v>0</v>
      </c>
      <c r="P33" s="59">
        <f>IF($C$4="Attiecināmās izmaksas",IF('3a+c+n'!$Q33="A",'3a+c+n'!P33,0),0)</f>
        <v>0</v>
      </c>
    </row>
    <row r="34" spans="1:16" ht="22.5">
      <c r="A34" s="64">
        <f>IF(P34=0,0,IF(COUNTBLANK(P34)=1,0,COUNTA($P$14:P34)))</f>
        <v>0</v>
      </c>
      <c r="B34" s="28" t="str">
        <f>IF($C$4="Attiecināmās izmaksas",IF('3a+c+n'!$Q34="A",'3a+c+n'!B34,0),0)</f>
        <v>13-00000</v>
      </c>
      <c r="C34" s="28" t="str">
        <f>IF($C$4="Attiecināmās izmaksas",IF('3a+c+n'!$Q34="A",'3a+c+n'!C34,0),0)</f>
        <v>Virsmas izlīdzināšana ievērojot 20mm/m līdzenumu. Izņemot gala fasādes.</v>
      </c>
      <c r="D34" s="28" t="str">
        <f>IF($C$4="Attiecināmās izmaksas",IF('3a+c+n'!$Q34="A",'3a+c+n'!D34,0),0)</f>
        <v>m2</v>
      </c>
      <c r="E34" s="147"/>
      <c r="F34" s="81"/>
      <c r="G34" s="28">
        <f>IF($C$4="Attiecināmās izmaksas",IF('3a+c+n'!$Q34="A",'3a+c+n'!G34,0),0)</f>
        <v>0</v>
      </c>
      <c r="H34" s="28">
        <f>IF($C$4="Attiecināmās izmaksas",IF('3a+c+n'!$Q34="A",'3a+c+n'!H34,0),0)</f>
        <v>0</v>
      </c>
      <c r="I34" s="28"/>
      <c r="J34" s="28"/>
      <c r="K34" s="147">
        <f>IF($C$4="Attiecināmās izmaksas",IF('3a+c+n'!$Q34="A",'3a+c+n'!K34,0),0)</f>
        <v>0</v>
      </c>
      <c r="L34" s="81">
        <f>IF($C$4="Attiecināmās izmaksas",IF('3a+c+n'!$Q34="A",'3a+c+n'!L34,0),0)</f>
        <v>0</v>
      </c>
      <c r="M34" s="28">
        <f>IF($C$4="Attiecināmās izmaksas",IF('3a+c+n'!$Q34="A",'3a+c+n'!M34,0),0)</f>
        <v>0</v>
      </c>
      <c r="N34" s="28">
        <f>IF($C$4="Attiecināmās izmaksas",IF('3a+c+n'!$Q34="A",'3a+c+n'!N34,0),0)</f>
        <v>0</v>
      </c>
      <c r="O34" s="28">
        <f>IF($C$4="Attiecināmās izmaksas",IF('3a+c+n'!$Q34="A",'3a+c+n'!O34,0),0)</f>
        <v>0</v>
      </c>
      <c r="P34" s="59">
        <f>IF($C$4="Attiecināmās izmaksas",IF('3a+c+n'!$Q34="A",'3a+c+n'!P34,0),0)</f>
        <v>0</v>
      </c>
    </row>
    <row r="35" spans="1:16">
      <c r="A35" s="64">
        <f>IF(P35=0,0,IF(COUNTBLANK(P35)=1,0,COUNTA($P$14:P35)))</f>
        <v>0</v>
      </c>
      <c r="B35" s="28">
        <f>IF($C$4="Attiecināmās izmaksas",IF('3a+c+n'!$Q35="A",'3a+c+n'!B35,0),0)</f>
        <v>0</v>
      </c>
      <c r="C35" s="28">
        <f>IF($C$4="Attiecināmās izmaksas",IF('3a+c+n'!$Q35="A",'3a+c+n'!C35,0),0)</f>
        <v>0</v>
      </c>
      <c r="D35" s="28">
        <f>IF($C$4="Attiecināmās izmaksas",IF('3a+c+n'!$Q35="A",'3a+c+n'!D35,0),0)</f>
        <v>0</v>
      </c>
      <c r="E35" s="147"/>
      <c r="F35" s="81"/>
      <c r="G35" s="28">
        <f>IF($C$4="Attiecināmās izmaksas",IF('3a+c+n'!$Q35="A",'3a+c+n'!G35,0),0)</f>
        <v>0</v>
      </c>
      <c r="H35" s="28">
        <f>IF($C$4="Attiecināmās izmaksas",IF('3a+c+n'!$Q35="A",'3a+c+n'!H35,0),0)</f>
        <v>0</v>
      </c>
      <c r="I35" s="28"/>
      <c r="J35" s="28"/>
      <c r="K35" s="147">
        <f>IF($C$4="Attiecināmās izmaksas",IF('3a+c+n'!$Q35="A",'3a+c+n'!K35,0),0)</f>
        <v>0</v>
      </c>
      <c r="L35" s="81">
        <f>IF($C$4="Attiecināmās izmaksas",IF('3a+c+n'!$Q35="A",'3a+c+n'!L35,0),0)</f>
        <v>0</v>
      </c>
      <c r="M35" s="28">
        <f>IF($C$4="Attiecināmās izmaksas",IF('3a+c+n'!$Q35="A",'3a+c+n'!M35,0),0)</f>
        <v>0</v>
      </c>
      <c r="N35" s="28">
        <f>IF($C$4="Attiecināmās izmaksas",IF('3a+c+n'!$Q35="A",'3a+c+n'!N35,0),0)</f>
        <v>0</v>
      </c>
      <c r="O35" s="28">
        <f>IF($C$4="Attiecināmās izmaksas",IF('3a+c+n'!$Q35="A",'3a+c+n'!O35,0),0)</f>
        <v>0</v>
      </c>
      <c r="P35" s="59">
        <f>IF($C$4="Attiecināmās izmaksas",IF('3a+c+n'!$Q35="A",'3a+c+n'!P35,0),0)</f>
        <v>0</v>
      </c>
    </row>
    <row r="36" spans="1:16" ht="33.75">
      <c r="A36" s="64">
        <f>IF(P36=0,0,IF(COUNTBLANK(P36)=1,0,COUNTA($P$14:P36)))</f>
        <v>0</v>
      </c>
      <c r="B36" s="28" t="str">
        <f>IF($C$4="Attiecināmās izmaksas",IF('3a+c+n'!$Q36="A",'3a+c+n'!B36,0),0)</f>
        <v>13-00000</v>
      </c>
      <c r="C36" s="28" t="str">
        <f>IF($C$4="Attiecināmās izmaksas",IF('3a+c+n'!$Q36="A",'3a+c+n'!C36,0),0)</f>
        <v>Siltumizolācijas materiālu stiprināšana ar līmjavu SAKRET BAK  vai ekvivalentu. Pēc nepieciešamības pirms tam virsmas gruntēšana.</v>
      </c>
      <c r="D36" s="28" t="str">
        <f>IF($C$4="Attiecināmās izmaksas",IF('3a+c+n'!$Q36="A",'3a+c+n'!D36,0),0)</f>
        <v>kg</v>
      </c>
      <c r="E36" s="147"/>
      <c r="F36" s="81"/>
      <c r="G36" s="28">
        <f>IF($C$4="Attiecināmās izmaksas",IF('3a+c+n'!$Q36="A",'3a+c+n'!G36,0),0)</f>
        <v>0</v>
      </c>
      <c r="H36" s="28">
        <f>IF($C$4="Attiecināmās izmaksas",IF('3a+c+n'!$Q36="A",'3a+c+n'!H36,0),0)</f>
        <v>0</v>
      </c>
      <c r="I36" s="28"/>
      <c r="J36" s="28"/>
      <c r="K36" s="147">
        <f>IF($C$4="Attiecināmās izmaksas",IF('3a+c+n'!$Q36="A",'3a+c+n'!K36,0),0)</f>
        <v>0</v>
      </c>
      <c r="L36" s="81">
        <f>IF($C$4="Attiecināmās izmaksas",IF('3a+c+n'!$Q36="A",'3a+c+n'!L36,0),0)</f>
        <v>0</v>
      </c>
      <c r="M36" s="28">
        <f>IF($C$4="Attiecināmās izmaksas",IF('3a+c+n'!$Q36="A",'3a+c+n'!M36,0),0)</f>
        <v>0</v>
      </c>
      <c r="N36" s="28">
        <f>IF($C$4="Attiecināmās izmaksas",IF('3a+c+n'!$Q36="A",'3a+c+n'!N36,0),0)</f>
        <v>0</v>
      </c>
      <c r="O36" s="28">
        <f>IF($C$4="Attiecināmās izmaksas",IF('3a+c+n'!$Q36="A",'3a+c+n'!O36,0),0)</f>
        <v>0</v>
      </c>
      <c r="P36" s="59">
        <f>IF($C$4="Attiecināmās izmaksas",IF('3a+c+n'!$Q36="A",'3a+c+n'!P36,0),0)</f>
        <v>0</v>
      </c>
    </row>
    <row r="37" spans="1:16" ht="22.5">
      <c r="A37" s="64">
        <f>IF(P37=0,0,IF(COUNTBLANK(P37)=1,0,COUNTA($P$14:P37)))</f>
        <v>0</v>
      </c>
      <c r="B37" s="28" t="str">
        <f>IF($C$4="Attiecināmās izmaksas",IF('3a+c+n'!$Q37="A",'3a+c+n'!B37,0),0)</f>
        <v>13-00000</v>
      </c>
      <c r="C37" s="28" t="str">
        <f>IF($C$4="Attiecināmās izmaksas",IF('3a+c+n'!$Q37="A",'3a+c+n'!C37,0),0)</f>
        <v>Nedegoša akmens vates siltumizolācija plānajām apmetuma sistēmām - λ&lt;=0,036 W/(mK), b=150 mm</v>
      </c>
      <c r="D37" s="28" t="str">
        <f>IF($C$4="Attiecināmās izmaksas",IF('3a+c+n'!$Q37="A",'3a+c+n'!D37,0),0)</f>
        <v>m2</v>
      </c>
      <c r="E37" s="147"/>
      <c r="F37" s="81"/>
      <c r="G37" s="28">
        <f>IF($C$4="Attiecināmās izmaksas",IF('3a+c+n'!$Q37="A",'3a+c+n'!G37,0),0)</f>
        <v>0</v>
      </c>
      <c r="H37" s="28">
        <f>IF($C$4="Attiecināmās izmaksas",IF('3a+c+n'!$Q37="A",'3a+c+n'!H37,0),0)</f>
        <v>0</v>
      </c>
      <c r="I37" s="28"/>
      <c r="J37" s="28"/>
      <c r="K37" s="147">
        <f>IF($C$4="Attiecināmās izmaksas",IF('3a+c+n'!$Q37="A",'3a+c+n'!K37,0),0)</f>
        <v>0</v>
      </c>
      <c r="L37" s="81">
        <f>IF($C$4="Attiecināmās izmaksas",IF('3a+c+n'!$Q37="A",'3a+c+n'!L37,0),0)</f>
        <v>0</v>
      </c>
      <c r="M37" s="28">
        <f>IF($C$4="Attiecināmās izmaksas",IF('3a+c+n'!$Q37="A",'3a+c+n'!M37,0),0)</f>
        <v>0</v>
      </c>
      <c r="N37" s="28">
        <f>IF($C$4="Attiecināmās izmaksas",IF('3a+c+n'!$Q37="A",'3a+c+n'!N37,0),0)</f>
        <v>0</v>
      </c>
      <c r="O37" s="28">
        <f>IF($C$4="Attiecināmās izmaksas",IF('3a+c+n'!$Q37="A",'3a+c+n'!O37,0),0)</f>
        <v>0</v>
      </c>
      <c r="P37" s="59">
        <f>IF($C$4="Attiecināmās izmaksas",IF('3a+c+n'!$Q37="A",'3a+c+n'!P37,0),0)</f>
        <v>0</v>
      </c>
    </row>
    <row r="38" spans="1:16" ht="22.5">
      <c r="A38" s="64">
        <f>IF(P38=0,0,IF(COUNTBLANK(P38)=1,0,COUNTA($P$14:P38)))</f>
        <v>0</v>
      </c>
      <c r="B38" s="28" t="str">
        <f>IF($C$4="Attiecināmās izmaksas",IF('3a+c+n'!$Q38="A",'3a+c+n'!B38,0),0)</f>
        <v>13-00000</v>
      </c>
      <c r="C38" s="28" t="str">
        <f>IF($C$4="Attiecināmās izmaksas",IF('3a+c+n'!$Q38="A",'3a+c+n'!C38,0),0)</f>
        <v>Armējošā slāņa iestrāde ar javas kārtu SAKRET BAK vai ekvivalentu - 1 kārtā, II mehāniskās izturības zonā</v>
      </c>
      <c r="D38" s="28" t="str">
        <f>IF($C$4="Attiecināmās izmaksas",IF('3a+c+n'!$Q38="A",'3a+c+n'!D38,0),0)</f>
        <v>kg</v>
      </c>
      <c r="E38" s="147"/>
      <c r="F38" s="81"/>
      <c r="G38" s="28">
        <f>IF($C$4="Attiecināmās izmaksas",IF('3a+c+n'!$Q38="A",'3a+c+n'!G38,0),0)</f>
        <v>0</v>
      </c>
      <c r="H38" s="28">
        <f>IF($C$4="Attiecināmās izmaksas",IF('3a+c+n'!$Q38="A",'3a+c+n'!H38,0),0)</f>
        <v>0</v>
      </c>
      <c r="I38" s="28"/>
      <c r="J38" s="28"/>
      <c r="K38" s="147">
        <f>IF($C$4="Attiecināmās izmaksas",IF('3a+c+n'!$Q38="A",'3a+c+n'!K38,0),0)</f>
        <v>0</v>
      </c>
      <c r="L38" s="81">
        <f>IF($C$4="Attiecināmās izmaksas",IF('3a+c+n'!$Q38="A",'3a+c+n'!L38,0),0)</f>
        <v>0</v>
      </c>
      <c r="M38" s="28">
        <f>IF($C$4="Attiecināmās izmaksas",IF('3a+c+n'!$Q38="A",'3a+c+n'!M38,0),0)</f>
        <v>0</v>
      </c>
      <c r="N38" s="28">
        <f>IF($C$4="Attiecināmās izmaksas",IF('3a+c+n'!$Q38="A",'3a+c+n'!N38,0),0)</f>
        <v>0</v>
      </c>
      <c r="O38" s="28">
        <f>IF($C$4="Attiecināmās izmaksas",IF('3a+c+n'!$Q38="A",'3a+c+n'!O38,0),0)</f>
        <v>0</v>
      </c>
      <c r="P38" s="59">
        <f>IF($C$4="Attiecināmās izmaksas",IF('3a+c+n'!$Q38="A",'3a+c+n'!P38,0),0)</f>
        <v>0</v>
      </c>
    </row>
    <row r="39" spans="1:16" ht="22.5">
      <c r="A39" s="64">
        <f>IF(P39=0,0,IF(COUNTBLANK(P39)=1,0,COUNTA($P$14:P39)))</f>
        <v>0</v>
      </c>
      <c r="B39" s="28" t="str">
        <f>IF($C$4="Attiecināmās izmaksas",IF('3a+c+n'!$Q39="A",'3a+c+n'!B39,0),0)</f>
        <v>13-00000</v>
      </c>
      <c r="C39" s="28" t="str">
        <f>IF($C$4="Attiecināmās izmaksas",IF('3a+c+n'!$Q39="A",'3a+c+n'!C39,0),0)</f>
        <v>Baumit StarTex vai ekvivalents stiklušķiedras siets 160 g/m²  - 1 kārtā, II mehāniskās izturības zonā</v>
      </c>
      <c r="D39" s="28" t="str">
        <f>IF($C$4="Attiecināmās izmaksas",IF('3a+c+n'!$Q39="A",'3a+c+n'!D39,0),0)</f>
        <v>m2</v>
      </c>
      <c r="E39" s="147"/>
      <c r="F39" s="81"/>
      <c r="G39" s="28">
        <f>IF($C$4="Attiecināmās izmaksas",IF('3a+c+n'!$Q39="A",'3a+c+n'!G39,0),0)</f>
        <v>0</v>
      </c>
      <c r="H39" s="28">
        <f>IF($C$4="Attiecināmās izmaksas",IF('3a+c+n'!$Q39="A",'3a+c+n'!H39,0),0)</f>
        <v>0</v>
      </c>
      <c r="I39" s="28"/>
      <c r="J39" s="28"/>
      <c r="K39" s="147">
        <f>IF($C$4="Attiecināmās izmaksas",IF('3a+c+n'!$Q39="A",'3a+c+n'!K39,0),0)</f>
        <v>0</v>
      </c>
      <c r="L39" s="81">
        <f>IF($C$4="Attiecināmās izmaksas",IF('3a+c+n'!$Q39="A",'3a+c+n'!L39,0),0)</f>
        <v>0</v>
      </c>
      <c r="M39" s="28">
        <f>IF($C$4="Attiecināmās izmaksas",IF('3a+c+n'!$Q39="A",'3a+c+n'!M39,0),0)</f>
        <v>0</v>
      </c>
      <c r="N39" s="28">
        <f>IF($C$4="Attiecināmās izmaksas",IF('3a+c+n'!$Q39="A",'3a+c+n'!N39,0),0)</f>
        <v>0</v>
      </c>
      <c r="O39" s="28">
        <f>IF($C$4="Attiecināmās izmaksas",IF('3a+c+n'!$Q39="A",'3a+c+n'!O39,0),0)</f>
        <v>0</v>
      </c>
      <c r="P39" s="59">
        <f>IF($C$4="Attiecināmās izmaksas",IF('3a+c+n'!$Q39="A",'3a+c+n'!P39,0),0)</f>
        <v>0</v>
      </c>
    </row>
    <row r="40" spans="1:16" ht="33.75">
      <c r="A40" s="64">
        <f>IF(P40=0,0,IF(COUNTBLANK(P40)=1,0,COUNTA($P$14:P40)))</f>
        <v>0</v>
      </c>
      <c r="B40" s="28" t="str">
        <f>IF($C$4="Attiecināmās izmaksas",IF('3a+c+n'!$Q40="A",'3a+c+n'!B40,0),0)</f>
        <v>13-00000</v>
      </c>
      <c r="C40" s="28" t="str">
        <f>IF($C$4="Attiecināmās izmaksas",IF('3a+c+n'!$Q40="A",'3a+c+n'!C40,0),0)</f>
        <v>Armējošā slāņa iestrāde ar javas kārtu SAKRET BAK vai ekvivalentu - 2 kārtās, I mehāniskās izturības zonā</v>
      </c>
      <c r="D40" s="28" t="str">
        <f>IF($C$4="Attiecināmās izmaksas",IF('3a+c+n'!$Q40="A",'3a+c+n'!D40,0),0)</f>
        <v>kg</v>
      </c>
      <c r="E40" s="147"/>
      <c r="F40" s="81"/>
      <c r="G40" s="28">
        <f>IF($C$4="Attiecināmās izmaksas",IF('3a+c+n'!$Q40="A",'3a+c+n'!G40,0),0)</f>
        <v>0</v>
      </c>
      <c r="H40" s="28">
        <f>IF($C$4="Attiecināmās izmaksas",IF('3a+c+n'!$Q40="A",'3a+c+n'!H40,0),0)</f>
        <v>0</v>
      </c>
      <c r="I40" s="28"/>
      <c r="J40" s="28"/>
      <c r="K40" s="147">
        <f>IF($C$4="Attiecināmās izmaksas",IF('3a+c+n'!$Q40="A",'3a+c+n'!K40,0),0)</f>
        <v>0</v>
      </c>
      <c r="L40" s="81">
        <f>IF($C$4="Attiecināmās izmaksas",IF('3a+c+n'!$Q40="A",'3a+c+n'!L40,0),0)</f>
        <v>0</v>
      </c>
      <c r="M40" s="28">
        <f>IF($C$4="Attiecināmās izmaksas",IF('3a+c+n'!$Q40="A",'3a+c+n'!M40,0),0)</f>
        <v>0</v>
      </c>
      <c r="N40" s="28">
        <f>IF($C$4="Attiecināmās izmaksas",IF('3a+c+n'!$Q40="A",'3a+c+n'!N40,0),0)</f>
        <v>0</v>
      </c>
      <c r="O40" s="28">
        <f>IF($C$4="Attiecināmās izmaksas",IF('3a+c+n'!$Q40="A",'3a+c+n'!O40,0),0)</f>
        <v>0</v>
      </c>
      <c r="P40" s="59">
        <f>IF($C$4="Attiecināmās izmaksas",IF('3a+c+n'!$Q40="A",'3a+c+n'!P40,0),0)</f>
        <v>0</v>
      </c>
    </row>
    <row r="41" spans="1:16" ht="22.5">
      <c r="A41" s="64">
        <f>IF(P41=0,0,IF(COUNTBLANK(P41)=1,0,COUNTA($P$14:P41)))</f>
        <v>0</v>
      </c>
      <c r="B41" s="28" t="str">
        <f>IF($C$4="Attiecināmās izmaksas",IF('3a+c+n'!$Q41="A",'3a+c+n'!B41,0),0)</f>
        <v>13-00000</v>
      </c>
      <c r="C41" s="28" t="str">
        <f>IF($C$4="Attiecināmās izmaksas",IF('3a+c+n'!$Q41="A",'3a+c+n'!C41,0),0)</f>
        <v>Stiklušķiedras siets SSA-1363-160 160 g/m²  - 2 kārtās, I mehāniskās izturības zonā</v>
      </c>
      <c r="D41" s="28" t="str">
        <f>IF($C$4="Attiecināmās izmaksas",IF('3a+c+n'!$Q41="A",'3a+c+n'!D41,0),0)</f>
        <v>m2</v>
      </c>
      <c r="E41" s="147"/>
      <c r="F41" s="81"/>
      <c r="G41" s="28">
        <f>IF($C$4="Attiecināmās izmaksas",IF('3a+c+n'!$Q41="A",'3a+c+n'!G41,0),0)</f>
        <v>0</v>
      </c>
      <c r="H41" s="28">
        <f>IF($C$4="Attiecināmās izmaksas",IF('3a+c+n'!$Q41="A",'3a+c+n'!H41,0),0)</f>
        <v>0</v>
      </c>
      <c r="I41" s="28"/>
      <c r="J41" s="28"/>
      <c r="K41" s="147">
        <f>IF($C$4="Attiecināmās izmaksas",IF('3a+c+n'!$Q41="A",'3a+c+n'!K41,0),0)</f>
        <v>0</v>
      </c>
      <c r="L41" s="81">
        <f>IF($C$4="Attiecināmās izmaksas",IF('3a+c+n'!$Q41="A",'3a+c+n'!L41,0),0)</f>
        <v>0</v>
      </c>
      <c r="M41" s="28">
        <f>IF($C$4="Attiecināmās izmaksas",IF('3a+c+n'!$Q41="A",'3a+c+n'!M41,0),0)</f>
        <v>0</v>
      </c>
      <c r="N41" s="28">
        <f>IF($C$4="Attiecināmās izmaksas",IF('3a+c+n'!$Q41="A",'3a+c+n'!N41,0),0)</f>
        <v>0</v>
      </c>
      <c r="O41" s="28">
        <f>IF($C$4="Attiecināmās izmaksas",IF('3a+c+n'!$Q41="A",'3a+c+n'!O41,0),0)</f>
        <v>0</v>
      </c>
      <c r="P41" s="59">
        <f>IF($C$4="Attiecināmās izmaksas",IF('3a+c+n'!$Q41="A",'3a+c+n'!P41,0),0)</f>
        <v>0</v>
      </c>
    </row>
    <row r="42" spans="1:16" ht="22.5">
      <c r="A42" s="64">
        <f>IF(P42=0,0,IF(COUNTBLANK(P42)=1,0,COUNTA($P$14:P42)))</f>
        <v>0</v>
      </c>
      <c r="B42" s="28" t="str">
        <f>IF($C$4="Attiecināmās izmaksas",IF('3a+c+n'!$Q42="A",'3a+c+n'!B42,0),0)</f>
        <v>13-00000</v>
      </c>
      <c r="C42" s="28" t="str">
        <f>IF($C$4="Attiecināmās izmaksas",IF('3a+c+n'!$Q42="A",'3a+c+n'!C42,0),0)</f>
        <v>Armētā slāņa apstrāde ar zemapmetuma grunti SAKRET PG vai ekvivalentu</v>
      </c>
      <c r="D42" s="28" t="str">
        <f>IF($C$4="Attiecināmās izmaksas",IF('3a+c+n'!$Q42="A",'3a+c+n'!D42,0),0)</f>
        <v>kg</v>
      </c>
      <c r="E42" s="147"/>
      <c r="F42" s="81"/>
      <c r="G42" s="28">
        <f>IF($C$4="Attiecināmās izmaksas",IF('3a+c+n'!$Q42="A",'3a+c+n'!G42,0),0)</f>
        <v>0</v>
      </c>
      <c r="H42" s="28">
        <f>IF($C$4="Attiecināmās izmaksas",IF('3a+c+n'!$Q42="A",'3a+c+n'!H42,0),0)</f>
        <v>0</v>
      </c>
      <c r="I42" s="28"/>
      <c r="J42" s="28"/>
      <c r="K42" s="147">
        <f>IF($C$4="Attiecināmās izmaksas",IF('3a+c+n'!$Q42="A",'3a+c+n'!K42,0),0)</f>
        <v>0</v>
      </c>
      <c r="L42" s="81">
        <f>IF($C$4="Attiecināmās izmaksas",IF('3a+c+n'!$Q42="A",'3a+c+n'!L42,0),0)</f>
        <v>0</v>
      </c>
      <c r="M42" s="28">
        <f>IF($C$4="Attiecināmās izmaksas",IF('3a+c+n'!$Q42="A",'3a+c+n'!M42,0),0)</f>
        <v>0</v>
      </c>
      <c r="N42" s="28">
        <f>IF($C$4="Attiecināmās izmaksas",IF('3a+c+n'!$Q42="A",'3a+c+n'!N42,0),0)</f>
        <v>0</v>
      </c>
      <c r="O42" s="28">
        <f>IF($C$4="Attiecināmās izmaksas",IF('3a+c+n'!$Q42="A",'3a+c+n'!O42,0),0)</f>
        <v>0</v>
      </c>
      <c r="P42" s="59">
        <f>IF($C$4="Attiecināmās izmaksas",IF('3a+c+n'!$Q42="A",'3a+c+n'!P42,0),0)</f>
        <v>0</v>
      </c>
    </row>
    <row r="43" spans="1:16" ht="33.75">
      <c r="A43" s="64">
        <f>IF(P43=0,0,IF(COUNTBLANK(P43)=1,0,COUNTA($P$14:P43)))</f>
        <v>0</v>
      </c>
      <c r="B43" s="28" t="str">
        <f>IF($C$4="Attiecināmās izmaksas",IF('3a+c+n'!$Q43="A",'3a+c+n'!B43,0),0)</f>
        <v>13-00000</v>
      </c>
      <c r="C43" s="28" t="str">
        <f>IF($C$4="Attiecināmās izmaksas",IF('3a+c+n'!$Q43="A",'3a+c+n'!C43,0),0)</f>
        <v>Gatavā tonētā silikona apmetuma SAKRET SIP vai ekvivalenta iestrāde. Maksimālais grauda izmērs 2 mm. Tonis atbilstoši krāsu pasei. T.sk. gala fasādes</v>
      </c>
      <c r="D43" s="28" t="str">
        <f>IF($C$4="Attiecināmās izmaksas",IF('3a+c+n'!$Q43="A",'3a+c+n'!D43,0),0)</f>
        <v>kg</v>
      </c>
      <c r="E43" s="147"/>
      <c r="F43" s="81"/>
      <c r="G43" s="28">
        <f>IF($C$4="Attiecināmās izmaksas",IF('3a+c+n'!$Q43="A",'3a+c+n'!G43,0),0)</f>
        <v>0</v>
      </c>
      <c r="H43" s="28">
        <f>IF($C$4="Attiecināmās izmaksas",IF('3a+c+n'!$Q43="A",'3a+c+n'!H43,0),0)</f>
        <v>0</v>
      </c>
      <c r="I43" s="28"/>
      <c r="J43" s="28"/>
      <c r="K43" s="147">
        <f>IF($C$4="Attiecināmās izmaksas",IF('3a+c+n'!$Q43="A",'3a+c+n'!K43,0),0)</f>
        <v>0</v>
      </c>
      <c r="L43" s="81">
        <f>IF($C$4="Attiecināmās izmaksas",IF('3a+c+n'!$Q43="A",'3a+c+n'!L43,0),0)</f>
        <v>0</v>
      </c>
      <c r="M43" s="28">
        <f>IF($C$4="Attiecināmās izmaksas",IF('3a+c+n'!$Q43="A",'3a+c+n'!M43,0),0)</f>
        <v>0</v>
      </c>
      <c r="N43" s="28">
        <f>IF($C$4="Attiecināmās izmaksas",IF('3a+c+n'!$Q43="A",'3a+c+n'!N43,0),0)</f>
        <v>0</v>
      </c>
      <c r="O43" s="28">
        <f>IF($C$4="Attiecināmās izmaksas",IF('3a+c+n'!$Q43="A",'3a+c+n'!O43,0),0)</f>
        <v>0</v>
      </c>
      <c r="P43" s="59">
        <f>IF($C$4="Attiecināmās izmaksas",IF('3a+c+n'!$Q43="A",'3a+c+n'!P43,0),0)</f>
        <v>0</v>
      </c>
    </row>
    <row r="44" spans="1:16" ht="22.5">
      <c r="A44" s="64">
        <f>IF(P44=0,0,IF(COUNTBLANK(P44)=1,0,COUNTA($P$14:P44)))</f>
        <v>0</v>
      </c>
      <c r="B44" s="28" t="str">
        <f>IF($C$4="Attiecināmās izmaksas",IF('3a+c+n'!$Q44="A",'3a+c+n'!B44,0),0)</f>
        <v>13-00000</v>
      </c>
      <c r="C44" s="28" t="str">
        <f>IF($C$4="Attiecināmās izmaksas",IF('3a+c+n'!$Q44="A",'3a+c+n'!C44,0),0)</f>
        <v>Dībeļi RAWLPLUG TFIX 8S vai ekvivalenti, l=215mm</v>
      </c>
      <c r="D44" s="28" t="str">
        <f>IF($C$4="Attiecināmās izmaksas",IF('3a+c+n'!$Q44="A",'3a+c+n'!D44,0),0)</f>
        <v>gab</v>
      </c>
      <c r="E44" s="147"/>
      <c r="F44" s="81"/>
      <c r="G44" s="28">
        <f>IF($C$4="Attiecināmās izmaksas",IF('3a+c+n'!$Q44="A",'3a+c+n'!G44,0),0)</f>
        <v>0</v>
      </c>
      <c r="H44" s="28">
        <f>IF($C$4="Attiecināmās izmaksas",IF('3a+c+n'!$Q44="A",'3a+c+n'!H44,0),0)</f>
        <v>0</v>
      </c>
      <c r="I44" s="28"/>
      <c r="J44" s="28"/>
      <c r="K44" s="147">
        <f>IF($C$4="Attiecināmās izmaksas",IF('3a+c+n'!$Q44="A",'3a+c+n'!K44,0),0)</f>
        <v>0</v>
      </c>
      <c r="L44" s="81">
        <f>IF($C$4="Attiecināmās izmaksas",IF('3a+c+n'!$Q44="A",'3a+c+n'!L44,0),0)</f>
        <v>0</v>
      </c>
      <c r="M44" s="28">
        <f>IF($C$4="Attiecināmās izmaksas",IF('3a+c+n'!$Q44="A",'3a+c+n'!M44,0),0)</f>
        <v>0</v>
      </c>
      <c r="N44" s="28">
        <f>IF($C$4="Attiecināmās izmaksas",IF('3a+c+n'!$Q44="A",'3a+c+n'!N44,0),0)</f>
        <v>0</v>
      </c>
      <c r="O44" s="28">
        <f>IF($C$4="Attiecināmās izmaksas",IF('3a+c+n'!$Q44="A",'3a+c+n'!O44,0),0)</f>
        <v>0</v>
      </c>
      <c r="P44" s="59">
        <f>IF($C$4="Attiecināmās izmaksas",IF('3a+c+n'!$Q44="A",'3a+c+n'!P44,0),0)</f>
        <v>0</v>
      </c>
    </row>
    <row r="45" spans="1:16">
      <c r="A45" s="64">
        <f>IF(P45=0,0,IF(COUNTBLANK(P45)=1,0,COUNTA($P$14:P45)))</f>
        <v>0</v>
      </c>
      <c r="B45" s="28">
        <f>IF($C$4="Attiecināmās izmaksas",IF('3a+c+n'!$Q45="A",'3a+c+n'!B45,0),0)</f>
        <v>0</v>
      </c>
      <c r="C45" s="28">
        <f>IF($C$4="Attiecināmās izmaksas",IF('3a+c+n'!$Q45="A",'3a+c+n'!C45,0),0)</f>
        <v>0</v>
      </c>
      <c r="D45" s="28">
        <f>IF($C$4="Attiecināmās izmaksas",IF('3a+c+n'!$Q45="A",'3a+c+n'!D45,0),0)</f>
        <v>0</v>
      </c>
      <c r="E45" s="147"/>
      <c r="F45" s="81"/>
      <c r="G45" s="28">
        <f>IF($C$4="Attiecināmās izmaksas",IF('3a+c+n'!$Q45="A",'3a+c+n'!G45,0),0)</f>
        <v>0</v>
      </c>
      <c r="H45" s="28">
        <f>IF($C$4="Attiecināmās izmaksas",IF('3a+c+n'!$Q45="A",'3a+c+n'!H45,0),0)</f>
        <v>0</v>
      </c>
      <c r="I45" s="28"/>
      <c r="J45" s="28"/>
      <c r="K45" s="147">
        <f>IF($C$4="Attiecināmās izmaksas",IF('3a+c+n'!$Q45="A",'3a+c+n'!K45,0),0)</f>
        <v>0</v>
      </c>
      <c r="L45" s="81">
        <f>IF($C$4="Attiecināmās izmaksas",IF('3a+c+n'!$Q45="A",'3a+c+n'!L45,0),0)</f>
        <v>0</v>
      </c>
      <c r="M45" s="28">
        <f>IF($C$4="Attiecināmās izmaksas",IF('3a+c+n'!$Q45="A",'3a+c+n'!M45,0),0)</f>
        <v>0</v>
      </c>
      <c r="N45" s="28">
        <f>IF($C$4="Attiecināmās izmaksas",IF('3a+c+n'!$Q45="A",'3a+c+n'!N45,0),0)</f>
        <v>0</v>
      </c>
      <c r="O45" s="28">
        <f>IF($C$4="Attiecināmās izmaksas",IF('3a+c+n'!$Q45="A",'3a+c+n'!O45,0),0)</f>
        <v>0</v>
      </c>
      <c r="P45" s="59">
        <f>IF($C$4="Attiecināmās izmaksas",IF('3a+c+n'!$Q45="A",'3a+c+n'!P45,0),0)</f>
        <v>0</v>
      </c>
    </row>
    <row r="46" spans="1:16" ht="33.75">
      <c r="A46" s="64">
        <f>IF(P46=0,0,IF(COUNTBLANK(P46)=1,0,COUNTA($P$14:P46)))</f>
        <v>0</v>
      </c>
      <c r="B46" s="28" t="str">
        <f>IF($C$4="Attiecināmās izmaksas",IF('3a+c+n'!$Q46="A",'3a+c+n'!B46,0),0)</f>
        <v>13-00000</v>
      </c>
      <c r="C46" s="28" t="str">
        <f>IF($C$4="Attiecināmās izmaksas",IF('3a+c+n'!$Q46="A",'3a+c+n'!C46,0),0)</f>
        <v>Siltumizolācijas materiālu stiprināšana ar līmjavu SAKRET BAK  vai ekvivalentu. Pēc nepieciešamības pirms tam virsmas gruntēšana.</v>
      </c>
      <c r="D46" s="28" t="str">
        <f>IF($C$4="Attiecināmās izmaksas",IF('3a+c+n'!$Q46="A",'3a+c+n'!D46,0),0)</f>
        <v>kg</v>
      </c>
      <c r="E46" s="147"/>
      <c r="F46" s="81"/>
      <c r="G46" s="28">
        <f>IF($C$4="Attiecināmās izmaksas",IF('3a+c+n'!$Q46="A",'3a+c+n'!G46,0),0)</f>
        <v>0</v>
      </c>
      <c r="H46" s="28">
        <f>IF($C$4="Attiecināmās izmaksas",IF('3a+c+n'!$Q46="A",'3a+c+n'!H46,0),0)</f>
        <v>0</v>
      </c>
      <c r="I46" s="28"/>
      <c r="J46" s="28"/>
      <c r="K46" s="147">
        <f>IF($C$4="Attiecināmās izmaksas",IF('3a+c+n'!$Q46="A",'3a+c+n'!K46,0),0)</f>
        <v>0</v>
      </c>
      <c r="L46" s="81">
        <f>IF($C$4="Attiecināmās izmaksas",IF('3a+c+n'!$Q46="A",'3a+c+n'!L46,0),0)</f>
        <v>0</v>
      </c>
      <c r="M46" s="28">
        <f>IF($C$4="Attiecināmās izmaksas",IF('3a+c+n'!$Q46="A",'3a+c+n'!M46,0),0)</f>
        <v>0</v>
      </c>
      <c r="N46" s="28">
        <f>IF($C$4="Attiecināmās izmaksas",IF('3a+c+n'!$Q46="A",'3a+c+n'!N46,0),0)</f>
        <v>0</v>
      </c>
      <c r="O46" s="28">
        <f>IF($C$4="Attiecināmās izmaksas",IF('3a+c+n'!$Q46="A",'3a+c+n'!O46,0),0)</f>
        <v>0</v>
      </c>
      <c r="P46" s="59">
        <f>IF($C$4="Attiecināmās izmaksas",IF('3a+c+n'!$Q46="A",'3a+c+n'!P46,0),0)</f>
        <v>0</v>
      </c>
    </row>
    <row r="47" spans="1:16" ht="22.5">
      <c r="A47" s="64">
        <f>IF(P47=0,0,IF(COUNTBLANK(P47)=1,0,COUNTA($P$14:P47)))</f>
        <v>0</v>
      </c>
      <c r="B47" s="28" t="str">
        <f>IF($C$4="Attiecināmās izmaksas",IF('3a+c+n'!$Q47="A",'3a+c+n'!B47,0),0)</f>
        <v>13-00000</v>
      </c>
      <c r="C47" s="28" t="str">
        <f>IF($C$4="Attiecināmās izmaksas",IF('3a+c+n'!$Q47="A",'3a+c+n'!C47,0),0)</f>
        <v>Nedegoša akmens vates siltumizolācija plānajām apmetuma sistēmām - λ&lt;=0,036 W/(mK), b=150 mm</v>
      </c>
      <c r="D47" s="28" t="str">
        <f>IF($C$4="Attiecināmās izmaksas",IF('3a+c+n'!$Q47="A",'3a+c+n'!D47,0),0)</f>
        <v>m2</v>
      </c>
      <c r="E47" s="147"/>
      <c r="F47" s="81"/>
      <c r="G47" s="28">
        <f>IF($C$4="Attiecināmās izmaksas",IF('3a+c+n'!$Q47="A",'3a+c+n'!G47,0),0)</f>
        <v>0</v>
      </c>
      <c r="H47" s="28">
        <f>IF($C$4="Attiecināmās izmaksas",IF('3a+c+n'!$Q47="A",'3a+c+n'!H47,0),0)</f>
        <v>0</v>
      </c>
      <c r="I47" s="28"/>
      <c r="J47" s="28"/>
      <c r="K47" s="147">
        <f>IF($C$4="Attiecināmās izmaksas",IF('3a+c+n'!$Q47="A",'3a+c+n'!K47,0),0)</f>
        <v>0</v>
      </c>
      <c r="L47" s="81">
        <f>IF($C$4="Attiecināmās izmaksas",IF('3a+c+n'!$Q47="A",'3a+c+n'!L47,0),0)</f>
        <v>0</v>
      </c>
      <c r="M47" s="28">
        <f>IF($C$4="Attiecināmās izmaksas",IF('3a+c+n'!$Q47="A",'3a+c+n'!M47,0),0)</f>
        <v>0</v>
      </c>
      <c r="N47" s="28">
        <f>IF($C$4="Attiecināmās izmaksas",IF('3a+c+n'!$Q47="A",'3a+c+n'!N47,0),0)</f>
        <v>0</v>
      </c>
      <c r="O47" s="28">
        <f>IF($C$4="Attiecināmās izmaksas",IF('3a+c+n'!$Q47="A",'3a+c+n'!O47,0),0)</f>
        <v>0</v>
      </c>
      <c r="P47" s="59">
        <f>IF($C$4="Attiecināmās izmaksas",IF('3a+c+n'!$Q47="A",'3a+c+n'!P47,0),0)</f>
        <v>0</v>
      </c>
    </row>
    <row r="48" spans="1:16" ht="33.75">
      <c r="A48" s="64">
        <f>IF(P48=0,0,IF(COUNTBLANK(P48)=1,0,COUNTA($P$14:P48)))</f>
        <v>0</v>
      </c>
      <c r="B48" s="28" t="str">
        <f>IF($C$4="Attiecināmās izmaksas",IF('3a+c+n'!$Q48="A",'3a+c+n'!B48,0),0)</f>
        <v>13-00000</v>
      </c>
      <c r="C48" s="28" t="str">
        <f>IF($C$4="Attiecināmās izmaksas",IF('3a+c+n'!$Q48="A",'3a+c+n'!C48,0),0)</f>
        <v>Armējošā slāņa iestrāde ar javas kārtu SAKRET BAK vai ekvivalentu - 2 kārtās, I mehāniskās izturības zonā</v>
      </c>
      <c r="D48" s="28" t="str">
        <f>IF($C$4="Attiecināmās izmaksas",IF('3a+c+n'!$Q48="A",'3a+c+n'!D48,0),0)</f>
        <v>kg</v>
      </c>
      <c r="E48" s="147"/>
      <c r="F48" s="81"/>
      <c r="G48" s="28">
        <f>IF($C$4="Attiecināmās izmaksas",IF('3a+c+n'!$Q48="A",'3a+c+n'!G48,0),0)</f>
        <v>0</v>
      </c>
      <c r="H48" s="28">
        <f>IF($C$4="Attiecināmās izmaksas",IF('3a+c+n'!$Q48="A",'3a+c+n'!H48,0),0)</f>
        <v>0</v>
      </c>
      <c r="I48" s="28"/>
      <c r="J48" s="28"/>
      <c r="K48" s="147">
        <f>IF($C$4="Attiecināmās izmaksas",IF('3a+c+n'!$Q48="A",'3a+c+n'!K48,0),0)</f>
        <v>0</v>
      </c>
      <c r="L48" s="81">
        <f>IF($C$4="Attiecināmās izmaksas",IF('3a+c+n'!$Q48="A",'3a+c+n'!L48,0),0)</f>
        <v>0</v>
      </c>
      <c r="M48" s="28">
        <f>IF($C$4="Attiecināmās izmaksas",IF('3a+c+n'!$Q48="A",'3a+c+n'!M48,0),0)</f>
        <v>0</v>
      </c>
      <c r="N48" s="28">
        <f>IF($C$4="Attiecināmās izmaksas",IF('3a+c+n'!$Q48="A",'3a+c+n'!N48,0),0)</f>
        <v>0</v>
      </c>
      <c r="O48" s="28">
        <f>IF($C$4="Attiecināmās izmaksas",IF('3a+c+n'!$Q48="A",'3a+c+n'!O48,0),0)</f>
        <v>0</v>
      </c>
      <c r="P48" s="59">
        <f>IF($C$4="Attiecināmās izmaksas",IF('3a+c+n'!$Q48="A",'3a+c+n'!P48,0),0)</f>
        <v>0</v>
      </c>
    </row>
    <row r="49" spans="1:16" ht="22.5">
      <c r="A49" s="64">
        <f>IF(P49=0,0,IF(COUNTBLANK(P49)=1,0,COUNTA($P$14:P49)))</f>
        <v>0</v>
      </c>
      <c r="B49" s="28" t="str">
        <f>IF($C$4="Attiecināmās izmaksas",IF('3a+c+n'!$Q49="A",'3a+c+n'!B49,0),0)</f>
        <v>13-00000</v>
      </c>
      <c r="C49" s="28" t="str">
        <f>IF($C$4="Attiecināmās izmaksas",IF('3a+c+n'!$Q49="A",'3a+c+n'!C49,0),0)</f>
        <v>Stiklušķiedras siets SSA-1363-160 160 g/m²  - 2 kārtās, I mehāniskās izturības zonā</v>
      </c>
      <c r="D49" s="28" t="str">
        <f>IF($C$4="Attiecināmās izmaksas",IF('3a+c+n'!$Q49="A",'3a+c+n'!D49,0),0)</f>
        <v>m2</v>
      </c>
      <c r="E49" s="147"/>
      <c r="F49" s="81"/>
      <c r="G49" s="28">
        <f>IF($C$4="Attiecināmās izmaksas",IF('3a+c+n'!$Q49="A",'3a+c+n'!G49,0),0)</f>
        <v>0</v>
      </c>
      <c r="H49" s="28">
        <f>IF($C$4="Attiecināmās izmaksas",IF('3a+c+n'!$Q49="A",'3a+c+n'!H49,0),0)</f>
        <v>0</v>
      </c>
      <c r="I49" s="28"/>
      <c r="J49" s="28"/>
      <c r="K49" s="147">
        <f>IF($C$4="Attiecināmās izmaksas",IF('3a+c+n'!$Q49="A",'3a+c+n'!K49,0),0)</f>
        <v>0</v>
      </c>
      <c r="L49" s="81">
        <f>IF($C$4="Attiecināmās izmaksas",IF('3a+c+n'!$Q49="A",'3a+c+n'!L49,0),0)</f>
        <v>0</v>
      </c>
      <c r="M49" s="28">
        <f>IF($C$4="Attiecināmās izmaksas",IF('3a+c+n'!$Q49="A",'3a+c+n'!M49,0),0)</f>
        <v>0</v>
      </c>
      <c r="N49" s="28">
        <f>IF($C$4="Attiecināmās izmaksas",IF('3a+c+n'!$Q49="A",'3a+c+n'!N49,0),0)</f>
        <v>0</v>
      </c>
      <c r="O49" s="28">
        <f>IF($C$4="Attiecināmās izmaksas",IF('3a+c+n'!$Q49="A",'3a+c+n'!O49,0),0)</f>
        <v>0</v>
      </c>
      <c r="P49" s="59">
        <f>IF($C$4="Attiecināmās izmaksas",IF('3a+c+n'!$Q49="A",'3a+c+n'!P49,0),0)</f>
        <v>0</v>
      </c>
    </row>
    <row r="50" spans="1:16" ht="22.5">
      <c r="A50" s="64">
        <f>IF(P50=0,0,IF(COUNTBLANK(P50)=1,0,COUNTA($P$14:P50)))</f>
        <v>0</v>
      </c>
      <c r="B50" s="28" t="str">
        <f>IF($C$4="Attiecināmās izmaksas",IF('3a+c+n'!$Q50="A",'3a+c+n'!B50,0),0)</f>
        <v>13-00000</v>
      </c>
      <c r="C50" s="28" t="str">
        <f>IF($C$4="Attiecināmās izmaksas",IF('3a+c+n'!$Q50="A",'3a+c+n'!C50,0),0)</f>
        <v>Armētā slāņa apstrāde ar zemapmetuma grunti SAKRET PG vai ekvivalentu</v>
      </c>
      <c r="D50" s="28" t="str">
        <f>IF($C$4="Attiecināmās izmaksas",IF('3a+c+n'!$Q50="A",'3a+c+n'!D50,0),0)</f>
        <v>kg</v>
      </c>
      <c r="E50" s="147"/>
      <c r="F50" s="81"/>
      <c r="G50" s="28">
        <f>IF($C$4="Attiecināmās izmaksas",IF('3a+c+n'!$Q50="A",'3a+c+n'!G50,0),0)</f>
        <v>0</v>
      </c>
      <c r="H50" s="28">
        <f>IF($C$4="Attiecināmās izmaksas",IF('3a+c+n'!$Q50="A",'3a+c+n'!H50,0),0)</f>
        <v>0</v>
      </c>
      <c r="I50" s="28"/>
      <c r="J50" s="28"/>
      <c r="K50" s="147">
        <f>IF($C$4="Attiecināmās izmaksas",IF('3a+c+n'!$Q50="A",'3a+c+n'!K50,0),0)</f>
        <v>0</v>
      </c>
      <c r="L50" s="81">
        <f>IF($C$4="Attiecināmās izmaksas",IF('3a+c+n'!$Q50="A",'3a+c+n'!L50,0),0)</f>
        <v>0</v>
      </c>
      <c r="M50" s="28">
        <f>IF($C$4="Attiecināmās izmaksas",IF('3a+c+n'!$Q50="A",'3a+c+n'!M50,0),0)</f>
        <v>0</v>
      </c>
      <c r="N50" s="28">
        <f>IF($C$4="Attiecināmās izmaksas",IF('3a+c+n'!$Q50="A",'3a+c+n'!N50,0),0)</f>
        <v>0</v>
      </c>
      <c r="O50" s="28">
        <f>IF($C$4="Attiecināmās izmaksas",IF('3a+c+n'!$Q50="A",'3a+c+n'!O50,0),0)</f>
        <v>0</v>
      </c>
      <c r="P50" s="59">
        <f>IF($C$4="Attiecināmās izmaksas",IF('3a+c+n'!$Q50="A",'3a+c+n'!P50,0),0)</f>
        <v>0</v>
      </c>
    </row>
    <row r="51" spans="1:16" ht="33.75">
      <c r="A51" s="64">
        <f>IF(P51=0,0,IF(COUNTBLANK(P51)=1,0,COUNTA($P$14:P51)))</f>
        <v>0</v>
      </c>
      <c r="B51" s="28" t="str">
        <f>IF($C$4="Attiecināmās izmaksas",IF('3a+c+n'!$Q51="A",'3a+c+n'!B51,0),0)</f>
        <v>13-00000</v>
      </c>
      <c r="C51" s="28" t="str">
        <f>IF($C$4="Attiecināmās izmaksas",IF('3a+c+n'!$Q51="A",'3a+c+n'!C51,0),0)</f>
        <v>Gatavā tonētā silikona apmetuma SAKRET SIP vai ekvivalenta iestrāde. Maksimālais grauda izmērs 2 mm. Tonis atbilstoši krāsu pasei. T.sk. gala fasādes</v>
      </c>
      <c r="D51" s="28" t="str">
        <f>IF($C$4="Attiecināmās izmaksas",IF('3a+c+n'!$Q51="A",'3a+c+n'!D51,0),0)</f>
        <v>kg</v>
      </c>
      <c r="E51" s="147"/>
      <c r="F51" s="81"/>
      <c r="G51" s="28">
        <f>IF($C$4="Attiecināmās izmaksas",IF('3a+c+n'!$Q51="A",'3a+c+n'!G51,0),0)</f>
        <v>0</v>
      </c>
      <c r="H51" s="28">
        <f>IF($C$4="Attiecināmās izmaksas",IF('3a+c+n'!$Q51="A",'3a+c+n'!H51,0),0)</f>
        <v>0</v>
      </c>
      <c r="I51" s="28"/>
      <c r="J51" s="28"/>
      <c r="K51" s="147">
        <f>IF($C$4="Attiecināmās izmaksas",IF('3a+c+n'!$Q51="A",'3a+c+n'!K51,0),0)</f>
        <v>0</v>
      </c>
      <c r="L51" s="81">
        <f>IF($C$4="Attiecināmās izmaksas",IF('3a+c+n'!$Q51="A",'3a+c+n'!L51,0),0)</f>
        <v>0</v>
      </c>
      <c r="M51" s="28">
        <f>IF($C$4="Attiecināmās izmaksas",IF('3a+c+n'!$Q51="A",'3a+c+n'!M51,0),0)</f>
        <v>0</v>
      </c>
      <c r="N51" s="28">
        <f>IF($C$4="Attiecināmās izmaksas",IF('3a+c+n'!$Q51="A",'3a+c+n'!N51,0),0)</f>
        <v>0</v>
      </c>
      <c r="O51" s="28">
        <f>IF($C$4="Attiecināmās izmaksas",IF('3a+c+n'!$Q51="A",'3a+c+n'!O51,0),0)</f>
        <v>0</v>
      </c>
      <c r="P51" s="59">
        <f>IF($C$4="Attiecināmās izmaksas",IF('3a+c+n'!$Q51="A",'3a+c+n'!P51,0),0)</f>
        <v>0</v>
      </c>
    </row>
    <row r="52" spans="1:16" ht="22.5">
      <c r="A52" s="64">
        <f>IF(P52=0,0,IF(COUNTBLANK(P52)=1,0,COUNTA($P$14:P52)))</f>
        <v>0</v>
      </c>
      <c r="B52" s="28" t="str">
        <f>IF($C$4="Attiecināmās izmaksas",IF('3a+c+n'!$Q52="A",'3a+c+n'!B52,0),0)</f>
        <v>13-00000</v>
      </c>
      <c r="C52" s="28" t="str">
        <f>IF($C$4="Attiecināmās izmaksas",IF('3a+c+n'!$Q52="A",'3a+c+n'!C52,0),0)</f>
        <v>Dībeļi RAWLPLUG TFIX 8S vai ekvivalenti, l=215mm</v>
      </c>
      <c r="D52" s="28" t="str">
        <f>IF($C$4="Attiecināmās izmaksas",IF('3a+c+n'!$Q52="A",'3a+c+n'!D52,0),0)</f>
        <v>gab</v>
      </c>
      <c r="E52" s="147"/>
      <c r="F52" s="81"/>
      <c r="G52" s="28">
        <f>IF($C$4="Attiecināmās izmaksas",IF('3a+c+n'!$Q52="A",'3a+c+n'!G52,0),0)</f>
        <v>0</v>
      </c>
      <c r="H52" s="28">
        <f>IF($C$4="Attiecināmās izmaksas",IF('3a+c+n'!$Q52="A",'3a+c+n'!H52,0),0)</f>
        <v>0</v>
      </c>
      <c r="I52" s="28"/>
      <c r="J52" s="28"/>
      <c r="K52" s="147">
        <f>IF($C$4="Attiecināmās izmaksas",IF('3a+c+n'!$Q52="A",'3a+c+n'!K52,0),0)</f>
        <v>0</v>
      </c>
      <c r="L52" s="81">
        <f>IF($C$4="Attiecināmās izmaksas",IF('3a+c+n'!$Q52="A",'3a+c+n'!L52,0),0)</f>
        <v>0</v>
      </c>
      <c r="M52" s="28">
        <f>IF($C$4="Attiecināmās izmaksas",IF('3a+c+n'!$Q52="A",'3a+c+n'!M52,0),0)</f>
        <v>0</v>
      </c>
      <c r="N52" s="28">
        <f>IF($C$4="Attiecināmās izmaksas",IF('3a+c+n'!$Q52="A",'3a+c+n'!N52,0),0)</f>
        <v>0</v>
      </c>
      <c r="O52" s="28">
        <f>IF($C$4="Attiecināmās izmaksas",IF('3a+c+n'!$Q52="A",'3a+c+n'!O52,0),0)</f>
        <v>0</v>
      </c>
      <c r="P52" s="59">
        <f>IF($C$4="Attiecināmās izmaksas",IF('3a+c+n'!$Q52="A",'3a+c+n'!P52,0),0)</f>
        <v>0</v>
      </c>
    </row>
    <row r="53" spans="1:16">
      <c r="A53" s="64">
        <f>IF(P53=0,0,IF(COUNTBLANK(P53)=1,0,COUNTA($P$14:P53)))</f>
        <v>0</v>
      </c>
      <c r="B53" s="28">
        <f>IF($C$4="Attiecināmās izmaksas",IF('3a+c+n'!$Q53="A",'3a+c+n'!B53,0),0)</f>
        <v>0</v>
      </c>
      <c r="C53" s="28">
        <f>IF($C$4="Attiecināmās izmaksas",IF('3a+c+n'!$Q53="A",'3a+c+n'!C53,0),0)</f>
        <v>0</v>
      </c>
      <c r="D53" s="28">
        <f>IF($C$4="Attiecināmās izmaksas",IF('3a+c+n'!$Q53="A",'3a+c+n'!D53,0),0)</f>
        <v>0</v>
      </c>
      <c r="E53" s="147"/>
      <c r="F53" s="81"/>
      <c r="G53" s="28">
        <f>IF($C$4="Attiecināmās izmaksas",IF('3a+c+n'!$Q53="A",'3a+c+n'!G53,0),0)</f>
        <v>0</v>
      </c>
      <c r="H53" s="28">
        <f>IF($C$4="Attiecināmās izmaksas",IF('3a+c+n'!$Q53="A",'3a+c+n'!H53,0),0)</f>
        <v>0</v>
      </c>
      <c r="I53" s="28"/>
      <c r="J53" s="28"/>
      <c r="K53" s="147">
        <f>IF($C$4="Attiecināmās izmaksas",IF('3a+c+n'!$Q53="A",'3a+c+n'!K53,0),0)</f>
        <v>0</v>
      </c>
      <c r="L53" s="81">
        <f>IF($C$4="Attiecināmās izmaksas",IF('3a+c+n'!$Q53="A",'3a+c+n'!L53,0),0)</f>
        <v>0</v>
      </c>
      <c r="M53" s="28">
        <f>IF($C$4="Attiecināmās izmaksas",IF('3a+c+n'!$Q53="A",'3a+c+n'!M53,0),0)</f>
        <v>0</v>
      </c>
      <c r="N53" s="28">
        <f>IF($C$4="Attiecināmās izmaksas",IF('3a+c+n'!$Q53="A",'3a+c+n'!N53,0),0)</f>
        <v>0</v>
      </c>
      <c r="O53" s="28">
        <f>IF($C$4="Attiecināmās izmaksas",IF('3a+c+n'!$Q53="A",'3a+c+n'!O53,0),0)</f>
        <v>0</v>
      </c>
      <c r="P53" s="59">
        <f>IF($C$4="Attiecināmās izmaksas",IF('3a+c+n'!$Q53="A",'3a+c+n'!P53,0),0)</f>
        <v>0</v>
      </c>
    </row>
    <row r="54" spans="1:16" ht="33.75">
      <c r="A54" s="64">
        <f>IF(P54=0,0,IF(COUNTBLANK(P54)=1,0,COUNTA($P$14:P54)))</f>
        <v>0</v>
      </c>
      <c r="B54" s="28" t="str">
        <f>IF($C$4="Attiecināmās izmaksas",IF('3a+c+n'!$Q54="A",'3a+c+n'!B54,0),0)</f>
        <v>13-00000</v>
      </c>
      <c r="C54" s="28" t="str">
        <f>IF($C$4="Attiecināmās izmaksas",IF('3a+c+n'!$Q54="A",'3a+c+n'!C54,0),0)</f>
        <v>Siltumizolācijas materiālu stiprināšana ar līmjavu BAUMIT ProContact  vai ekvivalentu. Pēc nepieciešamības pirms tam virsmas gruntēšana.</v>
      </c>
      <c r="D54" s="28" t="str">
        <f>IF($C$4="Attiecināmās izmaksas",IF('3a+c+n'!$Q54="A",'3a+c+n'!D54,0),0)</f>
        <v>kg</v>
      </c>
      <c r="E54" s="147"/>
      <c r="F54" s="81"/>
      <c r="G54" s="28">
        <f>IF($C$4="Attiecināmās izmaksas",IF('3a+c+n'!$Q54="A",'3a+c+n'!G54,0),0)</f>
        <v>0</v>
      </c>
      <c r="H54" s="28">
        <f>IF($C$4="Attiecināmās izmaksas",IF('3a+c+n'!$Q54="A",'3a+c+n'!H54,0),0)</f>
        <v>0</v>
      </c>
      <c r="I54" s="28"/>
      <c r="J54" s="28"/>
      <c r="K54" s="147">
        <f>IF($C$4="Attiecināmās izmaksas",IF('3a+c+n'!$Q54="A",'3a+c+n'!K54,0),0)</f>
        <v>0</v>
      </c>
      <c r="L54" s="81">
        <f>IF($C$4="Attiecināmās izmaksas",IF('3a+c+n'!$Q54="A",'3a+c+n'!L54,0),0)</f>
        <v>0</v>
      </c>
      <c r="M54" s="28">
        <f>IF($C$4="Attiecināmās izmaksas",IF('3a+c+n'!$Q54="A",'3a+c+n'!M54,0),0)</f>
        <v>0</v>
      </c>
      <c r="N54" s="28">
        <f>IF($C$4="Attiecināmās izmaksas",IF('3a+c+n'!$Q54="A",'3a+c+n'!N54,0),0)</f>
        <v>0</v>
      </c>
      <c r="O54" s="28">
        <f>IF($C$4="Attiecināmās izmaksas",IF('3a+c+n'!$Q54="A",'3a+c+n'!O54,0),0)</f>
        <v>0</v>
      </c>
      <c r="P54" s="59">
        <f>IF($C$4="Attiecināmās izmaksas",IF('3a+c+n'!$Q54="A",'3a+c+n'!P54,0),0)</f>
        <v>0</v>
      </c>
    </row>
    <row r="55" spans="1:16" ht="33.75">
      <c r="A55" s="64">
        <f>IF(P55=0,0,IF(COUNTBLANK(P55)=1,0,COUNTA($P$14:P55)))</f>
        <v>0</v>
      </c>
      <c r="B55" s="28" t="str">
        <f>IF($C$4="Attiecināmās izmaksas",IF('3a+c+n'!$Q55="A",'3a+c+n'!B55,0),0)</f>
        <v>13-00000</v>
      </c>
      <c r="C55" s="28" t="str">
        <f>IF($C$4="Attiecināmās izmaksas",IF('3a+c+n'!$Q55="A",'3a+c+n'!C55,0),0)</f>
        <v>Siltumizolācijas materiāla Paroc Linio 15 vai ekvivalenta montāža - λ&lt;=0,037 W/(mK), b=30-50 mm, siltinājuma platums 100mm</v>
      </c>
      <c r="D55" s="28" t="str">
        <f>IF($C$4="Attiecināmās izmaksas",IF('3a+c+n'!$Q55="A",'3a+c+n'!D55,0),0)</f>
        <v>m2</v>
      </c>
      <c r="E55" s="147"/>
      <c r="F55" s="81"/>
      <c r="G55" s="28">
        <f>IF($C$4="Attiecināmās izmaksas",IF('3a+c+n'!$Q55="A",'3a+c+n'!G55,0),0)</f>
        <v>0</v>
      </c>
      <c r="H55" s="28">
        <f>IF($C$4="Attiecināmās izmaksas",IF('3a+c+n'!$Q55="A",'3a+c+n'!H55,0),0)</f>
        <v>0</v>
      </c>
      <c r="I55" s="28"/>
      <c r="J55" s="28"/>
      <c r="K55" s="147">
        <f>IF($C$4="Attiecināmās izmaksas",IF('3a+c+n'!$Q55="A",'3a+c+n'!K55,0),0)</f>
        <v>0</v>
      </c>
      <c r="L55" s="81">
        <f>IF($C$4="Attiecināmās izmaksas",IF('3a+c+n'!$Q55="A",'3a+c+n'!L55,0),0)</f>
        <v>0</v>
      </c>
      <c r="M55" s="28">
        <f>IF($C$4="Attiecināmās izmaksas",IF('3a+c+n'!$Q55="A",'3a+c+n'!M55,0),0)</f>
        <v>0</v>
      </c>
      <c r="N55" s="28">
        <f>IF($C$4="Attiecināmās izmaksas",IF('3a+c+n'!$Q55="A",'3a+c+n'!N55,0),0)</f>
        <v>0</v>
      </c>
      <c r="O55" s="28">
        <f>IF($C$4="Attiecināmās izmaksas",IF('3a+c+n'!$Q55="A",'3a+c+n'!O55,0),0)</f>
        <v>0</v>
      </c>
      <c r="P55" s="59">
        <f>IF($C$4="Attiecināmās izmaksas",IF('3a+c+n'!$Q55="A",'3a+c+n'!P55,0),0)</f>
        <v>0</v>
      </c>
    </row>
    <row r="56" spans="1:16" ht="22.5">
      <c r="A56" s="64">
        <f>IF(P56=0,0,IF(COUNTBLANK(P56)=1,0,COUNTA($P$14:P56)))</f>
        <v>0</v>
      </c>
      <c r="B56" s="28" t="str">
        <f>IF($C$4="Attiecināmās izmaksas",IF('3a+c+n'!$Q56="A",'3a+c+n'!B56,0),0)</f>
        <v>13-00000</v>
      </c>
      <c r="C56" s="28" t="str">
        <f>IF($C$4="Attiecināmās izmaksas",IF('3a+c+n'!$Q56="A",'3a+c+n'!C56,0),0)</f>
        <v>Armējošā slāņa iestrāde ar javas kārtu SAKRET BAK vai ekvivalentu - 1 kārtā, II mehāniskās izturības zonā</v>
      </c>
      <c r="D56" s="28" t="str">
        <f>IF($C$4="Attiecināmās izmaksas",IF('3a+c+n'!$Q56="A",'3a+c+n'!D56,0),0)</f>
        <v>kg</v>
      </c>
      <c r="E56" s="147"/>
      <c r="F56" s="81"/>
      <c r="G56" s="28">
        <f>IF($C$4="Attiecināmās izmaksas",IF('3a+c+n'!$Q56="A",'3a+c+n'!G56,0),0)</f>
        <v>0</v>
      </c>
      <c r="H56" s="28">
        <f>IF($C$4="Attiecināmās izmaksas",IF('3a+c+n'!$Q56="A",'3a+c+n'!H56,0),0)</f>
        <v>0</v>
      </c>
      <c r="I56" s="28"/>
      <c r="J56" s="28"/>
      <c r="K56" s="147">
        <f>IF($C$4="Attiecināmās izmaksas",IF('3a+c+n'!$Q56="A",'3a+c+n'!K56,0),0)</f>
        <v>0</v>
      </c>
      <c r="L56" s="81">
        <f>IF($C$4="Attiecināmās izmaksas",IF('3a+c+n'!$Q56="A",'3a+c+n'!L56,0),0)</f>
        <v>0</v>
      </c>
      <c r="M56" s="28">
        <f>IF($C$4="Attiecināmās izmaksas",IF('3a+c+n'!$Q56="A",'3a+c+n'!M56,0),0)</f>
        <v>0</v>
      </c>
      <c r="N56" s="28">
        <f>IF($C$4="Attiecināmās izmaksas",IF('3a+c+n'!$Q56="A",'3a+c+n'!N56,0),0)</f>
        <v>0</v>
      </c>
      <c r="O56" s="28">
        <f>IF($C$4="Attiecināmās izmaksas",IF('3a+c+n'!$Q56="A",'3a+c+n'!O56,0),0)</f>
        <v>0</v>
      </c>
      <c r="P56" s="59">
        <f>IF($C$4="Attiecināmās izmaksas",IF('3a+c+n'!$Q56="A",'3a+c+n'!P56,0),0)</f>
        <v>0</v>
      </c>
    </row>
    <row r="57" spans="1:16" ht="22.5">
      <c r="A57" s="64">
        <f>IF(P57=0,0,IF(COUNTBLANK(P57)=1,0,COUNTA($P$14:P57)))</f>
        <v>0</v>
      </c>
      <c r="B57" s="28" t="str">
        <f>IF($C$4="Attiecināmās izmaksas",IF('3a+c+n'!$Q57="A",'3a+c+n'!B57,0),0)</f>
        <v>13-00000</v>
      </c>
      <c r="C57" s="28" t="str">
        <f>IF($C$4="Attiecināmās izmaksas",IF('3a+c+n'!$Q57="A",'3a+c+n'!C57,0),0)</f>
        <v>Stiklušķiedras siets SSA-1363-160 160 g/m² - 1 kārtā + papildus armējošā sieta iestrāde stūros</v>
      </c>
      <c r="D57" s="28" t="str">
        <f>IF($C$4="Attiecināmās izmaksas",IF('3a+c+n'!$Q57="A",'3a+c+n'!D57,0),0)</f>
        <v>m2</v>
      </c>
      <c r="E57" s="147"/>
      <c r="F57" s="81"/>
      <c r="G57" s="28">
        <f>IF($C$4="Attiecināmās izmaksas",IF('3a+c+n'!$Q57="A",'3a+c+n'!G57,0),0)</f>
        <v>0</v>
      </c>
      <c r="H57" s="28">
        <f>IF($C$4="Attiecināmās izmaksas",IF('3a+c+n'!$Q57="A",'3a+c+n'!H57,0),0)</f>
        <v>0</v>
      </c>
      <c r="I57" s="28"/>
      <c r="J57" s="28"/>
      <c r="K57" s="147">
        <f>IF($C$4="Attiecināmās izmaksas",IF('3a+c+n'!$Q57="A",'3a+c+n'!K57,0),0)</f>
        <v>0</v>
      </c>
      <c r="L57" s="81">
        <f>IF($C$4="Attiecināmās izmaksas",IF('3a+c+n'!$Q57="A",'3a+c+n'!L57,0),0)</f>
        <v>0</v>
      </c>
      <c r="M57" s="28">
        <f>IF($C$4="Attiecināmās izmaksas",IF('3a+c+n'!$Q57="A",'3a+c+n'!M57,0),0)</f>
        <v>0</v>
      </c>
      <c r="N57" s="28">
        <f>IF($C$4="Attiecināmās izmaksas",IF('3a+c+n'!$Q57="A",'3a+c+n'!N57,0),0)</f>
        <v>0</v>
      </c>
      <c r="O57" s="28">
        <f>IF($C$4="Attiecināmās izmaksas",IF('3a+c+n'!$Q57="A",'3a+c+n'!O57,0),0)</f>
        <v>0</v>
      </c>
      <c r="P57" s="59">
        <f>IF($C$4="Attiecināmās izmaksas",IF('3a+c+n'!$Q57="A",'3a+c+n'!P57,0),0)</f>
        <v>0</v>
      </c>
    </row>
    <row r="58" spans="1:16" ht="22.5">
      <c r="A58" s="64">
        <f>IF(P58=0,0,IF(COUNTBLANK(P58)=1,0,COUNTA($P$14:P58)))</f>
        <v>0</v>
      </c>
      <c r="B58" s="28" t="str">
        <f>IF($C$4="Attiecināmās izmaksas",IF('3a+c+n'!$Q58="A",'3a+c+n'!B58,0),0)</f>
        <v>13-00000</v>
      </c>
      <c r="C58" s="28" t="str">
        <f>IF($C$4="Attiecināmās izmaksas",IF('3a+c+n'!$Q58="A",'3a+c+n'!C58,0),0)</f>
        <v>Armētā slāņa apstrāde ar zemapmetuma grunti SAKRET PG vai ekvivalentu</v>
      </c>
      <c r="D58" s="28" t="str">
        <f>IF($C$4="Attiecināmās izmaksas",IF('3a+c+n'!$Q58="A",'3a+c+n'!D58,0),0)</f>
        <v>kg</v>
      </c>
      <c r="E58" s="147"/>
      <c r="F58" s="81"/>
      <c r="G58" s="28">
        <f>IF($C$4="Attiecināmās izmaksas",IF('3a+c+n'!$Q58="A",'3a+c+n'!G58,0),0)</f>
        <v>0</v>
      </c>
      <c r="H58" s="28">
        <f>IF($C$4="Attiecināmās izmaksas",IF('3a+c+n'!$Q58="A",'3a+c+n'!H58,0),0)</f>
        <v>0</v>
      </c>
      <c r="I58" s="28"/>
      <c r="J58" s="28"/>
      <c r="K58" s="147">
        <f>IF($C$4="Attiecināmās izmaksas",IF('3a+c+n'!$Q58="A",'3a+c+n'!K58,0),0)</f>
        <v>0</v>
      </c>
      <c r="L58" s="81">
        <f>IF($C$4="Attiecināmās izmaksas",IF('3a+c+n'!$Q58="A",'3a+c+n'!L58,0),0)</f>
        <v>0</v>
      </c>
      <c r="M58" s="28">
        <f>IF($C$4="Attiecināmās izmaksas",IF('3a+c+n'!$Q58="A",'3a+c+n'!M58,0),0)</f>
        <v>0</v>
      </c>
      <c r="N58" s="28">
        <f>IF($C$4="Attiecināmās izmaksas",IF('3a+c+n'!$Q58="A",'3a+c+n'!N58,0),0)</f>
        <v>0</v>
      </c>
      <c r="O58" s="28">
        <f>IF($C$4="Attiecināmās izmaksas",IF('3a+c+n'!$Q58="A",'3a+c+n'!O58,0),0)</f>
        <v>0</v>
      </c>
      <c r="P58" s="59">
        <f>IF($C$4="Attiecināmās izmaksas",IF('3a+c+n'!$Q58="A",'3a+c+n'!P58,0),0)</f>
        <v>0</v>
      </c>
    </row>
    <row r="59" spans="1:16" ht="33.75">
      <c r="A59" s="64">
        <f>IF(P59=0,0,IF(COUNTBLANK(P59)=1,0,COUNTA($P$14:P59)))</f>
        <v>0</v>
      </c>
      <c r="B59" s="28" t="str">
        <f>IF($C$4="Attiecināmās izmaksas",IF('3a+c+n'!$Q59="A",'3a+c+n'!B59,0),0)</f>
        <v>13-00000</v>
      </c>
      <c r="C59" s="28" t="str">
        <f>IF($C$4="Attiecināmās izmaksas",IF('3a+c+n'!$Q59="A",'3a+c+n'!C59,0),0)</f>
        <v>Gatavā tonētā silikona apmetuma SAKRET SIP vai ekvivalenta iestrāde. Maksimālais grauda izmērs 2 mm. Tonis atbilstoši krāsu pasei. T.sk. gala fasādēs</v>
      </c>
      <c r="D59" s="28" t="str">
        <f>IF($C$4="Attiecināmās izmaksas",IF('3a+c+n'!$Q59="A",'3a+c+n'!D59,0),0)</f>
        <v>kg</v>
      </c>
      <c r="E59" s="147"/>
      <c r="F59" s="81"/>
      <c r="G59" s="28">
        <f>IF($C$4="Attiecināmās izmaksas",IF('3a+c+n'!$Q59="A",'3a+c+n'!G59,0),0)</f>
        <v>0</v>
      </c>
      <c r="H59" s="28">
        <f>IF($C$4="Attiecināmās izmaksas",IF('3a+c+n'!$Q59="A",'3a+c+n'!H59,0),0)</f>
        <v>0</v>
      </c>
      <c r="I59" s="28"/>
      <c r="J59" s="28"/>
      <c r="K59" s="147">
        <f>IF($C$4="Attiecināmās izmaksas",IF('3a+c+n'!$Q59="A",'3a+c+n'!K59,0),0)</f>
        <v>0</v>
      </c>
      <c r="L59" s="81">
        <f>IF($C$4="Attiecināmās izmaksas",IF('3a+c+n'!$Q59="A",'3a+c+n'!L59,0),0)</f>
        <v>0</v>
      </c>
      <c r="M59" s="28">
        <f>IF($C$4="Attiecināmās izmaksas",IF('3a+c+n'!$Q59="A",'3a+c+n'!M59,0),0)</f>
        <v>0</v>
      </c>
      <c r="N59" s="28">
        <f>IF($C$4="Attiecināmās izmaksas",IF('3a+c+n'!$Q59="A",'3a+c+n'!N59,0),0)</f>
        <v>0</v>
      </c>
      <c r="O59" s="28">
        <f>IF($C$4="Attiecināmās izmaksas",IF('3a+c+n'!$Q59="A",'3a+c+n'!O59,0),0)</f>
        <v>0</v>
      </c>
      <c r="P59" s="59">
        <f>IF($C$4="Attiecināmās izmaksas",IF('3a+c+n'!$Q59="A",'3a+c+n'!P59,0),0)</f>
        <v>0</v>
      </c>
    </row>
    <row r="60" spans="1:16" ht="22.5">
      <c r="A60" s="64">
        <f>IF(P60=0,0,IF(COUNTBLANK(P60)=1,0,COUNTA($P$14:P60)))</f>
        <v>0</v>
      </c>
      <c r="B60" s="28" t="str">
        <f>IF($C$4="Attiecināmās izmaksas",IF('3a+c+n'!$Q60="A",'3a+c+n'!B60,0),0)</f>
        <v>13-00000</v>
      </c>
      <c r="C60" s="28" t="str">
        <f>IF($C$4="Attiecināmās izmaksas",IF('3a+c+n'!$Q60="A",'3a+c+n'!C60,0),0)</f>
        <v>Loga pielaiduma profila SAKRET EW 06 vai ekvivalenta iestrāde ailes sānos un augšējā daļā</v>
      </c>
      <c r="D60" s="28" t="str">
        <f>IF($C$4="Attiecināmās izmaksas",IF('3a+c+n'!$Q60="A",'3a+c+n'!D60,0),0)</f>
        <v>tm</v>
      </c>
      <c r="E60" s="147"/>
      <c r="F60" s="81"/>
      <c r="G60" s="28">
        <f>IF($C$4="Attiecināmās izmaksas",IF('3a+c+n'!$Q60="A",'3a+c+n'!G60,0),0)</f>
        <v>0</v>
      </c>
      <c r="H60" s="28">
        <f>IF($C$4="Attiecināmās izmaksas",IF('3a+c+n'!$Q60="A",'3a+c+n'!H60,0),0)</f>
        <v>0</v>
      </c>
      <c r="I60" s="28"/>
      <c r="J60" s="28"/>
      <c r="K60" s="147">
        <f>IF($C$4="Attiecināmās izmaksas",IF('3a+c+n'!$Q60="A",'3a+c+n'!K60,0),0)</f>
        <v>0</v>
      </c>
      <c r="L60" s="81">
        <f>IF($C$4="Attiecināmās izmaksas",IF('3a+c+n'!$Q60="A",'3a+c+n'!L60,0),0)</f>
        <v>0</v>
      </c>
      <c r="M60" s="28">
        <f>IF($C$4="Attiecināmās izmaksas",IF('3a+c+n'!$Q60="A",'3a+c+n'!M60,0),0)</f>
        <v>0</v>
      </c>
      <c r="N60" s="28">
        <f>IF($C$4="Attiecināmās izmaksas",IF('3a+c+n'!$Q60="A",'3a+c+n'!N60,0),0)</f>
        <v>0</v>
      </c>
      <c r="O60" s="28">
        <f>IF($C$4="Attiecināmās izmaksas",IF('3a+c+n'!$Q60="A",'3a+c+n'!O60,0),0)</f>
        <v>0</v>
      </c>
      <c r="P60" s="59">
        <f>IF($C$4="Attiecināmās izmaksas",IF('3a+c+n'!$Q60="A",'3a+c+n'!P60,0),0)</f>
        <v>0</v>
      </c>
    </row>
    <row r="61" spans="1:16" ht="22.5">
      <c r="A61" s="64">
        <f>IF(P61=0,0,IF(COUNTBLANK(P61)=1,0,COUNTA($P$14:P61)))</f>
        <v>0</v>
      </c>
      <c r="B61" s="28" t="str">
        <f>IF($C$4="Attiecināmās izmaksas",IF('3a+c+n'!$Q61="A",'3a+c+n'!B61,0),0)</f>
        <v>13-00000</v>
      </c>
      <c r="C61" s="28" t="str">
        <f>IF($C$4="Attiecināmās izmaksas",IF('3a+c+n'!$Q61="A",'3a+c+n'!C61,0),0)</f>
        <v>Stūra profila ar lāseni SAKRET ED C(01)  vai ekvivalenta iestrāde loga augšējā daļā</v>
      </c>
      <c r="D61" s="28" t="str">
        <f>IF($C$4="Attiecināmās izmaksas",IF('3a+c+n'!$Q61="A",'3a+c+n'!D61,0),0)</f>
        <v>tm</v>
      </c>
      <c r="E61" s="147"/>
      <c r="F61" s="81"/>
      <c r="G61" s="28">
        <f>IF($C$4="Attiecināmās izmaksas",IF('3a+c+n'!$Q61="A",'3a+c+n'!G61,0),0)</f>
        <v>0</v>
      </c>
      <c r="H61" s="28">
        <f>IF($C$4="Attiecināmās izmaksas",IF('3a+c+n'!$Q61="A",'3a+c+n'!H61,0),0)</f>
        <v>0</v>
      </c>
      <c r="I61" s="28"/>
      <c r="J61" s="28"/>
      <c r="K61" s="147">
        <f>IF($C$4="Attiecināmās izmaksas",IF('3a+c+n'!$Q61="A",'3a+c+n'!K61,0),0)</f>
        <v>0</v>
      </c>
      <c r="L61" s="81">
        <f>IF($C$4="Attiecināmās izmaksas",IF('3a+c+n'!$Q61="A",'3a+c+n'!L61,0),0)</f>
        <v>0</v>
      </c>
      <c r="M61" s="28">
        <f>IF($C$4="Attiecināmās izmaksas",IF('3a+c+n'!$Q61="A",'3a+c+n'!M61,0),0)</f>
        <v>0</v>
      </c>
      <c r="N61" s="28">
        <f>IF($C$4="Attiecināmās izmaksas",IF('3a+c+n'!$Q61="A",'3a+c+n'!N61,0),0)</f>
        <v>0</v>
      </c>
      <c r="O61" s="28">
        <f>IF($C$4="Attiecināmās izmaksas",IF('3a+c+n'!$Q61="A",'3a+c+n'!O61,0),0)</f>
        <v>0</v>
      </c>
      <c r="P61" s="59">
        <f>IF($C$4="Attiecināmās izmaksas",IF('3a+c+n'!$Q61="A",'3a+c+n'!P61,0),0)</f>
        <v>0</v>
      </c>
    </row>
    <row r="62" spans="1:16" ht="22.5">
      <c r="A62" s="64">
        <f>IF(P62=0,0,IF(COUNTBLANK(P62)=1,0,COUNTA($P$14:P62)))</f>
        <v>0</v>
      </c>
      <c r="B62" s="28" t="str">
        <f>IF($C$4="Attiecināmās izmaksas",IF('3a+c+n'!$Q62="A",'3a+c+n'!B62,0),0)</f>
        <v>13-00000</v>
      </c>
      <c r="C62" s="28" t="str">
        <f>IF($C$4="Attiecināmās izmaksas",IF('3a+c+n'!$Q62="A",'3a+c+n'!C62,0),0)</f>
        <v>Stūra profila SAKRET EC  vai ekvivalenta iestrāde loga sānos</v>
      </c>
      <c r="D62" s="28" t="str">
        <f>IF($C$4="Attiecināmās izmaksas",IF('3a+c+n'!$Q62="A",'3a+c+n'!D62,0),0)</f>
        <v>tm</v>
      </c>
      <c r="E62" s="147"/>
      <c r="F62" s="81"/>
      <c r="G62" s="28">
        <f>IF($C$4="Attiecināmās izmaksas",IF('3a+c+n'!$Q62="A",'3a+c+n'!G62,0),0)</f>
        <v>0</v>
      </c>
      <c r="H62" s="28">
        <f>IF($C$4="Attiecināmās izmaksas",IF('3a+c+n'!$Q62="A",'3a+c+n'!H62,0),0)</f>
        <v>0</v>
      </c>
      <c r="I62" s="28"/>
      <c r="J62" s="28"/>
      <c r="K62" s="147">
        <f>IF($C$4="Attiecināmās izmaksas",IF('3a+c+n'!$Q62="A",'3a+c+n'!K62,0),0)</f>
        <v>0</v>
      </c>
      <c r="L62" s="81">
        <f>IF($C$4="Attiecināmās izmaksas",IF('3a+c+n'!$Q62="A",'3a+c+n'!L62,0),0)</f>
        <v>0</v>
      </c>
      <c r="M62" s="28">
        <f>IF($C$4="Attiecināmās izmaksas",IF('3a+c+n'!$Q62="A",'3a+c+n'!M62,0),0)</f>
        <v>0</v>
      </c>
      <c r="N62" s="28">
        <f>IF($C$4="Attiecināmās izmaksas",IF('3a+c+n'!$Q62="A",'3a+c+n'!N62,0),0)</f>
        <v>0</v>
      </c>
      <c r="O62" s="28">
        <f>IF($C$4="Attiecināmās izmaksas",IF('3a+c+n'!$Q62="A",'3a+c+n'!O62,0),0)</f>
        <v>0</v>
      </c>
      <c r="P62" s="59">
        <f>IF($C$4="Attiecināmās izmaksas",IF('3a+c+n'!$Q62="A",'3a+c+n'!P62,0),0)</f>
        <v>0</v>
      </c>
    </row>
    <row r="63" spans="1:16" ht="22.5">
      <c r="A63" s="64">
        <f>IF(P63=0,0,IF(COUNTBLANK(P63)=1,0,COUNTA($P$14:P63)))</f>
        <v>0</v>
      </c>
      <c r="B63" s="28" t="str">
        <f>IF($C$4="Attiecināmās izmaksas",IF('3a+c+n'!$Q63="A",'3a+c+n'!B63,0),0)</f>
        <v>13-00000</v>
      </c>
      <c r="C63" s="28" t="str">
        <f>IF($C$4="Attiecināmās izmaksas",IF('3a+c+n'!$Q63="A",'3a+c+n'!C63,0),0)</f>
        <v>Ārējās palodzes - karsti cinkotas tērauda loksnes, b=0.5 mm ar PURAL pārklājums montāža (b~300)</v>
      </c>
      <c r="D63" s="28" t="str">
        <f>IF($C$4="Attiecināmās izmaksas",IF('3a+c+n'!$Q63="A",'3a+c+n'!D63,0),0)</f>
        <v>tm</v>
      </c>
      <c r="E63" s="147"/>
      <c r="F63" s="81"/>
      <c r="G63" s="28">
        <f>IF($C$4="Attiecināmās izmaksas",IF('3a+c+n'!$Q63="A",'3a+c+n'!G63,0),0)</f>
        <v>0</v>
      </c>
      <c r="H63" s="28">
        <f>IF($C$4="Attiecināmās izmaksas",IF('3a+c+n'!$Q63="A",'3a+c+n'!H63,0),0)</f>
        <v>0</v>
      </c>
      <c r="I63" s="28"/>
      <c r="J63" s="28"/>
      <c r="K63" s="147">
        <f>IF($C$4="Attiecināmās izmaksas",IF('3a+c+n'!$Q63="A",'3a+c+n'!K63,0),0)</f>
        <v>0</v>
      </c>
      <c r="L63" s="81">
        <f>IF($C$4="Attiecināmās izmaksas",IF('3a+c+n'!$Q63="A",'3a+c+n'!L63,0),0)</f>
        <v>0</v>
      </c>
      <c r="M63" s="28">
        <f>IF($C$4="Attiecināmās izmaksas",IF('3a+c+n'!$Q63="A",'3a+c+n'!M63,0),0)</f>
        <v>0</v>
      </c>
      <c r="N63" s="28">
        <f>IF($C$4="Attiecināmās izmaksas",IF('3a+c+n'!$Q63="A",'3a+c+n'!N63,0),0)</f>
        <v>0</v>
      </c>
      <c r="O63" s="28">
        <f>IF($C$4="Attiecināmās izmaksas",IF('3a+c+n'!$Q63="A",'3a+c+n'!O63,0),0)</f>
        <v>0</v>
      </c>
      <c r="P63" s="59">
        <f>IF($C$4="Attiecināmās izmaksas",IF('3a+c+n'!$Q63="A",'3a+c+n'!P63,0),0)</f>
        <v>0</v>
      </c>
    </row>
    <row r="64" spans="1:16" ht="22.5">
      <c r="A64" s="64">
        <f>IF(P64=0,0,IF(COUNTBLANK(P64)=1,0,COUNTA($P$14:P64)))</f>
        <v>0</v>
      </c>
      <c r="B64" s="28" t="str">
        <f>IF($C$4="Attiecināmās izmaksas",IF('3a+c+n'!$Q64="A",'3a+c+n'!B64,0),0)</f>
        <v>13-00000</v>
      </c>
      <c r="C64" s="28" t="str">
        <f>IF($C$4="Attiecināmās izmaksas",IF('3a+c+n'!$Q64="A",'3a+c+n'!C64,0),0)</f>
        <v>Palodzes profila ALB - EW - US vai ekvivalenta iestrāde</v>
      </c>
      <c r="D64" s="28" t="str">
        <f>IF($C$4="Attiecināmās izmaksas",IF('3a+c+n'!$Q64="A",'3a+c+n'!D64,0),0)</f>
        <v>tm</v>
      </c>
      <c r="E64" s="147"/>
      <c r="F64" s="81"/>
      <c r="G64" s="28">
        <f>IF($C$4="Attiecināmās izmaksas",IF('3a+c+n'!$Q64="A",'3a+c+n'!G64,0),0)</f>
        <v>0</v>
      </c>
      <c r="H64" s="28">
        <f>IF($C$4="Attiecināmās izmaksas",IF('3a+c+n'!$Q64="A",'3a+c+n'!H64,0),0)</f>
        <v>0</v>
      </c>
      <c r="I64" s="28"/>
      <c r="J64" s="28"/>
      <c r="K64" s="147">
        <f>IF($C$4="Attiecināmās izmaksas",IF('3a+c+n'!$Q64="A",'3a+c+n'!K64,0),0)</f>
        <v>0</v>
      </c>
      <c r="L64" s="81">
        <f>IF($C$4="Attiecināmās izmaksas",IF('3a+c+n'!$Q64="A",'3a+c+n'!L64,0),0)</f>
        <v>0</v>
      </c>
      <c r="M64" s="28">
        <f>IF($C$4="Attiecināmās izmaksas",IF('3a+c+n'!$Q64="A",'3a+c+n'!M64,0),0)</f>
        <v>0</v>
      </c>
      <c r="N64" s="28">
        <f>IF($C$4="Attiecināmās izmaksas",IF('3a+c+n'!$Q64="A",'3a+c+n'!N64,0),0)</f>
        <v>0</v>
      </c>
      <c r="O64" s="28">
        <f>IF($C$4="Attiecināmās izmaksas",IF('3a+c+n'!$Q64="A",'3a+c+n'!O64,0),0)</f>
        <v>0</v>
      </c>
      <c r="P64" s="59">
        <f>IF($C$4="Attiecināmās izmaksas",IF('3a+c+n'!$Q64="A",'3a+c+n'!P64,0),0)</f>
        <v>0</v>
      </c>
    </row>
    <row r="65" spans="1:16" ht="22.5">
      <c r="A65" s="64">
        <f>IF(P65=0,0,IF(COUNTBLANK(P65)=1,0,COUNTA($P$14:P65)))</f>
        <v>0</v>
      </c>
      <c r="B65" s="28" t="str">
        <f>IF($C$4="Attiecināmās izmaksas",IF('3a+c+n'!$Q65="A",'3a+c+n'!B65,0),0)</f>
        <v>13-00000</v>
      </c>
      <c r="C65" s="28" t="str">
        <f>IF($C$4="Attiecināmās izmaksas",IF('3a+c+n'!$Q65="A",'3a+c+n'!C65,0),0)</f>
        <v>Ārējās palodzes sānu daļās pieslēguma profila ALB-EW-CS vai ekvivalenta iestrāde abās pusēs</v>
      </c>
      <c r="D65" s="28" t="str">
        <f>IF($C$4="Attiecināmās izmaksas",IF('3a+c+n'!$Q65="A",'3a+c+n'!D65,0),0)</f>
        <v>kompl</v>
      </c>
      <c r="E65" s="147"/>
      <c r="F65" s="81"/>
      <c r="G65" s="28">
        <f>IF($C$4="Attiecināmās izmaksas",IF('3a+c+n'!$Q65="A",'3a+c+n'!G65,0),0)</f>
        <v>0</v>
      </c>
      <c r="H65" s="28">
        <f>IF($C$4="Attiecināmās izmaksas",IF('3a+c+n'!$Q65="A",'3a+c+n'!H65,0),0)</f>
        <v>0</v>
      </c>
      <c r="I65" s="28"/>
      <c r="J65" s="28"/>
      <c r="K65" s="147">
        <f>IF($C$4="Attiecināmās izmaksas",IF('3a+c+n'!$Q65="A",'3a+c+n'!K65,0),0)</f>
        <v>0</v>
      </c>
      <c r="L65" s="81">
        <f>IF($C$4="Attiecināmās izmaksas",IF('3a+c+n'!$Q65="A",'3a+c+n'!L65,0),0)</f>
        <v>0</v>
      </c>
      <c r="M65" s="28">
        <f>IF($C$4="Attiecināmās izmaksas",IF('3a+c+n'!$Q65="A",'3a+c+n'!M65,0),0)</f>
        <v>0</v>
      </c>
      <c r="N65" s="28">
        <f>IF($C$4="Attiecināmās izmaksas",IF('3a+c+n'!$Q65="A",'3a+c+n'!N65,0),0)</f>
        <v>0</v>
      </c>
      <c r="O65" s="28">
        <f>IF($C$4="Attiecināmās izmaksas",IF('3a+c+n'!$Q65="A",'3a+c+n'!O65,0),0)</f>
        <v>0</v>
      </c>
      <c r="P65" s="59">
        <f>IF($C$4="Attiecināmās izmaksas",IF('3a+c+n'!$Q65="A",'3a+c+n'!P65,0),0)</f>
        <v>0</v>
      </c>
    </row>
    <row r="66" spans="1:16">
      <c r="A66" s="64">
        <f>IF(P66=0,0,IF(COUNTBLANK(P66)=1,0,COUNTA($P$14:P66)))</f>
        <v>0</v>
      </c>
      <c r="B66" s="28">
        <f>IF($C$4="Attiecināmās izmaksas",IF('3a+c+n'!$Q66="A",'3a+c+n'!B66,0),0)</f>
        <v>0</v>
      </c>
      <c r="C66" s="28">
        <f>IF($C$4="Attiecināmās izmaksas",IF('3a+c+n'!$Q66="A",'3a+c+n'!C66,0),0)</f>
        <v>0</v>
      </c>
      <c r="D66" s="28">
        <f>IF($C$4="Attiecināmās izmaksas",IF('3a+c+n'!$Q66="A",'3a+c+n'!D66,0),0)</f>
        <v>0</v>
      </c>
      <c r="E66" s="147"/>
      <c r="F66" s="81"/>
      <c r="G66" s="28">
        <f>IF($C$4="Attiecināmās izmaksas",IF('3a+c+n'!$Q66="A",'3a+c+n'!G66,0),0)</f>
        <v>0</v>
      </c>
      <c r="H66" s="28">
        <f>IF($C$4="Attiecināmās izmaksas",IF('3a+c+n'!$Q66="A",'3a+c+n'!H66,0),0)</f>
        <v>0</v>
      </c>
      <c r="I66" s="28"/>
      <c r="J66" s="28"/>
      <c r="K66" s="147">
        <f>IF($C$4="Attiecināmās izmaksas",IF('3a+c+n'!$Q66="A",'3a+c+n'!K66,0),0)</f>
        <v>0</v>
      </c>
      <c r="L66" s="81">
        <f>IF($C$4="Attiecināmās izmaksas",IF('3a+c+n'!$Q66="A",'3a+c+n'!L66,0),0)</f>
        <v>0</v>
      </c>
      <c r="M66" s="28">
        <f>IF($C$4="Attiecināmās izmaksas",IF('3a+c+n'!$Q66="A",'3a+c+n'!M66,0),0)</f>
        <v>0</v>
      </c>
      <c r="N66" s="28">
        <f>IF($C$4="Attiecināmās izmaksas",IF('3a+c+n'!$Q66="A",'3a+c+n'!N66,0),0)</f>
        <v>0</v>
      </c>
      <c r="O66" s="28">
        <f>IF($C$4="Attiecināmās izmaksas",IF('3a+c+n'!$Q66="A",'3a+c+n'!O66,0),0)</f>
        <v>0</v>
      </c>
      <c r="P66" s="59">
        <f>IF($C$4="Attiecināmās izmaksas",IF('3a+c+n'!$Q66="A",'3a+c+n'!P66,0),0)</f>
        <v>0</v>
      </c>
    </row>
    <row r="67" spans="1:16" ht="22.5">
      <c r="A67" s="64">
        <f>IF(P67=0,0,IF(COUNTBLANK(P67)=1,0,COUNTA($P$14:P67)))</f>
        <v>0</v>
      </c>
      <c r="B67" s="28" t="str">
        <f>IF($C$4="Attiecināmās izmaksas",IF('3a+c+n'!$Q67="A",'3a+c+n'!B67,0),0)</f>
        <v>13-00000</v>
      </c>
      <c r="C67" s="28" t="str">
        <f>IF($C$4="Attiecināmās izmaksas",IF('3a+c+n'!$Q67="A",'3a+c+n'!C67,0),0)</f>
        <v xml:space="preserve">Siltumizolācijas materiālu stiprināšana ar līmjavu BAUMIT ProContact  vai ekvivalentu. </v>
      </c>
      <c r="D67" s="28" t="str">
        <f>IF($C$4="Attiecināmās izmaksas",IF('3a+c+n'!$Q67="A",'3a+c+n'!D67,0),0)</f>
        <v>kg</v>
      </c>
      <c r="E67" s="147"/>
      <c r="F67" s="81"/>
      <c r="G67" s="28">
        <f>IF($C$4="Attiecināmās izmaksas",IF('3a+c+n'!$Q67="A",'3a+c+n'!G67,0),0)</f>
        <v>0</v>
      </c>
      <c r="H67" s="28">
        <f>IF($C$4="Attiecināmās izmaksas",IF('3a+c+n'!$Q67="A",'3a+c+n'!H67,0),0)</f>
        <v>0</v>
      </c>
      <c r="I67" s="28"/>
      <c r="J67" s="28"/>
      <c r="K67" s="147">
        <f>IF($C$4="Attiecināmās izmaksas",IF('3a+c+n'!$Q67="A",'3a+c+n'!K67,0),0)</f>
        <v>0</v>
      </c>
      <c r="L67" s="81">
        <f>IF($C$4="Attiecināmās izmaksas",IF('3a+c+n'!$Q67="A",'3a+c+n'!L67,0),0)</f>
        <v>0</v>
      </c>
      <c r="M67" s="28">
        <f>IF($C$4="Attiecināmās izmaksas",IF('3a+c+n'!$Q67="A",'3a+c+n'!M67,0),0)</f>
        <v>0</v>
      </c>
      <c r="N67" s="28">
        <f>IF($C$4="Attiecināmās izmaksas",IF('3a+c+n'!$Q67="A",'3a+c+n'!N67,0),0)</f>
        <v>0</v>
      </c>
      <c r="O67" s="28">
        <f>IF($C$4="Attiecināmās izmaksas",IF('3a+c+n'!$Q67="A",'3a+c+n'!O67,0),0)</f>
        <v>0</v>
      </c>
      <c r="P67" s="59">
        <f>IF($C$4="Attiecināmās izmaksas",IF('3a+c+n'!$Q67="A",'3a+c+n'!P67,0),0)</f>
        <v>0</v>
      </c>
    </row>
    <row r="68" spans="1:16" ht="33.75">
      <c r="A68" s="64">
        <f>IF(P68=0,0,IF(COUNTBLANK(P68)=1,0,COUNTA($P$14:P68)))</f>
        <v>0</v>
      </c>
      <c r="B68" s="28" t="str">
        <f>IF($C$4="Attiecināmās izmaksas",IF('3a+c+n'!$Q68="A",'3a+c+n'!B68,0),0)</f>
        <v>13-00000</v>
      </c>
      <c r="C68" s="28" t="str">
        <f>IF($C$4="Attiecināmās izmaksas",IF('3a+c+n'!$Q68="A",'3a+c+n'!C68,0),0)</f>
        <v>Siltumizolācijas materiāla Paroc Linio 15 vai ekvivalenta montāža - λ&lt;=0,037 W/(mK), b=30-50 mm, platums 100mm</v>
      </c>
      <c r="D68" s="28" t="str">
        <f>IF($C$4="Attiecināmās izmaksas",IF('3a+c+n'!$Q68="A",'3a+c+n'!D68,0),0)</f>
        <v>m2</v>
      </c>
      <c r="E68" s="147"/>
      <c r="F68" s="81"/>
      <c r="G68" s="28">
        <f>IF($C$4="Attiecināmās izmaksas",IF('3a+c+n'!$Q68="A",'3a+c+n'!G68,0),0)</f>
        <v>0</v>
      </c>
      <c r="H68" s="28">
        <f>IF($C$4="Attiecināmās izmaksas",IF('3a+c+n'!$Q68="A",'3a+c+n'!H68,0),0)</f>
        <v>0</v>
      </c>
      <c r="I68" s="28"/>
      <c r="J68" s="28"/>
      <c r="K68" s="147">
        <f>IF($C$4="Attiecināmās izmaksas",IF('3a+c+n'!$Q68="A",'3a+c+n'!K68,0),0)</f>
        <v>0</v>
      </c>
      <c r="L68" s="81">
        <f>IF($C$4="Attiecināmās izmaksas",IF('3a+c+n'!$Q68="A",'3a+c+n'!L68,0),0)</f>
        <v>0</v>
      </c>
      <c r="M68" s="28">
        <f>IF($C$4="Attiecināmās izmaksas",IF('3a+c+n'!$Q68="A",'3a+c+n'!M68,0),0)</f>
        <v>0</v>
      </c>
      <c r="N68" s="28">
        <f>IF($C$4="Attiecināmās izmaksas",IF('3a+c+n'!$Q68="A",'3a+c+n'!N68,0),0)</f>
        <v>0</v>
      </c>
      <c r="O68" s="28">
        <f>IF($C$4="Attiecināmās izmaksas",IF('3a+c+n'!$Q68="A",'3a+c+n'!O68,0),0)</f>
        <v>0</v>
      </c>
      <c r="P68" s="59">
        <f>IF($C$4="Attiecināmās izmaksas",IF('3a+c+n'!$Q68="A",'3a+c+n'!P68,0),0)</f>
        <v>0</v>
      </c>
    </row>
    <row r="69" spans="1:16" ht="33.75">
      <c r="A69" s="64">
        <f>IF(P69=0,0,IF(COUNTBLANK(P69)=1,0,COUNTA($P$14:P69)))</f>
        <v>0</v>
      </c>
      <c r="B69" s="28" t="str">
        <f>IF($C$4="Attiecināmās izmaksas",IF('3a+c+n'!$Q69="A",'3a+c+n'!B69,0),0)</f>
        <v>13-00000</v>
      </c>
      <c r="C69" s="28" t="str">
        <f>IF($C$4="Attiecināmās izmaksas",IF('3a+c+n'!$Q69="A",'3a+c+n'!C69,0),0)</f>
        <v>Armējošā slāņa iestrāde ar javas kārtu SAKRET BAK vai ekvivalentu - 2 kārtās, I mehāniskās izturības zonā</v>
      </c>
      <c r="D69" s="28" t="str">
        <f>IF($C$4="Attiecināmās izmaksas",IF('3a+c+n'!$Q69="A",'3a+c+n'!D69,0),0)</f>
        <v>kg</v>
      </c>
      <c r="E69" s="147"/>
      <c r="F69" s="81"/>
      <c r="G69" s="28">
        <f>IF($C$4="Attiecināmās izmaksas",IF('3a+c+n'!$Q69="A",'3a+c+n'!G69,0),0)</f>
        <v>0</v>
      </c>
      <c r="H69" s="28">
        <f>IF($C$4="Attiecināmās izmaksas",IF('3a+c+n'!$Q69="A",'3a+c+n'!H69,0),0)</f>
        <v>0</v>
      </c>
      <c r="I69" s="28"/>
      <c r="J69" s="28"/>
      <c r="K69" s="147">
        <f>IF($C$4="Attiecināmās izmaksas",IF('3a+c+n'!$Q69="A",'3a+c+n'!K69,0),0)</f>
        <v>0</v>
      </c>
      <c r="L69" s="81">
        <f>IF($C$4="Attiecināmās izmaksas",IF('3a+c+n'!$Q69="A",'3a+c+n'!L69,0),0)</f>
        <v>0</v>
      </c>
      <c r="M69" s="28">
        <f>IF($C$4="Attiecināmās izmaksas",IF('3a+c+n'!$Q69="A",'3a+c+n'!M69,0),0)</f>
        <v>0</v>
      </c>
      <c r="N69" s="28">
        <f>IF($C$4="Attiecināmās izmaksas",IF('3a+c+n'!$Q69="A",'3a+c+n'!N69,0),0)</f>
        <v>0</v>
      </c>
      <c r="O69" s="28">
        <f>IF($C$4="Attiecināmās izmaksas",IF('3a+c+n'!$Q69="A",'3a+c+n'!O69,0),0)</f>
        <v>0</v>
      </c>
      <c r="P69" s="59">
        <f>IF($C$4="Attiecināmās izmaksas",IF('3a+c+n'!$Q69="A",'3a+c+n'!P69,0),0)</f>
        <v>0</v>
      </c>
    </row>
    <row r="70" spans="1:16" ht="33.75">
      <c r="A70" s="64">
        <f>IF(P70=0,0,IF(COUNTBLANK(P70)=1,0,COUNTA($P$14:P70)))</f>
        <v>0</v>
      </c>
      <c r="B70" s="28" t="str">
        <f>IF($C$4="Attiecināmās izmaksas",IF('3a+c+n'!$Q70="A",'3a+c+n'!B70,0),0)</f>
        <v>13-00000</v>
      </c>
      <c r="C70" s="28" t="str">
        <f>IF($C$4="Attiecināmās izmaksas",IF('3a+c+n'!$Q70="A",'3a+c+n'!C70,0),0)</f>
        <v>Stiklušķiedras siets SSA-1363-160 160 g/m²  - 2 kārtās, I mehāniskās izturības zonā + papildus armējošā sieta iestrāde stūros</v>
      </c>
      <c r="D70" s="28" t="str">
        <f>IF($C$4="Attiecināmās izmaksas",IF('3a+c+n'!$Q70="A",'3a+c+n'!D70,0),0)</f>
        <v>m2</v>
      </c>
      <c r="E70" s="147"/>
      <c r="F70" s="81"/>
      <c r="G70" s="28">
        <f>IF($C$4="Attiecināmās izmaksas",IF('3a+c+n'!$Q70="A",'3a+c+n'!G70,0),0)</f>
        <v>0</v>
      </c>
      <c r="H70" s="28">
        <f>IF($C$4="Attiecināmās izmaksas",IF('3a+c+n'!$Q70="A",'3a+c+n'!H70,0),0)</f>
        <v>0</v>
      </c>
      <c r="I70" s="28"/>
      <c r="J70" s="28"/>
      <c r="K70" s="147">
        <f>IF($C$4="Attiecināmās izmaksas",IF('3a+c+n'!$Q70="A",'3a+c+n'!K70,0),0)</f>
        <v>0</v>
      </c>
      <c r="L70" s="81">
        <f>IF($C$4="Attiecināmās izmaksas",IF('3a+c+n'!$Q70="A",'3a+c+n'!L70,0),0)</f>
        <v>0</v>
      </c>
      <c r="M70" s="28">
        <f>IF($C$4="Attiecināmās izmaksas",IF('3a+c+n'!$Q70="A",'3a+c+n'!M70,0),0)</f>
        <v>0</v>
      </c>
      <c r="N70" s="28">
        <f>IF($C$4="Attiecināmās izmaksas",IF('3a+c+n'!$Q70="A",'3a+c+n'!N70,0),0)</f>
        <v>0</v>
      </c>
      <c r="O70" s="28">
        <f>IF($C$4="Attiecināmās izmaksas",IF('3a+c+n'!$Q70="A",'3a+c+n'!O70,0),0)</f>
        <v>0</v>
      </c>
      <c r="P70" s="59">
        <f>IF($C$4="Attiecināmās izmaksas",IF('3a+c+n'!$Q70="A",'3a+c+n'!P70,0),0)</f>
        <v>0</v>
      </c>
    </row>
    <row r="71" spans="1:16" ht="22.5">
      <c r="A71" s="64">
        <f>IF(P71=0,0,IF(COUNTBLANK(P71)=1,0,COUNTA($P$14:P71)))</f>
        <v>0</v>
      </c>
      <c r="B71" s="28" t="str">
        <f>IF($C$4="Attiecināmās izmaksas",IF('3a+c+n'!$Q71="A",'3a+c+n'!B71,0),0)</f>
        <v>13-00000</v>
      </c>
      <c r="C71" s="28" t="str">
        <f>IF($C$4="Attiecināmās izmaksas",IF('3a+c+n'!$Q71="A",'3a+c+n'!C71,0),0)</f>
        <v>Armētā slāņa apstrāde ar zemapmetuma grunti SAKRET PG vai ekvivalentu</v>
      </c>
      <c r="D71" s="28" t="str">
        <f>IF($C$4="Attiecināmās izmaksas",IF('3a+c+n'!$Q71="A",'3a+c+n'!D71,0),0)</f>
        <v>kg</v>
      </c>
      <c r="E71" s="147"/>
      <c r="F71" s="81"/>
      <c r="G71" s="28">
        <f>IF($C$4="Attiecināmās izmaksas",IF('3a+c+n'!$Q71="A",'3a+c+n'!G71,0),0)</f>
        <v>0</v>
      </c>
      <c r="H71" s="28">
        <f>IF($C$4="Attiecināmās izmaksas",IF('3a+c+n'!$Q71="A",'3a+c+n'!H71,0),0)</f>
        <v>0</v>
      </c>
      <c r="I71" s="28"/>
      <c r="J71" s="28"/>
      <c r="K71" s="147">
        <f>IF($C$4="Attiecināmās izmaksas",IF('3a+c+n'!$Q71="A",'3a+c+n'!K71,0),0)</f>
        <v>0</v>
      </c>
      <c r="L71" s="81">
        <f>IF($C$4="Attiecināmās izmaksas",IF('3a+c+n'!$Q71="A",'3a+c+n'!L71,0),0)</f>
        <v>0</v>
      </c>
      <c r="M71" s="28">
        <f>IF($C$4="Attiecināmās izmaksas",IF('3a+c+n'!$Q71="A",'3a+c+n'!M71,0),0)</f>
        <v>0</v>
      </c>
      <c r="N71" s="28">
        <f>IF($C$4="Attiecināmās izmaksas",IF('3a+c+n'!$Q71="A",'3a+c+n'!N71,0),0)</f>
        <v>0</v>
      </c>
      <c r="O71" s="28">
        <f>IF($C$4="Attiecināmās izmaksas",IF('3a+c+n'!$Q71="A",'3a+c+n'!O71,0),0)</f>
        <v>0</v>
      </c>
      <c r="P71" s="59">
        <f>IF($C$4="Attiecināmās izmaksas",IF('3a+c+n'!$Q71="A",'3a+c+n'!P71,0),0)</f>
        <v>0</v>
      </c>
    </row>
    <row r="72" spans="1:16" ht="33.75">
      <c r="A72" s="64">
        <f>IF(P72=0,0,IF(COUNTBLANK(P72)=1,0,COUNTA($P$14:P72)))</f>
        <v>0</v>
      </c>
      <c r="B72" s="28" t="str">
        <f>IF($C$4="Attiecināmās izmaksas",IF('3a+c+n'!$Q72="A",'3a+c+n'!B72,0),0)</f>
        <v>13-00000</v>
      </c>
      <c r="C72" s="28" t="str">
        <f>IF($C$4="Attiecināmās izmaksas",IF('3a+c+n'!$Q72="A",'3a+c+n'!C72,0),0)</f>
        <v xml:space="preserve">Gatavā tonētā silikona apmetuma SAKRET SIP vai ekvivalenta iestrāde. Maksimālais grauda izmērs 2 mm. Tonis atbilstoši krāsu pasei. </v>
      </c>
      <c r="D72" s="28" t="str">
        <f>IF($C$4="Attiecināmās izmaksas",IF('3a+c+n'!$Q72="A",'3a+c+n'!D72,0),0)</f>
        <v>kg</v>
      </c>
      <c r="E72" s="147"/>
      <c r="F72" s="81"/>
      <c r="G72" s="28">
        <f>IF($C$4="Attiecināmās izmaksas",IF('3a+c+n'!$Q72="A",'3a+c+n'!G72,0),0)</f>
        <v>0</v>
      </c>
      <c r="H72" s="28">
        <f>IF($C$4="Attiecināmās izmaksas",IF('3a+c+n'!$Q72="A",'3a+c+n'!H72,0),0)</f>
        <v>0</v>
      </c>
      <c r="I72" s="28"/>
      <c r="J72" s="28"/>
      <c r="K72" s="147">
        <f>IF($C$4="Attiecināmās izmaksas",IF('3a+c+n'!$Q72="A",'3a+c+n'!K72,0),0)</f>
        <v>0</v>
      </c>
      <c r="L72" s="81">
        <f>IF($C$4="Attiecināmās izmaksas",IF('3a+c+n'!$Q72="A",'3a+c+n'!L72,0),0)</f>
        <v>0</v>
      </c>
      <c r="M72" s="28">
        <f>IF($C$4="Attiecināmās izmaksas",IF('3a+c+n'!$Q72="A",'3a+c+n'!M72,0),0)</f>
        <v>0</v>
      </c>
      <c r="N72" s="28">
        <f>IF($C$4="Attiecināmās izmaksas",IF('3a+c+n'!$Q72="A",'3a+c+n'!N72,0),0)</f>
        <v>0</v>
      </c>
      <c r="O72" s="28">
        <f>IF($C$4="Attiecināmās izmaksas",IF('3a+c+n'!$Q72="A",'3a+c+n'!O72,0),0)</f>
        <v>0</v>
      </c>
      <c r="P72" s="59">
        <f>IF($C$4="Attiecināmās izmaksas",IF('3a+c+n'!$Q72="A",'3a+c+n'!P72,0),0)</f>
        <v>0</v>
      </c>
    </row>
    <row r="73" spans="1:16" ht="22.5">
      <c r="A73" s="64">
        <f>IF(P73=0,0,IF(COUNTBLANK(P73)=1,0,COUNTA($P$14:P73)))</f>
        <v>0</v>
      </c>
      <c r="B73" s="28" t="str">
        <f>IF($C$4="Attiecināmās izmaksas",IF('3a+c+n'!$Q73="A",'3a+c+n'!B73,0),0)</f>
        <v>13-00000</v>
      </c>
      <c r="C73" s="28" t="str">
        <f>IF($C$4="Attiecināmās izmaksas",IF('3a+c+n'!$Q73="A",'3a+c+n'!C73,0),0)</f>
        <v>Pielaiduma profila SAKRET EW 06 vai ekvivalenta iestrāde ailes sānos un augšējā daļā</v>
      </c>
      <c r="D73" s="28" t="str">
        <f>IF($C$4="Attiecināmās izmaksas",IF('3a+c+n'!$Q73="A",'3a+c+n'!D73,0),0)</f>
        <v>tm</v>
      </c>
      <c r="E73" s="147"/>
      <c r="F73" s="81"/>
      <c r="G73" s="28">
        <f>IF($C$4="Attiecināmās izmaksas",IF('3a+c+n'!$Q73="A",'3a+c+n'!G73,0),0)</f>
        <v>0</v>
      </c>
      <c r="H73" s="28">
        <f>IF($C$4="Attiecināmās izmaksas",IF('3a+c+n'!$Q73="A",'3a+c+n'!H73,0),0)</f>
        <v>0</v>
      </c>
      <c r="I73" s="28"/>
      <c r="J73" s="28"/>
      <c r="K73" s="147">
        <f>IF($C$4="Attiecināmās izmaksas",IF('3a+c+n'!$Q73="A",'3a+c+n'!K73,0),0)</f>
        <v>0</v>
      </c>
      <c r="L73" s="81">
        <f>IF($C$4="Attiecināmās izmaksas",IF('3a+c+n'!$Q73="A",'3a+c+n'!L73,0),0)</f>
        <v>0</v>
      </c>
      <c r="M73" s="28">
        <f>IF($C$4="Attiecināmās izmaksas",IF('3a+c+n'!$Q73="A",'3a+c+n'!M73,0),0)</f>
        <v>0</v>
      </c>
      <c r="N73" s="28">
        <f>IF($C$4="Attiecināmās izmaksas",IF('3a+c+n'!$Q73="A",'3a+c+n'!N73,0),0)</f>
        <v>0</v>
      </c>
      <c r="O73" s="28">
        <f>IF($C$4="Attiecināmās izmaksas",IF('3a+c+n'!$Q73="A",'3a+c+n'!O73,0),0)</f>
        <v>0</v>
      </c>
      <c r="P73" s="59">
        <f>IF($C$4="Attiecināmās izmaksas",IF('3a+c+n'!$Q73="A",'3a+c+n'!P73,0),0)</f>
        <v>0</v>
      </c>
    </row>
    <row r="74" spans="1:16" ht="22.5">
      <c r="A74" s="64">
        <f>IF(P74=0,0,IF(COUNTBLANK(P74)=1,0,COUNTA($P$14:P74)))</f>
        <v>0</v>
      </c>
      <c r="B74" s="28" t="str">
        <f>IF($C$4="Attiecināmās izmaksas",IF('3a+c+n'!$Q74="A",'3a+c+n'!B74,0),0)</f>
        <v>13-00000</v>
      </c>
      <c r="C74" s="28" t="str">
        <f>IF($C$4="Attiecināmās izmaksas",IF('3a+c+n'!$Q74="A",'3a+c+n'!C74,0),0)</f>
        <v>Stūra profila ar lāseni SAKRET ED C(01)  vai ekvivalenta iestrāde loga augšējā daļā</v>
      </c>
      <c r="D74" s="28" t="str">
        <f>IF($C$4="Attiecināmās izmaksas",IF('3a+c+n'!$Q74="A",'3a+c+n'!D74,0),0)</f>
        <v>tm</v>
      </c>
      <c r="E74" s="147"/>
      <c r="F74" s="81"/>
      <c r="G74" s="28">
        <f>IF($C$4="Attiecināmās izmaksas",IF('3a+c+n'!$Q74="A",'3a+c+n'!G74,0),0)</f>
        <v>0</v>
      </c>
      <c r="H74" s="28">
        <f>IF($C$4="Attiecināmās izmaksas",IF('3a+c+n'!$Q74="A",'3a+c+n'!H74,0),0)</f>
        <v>0</v>
      </c>
      <c r="I74" s="28"/>
      <c r="J74" s="28"/>
      <c r="K74" s="147">
        <f>IF($C$4="Attiecināmās izmaksas",IF('3a+c+n'!$Q74="A",'3a+c+n'!K74,0),0)</f>
        <v>0</v>
      </c>
      <c r="L74" s="81">
        <f>IF($C$4="Attiecināmās izmaksas",IF('3a+c+n'!$Q74="A",'3a+c+n'!L74,0),0)</f>
        <v>0</v>
      </c>
      <c r="M74" s="28">
        <f>IF($C$4="Attiecināmās izmaksas",IF('3a+c+n'!$Q74="A",'3a+c+n'!M74,0),0)</f>
        <v>0</v>
      </c>
      <c r="N74" s="28">
        <f>IF($C$4="Attiecināmās izmaksas",IF('3a+c+n'!$Q74="A",'3a+c+n'!N74,0),0)</f>
        <v>0</v>
      </c>
      <c r="O74" s="28">
        <f>IF($C$4="Attiecināmās izmaksas",IF('3a+c+n'!$Q74="A",'3a+c+n'!O74,0),0)</f>
        <v>0</v>
      </c>
      <c r="P74" s="59">
        <f>IF($C$4="Attiecināmās izmaksas",IF('3a+c+n'!$Q74="A",'3a+c+n'!P74,0),0)</f>
        <v>0</v>
      </c>
    </row>
    <row r="75" spans="1:16" ht="22.5">
      <c r="A75" s="64">
        <f>IF(P75=0,0,IF(COUNTBLANK(P75)=1,0,COUNTA($P$14:P75)))</f>
        <v>0</v>
      </c>
      <c r="B75" s="28" t="str">
        <f>IF($C$4="Attiecināmās izmaksas",IF('3a+c+n'!$Q75="A",'3a+c+n'!B75,0),0)</f>
        <v>13-00000</v>
      </c>
      <c r="C75" s="28" t="str">
        <f>IF($C$4="Attiecināmās izmaksas",IF('3a+c+n'!$Q75="A",'3a+c+n'!C75,0),0)</f>
        <v>Stūra profila SAKRET EC  vai ekvivalenta iestrāde loga sānos</v>
      </c>
      <c r="D75" s="28" t="str">
        <f>IF($C$4="Attiecināmās izmaksas",IF('3a+c+n'!$Q75="A",'3a+c+n'!D75,0),0)</f>
        <v>tm</v>
      </c>
      <c r="E75" s="147"/>
      <c r="F75" s="81"/>
      <c r="G75" s="28">
        <f>IF($C$4="Attiecināmās izmaksas",IF('3a+c+n'!$Q75="A",'3a+c+n'!G75,0),0)</f>
        <v>0</v>
      </c>
      <c r="H75" s="28">
        <f>IF($C$4="Attiecināmās izmaksas",IF('3a+c+n'!$Q75="A",'3a+c+n'!H75,0),0)</f>
        <v>0</v>
      </c>
      <c r="I75" s="28"/>
      <c r="J75" s="28"/>
      <c r="K75" s="147">
        <f>IF($C$4="Attiecināmās izmaksas",IF('3a+c+n'!$Q75="A",'3a+c+n'!K75,0),0)</f>
        <v>0</v>
      </c>
      <c r="L75" s="81">
        <f>IF($C$4="Attiecināmās izmaksas",IF('3a+c+n'!$Q75="A",'3a+c+n'!L75,0),0)</f>
        <v>0</v>
      </c>
      <c r="M75" s="28">
        <f>IF($C$4="Attiecināmās izmaksas",IF('3a+c+n'!$Q75="A",'3a+c+n'!M75,0),0)</f>
        <v>0</v>
      </c>
      <c r="N75" s="28">
        <f>IF($C$4="Attiecināmās izmaksas",IF('3a+c+n'!$Q75="A",'3a+c+n'!N75,0),0)</f>
        <v>0</v>
      </c>
      <c r="O75" s="28">
        <f>IF($C$4="Attiecināmās izmaksas",IF('3a+c+n'!$Q75="A",'3a+c+n'!O75,0),0)</f>
        <v>0</v>
      </c>
      <c r="P75" s="59">
        <f>IF($C$4="Attiecināmās izmaksas",IF('3a+c+n'!$Q75="A",'3a+c+n'!P75,0),0)</f>
        <v>0</v>
      </c>
    </row>
    <row r="76" spans="1:16">
      <c r="A76" s="64">
        <f>IF(P76=0,0,IF(COUNTBLANK(P76)=1,0,COUNTA($P$14:P76)))</f>
        <v>0</v>
      </c>
      <c r="B76" s="28">
        <f>IF($C$4="Attiecināmās izmaksas",IF('3a+c+n'!$Q76="A",'3a+c+n'!B76,0),0)</f>
        <v>0</v>
      </c>
      <c r="C76" s="28">
        <f>IF($C$4="Attiecināmās izmaksas",IF('3a+c+n'!$Q76="A",'3a+c+n'!C76,0),0)</f>
        <v>0</v>
      </c>
      <c r="D76" s="28">
        <f>IF($C$4="Attiecināmās izmaksas",IF('3a+c+n'!$Q76="A",'3a+c+n'!D76,0),0)</f>
        <v>0</v>
      </c>
      <c r="E76" s="147"/>
      <c r="F76" s="81"/>
      <c r="G76" s="28">
        <f>IF($C$4="Attiecināmās izmaksas",IF('3a+c+n'!$Q76="A",'3a+c+n'!G76,0),0)</f>
        <v>0</v>
      </c>
      <c r="H76" s="28">
        <f>IF($C$4="Attiecināmās izmaksas",IF('3a+c+n'!$Q76="A",'3a+c+n'!H76,0),0)</f>
        <v>0</v>
      </c>
      <c r="I76" s="28"/>
      <c r="J76" s="28"/>
      <c r="K76" s="147">
        <f>IF($C$4="Attiecināmās izmaksas",IF('3a+c+n'!$Q76="A",'3a+c+n'!K76,0),0)</f>
        <v>0</v>
      </c>
      <c r="L76" s="81">
        <f>IF($C$4="Attiecināmās izmaksas",IF('3a+c+n'!$Q76="A",'3a+c+n'!L76,0),0)</f>
        <v>0</v>
      </c>
      <c r="M76" s="28">
        <f>IF($C$4="Attiecināmās izmaksas",IF('3a+c+n'!$Q76="A",'3a+c+n'!M76,0),0)</f>
        <v>0</v>
      </c>
      <c r="N76" s="28">
        <f>IF($C$4="Attiecināmās izmaksas",IF('3a+c+n'!$Q76="A",'3a+c+n'!N76,0),0)</f>
        <v>0</v>
      </c>
      <c r="O76" s="28">
        <f>IF($C$4="Attiecināmās izmaksas",IF('3a+c+n'!$Q76="A",'3a+c+n'!O76,0),0)</f>
        <v>0</v>
      </c>
      <c r="P76" s="59">
        <f>IF($C$4="Attiecināmās izmaksas",IF('3a+c+n'!$Q76="A",'3a+c+n'!P76,0),0)</f>
        <v>0</v>
      </c>
    </row>
    <row r="77" spans="1:16" ht="22.5">
      <c r="A77" s="64">
        <f>IF(P77=0,0,IF(COUNTBLANK(P77)=1,0,COUNTA($P$14:P77)))</f>
        <v>0</v>
      </c>
      <c r="B77" s="28" t="str">
        <f>IF($C$4="Attiecināmās izmaksas",IF('3a+c+n'!$Q77="A",'3a+c+n'!B77,0),0)</f>
        <v>13-00000</v>
      </c>
      <c r="C77" s="28" t="str">
        <f>IF($C$4="Attiecināmās izmaksas",IF('3a+c+n'!$Q77="A",'3a+c+n'!C77,0),0)</f>
        <v xml:space="preserve">Stūra profilu un stūra profilu ar lāseni iestrāde fasādes daļās, kur veidojas stūri, pārkares u.tml.  </v>
      </c>
      <c r="D77" s="28" t="str">
        <f>IF($C$4="Attiecināmās izmaksas",IF('3a+c+n'!$Q77="A",'3a+c+n'!D77,0),0)</f>
        <v>kompl</v>
      </c>
      <c r="E77" s="147"/>
      <c r="F77" s="81"/>
      <c r="G77" s="28">
        <f>IF($C$4="Attiecināmās izmaksas",IF('3a+c+n'!$Q77="A",'3a+c+n'!G77,0),0)</f>
        <v>0</v>
      </c>
      <c r="H77" s="28">
        <f>IF($C$4="Attiecināmās izmaksas",IF('3a+c+n'!$Q77="A",'3a+c+n'!H77,0),0)</f>
        <v>0</v>
      </c>
      <c r="I77" s="28"/>
      <c r="J77" s="28"/>
      <c r="K77" s="147">
        <f>IF($C$4="Attiecināmās izmaksas",IF('3a+c+n'!$Q77="A",'3a+c+n'!K77,0),0)</f>
        <v>0</v>
      </c>
      <c r="L77" s="81">
        <f>IF($C$4="Attiecināmās izmaksas",IF('3a+c+n'!$Q77="A",'3a+c+n'!L77,0),0)</f>
        <v>0</v>
      </c>
      <c r="M77" s="28">
        <f>IF($C$4="Attiecināmās izmaksas",IF('3a+c+n'!$Q77="A",'3a+c+n'!M77,0),0)</f>
        <v>0</v>
      </c>
      <c r="N77" s="28">
        <f>IF($C$4="Attiecināmās izmaksas",IF('3a+c+n'!$Q77="A",'3a+c+n'!N77,0),0)</f>
        <v>0</v>
      </c>
      <c r="O77" s="28">
        <f>IF($C$4="Attiecināmās izmaksas",IF('3a+c+n'!$Q77="A",'3a+c+n'!O77,0),0)</f>
        <v>0</v>
      </c>
      <c r="P77" s="59">
        <f>IF($C$4="Attiecināmās izmaksas",IF('3a+c+n'!$Q77="A",'3a+c+n'!P77,0),0)</f>
        <v>0</v>
      </c>
    </row>
    <row r="78" spans="1:16" ht="45">
      <c r="A78" s="64">
        <f>IF(P78=0,0,IF(COUNTBLANK(P78)=1,0,COUNTA($P$14:P78)))</f>
        <v>0</v>
      </c>
      <c r="B78" s="28" t="str">
        <f>IF($C$4="Attiecināmās izmaksas",IF('3a+c+n'!$Q78="A",'3a+c+n'!B78,0),0)</f>
        <v>13-00000</v>
      </c>
      <c r="C78" s="28" t="str">
        <f>IF($C$4="Attiecināmās izmaksas",IF('3a+c+n'!$Q78="A",'3a+c+n'!C78,0),0)</f>
        <v>Poliuretāna hermētiķa iestrāde savienojuma vietās (siltināmā daļa/ nesiltināmā daļa), t.sk. balkona griestu savienojums, ieejas mezgla griestu savienojuma vieta u.tml.</v>
      </c>
      <c r="D78" s="28" t="str">
        <f>IF($C$4="Attiecināmās izmaksas",IF('3a+c+n'!$Q78="A",'3a+c+n'!D78,0),0)</f>
        <v>kompl</v>
      </c>
      <c r="E78" s="147"/>
      <c r="F78" s="81"/>
      <c r="G78" s="28">
        <f>IF($C$4="Attiecināmās izmaksas",IF('3a+c+n'!$Q78="A",'3a+c+n'!G78,0),0)</f>
        <v>0</v>
      </c>
      <c r="H78" s="28">
        <f>IF($C$4="Attiecināmās izmaksas",IF('3a+c+n'!$Q78="A",'3a+c+n'!H78,0),0)</f>
        <v>0</v>
      </c>
      <c r="I78" s="28"/>
      <c r="J78" s="28"/>
      <c r="K78" s="147">
        <f>IF($C$4="Attiecināmās izmaksas",IF('3a+c+n'!$Q78="A",'3a+c+n'!K78,0),0)</f>
        <v>0</v>
      </c>
      <c r="L78" s="81">
        <f>IF($C$4="Attiecināmās izmaksas",IF('3a+c+n'!$Q78="A",'3a+c+n'!L78,0),0)</f>
        <v>0</v>
      </c>
      <c r="M78" s="28">
        <f>IF($C$4="Attiecināmās izmaksas",IF('3a+c+n'!$Q78="A",'3a+c+n'!M78,0),0)</f>
        <v>0</v>
      </c>
      <c r="N78" s="28">
        <f>IF($C$4="Attiecināmās izmaksas",IF('3a+c+n'!$Q78="A",'3a+c+n'!N78,0),0)</f>
        <v>0</v>
      </c>
      <c r="O78" s="28">
        <f>IF($C$4="Attiecināmās izmaksas",IF('3a+c+n'!$Q78="A",'3a+c+n'!O78,0),0)</f>
        <v>0</v>
      </c>
      <c r="P78" s="59">
        <f>IF($C$4="Attiecināmās izmaksas",IF('3a+c+n'!$Q78="A",'3a+c+n'!P78,0),0)</f>
        <v>0</v>
      </c>
    </row>
    <row r="79" spans="1:16">
      <c r="A79" s="64">
        <f>IF(P79=0,0,IF(COUNTBLANK(P79)=1,0,COUNTA($P$14:P79)))</f>
        <v>0</v>
      </c>
      <c r="B79" s="28">
        <f>IF($C$4="Attiecināmās izmaksas",IF('3a+c+n'!$Q80="A",'3a+c+n'!B80,0),0)</f>
        <v>0</v>
      </c>
      <c r="C79" s="28">
        <f>IF($C$4="Attiecināmās izmaksas",IF('3a+c+n'!$Q80="A",'3a+c+n'!C80,0),0)</f>
        <v>0</v>
      </c>
      <c r="D79" s="28">
        <f>IF($C$4="Attiecināmās izmaksas",IF('3a+c+n'!$Q80="A",'3a+c+n'!D80,0),0)</f>
        <v>0</v>
      </c>
      <c r="E79" s="147"/>
      <c r="F79" s="81"/>
      <c r="G79" s="28">
        <f>IF($C$4="Attiecināmās izmaksas",IF('3a+c+n'!$Q80="A",'3a+c+n'!G80,0),0)</f>
        <v>0</v>
      </c>
      <c r="H79" s="28">
        <f>IF($C$4="Attiecināmās izmaksas",IF('3a+c+n'!$Q80="A",'3a+c+n'!H80,0),0)</f>
        <v>0</v>
      </c>
      <c r="I79" s="28"/>
      <c r="J79" s="28"/>
      <c r="K79" s="147">
        <f>IF($C$4="Attiecināmās izmaksas",IF('3a+c+n'!$Q80="A",'3a+c+n'!K80,0),0)</f>
        <v>0</v>
      </c>
      <c r="L79" s="81">
        <f>IF($C$4="Attiecināmās izmaksas",IF('3a+c+n'!$Q80="A",'3a+c+n'!L80,0),0)</f>
        <v>0</v>
      </c>
      <c r="M79" s="28">
        <f>IF($C$4="Attiecināmās izmaksas",IF('3a+c+n'!$Q80="A",'3a+c+n'!M80,0),0)</f>
        <v>0</v>
      </c>
      <c r="N79" s="28">
        <f>IF($C$4="Attiecināmās izmaksas",IF('3a+c+n'!$Q80="A",'3a+c+n'!N80,0),0)</f>
        <v>0</v>
      </c>
      <c r="O79" s="28">
        <f>IF($C$4="Attiecināmās izmaksas",IF('3a+c+n'!$Q80="A",'3a+c+n'!O80,0),0)</f>
        <v>0</v>
      </c>
      <c r="P79" s="59">
        <f>IF($C$4="Attiecināmās izmaksas",IF('3a+c+n'!$Q80="A",'3a+c+n'!P80,0),0)</f>
        <v>0</v>
      </c>
    </row>
    <row r="80" spans="1:16">
      <c r="A80" s="64">
        <f>IF(P80=0,0,IF(COUNTBLANK(P80)=1,0,COUNTA($P$14:P80)))</f>
        <v>0</v>
      </c>
      <c r="B80" s="28">
        <f>IF($C$4="Attiecināmās izmaksas",IF('3a+c+n'!$Q81="A",'3a+c+n'!B81,0),0)</f>
        <v>0</v>
      </c>
      <c r="C80" s="28">
        <f>IF($C$4="Attiecināmās izmaksas",IF('3a+c+n'!$Q81="A",'3a+c+n'!C81,0),0)</f>
        <v>0</v>
      </c>
      <c r="D80" s="28">
        <f>IF($C$4="Attiecināmās izmaksas",IF('3a+c+n'!$Q81="A",'3a+c+n'!D81,0),0)</f>
        <v>0</v>
      </c>
      <c r="E80" s="147"/>
      <c r="F80" s="81"/>
      <c r="G80" s="28">
        <f>IF($C$4="Attiecināmās izmaksas",IF('3a+c+n'!$Q81="A",'3a+c+n'!G81,0),0)</f>
        <v>0</v>
      </c>
      <c r="H80" s="28">
        <f>IF($C$4="Attiecināmās izmaksas",IF('3a+c+n'!$Q81="A",'3a+c+n'!H81,0),0)</f>
        <v>0</v>
      </c>
      <c r="I80" s="28"/>
      <c r="J80" s="28"/>
      <c r="K80" s="147">
        <f>IF($C$4="Attiecināmās izmaksas",IF('3a+c+n'!$Q81="A",'3a+c+n'!K81,0),0)</f>
        <v>0</v>
      </c>
      <c r="L80" s="81">
        <f>IF($C$4="Attiecināmās izmaksas",IF('3a+c+n'!$Q81="A",'3a+c+n'!L81,0),0)</f>
        <v>0</v>
      </c>
      <c r="M80" s="28">
        <f>IF($C$4="Attiecināmās izmaksas",IF('3a+c+n'!$Q81="A",'3a+c+n'!M81,0),0)</f>
        <v>0</v>
      </c>
      <c r="N80" s="28">
        <f>IF($C$4="Attiecināmās izmaksas",IF('3a+c+n'!$Q81="A",'3a+c+n'!N81,0),0)</f>
        <v>0</v>
      </c>
      <c r="O80" s="28">
        <f>IF($C$4="Attiecināmās izmaksas",IF('3a+c+n'!$Q81="A",'3a+c+n'!O81,0),0)</f>
        <v>0</v>
      </c>
      <c r="P80" s="59">
        <f>IF($C$4="Attiecināmās izmaksas",IF('3a+c+n'!$Q81="A",'3a+c+n'!P81,0),0)</f>
        <v>0</v>
      </c>
    </row>
    <row r="81" spans="1:16" ht="22.5">
      <c r="A81" s="64">
        <f>IF(P81=0,0,IF(COUNTBLANK(P81)=1,0,COUNTA($P$14:P81)))</f>
        <v>0</v>
      </c>
      <c r="B81" s="28" t="str">
        <f>IF($C$4="Attiecināmās izmaksas",IF('3a+c+n'!$Q82="A",'3a+c+n'!B82,0),0)</f>
        <v>13-00000</v>
      </c>
      <c r="C81" s="28" t="str">
        <f>IF($C$4="Attiecināmās izmaksas",IF('3a+c+n'!$Q82="A",'3a+c+n'!C82,0),0)</f>
        <v>Aiļu izveidošana siltumizolācijā ap esošiem gāzes ievadiem, t.sk. stūra profilu iestrāde</v>
      </c>
      <c r="D81" s="28" t="str">
        <f>IF($C$4="Attiecināmās izmaksas",IF('3a+c+n'!$Q82="A",'3a+c+n'!D82,0),0)</f>
        <v>kompl</v>
      </c>
      <c r="E81" s="147"/>
      <c r="F81" s="81"/>
      <c r="G81" s="28">
        <f>IF($C$4="Attiecināmās izmaksas",IF('3a+c+n'!$Q82="A",'3a+c+n'!G82,0),0)</f>
        <v>0</v>
      </c>
      <c r="H81" s="28">
        <f>IF($C$4="Attiecināmās izmaksas",IF('3a+c+n'!$Q82="A",'3a+c+n'!H82,0),0)</f>
        <v>0</v>
      </c>
      <c r="I81" s="28"/>
      <c r="J81" s="28"/>
      <c r="K81" s="147">
        <f>IF($C$4="Attiecināmās izmaksas",IF('3a+c+n'!$Q82="A",'3a+c+n'!K82,0),0)</f>
        <v>0</v>
      </c>
      <c r="L81" s="81">
        <f>IF($C$4="Attiecināmās izmaksas",IF('3a+c+n'!$Q82="A",'3a+c+n'!L82,0),0)</f>
        <v>0</v>
      </c>
      <c r="M81" s="28">
        <f>IF($C$4="Attiecināmās izmaksas",IF('3a+c+n'!$Q82="A",'3a+c+n'!M82,0),0)</f>
        <v>0</v>
      </c>
      <c r="N81" s="28">
        <f>IF($C$4="Attiecināmās izmaksas",IF('3a+c+n'!$Q82="A",'3a+c+n'!N82,0),0)</f>
        <v>0</v>
      </c>
      <c r="O81" s="28">
        <f>IF($C$4="Attiecināmās izmaksas",IF('3a+c+n'!$Q82="A",'3a+c+n'!O82,0),0)</f>
        <v>0</v>
      </c>
      <c r="P81" s="59">
        <f>IF($C$4="Attiecināmās izmaksas",IF('3a+c+n'!$Q82="A",'3a+c+n'!P82,0),0)</f>
        <v>0</v>
      </c>
    </row>
    <row r="82" spans="1:16">
      <c r="A82" s="64">
        <f>IF(P82=0,0,IF(COUNTBLANK(P82)=1,0,COUNTA($P$14:P82)))</f>
        <v>0</v>
      </c>
      <c r="B82" s="28">
        <f>IF($C$4="Attiecināmās izmaksas",IF('3a+c+n'!$Q96="A",'3a+c+n'!B96,0),0)</f>
        <v>0</v>
      </c>
      <c r="C82" s="28">
        <f>IF($C$4="Attiecināmās izmaksas",IF('3a+c+n'!$Q96="A",'3a+c+n'!C96,0),0)</f>
        <v>0</v>
      </c>
      <c r="D82" s="28">
        <f>IF($C$4="Attiecināmās izmaksas",IF('3a+c+n'!$Q96="A",'3a+c+n'!D96,0),0)</f>
        <v>0</v>
      </c>
      <c r="E82" s="147"/>
      <c r="F82" s="81"/>
      <c r="G82" s="28">
        <f>IF($C$4="Attiecināmās izmaksas",IF('3a+c+n'!$Q96="A",'3a+c+n'!G96,0),0)</f>
        <v>0</v>
      </c>
      <c r="H82" s="28">
        <f>IF($C$4="Attiecināmās izmaksas",IF('3a+c+n'!$Q96="A",'3a+c+n'!H96,0),0)</f>
        <v>0</v>
      </c>
      <c r="I82" s="28"/>
      <c r="J82" s="28"/>
      <c r="K82" s="147">
        <f>IF($C$4="Attiecināmās izmaksas",IF('3a+c+n'!$Q96="A",'3a+c+n'!K96,0),0)</f>
        <v>0</v>
      </c>
      <c r="L82" s="81">
        <f>IF($C$4="Attiecināmās izmaksas",IF('3a+c+n'!$Q96="A",'3a+c+n'!L96,0),0)</f>
        <v>0</v>
      </c>
      <c r="M82" s="28">
        <f>IF($C$4="Attiecināmās izmaksas",IF('3a+c+n'!$Q96="A",'3a+c+n'!M96,0),0)</f>
        <v>0</v>
      </c>
      <c r="N82" s="28">
        <f>IF($C$4="Attiecināmās izmaksas",IF('3a+c+n'!$Q96="A",'3a+c+n'!N96,0),0)</f>
        <v>0</v>
      </c>
      <c r="O82" s="28">
        <f>IF($C$4="Attiecināmās izmaksas",IF('3a+c+n'!$Q96="A",'3a+c+n'!O96,0),0)</f>
        <v>0</v>
      </c>
      <c r="P82" s="59">
        <f>IF($C$4="Attiecināmās izmaksas",IF('3a+c+n'!$Q96="A",'3a+c+n'!P96,0),0)</f>
        <v>0</v>
      </c>
    </row>
    <row r="83" spans="1:16" ht="33.75">
      <c r="A83" s="64">
        <f>IF(P83=0,0,IF(COUNTBLANK(P83)=1,0,COUNTA($P$14:P83)))</f>
        <v>0</v>
      </c>
      <c r="B83" s="28" t="str">
        <f>IF($C$4="Attiecināmās izmaksas",IF('3a+c+n'!$Q97="A",'3a+c+n'!B97,0),0)</f>
        <v>13-00000</v>
      </c>
      <c r="C83" s="28" t="str">
        <f>IF($C$4="Attiecināmās izmaksas",IF('3a+c+n'!$Q97="A",'3a+c+n'!C97,0),0)</f>
        <v>Esošās pārseguma konstrukcijas no abām pusēm attīrīšana, līdzināšana gruntēšana, ja nepieciešams. Apjoms uzrādīts visiem balkoniem no abām pusēm.</v>
      </c>
      <c r="D83" s="28" t="str">
        <f>IF($C$4="Attiecināmās izmaksas",IF('3a+c+n'!$Q97="A",'3a+c+n'!D97,0),0)</f>
        <v>m2</v>
      </c>
      <c r="E83" s="147"/>
      <c r="F83" s="81"/>
      <c r="G83" s="28">
        <f>IF($C$4="Attiecināmās izmaksas",IF('3a+c+n'!$Q97="A",'3a+c+n'!G97,0),0)</f>
        <v>0</v>
      </c>
      <c r="H83" s="28">
        <f>IF($C$4="Attiecināmās izmaksas",IF('3a+c+n'!$Q97="A",'3a+c+n'!H97,0),0)</f>
        <v>0</v>
      </c>
      <c r="I83" s="28"/>
      <c r="J83" s="28"/>
      <c r="K83" s="147">
        <f>IF($C$4="Attiecināmās izmaksas",IF('3a+c+n'!$Q97="A",'3a+c+n'!K97,0),0)</f>
        <v>0</v>
      </c>
      <c r="L83" s="81">
        <f>IF($C$4="Attiecināmās izmaksas",IF('3a+c+n'!$Q97="A",'3a+c+n'!L97,0),0)</f>
        <v>0</v>
      </c>
      <c r="M83" s="28">
        <f>IF($C$4="Attiecināmās izmaksas",IF('3a+c+n'!$Q97="A",'3a+c+n'!M97,0),0)</f>
        <v>0</v>
      </c>
      <c r="N83" s="28">
        <f>IF($C$4="Attiecināmās izmaksas",IF('3a+c+n'!$Q97="A",'3a+c+n'!N97,0),0)</f>
        <v>0</v>
      </c>
      <c r="O83" s="28">
        <f>IF($C$4="Attiecināmās izmaksas",IF('3a+c+n'!$Q97="A",'3a+c+n'!O97,0),0)</f>
        <v>0</v>
      </c>
      <c r="P83" s="59">
        <f>IF($C$4="Attiecināmās izmaksas",IF('3a+c+n'!$Q97="A",'3a+c+n'!P97,0),0)</f>
        <v>0</v>
      </c>
    </row>
    <row r="84" spans="1:16" ht="45">
      <c r="A84" s="64">
        <f>IF(P84=0,0,IF(COUNTBLANK(P84)=1,0,COUNTA($P$14:P84)))</f>
        <v>0</v>
      </c>
      <c r="B84" s="28" t="str">
        <f>IF($C$4="Attiecināmās izmaksas",IF('3a+c+n'!$Q98="A",'3a+c+n'!B98,0),0)</f>
        <v>13-00000</v>
      </c>
      <c r="C84" s="28" t="str">
        <f>IF($C$4="Attiecināmās izmaksas",IF('3a+c+n'!$Q98="A",'3a+c+n'!C98,0),0)</f>
        <v>Stiegru un metāla elementu attīrīšana un apstrāde  vienā kārtā ar pretkorozijas kontaktjavu SAKRET CEM Prim vai ekvivalentu. Apjoms uzskaitīts 1/4 no visiem balkoniem</v>
      </c>
      <c r="D84" s="28" t="str">
        <f>IF($C$4="Attiecināmās izmaksas",IF('3a+c+n'!$Q98="A",'3a+c+n'!D98,0),0)</f>
        <v>kompl</v>
      </c>
      <c r="E84" s="147"/>
      <c r="F84" s="81"/>
      <c r="G84" s="28">
        <f>IF($C$4="Attiecināmās izmaksas",IF('3a+c+n'!$Q98="A",'3a+c+n'!G98,0),0)</f>
        <v>0</v>
      </c>
      <c r="H84" s="28">
        <f>IF($C$4="Attiecināmās izmaksas",IF('3a+c+n'!$Q98="A",'3a+c+n'!H98,0),0)</f>
        <v>0</v>
      </c>
      <c r="I84" s="28"/>
      <c r="J84" s="28"/>
      <c r="K84" s="147">
        <f>IF($C$4="Attiecināmās izmaksas",IF('3a+c+n'!$Q98="A",'3a+c+n'!K98,0),0)</f>
        <v>0</v>
      </c>
      <c r="L84" s="81">
        <f>IF($C$4="Attiecināmās izmaksas",IF('3a+c+n'!$Q98="A",'3a+c+n'!L98,0),0)</f>
        <v>0</v>
      </c>
      <c r="M84" s="28">
        <f>IF($C$4="Attiecināmās izmaksas",IF('3a+c+n'!$Q98="A",'3a+c+n'!M98,0),0)</f>
        <v>0</v>
      </c>
      <c r="N84" s="28">
        <f>IF($C$4="Attiecināmās izmaksas",IF('3a+c+n'!$Q98="A",'3a+c+n'!N98,0),0)</f>
        <v>0</v>
      </c>
      <c r="O84" s="28">
        <f>IF($C$4="Attiecināmās izmaksas",IF('3a+c+n'!$Q98="A",'3a+c+n'!O98,0),0)</f>
        <v>0</v>
      </c>
      <c r="P84" s="59">
        <f>IF($C$4="Attiecināmās izmaksas",IF('3a+c+n'!$Q98="A",'3a+c+n'!P98,0),0)</f>
        <v>0</v>
      </c>
    </row>
    <row r="85" spans="1:16" ht="33.75">
      <c r="A85" s="64">
        <f>IF(P85=0,0,IF(COUNTBLANK(P85)=1,0,COUNTA($P$14:P85)))</f>
        <v>0</v>
      </c>
      <c r="B85" s="28" t="str">
        <f>IF($C$4="Attiecināmās izmaksas",IF('3a+c+n'!$Q99="A",'3a+c+n'!B99,0),0)</f>
        <v>13-00000</v>
      </c>
      <c r="C85" s="28" t="str">
        <f>IF($C$4="Attiecināmās izmaksas",IF('3a+c+n'!$Q99="A",'3a+c+n'!C99,0),0)</f>
        <v>Remonta zonu un stiegru saķeres nodrošināšanas apstrāde ar CEM Prim vai ekvivalentu. Apjoms uzskaitīts 1/4 no visiem balkoniem</v>
      </c>
      <c r="D85" s="28" t="str">
        <f>IF($C$4="Attiecināmās izmaksas",IF('3a+c+n'!$Q99="A",'3a+c+n'!D99,0),0)</f>
        <v>kompl</v>
      </c>
      <c r="E85" s="147"/>
      <c r="F85" s="81"/>
      <c r="G85" s="28">
        <f>IF($C$4="Attiecināmās izmaksas",IF('3a+c+n'!$Q99="A",'3a+c+n'!G99,0),0)</f>
        <v>0</v>
      </c>
      <c r="H85" s="28">
        <f>IF($C$4="Attiecināmās izmaksas",IF('3a+c+n'!$Q99="A",'3a+c+n'!H99,0),0)</f>
        <v>0</v>
      </c>
      <c r="I85" s="28"/>
      <c r="J85" s="28"/>
      <c r="K85" s="147">
        <f>IF($C$4="Attiecināmās izmaksas",IF('3a+c+n'!$Q99="A",'3a+c+n'!K99,0),0)</f>
        <v>0</v>
      </c>
      <c r="L85" s="81">
        <f>IF($C$4="Attiecināmās izmaksas",IF('3a+c+n'!$Q99="A",'3a+c+n'!L99,0),0)</f>
        <v>0</v>
      </c>
      <c r="M85" s="28">
        <f>IF($C$4="Attiecināmās izmaksas",IF('3a+c+n'!$Q99="A",'3a+c+n'!M99,0),0)</f>
        <v>0</v>
      </c>
      <c r="N85" s="28">
        <f>IF($C$4="Attiecināmās izmaksas",IF('3a+c+n'!$Q99="A",'3a+c+n'!N99,0),0)</f>
        <v>0</v>
      </c>
      <c r="O85" s="28">
        <f>IF($C$4="Attiecināmās izmaksas",IF('3a+c+n'!$Q99="A",'3a+c+n'!O99,0),0)</f>
        <v>0</v>
      </c>
      <c r="P85" s="59">
        <f>IF($C$4="Attiecināmās izmaksas",IF('3a+c+n'!$Q99="A",'3a+c+n'!P99,0),0)</f>
        <v>0</v>
      </c>
    </row>
    <row r="86" spans="1:16" ht="33.75">
      <c r="A86" s="64">
        <f>IF(P86=0,0,IF(COUNTBLANK(P86)=1,0,COUNTA($P$14:P86)))</f>
        <v>0</v>
      </c>
      <c r="B86" s="28" t="str">
        <f>IF($C$4="Attiecināmās izmaksas",IF('3a+c+n'!$Q100="A",'3a+c+n'!B100,0),0)</f>
        <v>13-00000</v>
      </c>
      <c r="C86" s="28" t="str">
        <f>IF($C$4="Attiecināmās izmaksas",IF('3a+c+n'!$Q100="A",'3a+c+n'!C100,0),0)</f>
        <v>Remontjavas iestrāde virsmas reprofilēšanai SAKRET RS vai ekvivalentu. (0-20mm) Apjoms uzskaitīts 1/4 no visiem balkoniem</v>
      </c>
      <c r="D86" s="28" t="str">
        <f>IF($C$4="Attiecināmās izmaksas",IF('3a+c+n'!$Q100="A",'3a+c+n'!D100,0),0)</f>
        <v>kompl</v>
      </c>
      <c r="E86" s="147"/>
      <c r="F86" s="81"/>
      <c r="G86" s="28">
        <f>IF($C$4="Attiecināmās izmaksas",IF('3a+c+n'!$Q100="A",'3a+c+n'!G100,0),0)</f>
        <v>0</v>
      </c>
      <c r="H86" s="28">
        <f>IF($C$4="Attiecināmās izmaksas",IF('3a+c+n'!$Q100="A",'3a+c+n'!H100,0),0)</f>
        <v>0</v>
      </c>
      <c r="I86" s="28"/>
      <c r="J86" s="28"/>
      <c r="K86" s="147">
        <f>IF($C$4="Attiecināmās izmaksas",IF('3a+c+n'!$Q100="A",'3a+c+n'!K100,0),0)</f>
        <v>0</v>
      </c>
      <c r="L86" s="81">
        <f>IF($C$4="Attiecināmās izmaksas",IF('3a+c+n'!$Q100="A",'3a+c+n'!L100,0),0)</f>
        <v>0</v>
      </c>
      <c r="M86" s="28">
        <f>IF($C$4="Attiecināmās izmaksas",IF('3a+c+n'!$Q100="A",'3a+c+n'!M100,0),0)</f>
        <v>0</v>
      </c>
      <c r="N86" s="28">
        <f>IF($C$4="Attiecināmās izmaksas",IF('3a+c+n'!$Q100="A",'3a+c+n'!N100,0),0)</f>
        <v>0</v>
      </c>
      <c r="O86" s="28">
        <f>IF($C$4="Attiecināmās izmaksas",IF('3a+c+n'!$Q100="A",'3a+c+n'!O100,0),0)</f>
        <v>0</v>
      </c>
      <c r="P86" s="59">
        <f>IF($C$4="Attiecināmās izmaksas",IF('3a+c+n'!$Q100="A",'3a+c+n'!P100,0),0)</f>
        <v>0</v>
      </c>
    </row>
    <row r="87" spans="1:16" ht="22.5">
      <c r="A87" s="64">
        <f>IF(P87=0,0,IF(COUNTBLANK(P87)=1,0,COUNTA($P$14:P87)))</f>
        <v>0</v>
      </c>
      <c r="B87" s="28" t="str">
        <f>IF($C$4="Attiecināmās izmaksas",IF('3a+c+n'!$Q101="A",'3a+c+n'!B101,0),0)</f>
        <v>13-00000</v>
      </c>
      <c r="C87" s="28" t="str">
        <f>IF($C$4="Attiecināmās izmaksas",IF('3a+c+n'!$Q101="A",'3a+c+n'!C101,0),0)</f>
        <v>Izlīdzinošā masa grīdām, slīpumu veidojošs slānis SAKRET BAM vai ekviv., ~30-40mm</v>
      </c>
      <c r="D87" s="28" t="str">
        <f>IF($C$4="Attiecināmās izmaksas",IF('3a+c+n'!$Q101="A",'3a+c+n'!D101,0),0)</f>
        <v>kg</v>
      </c>
      <c r="E87" s="147"/>
      <c r="F87" s="81"/>
      <c r="G87" s="28">
        <f>IF($C$4="Attiecināmās izmaksas",IF('3a+c+n'!$Q101="A",'3a+c+n'!G101,0),0)</f>
        <v>0</v>
      </c>
      <c r="H87" s="28">
        <f>IF($C$4="Attiecināmās izmaksas",IF('3a+c+n'!$Q101="A",'3a+c+n'!H101,0),0)</f>
        <v>0</v>
      </c>
      <c r="I87" s="28"/>
      <c r="J87" s="28"/>
      <c r="K87" s="147">
        <f>IF($C$4="Attiecināmās izmaksas",IF('3a+c+n'!$Q101="A",'3a+c+n'!K101,0),0)</f>
        <v>0</v>
      </c>
      <c r="L87" s="81">
        <f>IF($C$4="Attiecināmās izmaksas",IF('3a+c+n'!$Q101="A",'3a+c+n'!L101,0),0)</f>
        <v>0</v>
      </c>
      <c r="M87" s="28">
        <f>IF($C$4="Attiecināmās izmaksas",IF('3a+c+n'!$Q101="A",'3a+c+n'!M101,0),0)</f>
        <v>0</v>
      </c>
      <c r="N87" s="28">
        <f>IF($C$4="Attiecināmās izmaksas",IF('3a+c+n'!$Q101="A",'3a+c+n'!N101,0),0)</f>
        <v>0</v>
      </c>
      <c r="O87" s="28">
        <f>IF($C$4="Attiecināmās izmaksas",IF('3a+c+n'!$Q101="A",'3a+c+n'!O101,0),0)</f>
        <v>0</v>
      </c>
      <c r="P87" s="59">
        <f>IF($C$4="Attiecināmās izmaksas",IF('3a+c+n'!$Q101="A",'3a+c+n'!P101,0),0)</f>
        <v>0</v>
      </c>
    </row>
    <row r="88" spans="1:16" ht="33.75">
      <c r="A88" s="64">
        <f>IF(P88=0,0,IF(COUNTBLANK(P88)=1,0,COUNTA($P$14:P88)))</f>
        <v>0</v>
      </c>
      <c r="B88" s="28" t="str">
        <f>IF($C$4="Attiecināmās izmaksas",IF('3a+c+n'!$Q102="A",'3a+c+n'!B102,0),0)</f>
        <v>13-00000</v>
      </c>
      <c r="C88" s="28" t="str">
        <f>IF($C$4="Attiecināmās izmaksas",IF('3a+c+n'!$Q102="A",'3a+c+n'!C102,0),0)</f>
        <v>Hidroizolācija SAKRET TCM 2mm slāņa biezumā vai ekviv. Uzklājama divās kārtās, apjoms uzrādīts divām kārtam</v>
      </c>
      <c r="D88" s="28" t="str">
        <f>IF($C$4="Attiecināmās izmaksas",IF('3a+c+n'!$Q102="A",'3a+c+n'!D102,0),0)</f>
        <v>kg</v>
      </c>
      <c r="E88" s="147"/>
      <c r="F88" s="81"/>
      <c r="G88" s="28">
        <f>IF($C$4="Attiecināmās izmaksas",IF('3a+c+n'!$Q102="A",'3a+c+n'!G102,0),0)</f>
        <v>0</v>
      </c>
      <c r="H88" s="28">
        <f>IF($C$4="Attiecināmās izmaksas",IF('3a+c+n'!$Q102="A",'3a+c+n'!H102,0),0)</f>
        <v>0</v>
      </c>
      <c r="I88" s="28"/>
      <c r="J88" s="28"/>
      <c r="K88" s="147">
        <f>IF($C$4="Attiecināmās izmaksas",IF('3a+c+n'!$Q102="A",'3a+c+n'!K102,0),0)</f>
        <v>0</v>
      </c>
      <c r="L88" s="81">
        <f>IF($C$4="Attiecināmās izmaksas",IF('3a+c+n'!$Q102="A",'3a+c+n'!L102,0),0)</f>
        <v>0</v>
      </c>
      <c r="M88" s="28">
        <f>IF($C$4="Attiecināmās izmaksas",IF('3a+c+n'!$Q102="A",'3a+c+n'!M102,0),0)</f>
        <v>0</v>
      </c>
      <c r="N88" s="28">
        <f>IF($C$4="Attiecināmās izmaksas",IF('3a+c+n'!$Q102="A",'3a+c+n'!N102,0),0)</f>
        <v>0</v>
      </c>
      <c r="O88" s="28">
        <f>IF($C$4="Attiecināmās izmaksas",IF('3a+c+n'!$Q102="A",'3a+c+n'!O102,0),0)</f>
        <v>0</v>
      </c>
      <c r="P88" s="59">
        <f>IF($C$4="Attiecināmās izmaksas",IF('3a+c+n'!$Q102="A",'3a+c+n'!P102,0),0)</f>
        <v>0</v>
      </c>
    </row>
    <row r="89" spans="1:16" ht="22.5">
      <c r="A89" s="64">
        <f>IF(P89=0,0,IF(COUNTBLANK(P89)=1,0,COUNTA($P$14:P89)))</f>
        <v>0</v>
      </c>
      <c r="B89" s="28" t="str">
        <f>IF($C$4="Attiecināmās izmaksas",IF('3a+c+n'!$Q103="A",'3a+c+n'!B103,0),0)</f>
        <v>13-00000</v>
      </c>
      <c r="C89" s="28" t="str">
        <f>IF($C$4="Attiecināmās izmaksas",IF('3a+c+n'!$Q103="A",'3a+c+n'!C103,0),0)</f>
        <v>Virsmas gruntēšana no apakšas ar Sakret TGW vai ekvivalentu</v>
      </c>
      <c r="D89" s="28" t="str">
        <f>IF($C$4="Attiecināmās izmaksas",IF('3a+c+n'!$Q103="A",'3a+c+n'!D103,0),0)</f>
        <v>l</v>
      </c>
      <c r="E89" s="147"/>
      <c r="F89" s="81"/>
      <c r="G89" s="28">
        <f>IF($C$4="Attiecināmās izmaksas",IF('3a+c+n'!$Q103="A",'3a+c+n'!G103,0),0)</f>
        <v>0</v>
      </c>
      <c r="H89" s="28">
        <f>IF($C$4="Attiecināmās izmaksas",IF('3a+c+n'!$Q103="A",'3a+c+n'!H103,0),0)</f>
        <v>0</v>
      </c>
      <c r="I89" s="28"/>
      <c r="J89" s="28"/>
      <c r="K89" s="147">
        <f>IF($C$4="Attiecināmās izmaksas",IF('3a+c+n'!$Q103="A",'3a+c+n'!K103,0),0)</f>
        <v>0</v>
      </c>
      <c r="L89" s="81">
        <f>IF($C$4="Attiecināmās izmaksas",IF('3a+c+n'!$Q103="A",'3a+c+n'!L103,0),0)</f>
        <v>0</v>
      </c>
      <c r="M89" s="28">
        <f>IF($C$4="Attiecināmās izmaksas",IF('3a+c+n'!$Q103="A",'3a+c+n'!M103,0),0)</f>
        <v>0</v>
      </c>
      <c r="N89" s="28">
        <f>IF($C$4="Attiecināmās izmaksas",IF('3a+c+n'!$Q103="A",'3a+c+n'!N103,0),0)</f>
        <v>0</v>
      </c>
      <c r="O89" s="28">
        <f>IF($C$4="Attiecināmās izmaksas",IF('3a+c+n'!$Q103="A",'3a+c+n'!O103,0),0)</f>
        <v>0</v>
      </c>
      <c r="P89" s="59">
        <f>IF($C$4="Attiecināmās izmaksas",IF('3a+c+n'!$Q103="A",'3a+c+n'!P103,0),0)</f>
        <v>0</v>
      </c>
    </row>
    <row r="90" spans="1:16" ht="22.5">
      <c r="A90" s="64">
        <f>IF(P90=0,0,IF(COUNTBLANK(P90)=1,0,COUNTA($P$14:P90)))</f>
        <v>0</v>
      </c>
      <c r="B90" s="28" t="str">
        <f>IF($C$4="Attiecināmās izmaksas",IF('3a+c+n'!$Q104="A",'3a+c+n'!B104,0),0)</f>
        <v>13-00000</v>
      </c>
      <c r="C90" s="28" t="str">
        <f>IF($C$4="Attiecināmās izmaksas",IF('3a+c+n'!$Q104="A",'3a+c+n'!C104,0),0)</f>
        <v>Izlīdzinošā špaktele SAKRET SFP vai ekviv.</v>
      </c>
      <c r="D90" s="28" t="str">
        <f>IF($C$4="Attiecināmās izmaksas",IF('3a+c+n'!$Q104="A",'3a+c+n'!D104,0),0)</f>
        <v>kg</v>
      </c>
      <c r="E90" s="147"/>
      <c r="F90" s="81"/>
      <c r="G90" s="28">
        <f>IF($C$4="Attiecināmās izmaksas",IF('3a+c+n'!$Q104="A",'3a+c+n'!G104,0),0)</f>
        <v>0</v>
      </c>
      <c r="H90" s="28">
        <f>IF($C$4="Attiecināmās izmaksas",IF('3a+c+n'!$Q104="A",'3a+c+n'!H104,0),0)</f>
        <v>0</v>
      </c>
      <c r="I90" s="28"/>
      <c r="J90" s="28"/>
      <c r="K90" s="147">
        <f>IF($C$4="Attiecināmās izmaksas",IF('3a+c+n'!$Q104="A",'3a+c+n'!K104,0),0)</f>
        <v>0</v>
      </c>
      <c r="L90" s="81">
        <f>IF($C$4="Attiecināmās izmaksas",IF('3a+c+n'!$Q104="A",'3a+c+n'!L104,0),0)</f>
        <v>0</v>
      </c>
      <c r="M90" s="28">
        <f>IF($C$4="Attiecināmās izmaksas",IF('3a+c+n'!$Q104="A",'3a+c+n'!M104,0),0)</f>
        <v>0</v>
      </c>
      <c r="N90" s="28">
        <f>IF($C$4="Attiecināmās izmaksas",IF('3a+c+n'!$Q104="A",'3a+c+n'!N104,0),0)</f>
        <v>0</v>
      </c>
      <c r="O90" s="28">
        <f>IF($C$4="Attiecināmās izmaksas",IF('3a+c+n'!$Q104="A",'3a+c+n'!O104,0),0)</f>
        <v>0</v>
      </c>
      <c r="P90" s="59">
        <f>IF($C$4="Attiecināmās izmaksas",IF('3a+c+n'!$Q104="A",'3a+c+n'!P104,0),0)</f>
        <v>0</v>
      </c>
    </row>
    <row r="91" spans="1:16" ht="22.5">
      <c r="A91" s="64">
        <f>IF(P91=0,0,IF(COUNTBLANK(P91)=1,0,COUNTA($P$14:P91)))</f>
        <v>0</v>
      </c>
      <c r="B91" s="28" t="str">
        <f>IF($C$4="Attiecināmās izmaksas",IF('3a+c+n'!$Q105="A",'3a+c+n'!B105,0),0)</f>
        <v>13-00000</v>
      </c>
      <c r="C91" s="28" t="str">
        <f>IF($C$4="Attiecināmās izmaksas",IF('3a+c+n'!$Q105="A",'3a+c+n'!C105,0),0)</f>
        <v>Izlīdzinošā javas kārta SAKRET BAK vai ekviv.</v>
      </c>
      <c r="D91" s="28" t="str">
        <f>IF($C$4="Attiecināmās izmaksas",IF('3a+c+n'!$Q105="A",'3a+c+n'!D105,0),0)</f>
        <v>kg</v>
      </c>
      <c r="E91" s="147"/>
      <c r="F91" s="81"/>
      <c r="G91" s="28">
        <f>IF($C$4="Attiecināmās izmaksas",IF('3a+c+n'!$Q105="A",'3a+c+n'!G105,0),0)</f>
        <v>0</v>
      </c>
      <c r="H91" s="28">
        <f>IF($C$4="Attiecināmās izmaksas",IF('3a+c+n'!$Q105="A",'3a+c+n'!H105,0),0)</f>
        <v>0</v>
      </c>
      <c r="I91" s="28"/>
      <c r="J91" s="28"/>
      <c r="K91" s="147">
        <f>IF($C$4="Attiecināmās izmaksas",IF('3a+c+n'!$Q105="A",'3a+c+n'!K105,0),0)</f>
        <v>0</v>
      </c>
      <c r="L91" s="81">
        <f>IF($C$4="Attiecināmās izmaksas",IF('3a+c+n'!$Q105="A",'3a+c+n'!L105,0),0)</f>
        <v>0</v>
      </c>
      <c r="M91" s="28">
        <f>IF($C$4="Attiecināmās izmaksas",IF('3a+c+n'!$Q105="A",'3a+c+n'!M105,0),0)</f>
        <v>0</v>
      </c>
      <c r="N91" s="28">
        <f>IF($C$4="Attiecināmās izmaksas",IF('3a+c+n'!$Q105="A",'3a+c+n'!N105,0),0)</f>
        <v>0</v>
      </c>
      <c r="O91" s="28">
        <f>IF($C$4="Attiecināmās izmaksas",IF('3a+c+n'!$Q105="A",'3a+c+n'!O105,0),0)</f>
        <v>0</v>
      </c>
      <c r="P91" s="59">
        <f>IF($C$4="Attiecināmās izmaksas",IF('3a+c+n'!$Q105="A",'3a+c+n'!P105,0),0)</f>
        <v>0</v>
      </c>
    </row>
    <row r="92" spans="1:16" ht="22.5">
      <c r="A92" s="64">
        <f>IF(P92=0,0,IF(COUNTBLANK(P92)=1,0,COUNTA($P$14:P92)))</f>
        <v>0</v>
      </c>
      <c r="B92" s="28" t="str">
        <f>IF($C$4="Attiecināmās izmaksas",IF('3a+c+n'!$Q106="A",'3a+c+n'!B106,0),0)</f>
        <v>13-00000</v>
      </c>
      <c r="C92" s="28" t="str">
        <f>IF($C$4="Attiecināmās izmaksas",IF('3a+c+n'!$Q106="A",'3a+c+n'!C106,0),0)</f>
        <v>Silikāta krāsa ārdarbiem SAKRET KS EXTERIOR vai ekviv.</v>
      </c>
      <c r="D92" s="28" t="str">
        <f>IF($C$4="Attiecināmās izmaksas",IF('3a+c+n'!$Q106="A",'3a+c+n'!D106,0),0)</f>
        <v>l</v>
      </c>
      <c r="E92" s="147"/>
      <c r="F92" s="81"/>
      <c r="G92" s="28">
        <f>IF($C$4="Attiecināmās izmaksas",IF('3a+c+n'!$Q106="A",'3a+c+n'!G106,0),0)</f>
        <v>0</v>
      </c>
      <c r="H92" s="28">
        <f>IF($C$4="Attiecināmās izmaksas",IF('3a+c+n'!$Q106="A",'3a+c+n'!H106,0),0)</f>
        <v>0</v>
      </c>
      <c r="I92" s="28"/>
      <c r="J92" s="28"/>
      <c r="K92" s="147">
        <f>IF($C$4="Attiecināmās izmaksas",IF('3a+c+n'!$Q106="A",'3a+c+n'!K106,0),0)</f>
        <v>0</v>
      </c>
      <c r="L92" s="81">
        <f>IF($C$4="Attiecināmās izmaksas",IF('3a+c+n'!$Q106="A",'3a+c+n'!L106,0),0)</f>
        <v>0</v>
      </c>
      <c r="M92" s="28">
        <f>IF($C$4="Attiecināmās izmaksas",IF('3a+c+n'!$Q106="A",'3a+c+n'!M106,0),0)</f>
        <v>0</v>
      </c>
      <c r="N92" s="28">
        <f>IF($C$4="Attiecināmās izmaksas",IF('3a+c+n'!$Q106="A",'3a+c+n'!N106,0),0)</f>
        <v>0</v>
      </c>
      <c r="O92" s="28">
        <f>IF($C$4="Attiecināmās izmaksas",IF('3a+c+n'!$Q106="A",'3a+c+n'!O106,0),0)</f>
        <v>0</v>
      </c>
      <c r="P92" s="59">
        <f>IF($C$4="Attiecināmās izmaksas",IF('3a+c+n'!$Q106="A",'3a+c+n'!P106,0),0)</f>
        <v>0</v>
      </c>
    </row>
    <row r="93" spans="1:16">
      <c r="A93" s="64">
        <f>IF(P93=0,0,IF(COUNTBLANK(P93)=1,0,COUNTA($P$14:P93)))</f>
        <v>0</v>
      </c>
      <c r="B93" s="28">
        <f>IF($C$4="Attiecināmās izmaksas",IF('3a+c+n'!$Q107="A",'3a+c+n'!B107,0),0)</f>
        <v>0</v>
      </c>
      <c r="C93" s="28">
        <f>IF($C$4="Attiecināmās izmaksas",IF('3a+c+n'!$Q107="A",'3a+c+n'!C107,0),0)</f>
        <v>0</v>
      </c>
      <c r="D93" s="28">
        <f>IF($C$4="Attiecināmās izmaksas",IF('3a+c+n'!$Q107="A",'3a+c+n'!D107,0),0)</f>
        <v>0</v>
      </c>
      <c r="E93" s="147"/>
      <c r="F93" s="81"/>
      <c r="G93" s="28">
        <f>IF($C$4="Attiecināmās izmaksas",IF('3a+c+n'!$Q107="A",'3a+c+n'!G107,0),0)</f>
        <v>0</v>
      </c>
      <c r="H93" s="28">
        <f>IF($C$4="Attiecināmās izmaksas",IF('3a+c+n'!$Q107="A",'3a+c+n'!H107,0),0)</f>
        <v>0</v>
      </c>
      <c r="I93" s="28"/>
      <c r="J93" s="28"/>
      <c r="K93" s="147">
        <f>IF($C$4="Attiecināmās izmaksas",IF('3a+c+n'!$Q107="A",'3a+c+n'!K107,0),0)</f>
        <v>0</v>
      </c>
      <c r="L93" s="81">
        <f>IF($C$4="Attiecināmās izmaksas",IF('3a+c+n'!$Q107="A",'3a+c+n'!L107,0),0)</f>
        <v>0</v>
      </c>
      <c r="M93" s="28">
        <f>IF($C$4="Attiecināmās izmaksas",IF('3a+c+n'!$Q107="A",'3a+c+n'!M107,0),0)</f>
        <v>0</v>
      </c>
      <c r="N93" s="28">
        <f>IF($C$4="Attiecināmās izmaksas",IF('3a+c+n'!$Q107="A",'3a+c+n'!N107,0),0)</f>
        <v>0</v>
      </c>
      <c r="O93" s="28">
        <f>IF($C$4="Attiecināmās izmaksas",IF('3a+c+n'!$Q107="A",'3a+c+n'!O107,0),0)</f>
        <v>0</v>
      </c>
      <c r="P93" s="59">
        <f>IF($C$4="Attiecināmās izmaksas",IF('3a+c+n'!$Q107="A",'3a+c+n'!P107,0),0)</f>
        <v>0</v>
      </c>
    </row>
    <row r="94" spans="1:16" ht="22.5">
      <c r="A94" s="64">
        <f>IF(P94=0,0,IF(COUNTBLANK(P94)=1,0,COUNTA($P$14:P94)))</f>
        <v>0</v>
      </c>
      <c r="B94" s="28" t="str">
        <f>IF($C$4="Attiecināmās izmaksas",IF('3a+c+n'!$Q108="A",'3a+c+n'!B108,0),0)</f>
        <v>21-00000</v>
      </c>
      <c r="C94" s="28" t="str">
        <f>IF($C$4="Attiecināmās izmaksas",IF('3a+c+n'!$Q108="A",'3a+c+n'!C108,0),0)</f>
        <v>Tērauda sloksne sānu malām un garākajai malai, platums 40mm, b=4mm</v>
      </c>
      <c r="D94" s="28" t="str">
        <f>IF($C$4="Attiecināmās izmaksas",IF('3a+c+n'!$Q108="A",'3a+c+n'!D108,0),0)</f>
        <v>kompl</v>
      </c>
      <c r="E94" s="147"/>
      <c r="F94" s="81"/>
      <c r="G94" s="28">
        <f>IF($C$4="Attiecināmās izmaksas",IF('3a+c+n'!$Q108="A",'3a+c+n'!G108,0),0)</f>
        <v>0</v>
      </c>
      <c r="H94" s="28">
        <f>IF($C$4="Attiecināmās izmaksas",IF('3a+c+n'!$Q108="A",'3a+c+n'!H108,0),0)</f>
        <v>0</v>
      </c>
      <c r="I94" s="28"/>
      <c r="J94" s="28"/>
      <c r="K94" s="147">
        <f>IF($C$4="Attiecināmās izmaksas",IF('3a+c+n'!$Q108="A",'3a+c+n'!K108,0),0)</f>
        <v>0</v>
      </c>
      <c r="L94" s="81">
        <f>IF($C$4="Attiecināmās izmaksas",IF('3a+c+n'!$Q108="A",'3a+c+n'!L108,0),0)</f>
        <v>0</v>
      </c>
      <c r="M94" s="28">
        <f>IF($C$4="Attiecināmās izmaksas",IF('3a+c+n'!$Q108="A",'3a+c+n'!M108,0),0)</f>
        <v>0</v>
      </c>
      <c r="N94" s="28">
        <f>IF($C$4="Attiecināmās izmaksas",IF('3a+c+n'!$Q108="A",'3a+c+n'!N108,0),0)</f>
        <v>0</v>
      </c>
      <c r="O94" s="28">
        <f>IF($C$4="Attiecināmās izmaksas",IF('3a+c+n'!$Q108="A",'3a+c+n'!O108,0),0)</f>
        <v>0</v>
      </c>
      <c r="P94" s="59">
        <f>IF($C$4="Attiecināmās izmaksas",IF('3a+c+n'!$Q108="A",'3a+c+n'!P108,0),0)</f>
        <v>0</v>
      </c>
    </row>
    <row r="95" spans="1:16" ht="22.5">
      <c r="A95" s="64">
        <f>IF(P95=0,0,IF(COUNTBLANK(P95)=1,0,COUNTA($P$14:P95)))</f>
        <v>0</v>
      </c>
      <c r="B95" s="28" t="str">
        <f>IF($C$4="Attiecināmās izmaksas",IF('3a+c+n'!$Q109="A",'3a+c+n'!B109,0),0)</f>
        <v>21-00000</v>
      </c>
      <c r="C95" s="28" t="str">
        <f>IF($C$4="Attiecināmās izmaksas",IF('3a+c+n'!$Q109="A",'3a+c+n'!C109,0),0)</f>
        <v>Tērauda kvadrāts 20x20x1000mm</v>
      </c>
      <c r="D95" s="28" t="str">
        <f>IF($C$4="Attiecināmās izmaksas",IF('3a+c+n'!$Q109="A",'3a+c+n'!D109,0),0)</f>
        <v>gab</v>
      </c>
      <c r="E95" s="147"/>
      <c r="F95" s="81"/>
      <c r="G95" s="28">
        <f>IF($C$4="Attiecināmās izmaksas",IF('3a+c+n'!$Q109="A",'3a+c+n'!G109,0),0)</f>
        <v>0</v>
      </c>
      <c r="H95" s="28">
        <f>IF($C$4="Attiecināmās izmaksas",IF('3a+c+n'!$Q109="A",'3a+c+n'!H109,0),0)</f>
        <v>0</v>
      </c>
      <c r="I95" s="28"/>
      <c r="J95" s="28"/>
      <c r="K95" s="147">
        <f>IF($C$4="Attiecināmās izmaksas",IF('3a+c+n'!$Q109="A",'3a+c+n'!K109,0),0)</f>
        <v>0</v>
      </c>
      <c r="L95" s="81">
        <f>IF($C$4="Attiecināmās izmaksas",IF('3a+c+n'!$Q109="A",'3a+c+n'!L109,0),0)</f>
        <v>0</v>
      </c>
      <c r="M95" s="28">
        <f>IF($C$4="Attiecināmās izmaksas",IF('3a+c+n'!$Q109="A",'3a+c+n'!M109,0),0)</f>
        <v>0</v>
      </c>
      <c r="N95" s="28">
        <f>IF($C$4="Attiecināmās izmaksas",IF('3a+c+n'!$Q109="A",'3a+c+n'!N109,0),0)</f>
        <v>0</v>
      </c>
      <c r="O95" s="28">
        <f>IF($C$4="Attiecināmās izmaksas",IF('3a+c+n'!$Q109="A",'3a+c+n'!O109,0),0)</f>
        <v>0</v>
      </c>
      <c r="P95" s="59">
        <f>IF($C$4="Attiecināmās izmaksas",IF('3a+c+n'!$Q109="A",'3a+c+n'!P109,0),0)</f>
        <v>0</v>
      </c>
    </row>
    <row r="96" spans="1:16" ht="33.75">
      <c r="A96" s="64">
        <f>IF(P96=0,0,IF(COUNTBLANK(P96)=1,0,COUNTA($P$14:P96)))</f>
        <v>0</v>
      </c>
      <c r="B96" s="28" t="str">
        <f>IF($C$4="Attiecināmās izmaksas",IF('3a+c+n'!$Q110="A",'3a+c+n'!B110,0),0)</f>
        <v>21-00000</v>
      </c>
      <c r="C96" s="28" t="str">
        <f>IF($C$4="Attiecināmās izmaksas",IF('3a+c+n'!$Q110="A",'3a+c+n'!C110,0),0)</f>
        <v>Trapecveida lokšņu profils
Rukki T20, krāsots b=0,50mm vai ekvivalents tonis pēc krāsu pases</v>
      </c>
      <c r="D96" s="28" t="str">
        <f>IF($C$4="Attiecināmās izmaksas",IF('3a+c+n'!$Q110="A",'3a+c+n'!D110,0),0)</f>
        <v>kompl</v>
      </c>
      <c r="E96" s="147"/>
      <c r="F96" s="81"/>
      <c r="G96" s="28">
        <f>IF($C$4="Attiecināmās izmaksas",IF('3a+c+n'!$Q110="A",'3a+c+n'!G110,0),0)</f>
        <v>0</v>
      </c>
      <c r="H96" s="28">
        <f>IF($C$4="Attiecināmās izmaksas",IF('3a+c+n'!$Q110="A",'3a+c+n'!H110,0),0)</f>
        <v>0</v>
      </c>
      <c r="I96" s="28"/>
      <c r="J96" s="28"/>
      <c r="K96" s="147">
        <f>IF($C$4="Attiecināmās izmaksas",IF('3a+c+n'!$Q110="A",'3a+c+n'!K110,0),0)</f>
        <v>0</v>
      </c>
      <c r="L96" s="81">
        <f>IF($C$4="Attiecināmās izmaksas",IF('3a+c+n'!$Q110="A",'3a+c+n'!L110,0),0)</f>
        <v>0</v>
      </c>
      <c r="M96" s="28">
        <f>IF($C$4="Attiecināmās izmaksas",IF('3a+c+n'!$Q110="A",'3a+c+n'!M110,0),0)</f>
        <v>0</v>
      </c>
      <c r="N96" s="28">
        <f>IF($C$4="Attiecināmās izmaksas",IF('3a+c+n'!$Q110="A",'3a+c+n'!N110,0),0)</f>
        <v>0</v>
      </c>
      <c r="O96" s="28">
        <f>IF($C$4="Attiecināmās izmaksas",IF('3a+c+n'!$Q110="A",'3a+c+n'!O110,0),0)</f>
        <v>0</v>
      </c>
      <c r="P96" s="59">
        <f>IF($C$4="Attiecināmās izmaksas",IF('3a+c+n'!$Q110="A",'3a+c+n'!P110,0),0)</f>
        <v>0</v>
      </c>
    </row>
    <row r="97" spans="1:16" ht="22.5">
      <c r="A97" s="64">
        <f>IF(P97=0,0,IF(COUNTBLANK(P97)=1,0,COUNTA($P$14:P97)))</f>
        <v>0</v>
      </c>
      <c r="B97" s="28" t="str">
        <f>IF($C$4="Attiecināmās izmaksas",IF('3a+c+n'!$Q111="A",'3a+c+n'!B111,0),0)</f>
        <v>21-00000</v>
      </c>
      <c r="C97" s="28" t="str">
        <f>IF($C$4="Attiecināmās izmaksas",IF('3a+c+n'!$Q111="A",'3a+c+n'!C111,0),0)</f>
        <v>Stiprinājumi</v>
      </c>
      <c r="D97" s="28" t="str">
        <f>IF($C$4="Attiecināmās izmaksas",IF('3a+c+n'!$Q111="A",'3a+c+n'!D111,0),0)</f>
        <v>kompl</v>
      </c>
      <c r="E97" s="147"/>
      <c r="F97" s="81"/>
      <c r="G97" s="28">
        <f>IF($C$4="Attiecināmās izmaksas",IF('3a+c+n'!$Q111="A",'3a+c+n'!G111,0),0)</f>
        <v>0</v>
      </c>
      <c r="H97" s="28">
        <f>IF($C$4="Attiecināmās izmaksas",IF('3a+c+n'!$Q111="A",'3a+c+n'!H111,0),0)</f>
        <v>0</v>
      </c>
      <c r="I97" s="28"/>
      <c r="J97" s="28"/>
      <c r="K97" s="147">
        <f>IF($C$4="Attiecināmās izmaksas",IF('3a+c+n'!$Q111="A",'3a+c+n'!K111,0),0)</f>
        <v>0</v>
      </c>
      <c r="L97" s="81">
        <f>IF($C$4="Attiecināmās izmaksas",IF('3a+c+n'!$Q111="A",'3a+c+n'!L111,0),0)</f>
        <v>0</v>
      </c>
      <c r="M97" s="28">
        <f>IF($C$4="Attiecināmās izmaksas",IF('3a+c+n'!$Q111="A",'3a+c+n'!M111,0),0)</f>
        <v>0</v>
      </c>
      <c r="N97" s="28">
        <f>IF($C$4="Attiecināmās izmaksas",IF('3a+c+n'!$Q111="A",'3a+c+n'!N111,0),0)</f>
        <v>0</v>
      </c>
      <c r="O97" s="28">
        <f>IF($C$4="Attiecināmās izmaksas",IF('3a+c+n'!$Q111="A",'3a+c+n'!O111,0),0)</f>
        <v>0</v>
      </c>
      <c r="P97" s="59">
        <f>IF($C$4="Attiecināmās izmaksas",IF('3a+c+n'!$Q111="A",'3a+c+n'!P111,0),0)</f>
        <v>0</v>
      </c>
    </row>
    <row r="98" spans="1:16" ht="22.5">
      <c r="A98" s="64">
        <f>IF(P98=0,0,IF(COUNTBLANK(P98)=1,0,COUNTA($P$14:P98)))</f>
        <v>0</v>
      </c>
      <c r="B98" s="28" t="str">
        <f>IF($C$4="Attiecināmās izmaksas",IF('3a+c+n'!$Q112="A",'3a+c+n'!B112,0),0)</f>
        <v>21-00000</v>
      </c>
      <c r="C98" s="28" t="str">
        <f>IF($C$4="Attiecināmās izmaksas",IF('3a+c+n'!$Q112="A",'3a+c+n'!C112,0),0)</f>
        <v>Cinkota-krāsota skārda nosegdetaļa</v>
      </c>
      <c r="D98" s="28" t="str">
        <f>IF($C$4="Attiecināmās izmaksas",IF('3a+c+n'!$Q112="A",'3a+c+n'!D112,0),0)</f>
        <v>tm</v>
      </c>
      <c r="E98" s="147"/>
      <c r="F98" s="81"/>
      <c r="G98" s="28">
        <f>IF($C$4="Attiecināmās izmaksas",IF('3a+c+n'!$Q112="A",'3a+c+n'!G112,0),0)</f>
        <v>0</v>
      </c>
      <c r="H98" s="28">
        <f>IF($C$4="Attiecināmās izmaksas",IF('3a+c+n'!$Q112="A",'3a+c+n'!H112,0),0)</f>
        <v>0</v>
      </c>
      <c r="I98" s="28"/>
      <c r="J98" s="28"/>
      <c r="K98" s="147">
        <f>IF($C$4="Attiecināmās izmaksas",IF('3a+c+n'!$Q112="A",'3a+c+n'!K112,0),0)</f>
        <v>0</v>
      </c>
      <c r="L98" s="81">
        <f>IF($C$4="Attiecināmās izmaksas",IF('3a+c+n'!$Q112="A",'3a+c+n'!L112,0),0)</f>
        <v>0</v>
      </c>
      <c r="M98" s="28">
        <f>IF($C$4="Attiecināmās izmaksas",IF('3a+c+n'!$Q112="A",'3a+c+n'!M112,0),0)</f>
        <v>0</v>
      </c>
      <c r="N98" s="28">
        <f>IF($C$4="Attiecināmās izmaksas",IF('3a+c+n'!$Q112="A",'3a+c+n'!N112,0),0)</f>
        <v>0</v>
      </c>
      <c r="O98" s="28">
        <f>IF($C$4="Attiecināmās izmaksas",IF('3a+c+n'!$Q112="A",'3a+c+n'!O112,0),0)</f>
        <v>0</v>
      </c>
      <c r="P98" s="59">
        <f>IF($C$4="Attiecināmās izmaksas",IF('3a+c+n'!$Q112="A",'3a+c+n'!P112,0),0)</f>
        <v>0</v>
      </c>
    </row>
    <row r="99" spans="1:16" ht="22.5">
      <c r="A99" s="64">
        <f>IF(P99=0,0,IF(COUNTBLANK(P99)=1,0,COUNTA($P$14:P99)))</f>
        <v>0</v>
      </c>
      <c r="B99" s="28" t="str">
        <f>IF($C$4="Attiecināmās izmaksas",IF('3a+c+n'!$Q113="A",'3a+c+n'!B113,0),0)</f>
        <v>21-00000</v>
      </c>
      <c r="C99" s="28" t="str">
        <f>IF($C$4="Attiecināmās izmaksas",IF('3a+c+n'!$Q113="A",'3a+c+n'!C113,0),0)</f>
        <v>Krāsota ēvelēta brusa 45x45mm</v>
      </c>
      <c r="D99" s="28" t="str">
        <f>IF($C$4="Attiecināmās izmaksas",IF('3a+c+n'!$Q113="A",'3a+c+n'!D113,0),0)</f>
        <v>tm</v>
      </c>
      <c r="E99" s="147"/>
      <c r="F99" s="81"/>
      <c r="G99" s="28">
        <f>IF($C$4="Attiecināmās izmaksas",IF('3a+c+n'!$Q113="A",'3a+c+n'!G113,0),0)</f>
        <v>0</v>
      </c>
      <c r="H99" s="28">
        <f>IF($C$4="Attiecināmās izmaksas",IF('3a+c+n'!$Q113="A",'3a+c+n'!H113,0),0)</f>
        <v>0</v>
      </c>
      <c r="I99" s="28"/>
      <c r="J99" s="28"/>
      <c r="K99" s="147">
        <f>IF($C$4="Attiecināmās izmaksas",IF('3a+c+n'!$Q113="A",'3a+c+n'!K113,0),0)</f>
        <v>0</v>
      </c>
      <c r="L99" s="81">
        <f>IF($C$4="Attiecināmās izmaksas",IF('3a+c+n'!$Q113="A",'3a+c+n'!L113,0),0)</f>
        <v>0</v>
      </c>
      <c r="M99" s="28">
        <f>IF($C$4="Attiecināmās izmaksas",IF('3a+c+n'!$Q113="A",'3a+c+n'!M113,0),0)</f>
        <v>0</v>
      </c>
      <c r="N99" s="28">
        <f>IF($C$4="Attiecināmās izmaksas",IF('3a+c+n'!$Q113="A",'3a+c+n'!N113,0),0)</f>
        <v>0</v>
      </c>
      <c r="O99" s="28">
        <f>IF($C$4="Attiecināmās izmaksas",IF('3a+c+n'!$Q113="A",'3a+c+n'!O113,0),0)</f>
        <v>0</v>
      </c>
      <c r="P99" s="59">
        <f>IF($C$4="Attiecināmās izmaksas",IF('3a+c+n'!$Q113="A",'3a+c+n'!P113,0),0)</f>
        <v>0</v>
      </c>
    </row>
    <row r="100" spans="1:16" ht="22.5">
      <c r="A100" s="64">
        <f>IF(P100=0,0,IF(COUNTBLANK(P100)=1,0,COUNTA($P$14:P100)))</f>
        <v>0</v>
      </c>
      <c r="B100" s="28" t="str">
        <f>IF($C$4="Attiecināmās izmaksas",IF('3a+c+n'!$Q114="A",'3a+c+n'!B114,0),0)</f>
        <v>21-00000</v>
      </c>
      <c r="C100" s="28" t="str">
        <f>IF($C$4="Attiecināmās izmaksas",IF('3a+c+n'!$Q114="A",'3a+c+n'!C114,0),0)</f>
        <v>Impregnēts, ēvelēts koka dēlis platums ~120mm, b=25mm. Krāsa pēc krāsu pases.</v>
      </c>
      <c r="D100" s="28" t="str">
        <f>IF($C$4="Attiecināmās izmaksas",IF('3a+c+n'!$Q114="A",'3a+c+n'!D114,0),0)</f>
        <v>tm</v>
      </c>
      <c r="E100" s="147"/>
      <c r="F100" s="81"/>
      <c r="G100" s="28">
        <f>IF($C$4="Attiecināmās izmaksas",IF('3a+c+n'!$Q114="A",'3a+c+n'!G114,0),0)</f>
        <v>0</v>
      </c>
      <c r="H100" s="28">
        <f>IF($C$4="Attiecināmās izmaksas",IF('3a+c+n'!$Q114="A",'3a+c+n'!H114,0),0)</f>
        <v>0</v>
      </c>
      <c r="I100" s="28"/>
      <c r="J100" s="28"/>
      <c r="K100" s="147">
        <f>IF($C$4="Attiecināmās izmaksas",IF('3a+c+n'!$Q114="A",'3a+c+n'!K114,0),0)</f>
        <v>0</v>
      </c>
      <c r="L100" s="81">
        <f>IF($C$4="Attiecināmās izmaksas",IF('3a+c+n'!$Q114="A",'3a+c+n'!L114,0),0)</f>
        <v>0</v>
      </c>
      <c r="M100" s="28">
        <f>IF($C$4="Attiecināmās izmaksas",IF('3a+c+n'!$Q114="A",'3a+c+n'!M114,0),0)</f>
        <v>0</v>
      </c>
      <c r="N100" s="28">
        <f>IF($C$4="Attiecināmās izmaksas",IF('3a+c+n'!$Q114="A",'3a+c+n'!N114,0),0)</f>
        <v>0</v>
      </c>
      <c r="O100" s="28">
        <f>IF($C$4="Attiecināmās izmaksas",IF('3a+c+n'!$Q114="A",'3a+c+n'!O114,0),0)</f>
        <v>0</v>
      </c>
      <c r="P100" s="59">
        <f>IF($C$4="Attiecināmās izmaksas",IF('3a+c+n'!$Q114="A",'3a+c+n'!P114,0),0)</f>
        <v>0</v>
      </c>
    </row>
    <row r="101" spans="1:16">
      <c r="A101" s="64">
        <f>IF(P101=0,0,IF(COUNTBLANK(P101)=1,0,COUNTA($P$14:P101)))</f>
        <v>0</v>
      </c>
      <c r="B101" s="28">
        <f>IF($C$4="Attiecināmās izmaksas",IF('3a+c+n'!$Q115="A",'3a+c+n'!B115,0),0)</f>
        <v>0</v>
      </c>
      <c r="C101" s="28">
        <f>IF($C$4="Attiecināmās izmaksas",IF('3a+c+n'!$Q115="A",'3a+c+n'!C115,0),0)</f>
        <v>0</v>
      </c>
      <c r="D101" s="28">
        <f>IF($C$4="Attiecināmās izmaksas",IF('3a+c+n'!$Q115="A",'3a+c+n'!D115,0),0)</f>
        <v>0</v>
      </c>
      <c r="E101" s="147"/>
      <c r="F101" s="81"/>
      <c r="G101" s="28">
        <f>IF($C$4="Attiecināmās izmaksas",IF('3a+c+n'!$Q115="A",'3a+c+n'!G115,0),0)</f>
        <v>0</v>
      </c>
      <c r="H101" s="28">
        <f>IF($C$4="Attiecināmās izmaksas",IF('3a+c+n'!$Q115="A",'3a+c+n'!H115,0),0)</f>
        <v>0</v>
      </c>
      <c r="I101" s="28"/>
      <c r="J101" s="28"/>
      <c r="K101" s="147">
        <f>IF($C$4="Attiecināmās izmaksas",IF('3a+c+n'!$Q115="A",'3a+c+n'!K115,0),0)</f>
        <v>0</v>
      </c>
      <c r="L101" s="81">
        <f>IF($C$4="Attiecināmās izmaksas",IF('3a+c+n'!$Q115="A",'3a+c+n'!L115,0),0)</f>
        <v>0</v>
      </c>
      <c r="M101" s="28">
        <f>IF($C$4="Attiecināmās izmaksas",IF('3a+c+n'!$Q115="A",'3a+c+n'!M115,0),0)</f>
        <v>0</v>
      </c>
      <c r="N101" s="28">
        <f>IF($C$4="Attiecināmās izmaksas",IF('3a+c+n'!$Q115="A",'3a+c+n'!N115,0),0)</f>
        <v>0</v>
      </c>
      <c r="O101" s="28">
        <f>IF($C$4="Attiecināmās izmaksas",IF('3a+c+n'!$Q115="A",'3a+c+n'!O115,0),0)</f>
        <v>0</v>
      </c>
      <c r="P101" s="59">
        <f>IF($C$4="Attiecināmās izmaksas",IF('3a+c+n'!$Q115="A",'3a+c+n'!P115,0),0)</f>
        <v>0</v>
      </c>
    </row>
    <row r="102" spans="1:16" ht="12" customHeight="1" thickBot="1">
      <c r="A102" s="325" t="s">
        <v>63</v>
      </c>
      <c r="B102" s="326"/>
      <c r="C102" s="326"/>
      <c r="D102" s="326"/>
      <c r="E102" s="326"/>
      <c r="F102" s="326"/>
      <c r="G102" s="326"/>
      <c r="H102" s="326"/>
      <c r="I102" s="326"/>
      <c r="J102" s="326"/>
      <c r="K102" s="327"/>
      <c r="L102" s="74">
        <f>SUM(L14:L101)</f>
        <v>0</v>
      </c>
      <c r="M102" s="75">
        <f>SUM(M14:M101)</f>
        <v>0</v>
      </c>
      <c r="N102" s="75">
        <f>SUM(N14:N101)</f>
        <v>0</v>
      </c>
      <c r="O102" s="75">
        <f>SUM(O14:O101)</f>
        <v>0</v>
      </c>
      <c r="P102" s="76">
        <f>SUM(P14:P101)</f>
        <v>0</v>
      </c>
    </row>
    <row r="103" spans="1:16">
      <c r="A103" s="20"/>
      <c r="B103" s="20"/>
      <c r="C103" s="20"/>
      <c r="D103" s="20"/>
      <c r="E103" s="20"/>
      <c r="F103" s="20"/>
      <c r="G103" s="20"/>
      <c r="H103" s="20"/>
      <c r="I103" s="20"/>
      <c r="J103" s="20"/>
      <c r="K103" s="20"/>
      <c r="L103" s="20"/>
      <c r="M103" s="20"/>
      <c r="N103" s="20"/>
      <c r="O103" s="20"/>
      <c r="P103" s="20"/>
    </row>
    <row r="104" spans="1:16">
      <c r="A104" s="20"/>
      <c r="B104" s="20"/>
      <c r="C104" s="20"/>
      <c r="D104" s="20"/>
      <c r="E104" s="20"/>
      <c r="F104" s="20"/>
      <c r="G104" s="20"/>
      <c r="H104" s="20"/>
      <c r="I104" s="20"/>
      <c r="J104" s="20"/>
      <c r="K104" s="20"/>
      <c r="L104" s="20"/>
      <c r="M104" s="20"/>
      <c r="N104" s="20"/>
      <c r="O104" s="20"/>
      <c r="P104" s="20"/>
    </row>
    <row r="105" spans="1:16">
      <c r="A105" s="1" t="s">
        <v>14</v>
      </c>
      <c r="B105" s="20"/>
      <c r="C105" s="328">
        <f>'Kops n'!C35:H35</f>
        <v>0</v>
      </c>
      <c r="D105" s="328"/>
      <c r="E105" s="328"/>
      <c r="F105" s="328"/>
      <c r="G105" s="328"/>
      <c r="H105" s="328"/>
      <c r="I105" s="20"/>
      <c r="J105" s="20"/>
      <c r="K105" s="20"/>
      <c r="L105" s="20"/>
      <c r="M105" s="20"/>
      <c r="N105" s="20"/>
      <c r="O105" s="20"/>
      <c r="P105" s="20"/>
    </row>
    <row r="106" spans="1:16">
      <c r="A106" s="20"/>
      <c r="B106" s="20"/>
      <c r="C106" s="248" t="s">
        <v>15</v>
      </c>
      <c r="D106" s="248"/>
      <c r="E106" s="248"/>
      <c r="F106" s="248"/>
      <c r="G106" s="248"/>
      <c r="H106" s="248"/>
      <c r="I106" s="20"/>
      <c r="J106" s="20"/>
      <c r="K106" s="20"/>
      <c r="L106" s="20"/>
      <c r="M106" s="20"/>
      <c r="N106" s="20"/>
      <c r="O106" s="20"/>
      <c r="P106" s="20"/>
    </row>
    <row r="107" spans="1:16">
      <c r="A107" s="20"/>
      <c r="B107" s="20"/>
      <c r="C107" s="20"/>
      <c r="D107" s="20"/>
      <c r="E107" s="20"/>
      <c r="F107" s="20"/>
      <c r="G107" s="20"/>
      <c r="H107" s="20"/>
      <c r="I107" s="20"/>
      <c r="J107" s="20"/>
      <c r="K107" s="20"/>
      <c r="L107" s="20"/>
      <c r="M107" s="20"/>
      <c r="N107" s="20"/>
      <c r="O107" s="20"/>
      <c r="P107" s="20"/>
    </row>
    <row r="108" spans="1:16">
      <c r="A108" s="294" t="str">
        <f>'Kops n'!A38:D38</f>
        <v>Tāme sastādīta 202_. gada __. _______</v>
      </c>
      <c r="B108" s="295"/>
      <c r="C108" s="295"/>
      <c r="D108" s="295"/>
      <c r="E108" s="20"/>
      <c r="F108" s="20"/>
      <c r="G108" s="20"/>
      <c r="H108" s="20"/>
      <c r="I108" s="20"/>
      <c r="J108" s="20"/>
      <c r="K108" s="20"/>
      <c r="L108" s="20"/>
      <c r="M108" s="20"/>
      <c r="N108" s="20"/>
      <c r="O108" s="20"/>
      <c r="P108" s="20"/>
    </row>
    <row r="109" spans="1:16">
      <c r="A109" s="20"/>
      <c r="B109" s="20"/>
      <c r="C109" s="20"/>
      <c r="D109" s="20"/>
      <c r="E109" s="20"/>
      <c r="F109" s="20"/>
      <c r="G109" s="20"/>
      <c r="H109" s="20"/>
      <c r="I109" s="20"/>
      <c r="J109" s="20"/>
      <c r="K109" s="20"/>
      <c r="L109" s="20"/>
      <c r="M109" s="20"/>
      <c r="N109" s="20"/>
      <c r="O109" s="20"/>
      <c r="P109" s="20"/>
    </row>
    <row r="110" spans="1:16">
      <c r="A110" s="1" t="s">
        <v>41</v>
      </c>
      <c r="B110" s="20"/>
      <c r="C110" s="328">
        <f>'Kops n'!C40:H40</f>
        <v>0</v>
      </c>
      <c r="D110" s="328"/>
      <c r="E110" s="328"/>
      <c r="F110" s="328"/>
      <c r="G110" s="328"/>
      <c r="H110" s="328"/>
      <c r="I110" s="20"/>
      <c r="J110" s="20"/>
      <c r="K110" s="20"/>
      <c r="L110" s="20"/>
      <c r="M110" s="20"/>
      <c r="N110" s="20"/>
      <c r="O110" s="20"/>
      <c r="P110" s="20"/>
    </row>
    <row r="111" spans="1:16">
      <c r="A111" s="20"/>
      <c r="B111" s="20"/>
      <c r="C111" s="248" t="s">
        <v>15</v>
      </c>
      <c r="D111" s="248"/>
      <c r="E111" s="248"/>
      <c r="F111" s="248"/>
      <c r="G111" s="248"/>
      <c r="H111" s="248"/>
      <c r="I111" s="20"/>
      <c r="J111" s="20"/>
      <c r="K111" s="20"/>
      <c r="L111" s="20"/>
      <c r="M111" s="20"/>
      <c r="N111" s="20"/>
      <c r="O111" s="20"/>
      <c r="P111" s="20"/>
    </row>
    <row r="112" spans="1:16">
      <c r="A112" s="20"/>
      <c r="B112" s="20"/>
      <c r="C112" s="20"/>
      <c r="D112" s="20"/>
      <c r="E112" s="20"/>
      <c r="F112" s="20"/>
      <c r="G112" s="20"/>
      <c r="H112" s="20"/>
      <c r="I112" s="20"/>
      <c r="J112" s="20"/>
      <c r="K112" s="20"/>
      <c r="L112" s="20"/>
      <c r="M112" s="20"/>
      <c r="N112" s="20"/>
      <c r="O112" s="20"/>
      <c r="P112" s="20"/>
    </row>
    <row r="113" spans="1:16">
      <c r="A113" s="103" t="s">
        <v>16</v>
      </c>
      <c r="B113" s="52"/>
      <c r="C113" s="115">
        <f>'Kops n'!C43</f>
        <v>0</v>
      </c>
      <c r="D113" s="52"/>
      <c r="E113" s="20"/>
      <c r="F113" s="20"/>
      <c r="G113" s="20"/>
      <c r="H113" s="20"/>
      <c r="I113" s="20"/>
      <c r="J113" s="20"/>
      <c r="K113" s="20"/>
      <c r="L113" s="20"/>
      <c r="M113" s="20"/>
      <c r="N113" s="20"/>
      <c r="O113" s="20"/>
      <c r="P113" s="20"/>
    </row>
    <row r="114" spans="1:16">
      <c r="A114" s="20"/>
      <c r="B114" s="20"/>
      <c r="C114" s="20"/>
      <c r="D114" s="20"/>
      <c r="E114" s="20"/>
      <c r="F114" s="20"/>
      <c r="G114" s="20"/>
      <c r="H114" s="20"/>
      <c r="I114" s="20"/>
      <c r="J114" s="20"/>
      <c r="K114" s="20"/>
      <c r="L114" s="20"/>
      <c r="M114" s="20"/>
      <c r="N114" s="20"/>
      <c r="O114" s="20"/>
      <c r="P114" s="20"/>
    </row>
  </sheetData>
  <mergeCells count="23">
    <mergeCell ref="C111:H111"/>
    <mergeCell ref="L12:P12"/>
    <mergeCell ref="A102:K102"/>
    <mergeCell ref="C105:H105"/>
    <mergeCell ref="C106:H106"/>
    <mergeCell ref="A108:D108"/>
    <mergeCell ref="C110:H110"/>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02:K102">
    <cfRule type="containsText" dxfId="222" priority="3" operator="containsText" text="Tiešās izmaksas kopā, t. sk. darba devēja sociālais nodoklis __.__% ">
      <formula>NOT(ISERROR(SEARCH("Tiešās izmaksas kopā, t. sk. darba devēja sociālais nodoklis __.__% ",A102)))</formula>
    </cfRule>
  </conditionalFormatting>
  <conditionalFormatting sqref="C2:I2 D5:L8 N9:O9 A14:P101 L102:P102 C105:H105 C110:H110 C113">
    <cfRule type="cellIs" dxfId="221"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0163-44AE-4EEA-8DD2-B33E74EE6D0B}">
  <sheetPr>
    <tabColor rgb="FFFFFF00"/>
  </sheetPr>
  <dimension ref="A1:P43"/>
  <sheetViews>
    <sheetView topLeftCell="A19" workbookViewId="0">
      <selection activeCell="M26" sqref="M2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'3a+c+n'!D1</f>
        <v>3</v>
      </c>
      <c r="E1" s="26"/>
      <c r="F1" s="26"/>
      <c r="G1" s="26"/>
      <c r="H1" s="26"/>
      <c r="I1" s="26"/>
      <c r="J1" s="26"/>
      <c r="N1" s="30"/>
      <c r="O1" s="31"/>
      <c r="P1" s="32"/>
    </row>
    <row r="2" spans="1:16">
      <c r="A2" s="33"/>
      <c r="B2" s="33"/>
      <c r="C2" s="316" t="str">
        <f>'3a+c+n'!C2:I2</f>
        <v>Fasādes</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P31</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37"/>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2" t="s">
        <v>61</v>
      </c>
      <c r="L13" s="66" t="s">
        <v>56</v>
      </c>
      <c r="M13" s="69" t="s">
        <v>58</v>
      </c>
      <c r="N13" s="69" t="s">
        <v>59</v>
      </c>
      <c r="O13" s="69" t="s">
        <v>60</v>
      </c>
      <c r="P13" s="71" t="s">
        <v>61</v>
      </c>
    </row>
    <row r="14" spans="1:16" ht="33.75">
      <c r="A14" s="63">
        <f>IF(P14=0,0,IF(COUNTBLANK(P14)=1,0,COUNTA($P$14:P14)))</f>
        <v>0</v>
      </c>
      <c r="B14" s="27" t="str">
        <f>IF($C$4="citu pasākumu izmaksas",IF('3a+c+n'!$Q80="C",'3a+c+n'!B80,0))</f>
        <v>13-00000</v>
      </c>
      <c r="C14" s="27" t="str">
        <f>IF($C$4="citu pasākumu izmaksas",IF('3a+c+n'!$Q80="C",'3a+c+n'!C80,0))</f>
        <v>Esošo, numurzīmju u.c. nepieciešamo elementu atjaunošana fasādē pēc siltināšanas, t.sk. nepieciešamie stiprinājumi</v>
      </c>
      <c r="D14" s="27" t="str">
        <f>IF($C$4="citu pasākumu izmaksas",IF('3a+c+n'!$Q80="C",'3a+c+n'!D80,0))</f>
        <v>kompl</v>
      </c>
      <c r="E14" s="57"/>
      <c r="F14" s="79"/>
      <c r="G14" s="27"/>
      <c r="H14" s="27">
        <f>IF($C$4="citu pasākumu izmaksas",IF('3a+c+n'!$Q80="C",'3a+c+n'!H80,0))</f>
        <v>0</v>
      </c>
      <c r="I14" s="27"/>
      <c r="J14" s="27"/>
      <c r="K14" s="162">
        <f>IF($C$4="citu pasākumu izmaksas",IF('3a+c+n'!$Q80="C",'3a+c+n'!K80,0))</f>
        <v>0</v>
      </c>
      <c r="L14" s="79">
        <f>IF($C$4="citu pasākumu izmaksas",IF('3a+c+n'!$Q80="C",'3a+c+n'!L80,0))</f>
        <v>0</v>
      </c>
      <c r="M14" s="27">
        <f>IF($C$4="citu pasākumu izmaksas",IF('3a+c+n'!$Q80="C",'3a+c+n'!M80,0))</f>
        <v>0</v>
      </c>
      <c r="N14" s="27">
        <f>IF($C$4="citu pasākumu izmaksas",IF('3a+c+n'!$Q80="C",'3a+c+n'!N80,0))</f>
        <v>0</v>
      </c>
      <c r="O14" s="27">
        <f>IF($C$4="citu pasākumu izmaksas",IF('3a+c+n'!$Q80="C",'3a+c+n'!O80,0))</f>
        <v>0</v>
      </c>
      <c r="P14" s="57">
        <f>IF($C$4="citu pasākumu izmaksas",IF('3a+c+n'!$Q80="C",'3a+c+n'!P80,0))</f>
        <v>0</v>
      </c>
    </row>
    <row r="15" spans="1:16" ht="33.75">
      <c r="A15" s="64">
        <f>IF(P15=0,0,IF(COUNTBLANK(P15)=1,0,COUNTA($P$14:P15)))</f>
        <v>0</v>
      </c>
      <c r="B15" s="28" t="str">
        <f>IF($C$4="citu pasākumu izmaksas",IF('3a+c+n'!$Q81="C",'3a+c+n'!B81,0))</f>
        <v>13-00000</v>
      </c>
      <c r="C15" s="28" t="str">
        <f>IF($C$4="citu pasākumu izmaksas",IF('3a+c+n'!$Q81="C",'3a+c+n'!C81,0))</f>
        <v>Esošo kabeļu (fasadē) atvienošana un montēšašana atpakaļ pēc siltināšanas, t.sk. ievietošana gofrās vai penāļos, ja nepieciešams</v>
      </c>
      <c r="D15" s="28" t="str">
        <f>IF($C$4="citu pasākumu izmaksas",IF('3a+c+n'!$Q81="C",'3a+c+n'!D81,0))</f>
        <v>kompl</v>
      </c>
      <c r="E15" s="59"/>
      <c r="F15" s="81"/>
      <c r="G15" s="28"/>
      <c r="H15" s="28">
        <f>IF($C$4="citu pasākumu izmaksas",IF('3a+c+n'!$Q81="C",'3a+c+n'!H81,0))</f>
        <v>0</v>
      </c>
      <c r="I15" s="28"/>
      <c r="J15" s="28"/>
      <c r="K15" s="147">
        <f>IF($C$4="citu pasākumu izmaksas",IF('3a+c+n'!$Q81="C",'3a+c+n'!K81,0))</f>
        <v>0</v>
      </c>
      <c r="L15" s="81">
        <f>IF($C$4="citu pasākumu izmaksas",IF('3a+c+n'!$Q81="C",'3a+c+n'!L81,0))</f>
        <v>0</v>
      </c>
      <c r="M15" s="28">
        <f>IF($C$4="citu pasākumu izmaksas",IF('3a+c+n'!$Q81="C",'3a+c+n'!M81,0))</f>
        <v>0</v>
      </c>
      <c r="N15" s="28">
        <f>IF($C$4="citu pasākumu izmaksas",IF('3a+c+n'!$Q81="C",'3a+c+n'!N81,0))</f>
        <v>0</v>
      </c>
      <c r="O15" s="28">
        <f>IF($C$4="citu pasākumu izmaksas",IF('3a+c+n'!$Q81="C",'3a+c+n'!O81,0))</f>
        <v>0</v>
      </c>
      <c r="P15" s="59">
        <f>IF($C$4="citu pasākumu izmaksas",IF('3a+c+n'!$Q81="C",'3a+c+n'!P81,0))</f>
        <v>0</v>
      </c>
    </row>
    <row r="16" spans="1:16">
      <c r="A16" s="64">
        <f>IF(P16=0,0,IF(COUNTBLANK(P16)=1,0,COUNTA($P$14:P16)))</f>
        <v>0</v>
      </c>
      <c r="B16" s="28">
        <f>IF($C$4="citu pasākumu izmaksas",IF('3a+c+n'!$Q82="C",'3a+c+n'!B82,0))</f>
        <v>0</v>
      </c>
      <c r="C16" s="28">
        <f>IF($C$4="citu pasākumu izmaksas",IF('3a+c+n'!$Q82="C",'3a+c+n'!C82,0))</f>
        <v>0</v>
      </c>
      <c r="D16" s="28">
        <f>IF($C$4="citu pasākumu izmaksas",IF('3a+c+n'!$Q82="C",'3a+c+n'!D82,0))</f>
        <v>0</v>
      </c>
      <c r="E16" s="59"/>
      <c r="F16" s="81"/>
      <c r="G16" s="28"/>
      <c r="H16" s="28">
        <f>IF($C$4="citu pasākumu izmaksas",IF('3a+c+n'!$Q82="C",'3a+c+n'!H82,0))</f>
        <v>0</v>
      </c>
      <c r="I16" s="28"/>
      <c r="J16" s="28"/>
      <c r="K16" s="147">
        <f>IF($C$4="citu pasākumu izmaksas",IF('3a+c+n'!$Q82="C",'3a+c+n'!K82,0))</f>
        <v>0</v>
      </c>
      <c r="L16" s="81">
        <f>IF($C$4="citu pasākumu izmaksas",IF('3a+c+n'!$Q82="C",'3a+c+n'!L82,0))</f>
        <v>0</v>
      </c>
      <c r="M16" s="28">
        <f>IF($C$4="citu pasākumu izmaksas",IF('3a+c+n'!$Q82="C",'3a+c+n'!M82,0))</f>
        <v>0</v>
      </c>
      <c r="N16" s="28">
        <f>IF($C$4="citu pasākumu izmaksas",IF('3a+c+n'!$Q82="C",'3a+c+n'!N82,0))</f>
        <v>0</v>
      </c>
      <c r="O16" s="28">
        <f>IF($C$4="citu pasākumu izmaksas",IF('3a+c+n'!$Q82="C",'3a+c+n'!O82,0))</f>
        <v>0</v>
      </c>
      <c r="P16" s="59">
        <f>IF($C$4="citu pasākumu izmaksas",IF('3a+c+n'!$Q82="C",'3a+c+n'!P82,0))</f>
        <v>0</v>
      </c>
    </row>
    <row r="17" spans="1:16">
      <c r="A17" s="64">
        <f>IF(P17=0,0,IF(COUNTBLANK(P17)=1,0,COUNTA($P$14:P17)))</f>
        <v>0</v>
      </c>
      <c r="B17" s="28">
        <f>IF($C$4="citu pasākumu izmaksas",IF('3a+c+n'!$Q83="C",'3a+c+n'!B83,0))</f>
        <v>0</v>
      </c>
      <c r="C17" s="28">
        <f>IF($C$4="citu pasākumu izmaksas",IF('3a+c+n'!$Q83="C",'3a+c+n'!C83,0))</f>
        <v>0</v>
      </c>
      <c r="D17" s="28">
        <f>IF($C$4="citu pasākumu izmaksas",IF('3a+c+n'!$Q83="C",'3a+c+n'!D83,0))</f>
        <v>0</v>
      </c>
      <c r="E17" s="59"/>
      <c r="F17" s="81"/>
      <c r="G17" s="28"/>
      <c r="H17" s="28">
        <f>IF($C$4="citu pasākumu izmaksas",IF('3a+c+n'!$Q83="C",'3a+c+n'!H83,0))</f>
        <v>0</v>
      </c>
      <c r="I17" s="28"/>
      <c r="J17" s="28"/>
      <c r="K17" s="147">
        <f>IF($C$4="citu pasākumu izmaksas",IF('3a+c+n'!$Q83="C",'3a+c+n'!K83,0))</f>
        <v>0</v>
      </c>
      <c r="L17" s="81">
        <f>IF($C$4="citu pasākumu izmaksas",IF('3a+c+n'!$Q83="C",'3a+c+n'!L83,0))</f>
        <v>0</v>
      </c>
      <c r="M17" s="28">
        <f>IF($C$4="citu pasākumu izmaksas",IF('3a+c+n'!$Q83="C",'3a+c+n'!M83,0))</f>
        <v>0</v>
      </c>
      <c r="N17" s="28">
        <f>IF($C$4="citu pasākumu izmaksas",IF('3a+c+n'!$Q83="C",'3a+c+n'!N83,0))</f>
        <v>0</v>
      </c>
      <c r="O17" s="28">
        <f>IF($C$4="citu pasākumu izmaksas",IF('3a+c+n'!$Q83="C",'3a+c+n'!O83,0))</f>
        <v>0</v>
      </c>
      <c r="P17" s="59">
        <f>IF($C$4="citu pasākumu izmaksas",IF('3a+c+n'!$Q83="C",'3a+c+n'!P83,0))</f>
        <v>0</v>
      </c>
    </row>
    <row r="18" spans="1:16" ht="22.5">
      <c r="A18" s="64">
        <f>IF(P18=0,0,IF(COUNTBLANK(P18)=1,0,COUNTA($P$14:P18)))</f>
        <v>0</v>
      </c>
      <c r="B18" s="28" t="str">
        <f>IF($C$4="citu pasākumu izmaksas",IF('3a+c+n'!$Q84="C",'3a+c+n'!B84,0))</f>
        <v>13-00000</v>
      </c>
      <c r="C18" s="28" t="str">
        <f>IF($C$4="citu pasākumu izmaksas",IF('3a+c+n'!$Q84="C",'3a+c+n'!C84,0))</f>
        <v>Ieejas jumtiņu griestu attīrīšana un izlīdzināšana, arī gruntēšana</v>
      </c>
      <c r="D18" s="28" t="str">
        <f>IF($C$4="citu pasākumu izmaksas",IF('3a+c+n'!$Q84="C",'3a+c+n'!D84,0))</f>
        <v>m2</v>
      </c>
      <c r="E18" s="59"/>
      <c r="F18" s="81"/>
      <c r="G18" s="28"/>
      <c r="H18" s="28">
        <f>IF($C$4="citu pasākumu izmaksas",IF('3a+c+n'!$Q84="C",'3a+c+n'!H84,0))</f>
        <v>0</v>
      </c>
      <c r="I18" s="28"/>
      <c r="J18" s="28"/>
      <c r="K18" s="147">
        <f>IF($C$4="citu pasākumu izmaksas",IF('3a+c+n'!$Q84="C",'3a+c+n'!K84,0))</f>
        <v>0</v>
      </c>
      <c r="L18" s="81">
        <f>IF($C$4="citu pasākumu izmaksas",IF('3a+c+n'!$Q84="C",'3a+c+n'!L84,0))</f>
        <v>0</v>
      </c>
      <c r="M18" s="28">
        <f>IF($C$4="citu pasākumu izmaksas",IF('3a+c+n'!$Q84="C",'3a+c+n'!M84,0))</f>
        <v>0</v>
      </c>
      <c r="N18" s="28">
        <f>IF($C$4="citu pasākumu izmaksas",IF('3a+c+n'!$Q84="C",'3a+c+n'!N84,0))</f>
        <v>0</v>
      </c>
      <c r="O18" s="28">
        <f>IF($C$4="citu pasākumu izmaksas",IF('3a+c+n'!$Q84="C",'3a+c+n'!O84,0))</f>
        <v>0</v>
      </c>
      <c r="P18" s="59">
        <f>IF($C$4="citu pasākumu izmaksas",IF('3a+c+n'!$Q84="C",'3a+c+n'!P84,0))</f>
        <v>0</v>
      </c>
    </row>
    <row r="19" spans="1:16" ht="33.75">
      <c r="A19" s="64">
        <f>IF(P19=0,0,IF(COUNTBLANK(P19)=1,0,COUNTA($P$14:P19)))</f>
        <v>0</v>
      </c>
      <c r="B19" s="28" t="str">
        <f>IF($C$4="citu pasākumu izmaksas",IF('3a+c+n'!$Q85="C",'3a+c+n'!B85,0))</f>
        <v>13-00000</v>
      </c>
      <c r="C19" s="28" t="str">
        <f>IF($C$4="citu pasākumu izmaksas",IF('3a+c+n'!$Q85="C",'3a+c+n'!C85,0))</f>
        <v>Ieejas jumtiņa griestu armējošā slāņa iestrāde ar javas kārtu SAKRET BAK vai ekvivalentu - 1 kārtā, II mehāniskās izturības zonā</v>
      </c>
      <c r="D19" s="28" t="str">
        <f>IF($C$4="citu pasākumu izmaksas",IF('3a+c+n'!$Q85="C",'3a+c+n'!D85,0))</f>
        <v>kg</v>
      </c>
      <c r="E19" s="59"/>
      <c r="F19" s="81"/>
      <c r="G19" s="28"/>
      <c r="H19" s="28">
        <f>IF($C$4="citu pasākumu izmaksas",IF('3a+c+n'!$Q85="C",'3a+c+n'!H85,0))</f>
        <v>0</v>
      </c>
      <c r="I19" s="28"/>
      <c r="J19" s="28"/>
      <c r="K19" s="147">
        <f>IF($C$4="citu pasākumu izmaksas",IF('3a+c+n'!$Q85="C",'3a+c+n'!K85,0))</f>
        <v>0</v>
      </c>
      <c r="L19" s="81">
        <f>IF($C$4="citu pasākumu izmaksas",IF('3a+c+n'!$Q85="C",'3a+c+n'!L85,0))</f>
        <v>0</v>
      </c>
      <c r="M19" s="28">
        <f>IF($C$4="citu pasākumu izmaksas",IF('3a+c+n'!$Q85="C",'3a+c+n'!M85,0))</f>
        <v>0</v>
      </c>
      <c r="N19" s="28">
        <f>IF($C$4="citu pasākumu izmaksas",IF('3a+c+n'!$Q85="C",'3a+c+n'!N85,0))</f>
        <v>0</v>
      </c>
      <c r="O19" s="28">
        <f>IF($C$4="citu pasākumu izmaksas",IF('3a+c+n'!$Q85="C",'3a+c+n'!O85,0))</f>
        <v>0</v>
      </c>
      <c r="P19" s="59">
        <f>IF($C$4="citu pasākumu izmaksas",IF('3a+c+n'!$Q85="C",'3a+c+n'!P85,0))</f>
        <v>0</v>
      </c>
    </row>
    <row r="20" spans="1:16" ht="22.5">
      <c r="A20" s="64">
        <f>IF(P20=0,0,IF(COUNTBLANK(P20)=1,0,COUNTA($P$14:P20)))</f>
        <v>0</v>
      </c>
      <c r="B20" s="28" t="str">
        <f>IF($C$4="citu pasākumu izmaksas",IF('3a+c+n'!$Q86="C",'3a+c+n'!B86,0))</f>
        <v>13-00000</v>
      </c>
      <c r="C20" s="28" t="str">
        <f>IF($C$4="citu pasākumu izmaksas",IF('3a+c+n'!$Q86="C",'3a+c+n'!C86,0))</f>
        <v xml:space="preserve">Stiklušķiedras siets SSA-1363-160 160 g/m² - 1 kārtā </v>
      </c>
      <c r="D20" s="28" t="str">
        <f>IF($C$4="citu pasākumu izmaksas",IF('3a+c+n'!$Q86="C",'3a+c+n'!D86,0))</f>
        <v>m2</v>
      </c>
      <c r="E20" s="59"/>
      <c r="F20" s="81"/>
      <c r="G20" s="28"/>
      <c r="H20" s="28">
        <f>IF($C$4="citu pasākumu izmaksas",IF('3a+c+n'!$Q86="C",'3a+c+n'!H86,0))</f>
        <v>0</v>
      </c>
      <c r="I20" s="28"/>
      <c r="J20" s="28"/>
      <c r="K20" s="147">
        <f>IF($C$4="citu pasākumu izmaksas",IF('3a+c+n'!$Q86="C",'3a+c+n'!K86,0))</f>
        <v>0</v>
      </c>
      <c r="L20" s="81">
        <f>IF($C$4="citu pasākumu izmaksas",IF('3a+c+n'!$Q86="C",'3a+c+n'!L86,0))</f>
        <v>0</v>
      </c>
      <c r="M20" s="28">
        <f>IF($C$4="citu pasākumu izmaksas",IF('3a+c+n'!$Q86="C",'3a+c+n'!M86,0))</f>
        <v>0</v>
      </c>
      <c r="N20" s="28">
        <f>IF($C$4="citu pasākumu izmaksas",IF('3a+c+n'!$Q86="C",'3a+c+n'!N86,0))</f>
        <v>0</v>
      </c>
      <c r="O20" s="28">
        <f>IF($C$4="citu pasākumu izmaksas",IF('3a+c+n'!$Q86="C",'3a+c+n'!O86,0))</f>
        <v>0</v>
      </c>
      <c r="P20" s="59">
        <f>IF($C$4="citu pasākumu izmaksas",IF('3a+c+n'!$Q86="C",'3a+c+n'!P86,0))</f>
        <v>0</v>
      </c>
    </row>
    <row r="21" spans="1:16" ht="22.5">
      <c r="A21" s="64">
        <f>IF(P21=0,0,IF(COUNTBLANK(P21)=1,0,COUNTA($P$14:P21)))</f>
        <v>0</v>
      </c>
      <c r="B21" s="28" t="str">
        <f>IF($C$4="citu pasākumu izmaksas",IF('3a+c+n'!$Q87="C",'3a+c+n'!B87,0))</f>
        <v>13-00000</v>
      </c>
      <c r="C21" s="28" t="str">
        <f>IF($C$4="citu pasākumu izmaksas",IF('3a+c+n'!$Q87="C",'3a+c+n'!C87,0))</f>
        <v>Armētā slāņa apstrāde ar zemapmetuma grunti SAKRET PG vai ekvivalentu</v>
      </c>
      <c r="D21" s="28" t="str">
        <f>IF($C$4="citu pasākumu izmaksas",IF('3a+c+n'!$Q87="C",'3a+c+n'!D87,0))</f>
        <v>kg</v>
      </c>
      <c r="E21" s="59"/>
      <c r="F21" s="81"/>
      <c r="G21" s="28"/>
      <c r="H21" s="28">
        <f>IF($C$4="citu pasākumu izmaksas",IF('3a+c+n'!$Q87="C",'3a+c+n'!H87,0))</f>
        <v>0</v>
      </c>
      <c r="I21" s="28"/>
      <c r="J21" s="28"/>
      <c r="K21" s="147">
        <f>IF($C$4="citu pasākumu izmaksas",IF('3a+c+n'!$Q87="C",'3a+c+n'!K87,0))</f>
        <v>0</v>
      </c>
      <c r="L21" s="81">
        <f>IF($C$4="citu pasākumu izmaksas",IF('3a+c+n'!$Q87="C",'3a+c+n'!L87,0))</f>
        <v>0</v>
      </c>
      <c r="M21" s="28">
        <f>IF($C$4="citu pasākumu izmaksas",IF('3a+c+n'!$Q87="C",'3a+c+n'!M87,0))</f>
        <v>0</v>
      </c>
      <c r="N21" s="28">
        <f>IF($C$4="citu pasākumu izmaksas",IF('3a+c+n'!$Q87="C",'3a+c+n'!N87,0))</f>
        <v>0</v>
      </c>
      <c r="O21" s="28">
        <f>IF($C$4="citu pasākumu izmaksas",IF('3a+c+n'!$Q87="C",'3a+c+n'!O87,0))</f>
        <v>0</v>
      </c>
      <c r="P21" s="59">
        <f>IF($C$4="citu pasākumu izmaksas",IF('3a+c+n'!$Q87="C",'3a+c+n'!P87,0))</f>
        <v>0</v>
      </c>
    </row>
    <row r="22" spans="1:16" ht="33.75">
      <c r="A22" s="64">
        <f>IF(P22=0,0,IF(COUNTBLANK(P22)=1,0,COUNTA($P$14:P22)))</f>
        <v>0</v>
      </c>
      <c r="B22" s="28" t="str">
        <f>IF($C$4="citu pasākumu izmaksas",IF('3a+c+n'!$Q88="C",'3a+c+n'!B88,0))</f>
        <v>13-00000</v>
      </c>
      <c r="C22" s="28" t="str">
        <f>IF($C$4="citu pasākumu izmaksas",IF('3a+c+n'!$Q88="C",'3a+c+n'!C88,0))</f>
        <v xml:space="preserve">Gatavā tonētā silikona apmetuma SAKRET SIP vai ekvivalenta iestrāde. Maksimālais grauda izmērs 2 mm. Tonis atbilstoši krāsu pasei. </v>
      </c>
      <c r="D22" s="28" t="str">
        <f>IF($C$4="citu pasākumu izmaksas",IF('3a+c+n'!$Q88="C",'3a+c+n'!D88,0))</f>
        <v>kg</v>
      </c>
      <c r="E22" s="59"/>
      <c r="F22" s="81"/>
      <c r="G22" s="28"/>
      <c r="H22" s="28">
        <f>IF($C$4="citu pasākumu izmaksas",IF('3a+c+n'!$Q88="C",'3a+c+n'!H88,0))</f>
        <v>0</v>
      </c>
      <c r="I22" s="28"/>
      <c r="J22" s="28"/>
      <c r="K22" s="147">
        <f>IF($C$4="citu pasākumu izmaksas",IF('3a+c+n'!$Q88="C",'3a+c+n'!K88,0))</f>
        <v>0</v>
      </c>
      <c r="L22" s="81">
        <f>IF($C$4="citu pasākumu izmaksas",IF('3a+c+n'!$Q88="C",'3a+c+n'!L88,0))</f>
        <v>0</v>
      </c>
      <c r="M22" s="28">
        <f>IF($C$4="citu pasākumu izmaksas",IF('3a+c+n'!$Q88="C",'3a+c+n'!M88,0))</f>
        <v>0</v>
      </c>
      <c r="N22" s="28">
        <f>IF($C$4="citu pasākumu izmaksas",IF('3a+c+n'!$Q88="C",'3a+c+n'!N88,0))</f>
        <v>0</v>
      </c>
      <c r="O22" s="28">
        <f>IF($C$4="citu pasākumu izmaksas",IF('3a+c+n'!$Q88="C",'3a+c+n'!O88,0))</f>
        <v>0</v>
      </c>
      <c r="P22" s="59">
        <f>IF($C$4="citu pasākumu izmaksas",IF('3a+c+n'!$Q88="C",'3a+c+n'!P88,0))</f>
        <v>0</v>
      </c>
    </row>
    <row r="23" spans="1:16" ht="22.5">
      <c r="A23" s="64">
        <f>IF(P23=0,0,IF(COUNTBLANK(P23)=1,0,COUNTA($P$14:P23)))</f>
        <v>0</v>
      </c>
      <c r="B23" s="28" t="str">
        <f>IF($C$4="citu pasākumu izmaksas",IF('3a+c+n'!$Q89="C",'3a+c+n'!B89,0))</f>
        <v>13-00000</v>
      </c>
      <c r="C23" s="28" t="str">
        <f>IF($C$4="citu pasākumu izmaksas",IF('3a+c+n'!$Q89="C",'3a+c+n'!C89,0))</f>
        <v>Ieejas jumtiņu attīrīšana no apauguma un nenostiprinātām daļā (no augšas)</v>
      </c>
      <c r="D23" s="28" t="str">
        <f>IF($C$4="citu pasākumu izmaksas",IF('3a+c+n'!$Q89="C",'3a+c+n'!D89,0))</f>
        <v>m2</v>
      </c>
      <c r="E23" s="59"/>
      <c r="F23" s="81"/>
      <c r="G23" s="28"/>
      <c r="H23" s="28">
        <f>IF($C$4="citu pasākumu izmaksas",IF('3a+c+n'!$Q89="C",'3a+c+n'!H89,0))</f>
        <v>0</v>
      </c>
      <c r="I23" s="28"/>
      <c r="J23" s="28"/>
      <c r="K23" s="147">
        <f>IF($C$4="citu pasākumu izmaksas",IF('3a+c+n'!$Q89="C",'3a+c+n'!K89,0))</f>
        <v>0</v>
      </c>
      <c r="L23" s="81">
        <f>IF($C$4="citu pasākumu izmaksas",IF('3a+c+n'!$Q89="C",'3a+c+n'!L89,0))</f>
        <v>0</v>
      </c>
      <c r="M23" s="28">
        <f>IF($C$4="citu pasākumu izmaksas",IF('3a+c+n'!$Q89="C",'3a+c+n'!M89,0))</f>
        <v>0</v>
      </c>
      <c r="N23" s="28">
        <f>IF($C$4="citu pasākumu izmaksas",IF('3a+c+n'!$Q89="C",'3a+c+n'!N89,0))</f>
        <v>0</v>
      </c>
      <c r="O23" s="28">
        <f>IF($C$4="citu pasākumu izmaksas",IF('3a+c+n'!$Q89="C",'3a+c+n'!O89,0))</f>
        <v>0</v>
      </c>
      <c r="P23" s="59">
        <f>IF($C$4="citu pasākumu izmaksas",IF('3a+c+n'!$Q89="C",'3a+c+n'!P89,0))</f>
        <v>0</v>
      </c>
    </row>
    <row r="24" spans="1:16" ht="56.25">
      <c r="A24" s="64">
        <f>IF(P24=0,0,IF(COUNTBLANK(P24)=1,0,COUNTA($P$14:P24)))</f>
        <v>0</v>
      </c>
      <c r="B24" s="28" t="str">
        <f>IF($C$4="citu pasākumu izmaksas",IF('3a+c+n'!$Q90="C",'3a+c+n'!B90,0))</f>
        <v>13-00000</v>
      </c>
      <c r="C24" s="28" t="str">
        <f>IF($C$4="citu pasākumu izmaksas",IF('3a+c+n'!$Q90="C",'3a+c+n'!C90,0))</f>
        <v xml:space="preserve">Bitumena ruļļu materiāla 2 kārtās iestrāde ieejas lieveņa jumtiņam (no augšas) (virskārta - Icopal Ultra Top vai ekvivalents pamatkārta -  Icopal Ultra Base vai ekvivalents. Jānodrošina slīpums no ēkas MIN 1,5o </v>
      </c>
      <c r="D24" s="28" t="str">
        <f>IF($C$4="citu pasākumu izmaksas",IF('3a+c+n'!$Q90="C",'3a+c+n'!D90,0))</f>
        <v>m2</v>
      </c>
      <c r="E24" s="59"/>
      <c r="F24" s="81"/>
      <c r="G24" s="28"/>
      <c r="H24" s="28">
        <f>IF($C$4="citu pasākumu izmaksas",IF('3a+c+n'!$Q90="C",'3a+c+n'!H90,0))</f>
        <v>0</v>
      </c>
      <c r="I24" s="28"/>
      <c r="J24" s="28"/>
      <c r="K24" s="147">
        <f>IF($C$4="citu pasākumu izmaksas",IF('3a+c+n'!$Q90="C",'3a+c+n'!K90,0))</f>
        <v>0</v>
      </c>
      <c r="L24" s="81">
        <f>IF($C$4="citu pasākumu izmaksas",IF('3a+c+n'!$Q90="C",'3a+c+n'!L90,0))</f>
        <v>0</v>
      </c>
      <c r="M24" s="28">
        <f>IF($C$4="citu pasākumu izmaksas",IF('3a+c+n'!$Q90="C",'3a+c+n'!M90,0))</f>
        <v>0</v>
      </c>
      <c r="N24" s="28">
        <f>IF($C$4="citu pasākumu izmaksas",IF('3a+c+n'!$Q90="C",'3a+c+n'!N90,0))</f>
        <v>0</v>
      </c>
      <c r="O24" s="28">
        <f>IF($C$4="citu pasākumu izmaksas",IF('3a+c+n'!$Q90="C",'3a+c+n'!O90,0))</f>
        <v>0</v>
      </c>
      <c r="P24" s="59">
        <f>IF($C$4="citu pasākumu izmaksas",IF('3a+c+n'!$Q90="C",'3a+c+n'!P90,0))</f>
        <v>0</v>
      </c>
    </row>
    <row r="25" spans="1:16" ht="67.5">
      <c r="A25" s="64">
        <f>IF(P25=0,0,IF(COUNTBLANK(P25)=1,0,COUNTA($P$14:P25)))</f>
        <v>0</v>
      </c>
      <c r="B25" s="28" t="str">
        <f>IF($C$4="citu pasākumu izmaksas",IF('3a+c+n'!$Q91="C",'3a+c+n'!B91,0))</f>
        <v>13-00000</v>
      </c>
      <c r="C25" s="28" t="str">
        <f>IF($C$4="citu pasākumu izmaksas",IF('3a+c+n'!$Q91="C",'3a+c+n'!C91,0))</f>
        <v xml:space="preserve">Savienojuma vieta izveide ar siltinātu fasādes sienu, t.sk. PVC profils ALB – EB – PVC vai ekvivalents; PVC cokola profila lāsenis ALB – ED – B(PVC) vai ekvivalents; stiprinājumi; blīvlenta ALB - EXT vai ekvivalenta; ekstrudēta putupolistirola josla b=100mm, h=150mm   </v>
      </c>
      <c r="D25" s="28" t="str">
        <f>IF($C$4="citu pasākumu izmaksas",IF('3a+c+n'!$Q91="C",'3a+c+n'!D91,0))</f>
        <v>tm</v>
      </c>
      <c r="E25" s="59"/>
      <c r="F25" s="81"/>
      <c r="G25" s="28"/>
      <c r="H25" s="28">
        <f>IF($C$4="citu pasākumu izmaksas",IF('3a+c+n'!$Q91="C",'3a+c+n'!H91,0))</f>
        <v>0</v>
      </c>
      <c r="I25" s="28"/>
      <c r="J25" s="28"/>
      <c r="K25" s="147">
        <f>IF($C$4="citu pasākumu izmaksas",IF('3a+c+n'!$Q91="C",'3a+c+n'!K91,0))</f>
        <v>0</v>
      </c>
      <c r="L25" s="81">
        <f>IF($C$4="citu pasākumu izmaksas",IF('3a+c+n'!$Q91="C",'3a+c+n'!L91,0))</f>
        <v>0</v>
      </c>
      <c r="M25" s="28">
        <f>IF($C$4="citu pasākumu izmaksas",IF('3a+c+n'!$Q91="C",'3a+c+n'!M91,0))</f>
        <v>0</v>
      </c>
      <c r="N25" s="28">
        <f>IF($C$4="citu pasākumu izmaksas",IF('3a+c+n'!$Q91="C",'3a+c+n'!N91,0))</f>
        <v>0</v>
      </c>
      <c r="O25" s="28">
        <f>IF($C$4="citu pasākumu izmaksas",IF('3a+c+n'!$Q91="C",'3a+c+n'!O91,0))</f>
        <v>0</v>
      </c>
      <c r="P25" s="59">
        <f>IF($C$4="citu pasākumu izmaksas",IF('3a+c+n'!$Q91="C",'3a+c+n'!P91,0))</f>
        <v>0</v>
      </c>
    </row>
    <row r="26" spans="1:16" ht="45">
      <c r="A26" s="64">
        <f>IF(P26=0,0,IF(COUNTBLANK(P26)=1,0,COUNTA($P$14:P26)))</f>
        <v>0</v>
      </c>
      <c r="B26" s="28" t="str">
        <f>IF($C$4="citu pasākumu izmaksas",IF('3a+c+n'!$Q92="C",'3a+c+n'!B92,0))</f>
        <v>13-00000</v>
      </c>
      <c r="C26" s="28" t="str">
        <f>IF($C$4="citu pasākumu izmaksas",IF('3a+c+n'!$Q92="C",'3a+c+n'!C92,0))</f>
        <v>Cinkota skārda ar PURAL pārklajumu jumta karnīzes montāža ieejas lieveņa jumtiņam pa perimetru, b=0,5mm, h~200 - 300 mm. Tonis atbilstoši krāsu pasei.</v>
      </c>
      <c r="D26" s="28" t="str">
        <f>IF($C$4="citu pasākumu izmaksas",IF('3a+c+n'!$Q92="C",'3a+c+n'!D92,0))</f>
        <v>tm</v>
      </c>
      <c r="E26" s="59"/>
      <c r="F26" s="81"/>
      <c r="G26" s="28"/>
      <c r="H26" s="28">
        <f>IF($C$4="citu pasākumu izmaksas",IF('3a+c+n'!$Q92="C",'3a+c+n'!H92,0))</f>
        <v>0</v>
      </c>
      <c r="I26" s="28"/>
      <c r="J26" s="28"/>
      <c r="K26" s="147">
        <f>IF($C$4="citu pasākumu izmaksas",IF('3a+c+n'!$Q92="C",'3a+c+n'!K92,0))</f>
        <v>0</v>
      </c>
      <c r="L26" s="81">
        <f>IF($C$4="citu pasākumu izmaksas",IF('3a+c+n'!$Q92="C",'3a+c+n'!L92,0))</f>
        <v>0</v>
      </c>
      <c r="M26" s="28">
        <f>IF($C$4="citu pasākumu izmaksas",IF('3a+c+n'!$Q92="C",'3a+c+n'!M92,0))</f>
        <v>0</v>
      </c>
      <c r="N26" s="28">
        <f>IF($C$4="citu pasākumu izmaksas",IF('3a+c+n'!$Q92="C",'3a+c+n'!N92,0))</f>
        <v>0</v>
      </c>
      <c r="O26" s="28">
        <f>IF($C$4="citu pasākumu izmaksas",IF('3a+c+n'!$Q92="C",'3a+c+n'!O92,0))</f>
        <v>0</v>
      </c>
      <c r="P26" s="59">
        <f>IF($C$4="citu pasākumu izmaksas",IF('3a+c+n'!$Q92="C",'3a+c+n'!P92,0))</f>
        <v>0</v>
      </c>
    </row>
    <row r="27" spans="1:16" ht="22.5">
      <c r="A27" s="64">
        <f>IF(P27=0,0,IF(COUNTBLANK(P27)=1,0,COUNTA($P$14:P27)))</f>
        <v>0</v>
      </c>
      <c r="B27" s="28" t="str">
        <f>IF($C$4="citu pasākumu izmaksas",IF('3a+c+n'!$Q93="C",'3a+c+n'!B93,0))</f>
        <v>13-00000</v>
      </c>
      <c r="C27" s="28" t="str">
        <f>IF($C$4="citu pasākumu izmaksas",IF('3a+c+n'!$Q93="C",'3a+c+n'!C93,0))</f>
        <v>Profilēta tekne - cinkots skārds
ar PURAL pārklājumu b=125, t.sk. stiprinājumi</v>
      </c>
      <c r="D27" s="28" t="str">
        <f>IF($C$4="citu pasākumu izmaksas",IF('3a+c+n'!$Q93="C",'3a+c+n'!D93,0))</f>
        <v>tm</v>
      </c>
      <c r="E27" s="59"/>
      <c r="F27" s="81"/>
      <c r="G27" s="28"/>
      <c r="H27" s="28">
        <f>IF($C$4="citu pasākumu izmaksas",IF('3a+c+n'!$Q93="C",'3a+c+n'!H93,0))</f>
        <v>0</v>
      </c>
      <c r="I27" s="28"/>
      <c r="J27" s="28"/>
      <c r="K27" s="147">
        <f>IF($C$4="citu pasākumu izmaksas",IF('3a+c+n'!$Q93="C",'3a+c+n'!K93,0))</f>
        <v>0</v>
      </c>
      <c r="L27" s="81">
        <f>IF($C$4="citu pasākumu izmaksas",IF('3a+c+n'!$Q93="C",'3a+c+n'!L93,0))</f>
        <v>0</v>
      </c>
      <c r="M27" s="28">
        <f>IF($C$4="citu pasākumu izmaksas",IF('3a+c+n'!$Q93="C",'3a+c+n'!M93,0))</f>
        <v>0</v>
      </c>
      <c r="N27" s="28">
        <f>IF($C$4="citu pasākumu izmaksas",IF('3a+c+n'!$Q93="C",'3a+c+n'!N93,0))</f>
        <v>0</v>
      </c>
      <c r="O27" s="28">
        <f>IF($C$4="citu pasākumu izmaksas",IF('3a+c+n'!$Q93="C",'3a+c+n'!O93,0))</f>
        <v>0</v>
      </c>
      <c r="P27" s="59">
        <f>IF($C$4="citu pasākumu izmaksas",IF('3a+c+n'!$Q93="C",'3a+c+n'!P93,0))</f>
        <v>0</v>
      </c>
    </row>
    <row r="28" spans="1:16" ht="22.5">
      <c r="A28" s="64">
        <f>IF(P28=0,0,IF(COUNTBLANK(P28)=1,0,COUNTA($P$14:P28)))</f>
        <v>0</v>
      </c>
      <c r="B28" s="28" t="str">
        <f>IF($C$4="citu pasākumu izmaksas",IF('3a+c+n'!$Q94="C",'3a+c+n'!B94,0))</f>
        <v>13-00000</v>
      </c>
      <c r="C28" s="28" t="str">
        <f>IF($C$4="citu pasākumu izmaksas",IF('3a+c+n'!$Q94="C",'3a+c+n'!C94,0))</f>
        <v>Ieejas lieveņu virskārtas demontāža</v>
      </c>
      <c r="D28" s="28" t="str">
        <f>IF($C$4="citu pasākumu izmaksas",IF('3a+c+n'!$Q94="C",'3a+c+n'!D94,0))</f>
        <v>m2</v>
      </c>
      <c r="E28" s="59"/>
      <c r="F28" s="81"/>
      <c r="G28" s="28"/>
      <c r="H28" s="28">
        <f>IF($C$4="citu pasākumu izmaksas",IF('3a+c+n'!$Q94="C",'3a+c+n'!H94,0))</f>
        <v>0</v>
      </c>
      <c r="I28" s="28"/>
      <c r="J28" s="28"/>
      <c r="K28" s="147">
        <f>IF($C$4="citu pasākumu izmaksas",IF('3a+c+n'!$Q94="C",'3a+c+n'!K94,0))</f>
        <v>0</v>
      </c>
      <c r="L28" s="81">
        <f>IF($C$4="citu pasākumu izmaksas",IF('3a+c+n'!$Q94="C",'3a+c+n'!L94,0))</f>
        <v>0</v>
      </c>
      <c r="M28" s="28">
        <f>IF($C$4="citu pasākumu izmaksas",IF('3a+c+n'!$Q94="C",'3a+c+n'!M94,0))</f>
        <v>0</v>
      </c>
      <c r="N28" s="28">
        <f>IF($C$4="citu pasākumu izmaksas",IF('3a+c+n'!$Q94="C",'3a+c+n'!N94,0))</f>
        <v>0</v>
      </c>
      <c r="O28" s="28">
        <f>IF($C$4="citu pasākumu izmaksas",IF('3a+c+n'!$Q94="C",'3a+c+n'!O94,0))</f>
        <v>0</v>
      </c>
      <c r="P28" s="59">
        <f>IF($C$4="citu pasākumu izmaksas",IF('3a+c+n'!$Q94="C",'3a+c+n'!P94,0))</f>
        <v>0</v>
      </c>
    </row>
    <row r="29" spans="1:16" ht="22.5">
      <c r="A29" s="64">
        <f>IF(P29=0,0,IF(COUNTBLANK(P29)=1,0,COUNTA($P$14:P29)))</f>
        <v>0</v>
      </c>
      <c r="B29" s="28" t="str">
        <f>IF($C$4="citu pasākumu izmaksas",IF('3a+c+n'!$Q95="C",'3a+c+n'!B95,0))</f>
        <v>13-00000</v>
      </c>
      <c r="C29" s="28" t="str">
        <f>IF($C$4="citu pasākumu izmaksas",IF('3a+c+n'!$Q95="C",'3a+c+n'!C95,0))</f>
        <v>Betona bruģakmens"PRIZMA" vai ekvivalents, 100x200x60 ieklāšana</v>
      </c>
      <c r="D29" s="28" t="str">
        <f>IF($C$4="citu pasākumu izmaksas",IF('3a+c+n'!$Q95="C",'3a+c+n'!D95,0))</f>
        <v>m2</v>
      </c>
      <c r="E29" s="59"/>
      <c r="F29" s="81"/>
      <c r="G29" s="28"/>
      <c r="H29" s="28">
        <f>IF($C$4="citu pasākumu izmaksas",IF('3a+c+n'!$Q95="C",'3a+c+n'!H95,0))</f>
        <v>0</v>
      </c>
      <c r="I29" s="28"/>
      <c r="J29" s="28"/>
      <c r="K29" s="147">
        <f>IF($C$4="citu pasākumu izmaksas",IF('3a+c+n'!$Q95="C",'3a+c+n'!K95,0))</f>
        <v>0</v>
      </c>
      <c r="L29" s="81">
        <f>IF($C$4="citu pasākumu izmaksas",IF('3a+c+n'!$Q95="C",'3a+c+n'!L95,0))</f>
        <v>0</v>
      </c>
      <c r="M29" s="28">
        <f>IF($C$4="citu pasākumu izmaksas",IF('3a+c+n'!$Q95="C",'3a+c+n'!M95,0))</f>
        <v>0</v>
      </c>
      <c r="N29" s="28">
        <f>IF($C$4="citu pasākumu izmaksas",IF('3a+c+n'!$Q95="C",'3a+c+n'!N95,0))</f>
        <v>0</v>
      </c>
      <c r="O29" s="28">
        <f>IF($C$4="citu pasākumu izmaksas",IF('3a+c+n'!$Q95="C",'3a+c+n'!O95,0))</f>
        <v>0</v>
      </c>
      <c r="P29" s="59">
        <f>IF($C$4="citu pasākumu izmaksas",IF('3a+c+n'!$Q95="C",'3a+c+n'!P95,0))</f>
        <v>0</v>
      </c>
    </row>
    <row r="30" spans="1:16" ht="12" thickBot="1">
      <c r="A30" s="65">
        <f>IF(P30=0,0,IF(COUNTBLANK(P30)=1,0,COUNTA($P$14:P30)))</f>
        <v>0</v>
      </c>
      <c r="B30" s="29">
        <f>IF($C$4="citu pasākumu izmaksas",IF('3a+c+n'!$Q96="C",'3a+c+n'!B96,0))</f>
        <v>0</v>
      </c>
      <c r="C30" s="29">
        <f>IF($C$4="citu pasākumu izmaksas",IF('3a+c+n'!$Q96="C",'3a+c+n'!C96,0))</f>
        <v>0</v>
      </c>
      <c r="D30" s="29">
        <f>IF($C$4="citu pasākumu izmaksas",IF('3a+c+n'!$Q96="C",'3a+c+n'!D96,0))</f>
        <v>0</v>
      </c>
      <c r="E30" s="41"/>
      <c r="F30" s="198"/>
      <c r="G30" s="29"/>
      <c r="H30" s="29">
        <f>IF($C$4="citu pasākumu izmaksas",IF('3a+c+n'!$Q96="C",'3a+c+n'!H96,0))</f>
        <v>0</v>
      </c>
      <c r="I30" s="29"/>
      <c r="J30" s="29"/>
      <c r="K30" s="223">
        <f>IF($C$4="citu pasākumu izmaksas",IF('3a+c+n'!$Q96="C",'3a+c+n'!K96,0))</f>
        <v>0</v>
      </c>
      <c r="L30" s="198">
        <f>IF($C$4="citu pasākumu izmaksas",IF('3a+c+n'!$Q96="C",'3a+c+n'!L96,0))</f>
        <v>0</v>
      </c>
      <c r="M30" s="29">
        <f>IF($C$4="citu pasākumu izmaksas",IF('3a+c+n'!$Q96="C",'3a+c+n'!M96,0))</f>
        <v>0</v>
      </c>
      <c r="N30" s="29">
        <f>IF($C$4="citu pasākumu izmaksas",IF('3a+c+n'!$Q96="C",'3a+c+n'!N96,0))</f>
        <v>0</v>
      </c>
      <c r="O30" s="29">
        <f>IF($C$4="citu pasākumu izmaksas",IF('3a+c+n'!$Q96="C",'3a+c+n'!O96,0))</f>
        <v>0</v>
      </c>
      <c r="P30" s="41">
        <f>IF($C$4="citu pasākumu izmaksas",IF('3a+c+n'!$Q96="C",'3a+c+n'!P96,0))</f>
        <v>0</v>
      </c>
    </row>
    <row r="31" spans="1:16" ht="12" customHeight="1" thickBot="1">
      <c r="A31" s="325" t="s">
        <v>63</v>
      </c>
      <c r="B31" s="326"/>
      <c r="C31" s="326"/>
      <c r="D31" s="326"/>
      <c r="E31" s="326"/>
      <c r="F31" s="326"/>
      <c r="G31" s="326"/>
      <c r="H31" s="326"/>
      <c r="I31" s="326"/>
      <c r="J31" s="326"/>
      <c r="K31" s="327"/>
      <c r="L31" s="74">
        <f>SUM(L14:L30)</f>
        <v>0</v>
      </c>
      <c r="M31" s="75">
        <f>SUM(M14:M30)</f>
        <v>0</v>
      </c>
      <c r="N31" s="75">
        <f>SUM(N14:N30)</f>
        <v>0</v>
      </c>
      <c r="O31" s="75">
        <f>SUM(O14:O30)</f>
        <v>0</v>
      </c>
      <c r="P31" s="76">
        <f>SUM(P14:P30)</f>
        <v>0</v>
      </c>
    </row>
    <row r="32" spans="1:16">
      <c r="A32" s="20"/>
      <c r="B32" s="20"/>
      <c r="C32" s="20"/>
      <c r="D32" s="20"/>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14</v>
      </c>
      <c r="B34" s="20"/>
      <c r="C34" s="328">
        <f>'Kops c'!C35:H35</f>
        <v>0</v>
      </c>
      <c r="D34" s="328"/>
      <c r="E34" s="328"/>
      <c r="F34" s="328"/>
      <c r="G34" s="328"/>
      <c r="H34" s="328"/>
      <c r="I34" s="20"/>
      <c r="J34" s="20"/>
      <c r="K34" s="20"/>
      <c r="L34" s="20"/>
      <c r="M34" s="20"/>
      <c r="N34" s="20"/>
      <c r="O34" s="20"/>
      <c r="P34" s="20"/>
    </row>
    <row r="35" spans="1:16">
      <c r="A35" s="20"/>
      <c r="B35" s="20"/>
      <c r="C35" s="248" t="s">
        <v>15</v>
      </c>
      <c r="D35" s="248"/>
      <c r="E35" s="248"/>
      <c r="F35" s="248"/>
      <c r="G35" s="248"/>
      <c r="H35" s="248"/>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294" t="str">
        <f>'Kops n'!A38:D38</f>
        <v>Tāme sastādīta 202_. gada __. _______</v>
      </c>
      <c r="B37" s="295"/>
      <c r="C37" s="295"/>
      <c r="D37" s="295"/>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row r="39" spans="1:16">
      <c r="A39" s="1" t="s">
        <v>41</v>
      </c>
      <c r="B39" s="20"/>
      <c r="C39" s="328">
        <f>'Kops c'!C40:H40</f>
        <v>0</v>
      </c>
      <c r="D39" s="328"/>
      <c r="E39" s="328"/>
      <c r="F39" s="328"/>
      <c r="G39" s="328"/>
      <c r="H39" s="328"/>
      <c r="I39" s="20"/>
      <c r="J39" s="20"/>
      <c r="K39" s="20"/>
      <c r="L39" s="20"/>
      <c r="M39" s="20"/>
      <c r="N39" s="20"/>
      <c r="O39" s="20"/>
      <c r="P39" s="20"/>
    </row>
    <row r="40" spans="1:16">
      <c r="A40" s="20"/>
      <c r="B40" s="20"/>
      <c r="C40" s="248" t="s">
        <v>15</v>
      </c>
      <c r="D40" s="248"/>
      <c r="E40" s="248"/>
      <c r="F40" s="248"/>
      <c r="G40" s="248"/>
      <c r="H40" s="248"/>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row r="42" spans="1:16">
      <c r="A42" s="103" t="s">
        <v>16</v>
      </c>
      <c r="B42" s="52"/>
      <c r="C42" s="115">
        <f>'Kops c'!C43</f>
        <v>0</v>
      </c>
      <c r="D42" s="52"/>
      <c r="E42" s="20"/>
      <c r="F42" s="20"/>
      <c r="G42" s="20"/>
      <c r="H42" s="20"/>
      <c r="I42" s="20"/>
      <c r="J42" s="20"/>
      <c r="K42" s="20"/>
      <c r="L42" s="20"/>
      <c r="M42" s="20"/>
      <c r="N42" s="20"/>
      <c r="O42" s="20"/>
      <c r="P42" s="20"/>
    </row>
    <row r="43" spans="1:16">
      <c r="A43" s="20"/>
      <c r="B43" s="20"/>
      <c r="C43" s="20"/>
      <c r="D43" s="20"/>
      <c r="E43" s="20"/>
      <c r="F43" s="20"/>
      <c r="G43" s="20"/>
      <c r="H43" s="20"/>
      <c r="I43" s="20"/>
      <c r="J43" s="20"/>
      <c r="K43" s="20"/>
      <c r="L43" s="20"/>
      <c r="M43" s="20"/>
      <c r="N43" s="20"/>
      <c r="O43" s="20"/>
      <c r="P43" s="20"/>
    </row>
  </sheetData>
  <mergeCells count="23">
    <mergeCell ref="C40:H40"/>
    <mergeCell ref="L12:P12"/>
    <mergeCell ref="A31:K31"/>
    <mergeCell ref="C34:H34"/>
    <mergeCell ref="C35:H35"/>
    <mergeCell ref="A37:D37"/>
    <mergeCell ref="C39:H39"/>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31:K31">
    <cfRule type="containsText" dxfId="220" priority="3" operator="containsText" text="Tiešās izmaksas kopā, t. sk. darba devēja sociālais nodoklis __.__% ">
      <formula>NOT(ISERROR(SEARCH("Tiešās izmaksas kopā, t. sk. darba devēja sociālais nodoklis __.__% ",A31)))</formula>
    </cfRule>
  </conditionalFormatting>
  <conditionalFormatting sqref="C2:I2 D5:L8 N9:O9 A14:P30 L31:P31 C34:H34 C39:H39 C42">
    <cfRule type="cellIs" dxfId="219"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E7CA-25BA-4CA6-9E26-CB09D54FB93A}">
  <sheetPr codeName="Sheet2">
    <tabColor theme="8"/>
  </sheetPr>
  <dimension ref="A2:C36"/>
  <sheetViews>
    <sheetView workbookViewId="0">
      <selection activeCell="F33" sqref="F33"/>
    </sheetView>
  </sheetViews>
  <sheetFormatPr defaultRowHeight="11.25"/>
  <cols>
    <col min="1" max="1" width="16.85546875" style="1" customWidth="1"/>
    <col min="2" max="2" width="43.42578125" style="1" customWidth="1"/>
    <col min="3" max="3" width="22.42578125" style="1" customWidth="1"/>
    <col min="4" max="184" width="9.140625" style="1"/>
    <col min="185" max="185" width="1.42578125" style="1" customWidth="1"/>
    <col min="186" max="186" width="2.140625" style="1" customWidth="1"/>
    <col min="187" max="187" width="16.85546875" style="1" customWidth="1"/>
    <col min="188" max="188" width="43.42578125" style="1" customWidth="1"/>
    <col min="189" max="189" width="22.42578125" style="1" customWidth="1"/>
    <col min="190" max="190" width="9.140625" style="1"/>
    <col min="191" max="191" width="13.85546875" style="1" bestFit="1" customWidth="1"/>
    <col min="192" max="440" width="9.140625" style="1"/>
    <col min="441" max="441" width="1.42578125" style="1" customWidth="1"/>
    <col min="442" max="442" width="2.140625" style="1" customWidth="1"/>
    <col min="443" max="443" width="16.85546875" style="1" customWidth="1"/>
    <col min="444" max="444" width="43.42578125" style="1" customWidth="1"/>
    <col min="445" max="445" width="22.42578125" style="1" customWidth="1"/>
    <col min="446" max="446" width="9.140625" style="1"/>
    <col min="447" max="447" width="13.85546875" style="1" bestFit="1" customWidth="1"/>
    <col min="448" max="696" width="9.140625" style="1"/>
    <col min="697" max="697" width="1.42578125" style="1" customWidth="1"/>
    <col min="698" max="698" width="2.140625" style="1" customWidth="1"/>
    <col min="699" max="699" width="16.85546875" style="1" customWidth="1"/>
    <col min="700" max="700" width="43.42578125" style="1" customWidth="1"/>
    <col min="701" max="701" width="22.42578125" style="1" customWidth="1"/>
    <col min="702" max="702" width="9.140625" style="1"/>
    <col min="703" max="703" width="13.85546875" style="1" bestFit="1" customWidth="1"/>
    <col min="704" max="952" width="9.140625" style="1"/>
    <col min="953" max="953" width="1.42578125" style="1" customWidth="1"/>
    <col min="954" max="954" width="2.140625" style="1" customWidth="1"/>
    <col min="955" max="955" width="16.85546875" style="1" customWidth="1"/>
    <col min="956" max="956" width="43.42578125" style="1" customWidth="1"/>
    <col min="957" max="957" width="22.42578125" style="1" customWidth="1"/>
    <col min="958" max="958" width="9.140625" style="1"/>
    <col min="959" max="959" width="13.85546875" style="1" bestFit="1" customWidth="1"/>
    <col min="960" max="1208" width="9.140625" style="1"/>
    <col min="1209" max="1209" width="1.42578125" style="1" customWidth="1"/>
    <col min="1210" max="1210" width="2.140625" style="1" customWidth="1"/>
    <col min="1211" max="1211" width="16.85546875" style="1" customWidth="1"/>
    <col min="1212" max="1212" width="43.42578125" style="1" customWidth="1"/>
    <col min="1213" max="1213" width="22.42578125" style="1" customWidth="1"/>
    <col min="1214" max="1214" width="9.140625" style="1"/>
    <col min="1215" max="1215" width="13.85546875" style="1" bestFit="1" customWidth="1"/>
    <col min="1216" max="1464" width="9.140625" style="1"/>
    <col min="1465" max="1465" width="1.42578125" style="1" customWidth="1"/>
    <col min="1466" max="1466" width="2.140625" style="1" customWidth="1"/>
    <col min="1467" max="1467" width="16.85546875" style="1" customWidth="1"/>
    <col min="1468" max="1468" width="43.42578125" style="1" customWidth="1"/>
    <col min="1469" max="1469" width="22.42578125" style="1" customWidth="1"/>
    <col min="1470" max="1470" width="9.140625" style="1"/>
    <col min="1471" max="1471" width="13.85546875" style="1" bestFit="1" customWidth="1"/>
    <col min="1472" max="1720" width="9.140625" style="1"/>
    <col min="1721" max="1721" width="1.42578125" style="1" customWidth="1"/>
    <col min="1722" max="1722" width="2.140625" style="1" customWidth="1"/>
    <col min="1723" max="1723" width="16.85546875" style="1" customWidth="1"/>
    <col min="1724" max="1724" width="43.42578125" style="1" customWidth="1"/>
    <col min="1725" max="1725" width="22.42578125" style="1" customWidth="1"/>
    <col min="1726" max="1726" width="9.140625" style="1"/>
    <col min="1727" max="1727" width="13.85546875" style="1" bestFit="1" customWidth="1"/>
    <col min="1728" max="1976" width="9.140625" style="1"/>
    <col min="1977" max="1977" width="1.42578125" style="1" customWidth="1"/>
    <col min="1978" max="1978" width="2.140625" style="1" customWidth="1"/>
    <col min="1979" max="1979" width="16.85546875" style="1" customWidth="1"/>
    <col min="1980" max="1980" width="43.42578125" style="1" customWidth="1"/>
    <col min="1981" max="1981" width="22.42578125" style="1" customWidth="1"/>
    <col min="1982" max="1982" width="9.140625" style="1"/>
    <col min="1983" max="1983" width="13.85546875" style="1" bestFit="1" customWidth="1"/>
    <col min="1984" max="2232" width="9.140625" style="1"/>
    <col min="2233" max="2233" width="1.42578125" style="1" customWidth="1"/>
    <col min="2234" max="2234" width="2.140625" style="1" customWidth="1"/>
    <col min="2235" max="2235" width="16.85546875" style="1" customWidth="1"/>
    <col min="2236" max="2236" width="43.42578125" style="1" customWidth="1"/>
    <col min="2237" max="2237" width="22.42578125" style="1" customWidth="1"/>
    <col min="2238" max="2238" width="9.140625" style="1"/>
    <col min="2239" max="2239" width="13.85546875" style="1" bestFit="1" customWidth="1"/>
    <col min="2240" max="2488" width="9.140625" style="1"/>
    <col min="2489" max="2489" width="1.42578125" style="1" customWidth="1"/>
    <col min="2490" max="2490" width="2.140625" style="1" customWidth="1"/>
    <col min="2491" max="2491" width="16.85546875" style="1" customWidth="1"/>
    <col min="2492" max="2492" width="43.42578125" style="1" customWidth="1"/>
    <col min="2493" max="2493" width="22.42578125" style="1" customWidth="1"/>
    <col min="2494" max="2494" width="9.140625" style="1"/>
    <col min="2495" max="2495" width="13.85546875" style="1" bestFit="1" customWidth="1"/>
    <col min="2496" max="2744" width="9.140625" style="1"/>
    <col min="2745" max="2745" width="1.42578125" style="1" customWidth="1"/>
    <col min="2746" max="2746" width="2.140625" style="1" customWidth="1"/>
    <col min="2747" max="2747" width="16.85546875" style="1" customWidth="1"/>
    <col min="2748" max="2748" width="43.42578125" style="1" customWidth="1"/>
    <col min="2749" max="2749" width="22.42578125" style="1" customWidth="1"/>
    <col min="2750" max="2750" width="9.140625" style="1"/>
    <col min="2751" max="2751" width="13.85546875" style="1" bestFit="1" customWidth="1"/>
    <col min="2752" max="3000" width="9.140625" style="1"/>
    <col min="3001" max="3001" width="1.42578125" style="1" customWidth="1"/>
    <col min="3002" max="3002" width="2.140625" style="1" customWidth="1"/>
    <col min="3003" max="3003" width="16.85546875" style="1" customWidth="1"/>
    <col min="3004" max="3004" width="43.42578125" style="1" customWidth="1"/>
    <col min="3005" max="3005" width="22.42578125" style="1" customWidth="1"/>
    <col min="3006" max="3006" width="9.140625" style="1"/>
    <col min="3007" max="3007" width="13.85546875" style="1" bestFit="1" customWidth="1"/>
    <col min="3008" max="3256" width="9.140625" style="1"/>
    <col min="3257" max="3257" width="1.42578125" style="1" customWidth="1"/>
    <col min="3258" max="3258" width="2.140625" style="1" customWidth="1"/>
    <col min="3259" max="3259" width="16.85546875" style="1" customWidth="1"/>
    <col min="3260" max="3260" width="43.42578125" style="1" customWidth="1"/>
    <col min="3261" max="3261" width="22.42578125" style="1" customWidth="1"/>
    <col min="3262" max="3262" width="9.140625" style="1"/>
    <col min="3263" max="3263" width="13.85546875" style="1" bestFit="1" customWidth="1"/>
    <col min="3264" max="3512" width="9.140625" style="1"/>
    <col min="3513" max="3513" width="1.42578125" style="1" customWidth="1"/>
    <col min="3514" max="3514" width="2.140625" style="1" customWidth="1"/>
    <col min="3515" max="3515" width="16.85546875" style="1" customWidth="1"/>
    <col min="3516" max="3516" width="43.42578125" style="1" customWidth="1"/>
    <col min="3517" max="3517" width="22.42578125" style="1" customWidth="1"/>
    <col min="3518" max="3518" width="9.140625" style="1"/>
    <col min="3519" max="3519" width="13.85546875" style="1" bestFit="1" customWidth="1"/>
    <col min="3520" max="3768" width="9.140625" style="1"/>
    <col min="3769" max="3769" width="1.42578125" style="1" customWidth="1"/>
    <col min="3770" max="3770" width="2.140625" style="1" customWidth="1"/>
    <col min="3771" max="3771" width="16.85546875" style="1" customWidth="1"/>
    <col min="3772" max="3772" width="43.42578125" style="1" customWidth="1"/>
    <col min="3773" max="3773" width="22.42578125" style="1" customWidth="1"/>
    <col min="3774" max="3774" width="9.140625" style="1"/>
    <col min="3775" max="3775" width="13.85546875" style="1" bestFit="1" customWidth="1"/>
    <col min="3776" max="4024" width="9.140625" style="1"/>
    <col min="4025" max="4025" width="1.42578125" style="1" customWidth="1"/>
    <col min="4026" max="4026" width="2.140625" style="1" customWidth="1"/>
    <col min="4027" max="4027" width="16.85546875" style="1" customWidth="1"/>
    <col min="4028" max="4028" width="43.42578125" style="1" customWidth="1"/>
    <col min="4029" max="4029" width="22.42578125" style="1" customWidth="1"/>
    <col min="4030" max="4030" width="9.140625" style="1"/>
    <col min="4031" max="4031" width="13.85546875" style="1" bestFit="1" customWidth="1"/>
    <col min="4032" max="4280" width="9.140625" style="1"/>
    <col min="4281" max="4281" width="1.42578125" style="1" customWidth="1"/>
    <col min="4282" max="4282" width="2.140625" style="1" customWidth="1"/>
    <col min="4283" max="4283" width="16.85546875" style="1" customWidth="1"/>
    <col min="4284" max="4284" width="43.42578125" style="1" customWidth="1"/>
    <col min="4285" max="4285" width="22.42578125" style="1" customWidth="1"/>
    <col min="4286" max="4286" width="9.140625" style="1"/>
    <col min="4287" max="4287" width="13.85546875" style="1" bestFit="1" customWidth="1"/>
    <col min="4288" max="4536" width="9.140625" style="1"/>
    <col min="4537" max="4537" width="1.42578125" style="1" customWidth="1"/>
    <col min="4538" max="4538" width="2.140625" style="1" customWidth="1"/>
    <col min="4539" max="4539" width="16.85546875" style="1" customWidth="1"/>
    <col min="4540" max="4540" width="43.42578125" style="1" customWidth="1"/>
    <col min="4541" max="4541" width="22.42578125" style="1" customWidth="1"/>
    <col min="4542" max="4542" width="9.140625" style="1"/>
    <col min="4543" max="4543" width="13.85546875" style="1" bestFit="1" customWidth="1"/>
    <col min="4544" max="4792" width="9.140625" style="1"/>
    <col min="4793" max="4793" width="1.42578125" style="1" customWidth="1"/>
    <col min="4794" max="4794" width="2.140625" style="1" customWidth="1"/>
    <col min="4795" max="4795" width="16.85546875" style="1" customWidth="1"/>
    <col min="4796" max="4796" width="43.42578125" style="1" customWidth="1"/>
    <col min="4797" max="4797" width="22.42578125" style="1" customWidth="1"/>
    <col min="4798" max="4798" width="9.140625" style="1"/>
    <col min="4799" max="4799" width="13.85546875" style="1" bestFit="1" customWidth="1"/>
    <col min="4800" max="5048" width="9.140625" style="1"/>
    <col min="5049" max="5049" width="1.42578125" style="1" customWidth="1"/>
    <col min="5050" max="5050" width="2.140625" style="1" customWidth="1"/>
    <col min="5051" max="5051" width="16.85546875" style="1" customWidth="1"/>
    <col min="5052" max="5052" width="43.42578125" style="1" customWidth="1"/>
    <col min="5053" max="5053" width="22.42578125" style="1" customWidth="1"/>
    <col min="5054" max="5054" width="9.140625" style="1"/>
    <col min="5055" max="5055" width="13.85546875" style="1" bestFit="1" customWidth="1"/>
    <col min="5056" max="5304" width="9.140625" style="1"/>
    <col min="5305" max="5305" width="1.42578125" style="1" customWidth="1"/>
    <col min="5306" max="5306" width="2.140625" style="1" customWidth="1"/>
    <col min="5307" max="5307" width="16.85546875" style="1" customWidth="1"/>
    <col min="5308" max="5308" width="43.42578125" style="1" customWidth="1"/>
    <col min="5309" max="5309" width="22.42578125" style="1" customWidth="1"/>
    <col min="5310" max="5310" width="9.140625" style="1"/>
    <col min="5311" max="5311" width="13.85546875" style="1" bestFit="1" customWidth="1"/>
    <col min="5312" max="5560" width="9.140625" style="1"/>
    <col min="5561" max="5561" width="1.42578125" style="1" customWidth="1"/>
    <col min="5562" max="5562" width="2.140625" style="1" customWidth="1"/>
    <col min="5563" max="5563" width="16.85546875" style="1" customWidth="1"/>
    <col min="5564" max="5564" width="43.42578125" style="1" customWidth="1"/>
    <col min="5565" max="5565" width="22.42578125" style="1" customWidth="1"/>
    <col min="5566" max="5566" width="9.140625" style="1"/>
    <col min="5567" max="5567" width="13.85546875" style="1" bestFit="1" customWidth="1"/>
    <col min="5568" max="5816" width="9.140625" style="1"/>
    <col min="5817" max="5817" width="1.42578125" style="1" customWidth="1"/>
    <col min="5818" max="5818" width="2.140625" style="1" customWidth="1"/>
    <col min="5819" max="5819" width="16.85546875" style="1" customWidth="1"/>
    <col min="5820" max="5820" width="43.42578125" style="1" customWidth="1"/>
    <col min="5821" max="5821" width="22.42578125" style="1" customWidth="1"/>
    <col min="5822" max="5822" width="9.140625" style="1"/>
    <col min="5823" max="5823" width="13.85546875" style="1" bestFit="1" customWidth="1"/>
    <col min="5824" max="6072" width="9.140625" style="1"/>
    <col min="6073" max="6073" width="1.42578125" style="1" customWidth="1"/>
    <col min="6074" max="6074" width="2.140625" style="1" customWidth="1"/>
    <col min="6075" max="6075" width="16.85546875" style="1" customWidth="1"/>
    <col min="6076" max="6076" width="43.42578125" style="1" customWidth="1"/>
    <col min="6077" max="6077" width="22.42578125" style="1" customWidth="1"/>
    <col min="6078" max="6078" width="9.140625" style="1"/>
    <col min="6079" max="6079" width="13.85546875" style="1" bestFit="1" customWidth="1"/>
    <col min="6080" max="6328" width="9.140625" style="1"/>
    <col min="6329" max="6329" width="1.42578125" style="1" customWidth="1"/>
    <col min="6330" max="6330" width="2.140625" style="1" customWidth="1"/>
    <col min="6331" max="6331" width="16.85546875" style="1" customWidth="1"/>
    <col min="6332" max="6332" width="43.42578125" style="1" customWidth="1"/>
    <col min="6333" max="6333" width="22.42578125" style="1" customWidth="1"/>
    <col min="6334" max="6334" width="9.140625" style="1"/>
    <col min="6335" max="6335" width="13.85546875" style="1" bestFit="1" customWidth="1"/>
    <col min="6336" max="6584" width="9.140625" style="1"/>
    <col min="6585" max="6585" width="1.42578125" style="1" customWidth="1"/>
    <col min="6586" max="6586" width="2.140625" style="1" customWidth="1"/>
    <col min="6587" max="6587" width="16.85546875" style="1" customWidth="1"/>
    <col min="6588" max="6588" width="43.42578125" style="1" customWidth="1"/>
    <col min="6589" max="6589" width="22.42578125" style="1" customWidth="1"/>
    <col min="6590" max="6590" width="9.140625" style="1"/>
    <col min="6591" max="6591" width="13.85546875" style="1" bestFit="1" customWidth="1"/>
    <col min="6592" max="6840" width="9.140625" style="1"/>
    <col min="6841" max="6841" width="1.42578125" style="1" customWidth="1"/>
    <col min="6842" max="6842" width="2.140625" style="1" customWidth="1"/>
    <col min="6843" max="6843" width="16.85546875" style="1" customWidth="1"/>
    <col min="6844" max="6844" width="43.42578125" style="1" customWidth="1"/>
    <col min="6845" max="6845" width="22.42578125" style="1" customWidth="1"/>
    <col min="6846" max="6846" width="9.140625" style="1"/>
    <col min="6847" max="6847" width="13.85546875" style="1" bestFit="1" customWidth="1"/>
    <col min="6848" max="7096" width="9.140625" style="1"/>
    <col min="7097" max="7097" width="1.42578125" style="1" customWidth="1"/>
    <col min="7098" max="7098" width="2.140625" style="1" customWidth="1"/>
    <col min="7099" max="7099" width="16.85546875" style="1" customWidth="1"/>
    <col min="7100" max="7100" width="43.42578125" style="1" customWidth="1"/>
    <col min="7101" max="7101" width="22.42578125" style="1" customWidth="1"/>
    <col min="7102" max="7102" width="9.140625" style="1"/>
    <col min="7103" max="7103" width="13.85546875" style="1" bestFit="1" customWidth="1"/>
    <col min="7104" max="7352" width="9.140625" style="1"/>
    <col min="7353" max="7353" width="1.42578125" style="1" customWidth="1"/>
    <col min="7354" max="7354" width="2.140625" style="1" customWidth="1"/>
    <col min="7355" max="7355" width="16.85546875" style="1" customWidth="1"/>
    <col min="7356" max="7356" width="43.42578125" style="1" customWidth="1"/>
    <col min="7357" max="7357" width="22.42578125" style="1" customWidth="1"/>
    <col min="7358" max="7358" width="9.140625" style="1"/>
    <col min="7359" max="7359" width="13.85546875" style="1" bestFit="1" customWidth="1"/>
    <col min="7360" max="7608" width="9.140625" style="1"/>
    <col min="7609" max="7609" width="1.42578125" style="1" customWidth="1"/>
    <col min="7610" max="7610" width="2.140625" style="1" customWidth="1"/>
    <col min="7611" max="7611" width="16.85546875" style="1" customWidth="1"/>
    <col min="7612" max="7612" width="43.42578125" style="1" customWidth="1"/>
    <col min="7613" max="7613" width="22.42578125" style="1" customWidth="1"/>
    <col min="7614" max="7614" width="9.140625" style="1"/>
    <col min="7615" max="7615" width="13.85546875" style="1" bestFit="1" customWidth="1"/>
    <col min="7616" max="7864" width="9.140625" style="1"/>
    <col min="7865" max="7865" width="1.42578125" style="1" customWidth="1"/>
    <col min="7866" max="7866" width="2.140625" style="1" customWidth="1"/>
    <col min="7867" max="7867" width="16.85546875" style="1" customWidth="1"/>
    <col min="7868" max="7868" width="43.42578125" style="1" customWidth="1"/>
    <col min="7869" max="7869" width="22.42578125" style="1" customWidth="1"/>
    <col min="7870" max="7870" width="9.140625" style="1"/>
    <col min="7871" max="7871" width="13.85546875" style="1" bestFit="1" customWidth="1"/>
    <col min="7872" max="8120" width="9.140625" style="1"/>
    <col min="8121" max="8121" width="1.42578125" style="1" customWidth="1"/>
    <col min="8122" max="8122" width="2.140625" style="1" customWidth="1"/>
    <col min="8123" max="8123" width="16.85546875" style="1" customWidth="1"/>
    <col min="8124" max="8124" width="43.42578125" style="1" customWidth="1"/>
    <col min="8125" max="8125" width="22.42578125" style="1" customWidth="1"/>
    <col min="8126" max="8126" width="9.140625" style="1"/>
    <col min="8127" max="8127" width="13.85546875" style="1" bestFit="1" customWidth="1"/>
    <col min="8128" max="8376" width="9.140625" style="1"/>
    <col min="8377" max="8377" width="1.42578125" style="1" customWidth="1"/>
    <col min="8378" max="8378" width="2.140625" style="1" customWidth="1"/>
    <col min="8379" max="8379" width="16.85546875" style="1" customWidth="1"/>
    <col min="8380" max="8380" width="43.42578125" style="1" customWidth="1"/>
    <col min="8381" max="8381" width="22.42578125" style="1" customWidth="1"/>
    <col min="8382" max="8382" width="9.140625" style="1"/>
    <col min="8383" max="8383" width="13.85546875" style="1" bestFit="1" customWidth="1"/>
    <col min="8384" max="8632" width="9.140625" style="1"/>
    <col min="8633" max="8633" width="1.42578125" style="1" customWidth="1"/>
    <col min="8634" max="8634" width="2.140625" style="1" customWidth="1"/>
    <col min="8635" max="8635" width="16.85546875" style="1" customWidth="1"/>
    <col min="8636" max="8636" width="43.42578125" style="1" customWidth="1"/>
    <col min="8637" max="8637" width="22.42578125" style="1" customWidth="1"/>
    <col min="8638" max="8638" width="9.140625" style="1"/>
    <col min="8639" max="8639" width="13.85546875" style="1" bestFit="1" customWidth="1"/>
    <col min="8640" max="8888" width="9.140625" style="1"/>
    <col min="8889" max="8889" width="1.42578125" style="1" customWidth="1"/>
    <col min="8890" max="8890" width="2.140625" style="1" customWidth="1"/>
    <col min="8891" max="8891" width="16.85546875" style="1" customWidth="1"/>
    <col min="8892" max="8892" width="43.42578125" style="1" customWidth="1"/>
    <col min="8893" max="8893" width="22.42578125" style="1" customWidth="1"/>
    <col min="8894" max="8894" width="9.140625" style="1"/>
    <col min="8895" max="8895" width="13.85546875" style="1" bestFit="1" customWidth="1"/>
    <col min="8896" max="9144" width="9.140625" style="1"/>
    <col min="9145" max="9145" width="1.42578125" style="1" customWidth="1"/>
    <col min="9146" max="9146" width="2.140625" style="1" customWidth="1"/>
    <col min="9147" max="9147" width="16.85546875" style="1" customWidth="1"/>
    <col min="9148" max="9148" width="43.42578125" style="1" customWidth="1"/>
    <col min="9149" max="9149" width="22.42578125" style="1" customWidth="1"/>
    <col min="9150" max="9150" width="9.140625" style="1"/>
    <col min="9151" max="9151" width="13.85546875" style="1" bestFit="1" customWidth="1"/>
    <col min="9152" max="9400" width="9.140625" style="1"/>
    <col min="9401" max="9401" width="1.42578125" style="1" customWidth="1"/>
    <col min="9402" max="9402" width="2.140625" style="1" customWidth="1"/>
    <col min="9403" max="9403" width="16.85546875" style="1" customWidth="1"/>
    <col min="9404" max="9404" width="43.42578125" style="1" customWidth="1"/>
    <col min="9405" max="9405" width="22.42578125" style="1" customWidth="1"/>
    <col min="9406" max="9406" width="9.140625" style="1"/>
    <col min="9407" max="9407" width="13.85546875" style="1" bestFit="1" customWidth="1"/>
    <col min="9408" max="9656" width="9.140625" style="1"/>
    <col min="9657" max="9657" width="1.42578125" style="1" customWidth="1"/>
    <col min="9658" max="9658" width="2.140625" style="1" customWidth="1"/>
    <col min="9659" max="9659" width="16.85546875" style="1" customWidth="1"/>
    <col min="9660" max="9660" width="43.42578125" style="1" customWidth="1"/>
    <col min="9661" max="9661" width="22.42578125" style="1" customWidth="1"/>
    <col min="9662" max="9662" width="9.140625" style="1"/>
    <col min="9663" max="9663" width="13.85546875" style="1" bestFit="1" customWidth="1"/>
    <col min="9664" max="9912" width="9.140625" style="1"/>
    <col min="9913" max="9913" width="1.42578125" style="1" customWidth="1"/>
    <col min="9914" max="9914" width="2.140625" style="1" customWidth="1"/>
    <col min="9915" max="9915" width="16.85546875" style="1" customWidth="1"/>
    <col min="9916" max="9916" width="43.42578125" style="1" customWidth="1"/>
    <col min="9917" max="9917" width="22.42578125" style="1" customWidth="1"/>
    <col min="9918" max="9918" width="9.140625" style="1"/>
    <col min="9919" max="9919" width="13.85546875" style="1" bestFit="1" customWidth="1"/>
    <col min="9920" max="10168" width="9.140625" style="1"/>
    <col min="10169" max="10169" width="1.42578125" style="1" customWidth="1"/>
    <col min="10170" max="10170" width="2.140625" style="1" customWidth="1"/>
    <col min="10171" max="10171" width="16.85546875" style="1" customWidth="1"/>
    <col min="10172" max="10172" width="43.42578125" style="1" customWidth="1"/>
    <col min="10173" max="10173" width="22.42578125" style="1" customWidth="1"/>
    <col min="10174" max="10174" width="9.140625" style="1"/>
    <col min="10175" max="10175" width="13.85546875" style="1" bestFit="1" customWidth="1"/>
    <col min="10176" max="10424" width="9.140625" style="1"/>
    <col min="10425" max="10425" width="1.42578125" style="1" customWidth="1"/>
    <col min="10426" max="10426" width="2.140625" style="1" customWidth="1"/>
    <col min="10427" max="10427" width="16.85546875" style="1" customWidth="1"/>
    <col min="10428" max="10428" width="43.42578125" style="1" customWidth="1"/>
    <col min="10429" max="10429" width="22.42578125" style="1" customWidth="1"/>
    <col min="10430" max="10430" width="9.140625" style="1"/>
    <col min="10431" max="10431" width="13.85546875" style="1" bestFit="1" customWidth="1"/>
    <col min="10432" max="10680" width="9.140625" style="1"/>
    <col min="10681" max="10681" width="1.42578125" style="1" customWidth="1"/>
    <col min="10682" max="10682" width="2.140625" style="1" customWidth="1"/>
    <col min="10683" max="10683" width="16.85546875" style="1" customWidth="1"/>
    <col min="10684" max="10684" width="43.42578125" style="1" customWidth="1"/>
    <col min="10685" max="10685" width="22.42578125" style="1" customWidth="1"/>
    <col min="10686" max="10686" width="9.140625" style="1"/>
    <col min="10687" max="10687" width="13.85546875" style="1" bestFit="1" customWidth="1"/>
    <col min="10688" max="10936" width="9.140625" style="1"/>
    <col min="10937" max="10937" width="1.42578125" style="1" customWidth="1"/>
    <col min="10938" max="10938" width="2.140625" style="1" customWidth="1"/>
    <col min="10939" max="10939" width="16.85546875" style="1" customWidth="1"/>
    <col min="10940" max="10940" width="43.42578125" style="1" customWidth="1"/>
    <col min="10941" max="10941" width="22.42578125" style="1" customWidth="1"/>
    <col min="10942" max="10942" width="9.140625" style="1"/>
    <col min="10943" max="10943" width="13.85546875" style="1" bestFit="1" customWidth="1"/>
    <col min="10944" max="11192" width="9.140625" style="1"/>
    <col min="11193" max="11193" width="1.42578125" style="1" customWidth="1"/>
    <col min="11194" max="11194" width="2.140625" style="1" customWidth="1"/>
    <col min="11195" max="11195" width="16.85546875" style="1" customWidth="1"/>
    <col min="11196" max="11196" width="43.42578125" style="1" customWidth="1"/>
    <col min="11197" max="11197" width="22.42578125" style="1" customWidth="1"/>
    <col min="11198" max="11198" width="9.140625" style="1"/>
    <col min="11199" max="11199" width="13.85546875" style="1" bestFit="1" customWidth="1"/>
    <col min="11200" max="11448" width="9.140625" style="1"/>
    <col min="11449" max="11449" width="1.42578125" style="1" customWidth="1"/>
    <col min="11450" max="11450" width="2.140625" style="1" customWidth="1"/>
    <col min="11451" max="11451" width="16.85546875" style="1" customWidth="1"/>
    <col min="11452" max="11452" width="43.42578125" style="1" customWidth="1"/>
    <col min="11453" max="11453" width="22.42578125" style="1" customWidth="1"/>
    <col min="11454" max="11454" width="9.140625" style="1"/>
    <col min="11455" max="11455" width="13.85546875" style="1" bestFit="1" customWidth="1"/>
    <col min="11456" max="11704" width="9.140625" style="1"/>
    <col min="11705" max="11705" width="1.42578125" style="1" customWidth="1"/>
    <col min="11706" max="11706" width="2.140625" style="1" customWidth="1"/>
    <col min="11707" max="11707" width="16.85546875" style="1" customWidth="1"/>
    <col min="11708" max="11708" width="43.42578125" style="1" customWidth="1"/>
    <col min="11709" max="11709" width="22.42578125" style="1" customWidth="1"/>
    <col min="11710" max="11710" width="9.140625" style="1"/>
    <col min="11711" max="11711" width="13.85546875" style="1" bestFit="1" customWidth="1"/>
    <col min="11712" max="11960" width="9.140625" style="1"/>
    <col min="11961" max="11961" width="1.42578125" style="1" customWidth="1"/>
    <col min="11962" max="11962" width="2.140625" style="1" customWidth="1"/>
    <col min="11963" max="11963" width="16.85546875" style="1" customWidth="1"/>
    <col min="11964" max="11964" width="43.42578125" style="1" customWidth="1"/>
    <col min="11965" max="11965" width="22.42578125" style="1" customWidth="1"/>
    <col min="11966" max="11966" width="9.140625" style="1"/>
    <col min="11967" max="11967" width="13.85546875" style="1" bestFit="1" customWidth="1"/>
    <col min="11968" max="12216" width="9.140625" style="1"/>
    <col min="12217" max="12217" width="1.42578125" style="1" customWidth="1"/>
    <col min="12218" max="12218" width="2.140625" style="1" customWidth="1"/>
    <col min="12219" max="12219" width="16.85546875" style="1" customWidth="1"/>
    <col min="12220" max="12220" width="43.42578125" style="1" customWidth="1"/>
    <col min="12221" max="12221" width="22.42578125" style="1" customWidth="1"/>
    <col min="12222" max="12222" width="9.140625" style="1"/>
    <col min="12223" max="12223" width="13.85546875" style="1" bestFit="1" customWidth="1"/>
    <col min="12224" max="12472" width="9.140625" style="1"/>
    <col min="12473" max="12473" width="1.42578125" style="1" customWidth="1"/>
    <col min="12474" max="12474" width="2.140625" style="1" customWidth="1"/>
    <col min="12475" max="12475" width="16.85546875" style="1" customWidth="1"/>
    <col min="12476" max="12476" width="43.42578125" style="1" customWidth="1"/>
    <col min="12477" max="12477" width="22.42578125" style="1" customWidth="1"/>
    <col min="12478" max="12478" width="9.140625" style="1"/>
    <col min="12479" max="12479" width="13.85546875" style="1" bestFit="1" customWidth="1"/>
    <col min="12480" max="12728" width="9.140625" style="1"/>
    <col min="12729" max="12729" width="1.42578125" style="1" customWidth="1"/>
    <col min="12730" max="12730" width="2.140625" style="1" customWidth="1"/>
    <col min="12731" max="12731" width="16.85546875" style="1" customWidth="1"/>
    <col min="12732" max="12732" width="43.42578125" style="1" customWidth="1"/>
    <col min="12733" max="12733" width="22.42578125" style="1" customWidth="1"/>
    <col min="12734" max="12734" width="9.140625" style="1"/>
    <col min="12735" max="12735" width="13.85546875" style="1" bestFit="1" customWidth="1"/>
    <col min="12736" max="12984" width="9.140625" style="1"/>
    <col min="12985" max="12985" width="1.42578125" style="1" customWidth="1"/>
    <col min="12986" max="12986" width="2.140625" style="1" customWidth="1"/>
    <col min="12987" max="12987" width="16.85546875" style="1" customWidth="1"/>
    <col min="12988" max="12988" width="43.42578125" style="1" customWidth="1"/>
    <col min="12989" max="12989" width="22.42578125" style="1" customWidth="1"/>
    <col min="12990" max="12990" width="9.140625" style="1"/>
    <col min="12991" max="12991" width="13.85546875" style="1" bestFit="1" customWidth="1"/>
    <col min="12992" max="13240" width="9.140625" style="1"/>
    <col min="13241" max="13241" width="1.42578125" style="1" customWidth="1"/>
    <col min="13242" max="13242" width="2.140625" style="1" customWidth="1"/>
    <col min="13243" max="13243" width="16.85546875" style="1" customWidth="1"/>
    <col min="13244" max="13244" width="43.42578125" style="1" customWidth="1"/>
    <col min="13245" max="13245" width="22.42578125" style="1" customWidth="1"/>
    <col min="13246" max="13246" width="9.140625" style="1"/>
    <col min="13247" max="13247" width="13.85546875" style="1" bestFit="1" customWidth="1"/>
    <col min="13248" max="13496" width="9.140625" style="1"/>
    <col min="13497" max="13497" width="1.42578125" style="1" customWidth="1"/>
    <col min="13498" max="13498" width="2.140625" style="1" customWidth="1"/>
    <col min="13499" max="13499" width="16.85546875" style="1" customWidth="1"/>
    <col min="13500" max="13500" width="43.42578125" style="1" customWidth="1"/>
    <col min="13501" max="13501" width="22.42578125" style="1" customWidth="1"/>
    <col min="13502" max="13502" width="9.140625" style="1"/>
    <col min="13503" max="13503" width="13.85546875" style="1" bestFit="1" customWidth="1"/>
    <col min="13504" max="13752" width="9.140625" style="1"/>
    <col min="13753" max="13753" width="1.42578125" style="1" customWidth="1"/>
    <col min="13754" max="13754" width="2.140625" style="1" customWidth="1"/>
    <col min="13755" max="13755" width="16.85546875" style="1" customWidth="1"/>
    <col min="13756" max="13756" width="43.42578125" style="1" customWidth="1"/>
    <col min="13757" max="13757" width="22.42578125" style="1" customWidth="1"/>
    <col min="13758" max="13758" width="9.140625" style="1"/>
    <col min="13759" max="13759" width="13.85546875" style="1" bestFit="1" customWidth="1"/>
    <col min="13760" max="14008" width="9.140625" style="1"/>
    <col min="14009" max="14009" width="1.42578125" style="1" customWidth="1"/>
    <col min="14010" max="14010" width="2.140625" style="1" customWidth="1"/>
    <col min="14011" max="14011" width="16.85546875" style="1" customWidth="1"/>
    <col min="14012" max="14012" width="43.42578125" style="1" customWidth="1"/>
    <col min="14013" max="14013" width="22.42578125" style="1" customWidth="1"/>
    <col min="14014" max="14014" width="9.140625" style="1"/>
    <col min="14015" max="14015" width="13.85546875" style="1" bestFit="1" customWidth="1"/>
    <col min="14016" max="14264" width="9.140625" style="1"/>
    <col min="14265" max="14265" width="1.42578125" style="1" customWidth="1"/>
    <col min="14266" max="14266" width="2.140625" style="1" customWidth="1"/>
    <col min="14267" max="14267" width="16.85546875" style="1" customWidth="1"/>
    <col min="14268" max="14268" width="43.42578125" style="1" customWidth="1"/>
    <col min="14269" max="14269" width="22.42578125" style="1" customWidth="1"/>
    <col min="14270" max="14270" width="9.140625" style="1"/>
    <col min="14271" max="14271" width="13.85546875" style="1" bestFit="1" customWidth="1"/>
    <col min="14272" max="14520" width="9.140625" style="1"/>
    <col min="14521" max="14521" width="1.42578125" style="1" customWidth="1"/>
    <col min="14522" max="14522" width="2.140625" style="1" customWidth="1"/>
    <col min="14523" max="14523" width="16.85546875" style="1" customWidth="1"/>
    <col min="14524" max="14524" width="43.42578125" style="1" customWidth="1"/>
    <col min="14525" max="14525" width="22.42578125" style="1" customWidth="1"/>
    <col min="14526" max="14526" width="9.140625" style="1"/>
    <col min="14527" max="14527" width="13.85546875" style="1" bestFit="1" customWidth="1"/>
    <col min="14528" max="14776" width="9.140625" style="1"/>
    <col min="14777" max="14777" width="1.42578125" style="1" customWidth="1"/>
    <col min="14778" max="14778" width="2.140625" style="1" customWidth="1"/>
    <col min="14779" max="14779" width="16.85546875" style="1" customWidth="1"/>
    <col min="14780" max="14780" width="43.42578125" style="1" customWidth="1"/>
    <col min="14781" max="14781" width="22.42578125" style="1" customWidth="1"/>
    <col min="14782" max="14782" width="9.140625" style="1"/>
    <col min="14783" max="14783" width="13.85546875" style="1" bestFit="1" customWidth="1"/>
    <col min="14784" max="15032" width="9.140625" style="1"/>
    <col min="15033" max="15033" width="1.42578125" style="1" customWidth="1"/>
    <col min="15034" max="15034" width="2.140625" style="1" customWidth="1"/>
    <col min="15035" max="15035" width="16.85546875" style="1" customWidth="1"/>
    <col min="15036" max="15036" width="43.42578125" style="1" customWidth="1"/>
    <col min="15037" max="15037" width="22.42578125" style="1" customWidth="1"/>
    <col min="15038" max="15038" width="9.140625" style="1"/>
    <col min="15039" max="15039" width="13.85546875" style="1" bestFit="1" customWidth="1"/>
    <col min="15040" max="15288" width="9.140625" style="1"/>
    <col min="15289" max="15289" width="1.42578125" style="1" customWidth="1"/>
    <col min="15290" max="15290" width="2.140625" style="1" customWidth="1"/>
    <col min="15291" max="15291" width="16.85546875" style="1" customWidth="1"/>
    <col min="15292" max="15292" width="43.42578125" style="1" customWidth="1"/>
    <col min="15293" max="15293" width="22.42578125" style="1" customWidth="1"/>
    <col min="15294" max="15294" width="9.140625" style="1"/>
    <col min="15295" max="15295" width="13.85546875" style="1" bestFit="1" customWidth="1"/>
    <col min="15296" max="15544" width="9.140625" style="1"/>
    <col min="15545" max="15545" width="1.42578125" style="1" customWidth="1"/>
    <col min="15546" max="15546" width="2.140625" style="1" customWidth="1"/>
    <col min="15547" max="15547" width="16.85546875" style="1" customWidth="1"/>
    <col min="15548" max="15548" width="43.42578125" style="1" customWidth="1"/>
    <col min="15549" max="15549" width="22.42578125" style="1" customWidth="1"/>
    <col min="15550" max="15550" width="9.140625" style="1"/>
    <col min="15551" max="15551" width="13.85546875" style="1" bestFit="1" customWidth="1"/>
    <col min="15552" max="15800" width="9.140625" style="1"/>
    <col min="15801" max="15801" width="1.42578125" style="1" customWidth="1"/>
    <col min="15802" max="15802" width="2.140625" style="1" customWidth="1"/>
    <col min="15803" max="15803" width="16.85546875" style="1" customWidth="1"/>
    <col min="15804" max="15804" width="43.42578125" style="1" customWidth="1"/>
    <col min="15805" max="15805" width="22.42578125" style="1" customWidth="1"/>
    <col min="15806" max="15806" width="9.140625" style="1"/>
    <col min="15807" max="15807" width="13.85546875" style="1" bestFit="1" customWidth="1"/>
    <col min="15808" max="16056" width="9.140625" style="1"/>
    <col min="16057" max="16057" width="1.42578125" style="1" customWidth="1"/>
    <col min="16058" max="16058" width="2.140625" style="1" customWidth="1"/>
    <col min="16059" max="16059" width="16.85546875" style="1" customWidth="1"/>
    <col min="16060" max="16060" width="43.42578125" style="1" customWidth="1"/>
    <col min="16061" max="16061" width="22.42578125" style="1" customWidth="1"/>
    <col min="16062" max="16062" width="9.140625" style="1"/>
    <col min="16063" max="16063" width="13.85546875" style="1" bestFit="1" customWidth="1"/>
    <col min="16064" max="16384" width="9.140625" style="1"/>
  </cols>
  <sheetData>
    <row r="2" spans="1:3">
      <c r="C2" s="2" t="s">
        <v>0</v>
      </c>
    </row>
    <row r="3" spans="1:3">
      <c r="A3" s="2"/>
      <c r="B3" s="3"/>
      <c r="C3" s="3"/>
    </row>
    <row r="4" spans="1:3">
      <c r="B4" s="249" t="s">
        <v>1</v>
      </c>
      <c r="C4" s="249"/>
    </row>
    <row r="5" spans="1:3">
      <c r="A5" s="2"/>
      <c r="B5" s="2"/>
      <c r="C5" s="2"/>
    </row>
    <row r="6" spans="1:3">
      <c r="C6" s="4" t="s">
        <v>2</v>
      </c>
    </row>
    <row r="8" spans="1:3">
      <c r="B8" s="250" t="s">
        <v>3</v>
      </c>
      <c r="C8" s="250"/>
    </row>
    <row r="11" spans="1:3">
      <c r="B11" s="2" t="s">
        <v>4</v>
      </c>
    </row>
    <row r="12" spans="1:3">
      <c r="B12" s="68" t="s">
        <v>17</v>
      </c>
    </row>
    <row r="13" spans="1:3">
      <c r="A13" s="4" t="s">
        <v>5</v>
      </c>
      <c r="B13" s="258" t="str">
        <f>'Kopt a+c+n'!B13</f>
        <v>Daudzdzīvokļu dzīvojamā ēka</v>
      </c>
      <c r="C13" s="258"/>
    </row>
    <row r="14" spans="1:3">
      <c r="A14" s="4" t="s">
        <v>6</v>
      </c>
      <c r="B14" s="259" t="str">
        <f>'Kopt a+c+n'!B14</f>
        <v>Daudzdzīvokļu dzīvojamās ēkas energoefektivitātes paaugstināšana</v>
      </c>
      <c r="C14" s="259"/>
    </row>
    <row r="15" spans="1:3">
      <c r="A15" s="4" t="s">
        <v>7</v>
      </c>
      <c r="B15" s="259" t="str">
        <f>'Kopt a+c+n'!B15</f>
        <v>Zemgales iela 23, Olaine, Olaines nov., LV-2114</v>
      </c>
      <c r="C15" s="259"/>
    </row>
    <row r="16" spans="1:3">
      <c r="A16" s="4" t="s">
        <v>8</v>
      </c>
      <c r="B16" s="259" t="str">
        <f>'Kopt a+c+n'!B16</f>
        <v>Iepirkums Nr. AS OŪS 2023/14_E</v>
      </c>
      <c r="C16" s="259"/>
    </row>
    <row r="17" spans="1:3" ht="12" thickBot="1"/>
    <row r="18" spans="1:3">
      <c r="A18" s="5" t="s">
        <v>9</v>
      </c>
      <c r="B18" s="6" t="s">
        <v>10</v>
      </c>
      <c r="C18" s="7" t="s">
        <v>11</v>
      </c>
    </row>
    <row r="19" spans="1:3">
      <c r="A19" s="64">
        <f>'Kopt a+c+n'!A19</f>
        <v>1</v>
      </c>
      <c r="B19" s="99" t="str">
        <f>'Kopt a+c+n'!B19</f>
        <v>Kopsavilkums</v>
      </c>
      <c r="C19" s="100">
        <f>'Kops a'!E30</f>
        <v>0</v>
      </c>
    </row>
    <row r="20" spans="1:3">
      <c r="A20" s="11"/>
      <c r="B20" s="12"/>
      <c r="C20" s="95"/>
    </row>
    <row r="21" spans="1:3">
      <c r="A21" s="8"/>
      <c r="B21" s="9"/>
      <c r="C21" s="95"/>
    </row>
    <row r="22" spans="1:3">
      <c r="A22" s="8"/>
      <c r="B22" s="9"/>
      <c r="C22" s="95"/>
    </row>
    <row r="23" spans="1:3">
      <c r="A23" s="8"/>
      <c r="B23" s="9"/>
      <c r="C23" s="95"/>
    </row>
    <row r="24" spans="1:3">
      <c r="A24" s="8"/>
      <c r="B24" s="9"/>
      <c r="C24" s="95"/>
    </row>
    <row r="25" spans="1:3" ht="12" thickBot="1">
      <c r="A25" s="53"/>
      <c r="B25" s="54"/>
      <c r="C25" s="96"/>
    </row>
    <row r="26" spans="1:3" ht="12" thickBot="1">
      <c r="A26" s="14"/>
      <c r="B26" s="15" t="s">
        <v>12</v>
      </c>
      <c r="C26" s="101">
        <f>SUM(C19:C25)</f>
        <v>0</v>
      </c>
    </row>
    <row r="27" spans="1:3" ht="12" thickBot="1">
      <c r="B27" s="17"/>
      <c r="C27" s="97"/>
    </row>
    <row r="28" spans="1:3" ht="12" thickBot="1">
      <c r="A28" s="251" t="s">
        <v>13</v>
      </c>
      <c r="B28" s="252"/>
      <c r="C28" s="102">
        <f>ROUND(C26*21%,2)</f>
        <v>0</v>
      </c>
    </row>
    <row r="31" spans="1:3">
      <c r="A31" s="1" t="s">
        <v>14</v>
      </c>
      <c r="B31" s="257">
        <f>'Kopt a+c+n'!B30:C30</f>
        <v>0</v>
      </c>
      <c r="C31" s="257"/>
    </row>
    <row r="32" spans="1:3">
      <c r="B32" s="248" t="s">
        <v>15</v>
      </c>
      <c r="C32" s="248"/>
    </row>
    <row r="34" spans="1:3">
      <c r="A34" s="1" t="s">
        <v>16</v>
      </c>
      <c r="B34" s="94">
        <f>'Kopt a+c+n'!B33</f>
        <v>0</v>
      </c>
      <c r="C34" s="20"/>
    </row>
    <row r="35" spans="1:3">
      <c r="A35" s="20"/>
      <c r="B35" s="98"/>
      <c r="C35" s="20"/>
    </row>
    <row r="36" spans="1:3">
      <c r="A36" s="1" t="str">
        <f>'Kopt a+c+n'!A35</f>
        <v>Tāme sastādīta 202_. gada __. 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345" priority="4" operator="equal">
      <formula>"Tāme sastādīta 20__. gada __. _________"</formula>
    </cfRule>
  </conditionalFormatting>
  <conditionalFormatting sqref="B34">
    <cfRule type="cellIs" dxfId="344" priority="2" operator="equal">
      <formula>0</formula>
    </cfRule>
  </conditionalFormatting>
  <conditionalFormatting sqref="B13:C16 A19:C19 C26 C28 B31:C31 B34">
    <cfRule type="cellIs" dxfId="343" priority="1" operator="equal">
      <formula>0</formula>
    </cfRule>
  </conditionalFormatting>
  <conditionalFormatting sqref="B31:C31">
    <cfRule type="cellIs" dxfId="342" priority="3" operator="equal">
      <formula>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C31BE-B09E-4F5D-8866-11932C7D3B15}">
  <sheetPr codeName="Sheet15">
    <tabColor rgb="FFFFFF00"/>
  </sheetPr>
  <dimension ref="A1:P41"/>
  <sheetViews>
    <sheetView topLeftCell="A8" workbookViewId="0">
      <selection activeCell="J25" sqref="J25"/>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'3a+c+n'!D1</f>
        <v>3</v>
      </c>
      <c r="E1" s="26"/>
      <c r="F1" s="26"/>
      <c r="G1" s="26"/>
      <c r="H1" s="26"/>
      <c r="I1" s="26"/>
      <c r="J1" s="26"/>
      <c r="N1" s="30"/>
      <c r="O1" s="31"/>
      <c r="P1" s="32"/>
    </row>
    <row r="2" spans="1:16">
      <c r="A2" s="33"/>
      <c r="B2" s="33"/>
      <c r="C2" s="316" t="str">
        <f>'3a+c+n'!C2:I2</f>
        <v>Fasādes</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P29</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izmaksas",IF('3a+c+n'!$Q14="N",'3a+c+n'!B14,0))</f>
        <v>0</v>
      </c>
      <c r="C14" s="27">
        <f>IF($C$4="Neattiecināmās izmaksas",IF('3a+c+n'!$Q14="N",'3a+c+n'!C14,0))</f>
        <v>0</v>
      </c>
      <c r="D14" s="27">
        <f>IF($C$4="Neattiecināmās izmaksas",IF('3a+c+n'!$Q14="N",'3a+c+n'!D14,0))</f>
        <v>0</v>
      </c>
      <c r="E14" s="57"/>
      <c r="F14" s="79"/>
      <c r="G14" s="27">
        <f>IF($C$4="Neattiecināmās izmaksas",IF('3a+c+n'!$Q14="N",'3a+c+n'!G14,0))</f>
        <v>0</v>
      </c>
      <c r="H14" s="27">
        <f>IF($C$4="Neattiecināmās izmaksas",IF('3a+c+n'!$Q14="N",'3a+c+n'!H14,0))</f>
        <v>0</v>
      </c>
      <c r="I14" s="27"/>
      <c r="J14" s="27"/>
      <c r="K14" s="57">
        <f>IF($C$4="Neattiecināmās izmaksas",IF('3a+c+n'!$Q14="N",'3a+c+n'!K14,0))</f>
        <v>0</v>
      </c>
      <c r="L14" s="108">
        <f>IF($C$4="Neattiecināmās izmaksas",IF('3a+c+n'!$Q14="N",'3a+c+n'!L14,0))</f>
        <v>0</v>
      </c>
      <c r="M14" s="27">
        <f>IF($C$4="Neattiecināmās izmaksas",IF('3a+c+n'!$Q14="N",'3a+c+n'!M14,0))</f>
        <v>0</v>
      </c>
      <c r="N14" s="27">
        <f>IF($C$4="Neattiecināmās izmaksas",IF('3a+c+n'!$Q14="N",'3a+c+n'!N14,0))</f>
        <v>0</v>
      </c>
      <c r="O14" s="27">
        <f>IF($C$4="Neattiecināmās izmaksas",IF('3a+c+n'!$Q14="N",'3a+c+n'!O14,0))</f>
        <v>0</v>
      </c>
      <c r="P14" s="57">
        <f>IF($C$4="Neattiecināmās izmaksas",IF('3a+c+n'!$Q14="N",'3a+c+n'!P14,0))</f>
        <v>0</v>
      </c>
    </row>
    <row r="15" spans="1:16">
      <c r="A15" s="64">
        <f>IF(P15=0,0,IF(COUNTBLANK(P15)=1,0,COUNTA($P$14:P15)))</f>
        <v>0</v>
      </c>
      <c r="B15" s="28">
        <f>IF($C$4="Neattiecināmās izmaksas",IF('3a+c+n'!$Q15="N",'3a+c+n'!B15,0))</f>
        <v>0</v>
      </c>
      <c r="C15" s="28">
        <f>IF($C$4="Neattiecināmās izmaksas",IF('3a+c+n'!$Q15="N",'3a+c+n'!C15,0))</f>
        <v>0</v>
      </c>
      <c r="D15" s="28">
        <f>IF($C$4="Neattiecināmās izmaksas",IF('3a+c+n'!$Q15="N",'3a+c+n'!D15,0))</f>
        <v>0</v>
      </c>
      <c r="E15" s="59"/>
      <c r="F15" s="81"/>
      <c r="G15" s="28"/>
      <c r="H15" s="28">
        <f>IF($C$4="Neattiecināmās izmaksas",IF('3a+c+n'!$Q15="N",'3a+c+n'!H15,0))</f>
        <v>0</v>
      </c>
      <c r="I15" s="28"/>
      <c r="J15" s="28"/>
      <c r="K15" s="59">
        <f>IF($C$4="Neattiecināmās izmaksas",IF('3a+c+n'!$Q15="N",'3a+c+n'!K15,0))</f>
        <v>0</v>
      </c>
      <c r="L15" s="109">
        <f>IF($C$4="Neattiecināmās izmaksas",IF('3a+c+n'!$Q15="N",'3a+c+n'!L15,0))</f>
        <v>0</v>
      </c>
      <c r="M15" s="28">
        <f>IF($C$4="Neattiecināmās izmaksas",IF('3a+c+n'!$Q15="N",'3a+c+n'!M15,0))</f>
        <v>0</v>
      </c>
      <c r="N15" s="28">
        <f>IF($C$4="Neattiecināmās izmaksas",IF('3a+c+n'!$Q15="N",'3a+c+n'!N15,0))</f>
        <v>0</v>
      </c>
      <c r="O15" s="28">
        <f>IF($C$4="Neattiecināmās izmaksas",IF('3a+c+n'!$Q15="N",'3a+c+n'!O15,0))</f>
        <v>0</v>
      </c>
      <c r="P15" s="59">
        <f>IF($C$4="Neattiecināmās izmaksas",IF('3a+c+n'!$Q15="N",'3a+c+n'!P15,0))</f>
        <v>0</v>
      </c>
    </row>
    <row r="16" spans="1:16">
      <c r="A16" s="64">
        <f>IF(P16=0,0,IF(COUNTBLANK(P16)=1,0,COUNTA($P$14:P16)))</f>
        <v>0</v>
      </c>
      <c r="B16" s="28">
        <f>IF($C$4="Neattiecināmās izmaksas",IF('3a+c+n'!$Q16="N",'3a+c+n'!B16,0))</f>
        <v>0</v>
      </c>
      <c r="C16" s="28">
        <f>IF($C$4="Neattiecināmās izmaksas",IF('3a+c+n'!$Q16="N",'3a+c+n'!C16,0))</f>
        <v>0</v>
      </c>
      <c r="D16" s="28">
        <f>IF($C$4="Neattiecināmās izmaksas",IF('3a+c+n'!$Q16="N",'3a+c+n'!D16,0))</f>
        <v>0</v>
      </c>
      <c r="E16" s="59"/>
      <c r="F16" s="81"/>
      <c r="G16" s="28"/>
      <c r="H16" s="28">
        <f>IF($C$4="Neattiecināmās izmaksas",IF('3a+c+n'!$Q16="N",'3a+c+n'!H16,0))</f>
        <v>0</v>
      </c>
      <c r="I16" s="28"/>
      <c r="J16" s="28"/>
      <c r="K16" s="59">
        <f>IF($C$4="Neattiecināmās izmaksas",IF('3a+c+n'!$Q16="N",'3a+c+n'!K16,0))</f>
        <v>0</v>
      </c>
      <c r="L16" s="109">
        <f>IF($C$4="Neattiecināmās izmaksas",IF('3a+c+n'!$Q16="N",'3a+c+n'!L16,0))</f>
        <v>0</v>
      </c>
      <c r="M16" s="28">
        <f>IF($C$4="Neattiecināmās izmaksas",IF('3a+c+n'!$Q16="N",'3a+c+n'!M16,0))</f>
        <v>0</v>
      </c>
      <c r="N16" s="28">
        <f>IF($C$4="Neattiecināmās izmaksas",IF('3a+c+n'!$Q16="N",'3a+c+n'!N16,0))</f>
        <v>0</v>
      </c>
      <c r="O16" s="28">
        <f>IF($C$4="Neattiecināmās izmaksas",IF('3a+c+n'!$Q16="N",'3a+c+n'!O16,0))</f>
        <v>0</v>
      </c>
      <c r="P16" s="59">
        <f>IF($C$4="Neattiecināmās izmaksas",IF('3a+c+n'!$Q16="N",'3a+c+n'!P16,0))</f>
        <v>0</v>
      </c>
    </row>
    <row r="17" spans="1:16">
      <c r="A17" s="64">
        <f>IF(P17=0,0,IF(COUNTBLANK(P17)=1,0,COUNTA($P$14:P17)))</f>
        <v>0</v>
      </c>
      <c r="B17" s="28">
        <f>IF($C$4="Neattiecināmās izmaksas",IF('3a+c+n'!$Q17="N",'3a+c+n'!B17,0))</f>
        <v>0</v>
      </c>
      <c r="C17" s="28">
        <f>IF($C$4="Neattiecināmās izmaksas",IF('3a+c+n'!$Q17="N",'3a+c+n'!C17,0))</f>
        <v>0</v>
      </c>
      <c r="D17" s="28">
        <f>IF($C$4="Neattiecināmās izmaksas",IF('3a+c+n'!$Q17="N",'3a+c+n'!D17,0))</f>
        <v>0</v>
      </c>
      <c r="E17" s="59"/>
      <c r="F17" s="81"/>
      <c r="G17" s="28"/>
      <c r="H17" s="28">
        <f>IF($C$4="Neattiecināmās izmaksas",IF('3a+c+n'!$Q17="N",'3a+c+n'!H17,0))</f>
        <v>0</v>
      </c>
      <c r="I17" s="28"/>
      <c r="J17" s="28"/>
      <c r="K17" s="59">
        <f>IF($C$4="Neattiecināmās izmaksas",IF('3a+c+n'!$Q17="N",'3a+c+n'!K17,0))</f>
        <v>0</v>
      </c>
      <c r="L17" s="109">
        <f>IF($C$4="Neattiecināmās izmaksas",IF('3a+c+n'!$Q17="N",'3a+c+n'!L17,0))</f>
        <v>0</v>
      </c>
      <c r="M17" s="28">
        <f>IF($C$4="Neattiecināmās izmaksas",IF('3a+c+n'!$Q17="N",'3a+c+n'!M17,0))</f>
        <v>0</v>
      </c>
      <c r="N17" s="28">
        <f>IF($C$4="Neattiecināmās izmaksas",IF('3a+c+n'!$Q17="N",'3a+c+n'!N17,0))</f>
        <v>0</v>
      </c>
      <c r="O17" s="28">
        <f>IF($C$4="Neattiecināmās izmaksas",IF('3a+c+n'!$Q17="N",'3a+c+n'!O17,0))</f>
        <v>0</v>
      </c>
      <c r="P17" s="59">
        <f>IF($C$4="Neattiecināmās izmaksas",IF('3a+c+n'!$Q17="N",'3a+c+n'!P17,0))</f>
        <v>0</v>
      </c>
    </row>
    <row r="18" spans="1:16">
      <c r="A18" s="64">
        <f>IF(P18=0,0,IF(COUNTBLANK(P18)=1,0,COUNTA($P$14:P18)))</f>
        <v>0</v>
      </c>
      <c r="B18" s="28">
        <f>IF($C$4="Neattiecināmās izmaksas",IF('3a+c+n'!$Q18="N",'3a+c+n'!B18,0))</f>
        <v>0</v>
      </c>
      <c r="C18" s="28">
        <f>IF($C$4="Neattiecināmās izmaksas",IF('3a+c+n'!$Q18="N",'3a+c+n'!C18,0))</f>
        <v>0</v>
      </c>
      <c r="D18" s="28">
        <f>IF($C$4="Neattiecināmās izmaksas",IF('3a+c+n'!$Q18="N",'3a+c+n'!D18,0))</f>
        <v>0</v>
      </c>
      <c r="E18" s="59"/>
      <c r="F18" s="81"/>
      <c r="G18" s="28"/>
      <c r="H18" s="28">
        <f>IF($C$4="Neattiecināmās izmaksas",IF('3a+c+n'!$Q18="N",'3a+c+n'!H18,0))</f>
        <v>0</v>
      </c>
      <c r="I18" s="28"/>
      <c r="J18" s="28"/>
      <c r="K18" s="59">
        <f>IF($C$4="Neattiecināmās izmaksas",IF('3a+c+n'!$Q18="N",'3a+c+n'!K18,0))</f>
        <v>0</v>
      </c>
      <c r="L18" s="109">
        <f>IF($C$4="Neattiecināmās izmaksas",IF('3a+c+n'!$Q18="N",'3a+c+n'!L18,0))</f>
        <v>0</v>
      </c>
      <c r="M18" s="28">
        <f>IF($C$4="Neattiecināmās izmaksas",IF('3a+c+n'!$Q18="N",'3a+c+n'!M18,0))</f>
        <v>0</v>
      </c>
      <c r="N18" s="28">
        <f>IF($C$4="Neattiecināmās izmaksas",IF('3a+c+n'!$Q18="N",'3a+c+n'!N18,0))</f>
        <v>0</v>
      </c>
      <c r="O18" s="28">
        <f>IF($C$4="Neattiecināmās izmaksas",IF('3a+c+n'!$Q18="N",'3a+c+n'!O18,0))</f>
        <v>0</v>
      </c>
      <c r="P18" s="59">
        <f>IF($C$4="Neattiecināmās izmaksas",IF('3a+c+n'!$Q18="N",'3a+c+n'!P18,0))</f>
        <v>0</v>
      </c>
    </row>
    <row r="19" spans="1:16">
      <c r="A19" s="64">
        <f>IF(P19=0,0,IF(COUNTBLANK(P19)=1,0,COUNTA($P$14:P19)))</f>
        <v>0</v>
      </c>
      <c r="B19" s="28">
        <f>IF($C$4="Neattiecināmās izmaksas",IF('3a+c+n'!$Q20="N",'3a+c+n'!B20,0))</f>
        <v>0</v>
      </c>
      <c r="C19" s="28">
        <f>IF($C$4="Neattiecināmās izmaksas",IF('3a+c+n'!$Q20="N",'3a+c+n'!C20,0))</f>
        <v>0</v>
      </c>
      <c r="D19" s="28">
        <f>IF($C$4="Neattiecināmās izmaksas",IF('3a+c+n'!$Q20="N",'3a+c+n'!D20,0))</f>
        <v>0</v>
      </c>
      <c r="E19" s="59"/>
      <c r="F19" s="81"/>
      <c r="G19" s="28"/>
      <c r="H19" s="28">
        <f>IF($C$4="Neattiecināmās izmaksas",IF('3a+c+n'!$Q20="N",'3a+c+n'!H20,0))</f>
        <v>0</v>
      </c>
      <c r="I19" s="28"/>
      <c r="J19" s="28"/>
      <c r="K19" s="59">
        <f>IF($C$4="Neattiecināmās izmaksas",IF('3a+c+n'!$Q20="N",'3a+c+n'!K20,0))</f>
        <v>0</v>
      </c>
      <c r="L19" s="109">
        <f>IF($C$4="Neattiecināmās izmaksas",IF('3a+c+n'!$Q20="N",'3a+c+n'!L20,0))</f>
        <v>0</v>
      </c>
      <c r="M19" s="28">
        <f>IF($C$4="Neattiecināmās izmaksas",IF('3a+c+n'!$Q20="N",'3a+c+n'!M20,0))</f>
        <v>0</v>
      </c>
      <c r="N19" s="28">
        <f>IF($C$4="Neattiecināmās izmaksas",IF('3a+c+n'!$Q20="N",'3a+c+n'!N20,0))</f>
        <v>0</v>
      </c>
      <c r="O19" s="28">
        <f>IF($C$4="Neattiecināmās izmaksas",IF('3a+c+n'!$Q20="N",'3a+c+n'!O20,0))</f>
        <v>0</v>
      </c>
      <c r="P19" s="59">
        <f>IF($C$4="Neattiecināmās izmaksas",IF('3a+c+n'!$Q20="N",'3a+c+n'!P20,0))</f>
        <v>0</v>
      </c>
    </row>
    <row r="20" spans="1:16">
      <c r="A20" s="64">
        <f>IF(P20=0,0,IF(COUNTBLANK(P20)=1,0,COUNTA($P$14:P20)))</f>
        <v>0</v>
      </c>
      <c r="B20" s="28">
        <f>IF($C$4="Neattiecināmās izmaksas",IF('3a+c+n'!$Q21="N",'3a+c+n'!B21,0))</f>
        <v>0</v>
      </c>
      <c r="C20" s="28">
        <f>IF($C$4="Neattiecināmās izmaksas",IF('3a+c+n'!$Q21="N",'3a+c+n'!C21,0))</f>
        <v>0</v>
      </c>
      <c r="D20" s="28">
        <f>IF($C$4="Neattiecināmās izmaksas",IF('3a+c+n'!$Q21="N",'3a+c+n'!D21,0))</f>
        <v>0</v>
      </c>
      <c r="E20" s="59"/>
      <c r="F20" s="81"/>
      <c r="G20" s="28"/>
      <c r="H20" s="28">
        <f>IF($C$4="Neattiecināmās izmaksas",IF('3a+c+n'!$Q21="N",'3a+c+n'!H21,0))</f>
        <v>0</v>
      </c>
      <c r="I20" s="28"/>
      <c r="J20" s="28"/>
      <c r="K20" s="59">
        <f>IF($C$4="Neattiecināmās izmaksas",IF('3a+c+n'!$Q21="N",'3a+c+n'!K21,0))</f>
        <v>0</v>
      </c>
      <c r="L20" s="109">
        <f>IF($C$4="Neattiecināmās izmaksas",IF('3a+c+n'!$Q21="N",'3a+c+n'!L21,0))</f>
        <v>0</v>
      </c>
      <c r="M20" s="28">
        <f>IF($C$4="Neattiecināmās izmaksas",IF('3a+c+n'!$Q21="N",'3a+c+n'!M21,0))</f>
        <v>0</v>
      </c>
      <c r="N20" s="28">
        <f>IF($C$4="Neattiecināmās izmaksas",IF('3a+c+n'!$Q21="N",'3a+c+n'!N21,0))</f>
        <v>0</v>
      </c>
      <c r="O20" s="28">
        <f>IF($C$4="Neattiecināmās izmaksas",IF('3a+c+n'!$Q21="N",'3a+c+n'!O21,0))</f>
        <v>0</v>
      </c>
      <c r="P20" s="59">
        <f>IF($C$4="Neattiecināmās izmaksas",IF('3a+c+n'!$Q21="N",'3a+c+n'!P21,0))</f>
        <v>0</v>
      </c>
    </row>
    <row r="21" spans="1:16">
      <c r="A21" s="64">
        <f>IF(P21=0,0,IF(COUNTBLANK(P21)=1,0,COUNTA($P$14:P21)))</f>
        <v>0</v>
      </c>
      <c r="B21" s="28">
        <f>IF($C$4="Neattiecināmās izmaksas",IF('3a+c+n'!$Q22="N",'3a+c+n'!B22,0))</f>
        <v>0</v>
      </c>
      <c r="C21" s="28">
        <f>IF($C$4="Neattiecināmās izmaksas",IF('3a+c+n'!$Q22="N",'3a+c+n'!C22,0))</f>
        <v>0</v>
      </c>
      <c r="D21" s="28">
        <f>IF($C$4="Neattiecināmās izmaksas",IF('3a+c+n'!$Q22="N",'3a+c+n'!D22,0))</f>
        <v>0</v>
      </c>
      <c r="E21" s="59"/>
      <c r="F21" s="81"/>
      <c r="G21" s="28"/>
      <c r="H21" s="28">
        <f>IF($C$4="Neattiecināmās izmaksas",IF('3a+c+n'!$Q22="N",'3a+c+n'!H22,0))</f>
        <v>0</v>
      </c>
      <c r="I21" s="28"/>
      <c r="J21" s="28"/>
      <c r="K21" s="59">
        <f>IF($C$4="Neattiecināmās izmaksas",IF('3a+c+n'!$Q22="N",'3a+c+n'!K22,0))</f>
        <v>0</v>
      </c>
      <c r="L21" s="109">
        <f>IF($C$4="Neattiecināmās izmaksas",IF('3a+c+n'!$Q22="N",'3a+c+n'!L22,0))</f>
        <v>0</v>
      </c>
      <c r="M21" s="28">
        <f>IF($C$4="Neattiecināmās izmaksas",IF('3a+c+n'!$Q22="N",'3a+c+n'!M22,0))</f>
        <v>0</v>
      </c>
      <c r="N21" s="28">
        <f>IF($C$4="Neattiecināmās izmaksas",IF('3a+c+n'!$Q22="N",'3a+c+n'!N22,0))</f>
        <v>0</v>
      </c>
      <c r="O21" s="28">
        <f>IF($C$4="Neattiecināmās izmaksas",IF('3a+c+n'!$Q22="N",'3a+c+n'!O22,0))</f>
        <v>0</v>
      </c>
      <c r="P21" s="59">
        <f>IF($C$4="Neattiecināmās izmaksas",IF('3a+c+n'!$Q22="N",'3a+c+n'!P22,0))</f>
        <v>0</v>
      </c>
    </row>
    <row r="22" spans="1:16">
      <c r="A22" s="64">
        <f>IF(P22=0,0,IF(COUNTBLANK(P22)=1,0,COUNTA($P$14:P22)))</f>
        <v>0</v>
      </c>
      <c r="B22" s="28">
        <f>IF($C$4="Neattiecināmās izmaksas",IF('3a+c+n'!$Q107="N",'3a+c+n'!B107,0))</f>
        <v>0</v>
      </c>
      <c r="C22" s="28">
        <f>IF($C$4="Neattiecināmās izmaksas",IF('3a+c+n'!$Q107="N",'3a+c+n'!C107,0))</f>
        <v>0</v>
      </c>
      <c r="D22" s="28">
        <f>IF($C$4="Neattiecināmās izmaksas",IF('3a+c+n'!$Q107="N",'3a+c+n'!D107,0))</f>
        <v>0</v>
      </c>
      <c r="E22" s="59"/>
      <c r="F22" s="81"/>
      <c r="G22" s="28"/>
      <c r="H22" s="28">
        <f>IF($C$4="Neattiecināmās izmaksas",IF('3a+c+n'!$Q107="N",'3a+c+n'!H107,0))</f>
        <v>0</v>
      </c>
      <c r="I22" s="28"/>
      <c r="J22" s="28"/>
      <c r="K22" s="59">
        <f>IF($C$4="Neattiecināmās izmaksas",IF('3a+c+n'!$Q107="N",'3a+c+n'!K107,0))</f>
        <v>0</v>
      </c>
      <c r="L22" s="109">
        <f>IF($C$4="Neattiecināmās izmaksas",IF('3a+c+n'!$Q107="N",'3a+c+n'!L107,0))</f>
        <v>0</v>
      </c>
      <c r="M22" s="28">
        <f>IF($C$4="Neattiecināmās izmaksas",IF('3a+c+n'!$Q107="N",'3a+c+n'!M107,0))</f>
        <v>0</v>
      </c>
      <c r="N22" s="28">
        <f>IF($C$4="Neattiecināmās izmaksas",IF('3a+c+n'!$Q107="N",'3a+c+n'!N107,0))</f>
        <v>0</v>
      </c>
      <c r="O22" s="28">
        <f>IF($C$4="Neattiecināmās izmaksas",IF('3a+c+n'!$Q107="N",'3a+c+n'!O107,0))</f>
        <v>0</v>
      </c>
      <c r="P22" s="59">
        <f>IF($C$4="Neattiecināmās izmaksas",IF('3a+c+n'!$Q107="N",'3a+c+n'!P107,0))</f>
        <v>0</v>
      </c>
    </row>
    <row r="23" spans="1:16">
      <c r="A23" s="64">
        <f>IF(P23=0,0,IF(COUNTBLANK(P23)=1,0,COUNTA($P$14:P23)))</f>
        <v>0</v>
      </c>
      <c r="B23" s="28">
        <f>IF($C$4="Neattiecināmās izmaksas",IF('3a+c+n'!$Q108="N",'3a+c+n'!B108,0))</f>
        <v>0</v>
      </c>
      <c r="C23" s="28">
        <f>IF($C$4="Neattiecināmās izmaksas",IF('3a+c+n'!$Q108="N",'3a+c+n'!C108,0))</f>
        <v>0</v>
      </c>
      <c r="D23" s="28">
        <f>IF($C$4="Neattiecināmās izmaksas",IF('3a+c+n'!$Q108="N",'3a+c+n'!D108,0))</f>
        <v>0</v>
      </c>
      <c r="E23" s="59"/>
      <c r="F23" s="81"/>
      <c r="G23" s="28"/>
      <c r="H23" s="28">
        <f>IF($C$4="Neattiecināmās izmaksas",IF('3a+c+n'!$Q108="N",'3a+c+n'!H108,0))</f>
        <v>0</v>
      </c>
      <c r="I23" s="28"/>
      <c r="J23" s="28"/>
      <c r="K23" s="59">
        <f>IF($C$4="Neattiecināmās izmaksas",IF('3a+c+n'!$Q108="N",'3a+c+n'!K108,0))</f>
        <v>0</v>
      </c>
      <c r="L23" s="109">
        <f>IF($C$4="Neattiecināmās izmaksas",IF('3a+c+n'!$Q108="N",'3a+c+n'!L108,0))</f>
        <v>0</v>
      </c>
      <c r="M23" s="28">
        <f>IF($C$4="Neattiecināmās izmaksas",IF('3a+c+n'!$Q108="N",'3a+c+n'!M108,0))</f>
        <v>0</v>
      </c>
      <c r="N23" s="28">
        <f>IF($C$4="Neattiecināmās izmaksas",IF('3a+c+n'!$Q108="N",'3a+c+n'!N108,0))</f>
        <v>0</v>
      </c>
      <c r="O23" s="28">
        <f>IF($C$4="Neattiecināmās izmaksas",IF('3a+c+n'!$Q108="N",'3a+c+n'!O108,0))</f>
        <v>0</v>
      </c>
      <c r="P23" s="59">
        <f>IF($C$4="Neattiecināmās izmaksas",IF('3a+c+n'!$Q108="N",'3a+c+n'!P108,0))</f>
        <v>0</v>
      </c>
    </row>
    <row r="24" spans="1:16">
      <c r="A24" s="64">
        <f>IF(P24=0,0,IF(COUNTBLANK(P24)=1,0,COUNTA($P$14:P24)))</f>
        <v>0</v>
      </c>
      <c r="B24" s="28">
        <f>IF($C$4="Neattiecināmās izmaksas",IF('3a+c+n'!$Q109="N",'3a+c+n'!B109,0))</f>
        <v>0</v>
      </c>
      <c r="C24" s="28">
        <f>IF($C$4="Neattiecināmās izmaksas",IF('3a+c+n'!$Q109="N",'3a+c+n'!C109,0))</f>
        <v>0</v>
      </c>
      <c r="D24" s="28">
        <f>IF($C$4="Neattiecināmās izmaksas",IF('3a+c+n'!$Q109="N",'3a+c+n'!D109,0))</f>
        <v>0</v>
      </c>
      <c r="E24" s="59"/>
      <c r="F24" s="81"/>
      <c r="G24" s="28"/>
      <c r="H24" s="28">
        <f>IF($C$4="Neattiecināmās izmaksas",IF('3a+c+n'!$Q109="N",'3a+c+n'!H109,0))</f>
        <v>0</v>
      </c>
      <c r="I24" s="28"/>
      <c r="J24" s="28"/>
      <c r="K24" s="59">
        <f>IF($C$4="Neattiecināmās izmaksas",IF('3a+c+n'!$Q109="N",'3a+c+n'!K109,0))</f>
        <v>0</v>
      </c>
      <c r="L24" s="109">
        <f>IF($C$4="Neattiecināmās izmaksas",IF('3a+c+n'!$Q109="N",'3a+c+n'!L109,0))</f>
        <v>0</v>
      </c>
      <c r="M24" s="28">
        <f>IF($C$4="Neattiecināmās izmaksas",IF('3a+c+n'!$Q109="N",'3a+c+n'!M109,0))</f>
        <v>0</v>
      </c>
      <c r="N24" s="28">
        <f>IF($C$4="Neattiecināmās izmaksas",IF('3a+c+n'!$Q109="N",'3a+c+n'!N109,0))</f>
        <v>0</v>
      </c>
      <c r="O24" s="28">
        <f>IF($C$4="Neattiecināmās izmaksas",IF('3a+c+n'!$Q109="N",'3a+c+n'!O109,0))</f>
        <v>0</v>
      </c>
      <c r="P24" s="59">
        <f>IF($C$4="Neattiecināmās izmaksas",IF('3a+c+n'!$Q109="N",'3a+c+n'!P109,0))</f>
        <v>0</v>
      </c>
    </row>
    <row r="25" spans="1:16">
      <c r="A25" s="64">
        <f>IF(P25=0,0,IF(COUNTBLANK(P25)=1,0,COUNTA($P$14:P25)))</f>
        <v>0</v>
      </c>
      <c r="B25" s="28">
        <f>IF($C$4="Neattiecināmās izmaksas",IF('3a+c+n'!$Q110="N",'3a+c+n'!B110,0))</f>
        <v>0</v>
      </c>
      <c r="C25" s="28">
        <f>IF($C$4="Neattiecināmās izmaksas",IF('3a+c+n'!$Q110="N",'3a+c+n'!C110,0))</f>
        <v>0</v>
      </c>
      <c r="D25" s="28">
        <f>IF($C$4="Neattiecināmās izmaksas",IF('3a+c+n'!$Q110="N",'3a+c+n'!D110,0))</f>
        <v>0</v>
      </c>
      <c r="E25" s="59"/>
      <c r="F25" s="81"/>
      <c r="G25" s="28"/>
      <c r="H25" s="28">
        <f>IF($C$4="Neattiecināmās izmaksas",IF('3a+c+n'!$Q110="N",'3a+c+n'!H110,0))</f>
        <v>0</v>
      </c>
      <c r="I25" s="28"/>
      <c r="J25" s="28"/>
      <c r="K25" s="59">
        <f>IF($C$4="Neattiecināmās izmaksas",IF('3a+c+n'!$Q110="N",'3a+c+n'!K110,0))</f>
        <v>0</v>
      </c>
      <c r="L25" s="109">
        <f>IF($C$4="Neattiecināmās izmaksas",IF('3a+c+n'!$Q110="N",'3a+c+n'!L110,0))</f>
        <v>0</v>
      </c>
      <c r="M25" s="28">
        <f>IF($C$4="Neattiecināmās izmaksas",IF('3a+c+n'!$Q110="N",'3a+c+n'!M110,0))</f>
        <v>0</v>
      </c>
      <c r="N25" s="28">
        <f>IF($C$4="Neattiecināmās izmaksas",IF('3a+c+n'!$Q110="N",'3a+c+n'!N110,0))</f>
        <v>0</v>
      </c>
      <c r="O25" s="28">
        <f>IF($C$4="Neattiecināmās izmaksas",IF('3a+c+n'!$Q110="N",'3a+c+n'!O110,0))</f>
        <v>0</v>
      </c>
      <c r="P25" s="59">
        <f>IF($C$4="Neattiecināmās izmaksas",IF('3a+c+n'!$Q110="N",'3a+c+n'!P110,0))</f>
        <v>0</v>
      </c>
    </row>
    <row r="26" spans="1:16">
      <c r="A26" s="64">
        <f>IF(P26=0,0,IF(COUNTBLANK(P26)=1,0,COUNTA($P$14:P26)))</f>
        <v>0</v>
      </c>
      <c r="B26" s="28">
        <f>IF($C$4="Neattiecināmās izmaksas",IF('3a+c+n'!$Q112="N",'3a+c+n'!B112,0))</f>
        <v>0</v>
      </c>
      <c r="C26" s="28">
        <f>IF($C$4="Neattiecināmās izmaksas",IF('3a+c+n'!$Q112="N",'3a+c+n'!C112,0))</f>
        <v>0</v>
      </c>
      <c r="D26" s="28">
        <f>IF($C$4="Neattiecināmās izmaksas",IF('3a+c+n'!$Q112="N",'3a+c+n'!D112,0))</f>
        <v>0</v>
      </c>
      <c r="E26" s="59"/>
      <c r="F26" s="81"/>
      <c r="G26" s="28"/>
      <c r="H26" s="28">
        <f>IF($C$4="Neattiecināmās izmaksas",IF('3a+c+n'!$Q112="N",'3a+c+n'!H112,0))</f>
        <v>0</v>
      </c>
      <c r="I26" s="28"/>
      <c r="J26" s="28"/>
      <c r="K26" s="59">
        <f>IF($C$4="Neattiecināmās izmaksas",IF('3a+c+n'!$Q112="N",'3a+c+n'!K112,0))</f>
        <v>0</v>
      </c>
      <c r="L26" s="109">
        <f>IF($C$4="Neattiecināmās izmaksas",IF('3a+c+n'!$Q112="N",'3a+c+n'!L112,0))</f>
        <v>0</v>
      </c>
      <c r="M26" s="28">
        <f>IF($C$4="Neattiecināmās izmaksas",IF('3a+c+n'!$Q112="N",'3a+c+n'!M112,0))</f>
        <v>0</v>
      </c>
      <c r="N26" s="28">
        <f>IF($C$4="Neattiecināmās izmaksas",IF('3a+c+n'!$Q112="N",'3a+c+n'!N112,0))</f>
        <v>0</v>
      </c>
      <c r="O26" s="28">
        <f>IF($C$4="Neattiecināmās izmaksas",IF('3a+c+n'!$Q112="N",'3a+c+n'!O112,0))</f>
        <v>0</v>
      </c>
      <c r="P26" s="59">
        <f>IF($C$4="Neattiecināmās izmaksas",IF('3a+c+n'!$Q112="N",'3a+c+n'!P112,0))</f>
        <v>0</v>
      </c>
    </row>
    <row r="27" spans="1:16">
      <c r="A27" s="64">
        <f>IF(P27=0,0,IF(COUNTBLANK(P27)=1,0,COUNTA($P$14:P27)))</f>
        <v>0</v>
      </c>
      <c r="B27" s="28">
        <f>IF($C$4="Neattiecināmās izmaksas",IF('3a+c+n'!$Q113="N",'3a+c+n'!B113,0))</f>
        <v>0</v>
      </c>
      <c r="C27" s="28">
        <f>IF($C$4="Neattiecināmās izmaksas",IF('3a+c+n'!$Q113="N",'3a+c+n'!C113,0))</f>
        <v>0</v>
      </c>
      <c r="D27" s="28">
        <f>IF($C$4="Neattiecināmās izmaksas",IF('3a+c+n'!$Q113="N",'3a+c+n'!D113,0))</f>
        <v>0</v>
      </c>
      <c r="E27" s="59"/>
      <c r="F27" s="81"/>
      <c r="G27" s="28"/>
      <c r="H27" s="28">
        <f>IF($C$4="Neattiecināmās izmaksas",IF('3a+c+n'!$Q113="N",'3a+c+n'!H113,0))</f>
        <v>0</v>
      </c>
      <c r="I27" s="28"/>
      <c r="J27" s="28"/>
      <c r="K27" s="59">
        <f>IF($C$4="Neattiecināmās izmaksas",IF('3a+c+n'!$Q113="N",'3a+c+n'!K113,0))</f>
        <v>0</v>
      </c>
      <c r="L27" s="109">
        <f>IF($C$4="Neattiecināmās izmaksas",IF('3a+c+n'!$Q113="N",'3a+c+n'!L113,0))</f>
        <v>0</v>
      </c>
      <c r="M27" s="28">
        <f>IF($C$4="Neattiecināmās izmaksas",IF('3a+c+n'!$Q113="N",'3a+c+n'!M113,0))</f>
        <v>0</v>
      </c>
      <c r="N27" s="28">
        <f>IF($C$4="Neattiecināmās izmaksas",IF('3a+c+n'!$Q113="N",'3a+c+n'!N113,0))</f>
        <v>0</v>
      </c>
      <c r="O27" s="28">
        <f>IF($C$4="Neattiecināmās izmaksas",IF('3a+c+n'!$Q113="N",'3a+c+n'!O113,0))</f>
        <v>0</v>
      </c>
      <c r="P27" s="59">
        <f>IF($C$4="Neattiecināmās izmaksas",IF('3a+c+n'!$Q113="N",'3a+c+n'!P113,0))</f>
        <v>0</v>
      </c>
    </row>
    <row r="28" spans="1:16" ht="12" thickBot="1">
      <c r="A28" s="64">
        <f>IF(P28=0,0,IF(COUNTBLANK(P28)=1,0,COUNTA($P$14:P28)))</f>
        <v>0</v>
      </c>
      <c r="B28" s="28">
        <f>IF($C$4="Neattiecināmās izmaksas",IF('3a+c+n'!$Q114="N",'3a+c+n'!B114,0))</f>
        <v>0</v>
      </c>
      <c r="C28" s="28">
        <f>IF($C$4="Neattiecināmās izmaksas",IF('3a+c+n'!$Q114="N",'3a+c+n'!C114,0))</f>
        <v>0</v>
      </c>
      <c r="D28" s="28">
        <f>IF($C$4="Neattiecināmās izmaksas",IF('3a+c+n'!$Q114="N",'3a+c+n'!D114,0))</f>
        <v>0</v>
      </c>
      <c r="E28" s="59"/>
      <c r="F28" s="81"/>
      <c r="G28" s="28"/>
      <c r="H28" s="28">
        <f>IF($C$4="Neattiecināmās izmaksas",IF('3a+c+n'!$Q114="N",'3a+c+n'!H114,0))</f>
        <v>0</v>
      </c>
      <c r="I28" s="28"/>
      <c r="J28" s="28"/>
      <c r="K28" s="59">
        <f>IF($C$4="Neattiecināmās izmaksas",IF('3a+c+n'!$Q114="N",'3a+c+n'!K114,0))</f>
        <v>0</v>
      </c>
      <c r="L28" s="109">
        <f>IF($C$4="Neattiecināmās izmaksas",IF('3a+c+n'!$Q114="N",'3a+c+n'!L114,0))</f>
        <v>0</v>
      </c>
      <c r="M28" s="28">
        <f>IF($C$4="Neattiecināmās izmaksas",IF('3a+c+n'!$Q114="N",'3a+c+n'!M114,0))</f>
        <v>0</v>
      </c>
      <c r="N28" s="28">
        <f>IF($C$4="Neattiecināmās izmaksas",IF('3a+c+n'!$Q114="N",'3a+c+n'!N114,0))</f>
        <v>0</v>
      </c>
      <c r="O28" s="28">
        <f>IF($C$4="Neattiecināmās izmaksas",IF('3a+c+n'!$Q114="N",'3a+c+n'!O114,0))</f>
        <v>0</v>
      </c>
      <c r="P28" s="59">
        <f>IF($C$4="Neattiecināmās izmaksas",IF('3a+c+n'!$Q114="N",'3a+c+n'!P114,0))</f>
        <v>0</v>
      </c>
    </row>
    <row r="29" spans="1:16" ht="12" customHeight="1" thickBot="1">
      <c r="A29" s="325" t="s">
        <v>63</v>
      </c>
      <c r="B29" s="326"/>
      <c r="C29" s="326"/>
      <c r="D29" s="326"/>
      <c r="E29" s="326"/>
      <c r="F29" s="326"/>
      <c r="G29" s="326"/>
      <c r="H29" s="326"/>
      <c r="I29" s="326"/>
      <c r="J29" s="326"/>
      <c r="K29" s="327"/>
      <c r="L29" s="110">
        <f>SUM(L14:L28)</f>
        <v>0</v>
      </c>
      <c r="M29" s="111">
        <f>SUM(M14:M28)</f>
        <v>0</v>
      </c>
      <c r="N29" s="111">
        <f>SUM(N14:N28)</f>
        <v>0</v>
      </c>
      <c r="O29" s="111">
        <f>SUM(O14:O28)</f>
        <v>0</v>
      </c>
      <c r="P29" s="112">
        <f>SUM(P14:P28)</f>
        <v>0</v>
      </c>
    </row>
    <row r="30" spans="1:16">
      <c r="A30" s="20"/>
      <c r="B30" s="20"/>
      <c r="C30" s="20"/>
      <c r="D30" s="20"/>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14</v>
      </c>
      <c r="B32" s="20"/>
      <c r="C32" s="328">
        <f>'Kops n'!C35:H35</f>
        <v>0</v>
      </c>
      <c r="D32" s="328"/>
      <c r="E32" s="328"/>
      <c r="F32" s="328"/>
      <c r="G32" s="328"/>
      <c r="H32" s="328"/>
      <c r="I32" s="20"/>
      <c r="J32" s="20"/>
      <c r="K32" s="20"/>
      <c r="L32" s="20"/>
      <c r="M32" s="20"/>
      <c r="N32" s="20"/>
      <c r="O32" s="20"/>
      <c r="P32" s="20"/>
    </row>
    <row r="33" spans="1:16">
      <c r="A33" s="20"/>
      <c r="B33" s="20"/>
      <c r="C33" s="248" t="s">
        <v>15</v>
      </c>
      <c r="D33" s="248"/>
      <c r="E33" s="248"/>
      <c r="F33" s="248"/>
      <c r="G33" s="248"/>
      <c r="H33" s="248"/>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294" t="str">
        <f>'Kops n'!A38:D38</f>
        <v>Tāme sastādīta 202_. gada __. _______</v>
      </c>
      <c r="B35" s="295"/>
      <c r="C35" s="295"/>
      <c r="D35" s="295"/>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 t="s">
        <v>41</v>
      </c>
      <c r="B37" s="20"/>
      <c r="C37" s="328">
        <f>'Kops n'!C40:H40</f>
        <v>0</v>
      </c>
      <c r="D37" s="328"/>
      <c r="E37" s="328"/>
      <c r="F37" s="328"/>
      <c r="G37" s="328"/>
      <c r="H37" s="328"/>
      <c r="I37" s="20"/>
      <c r="J37" s="20"/>
      <c r="K37" s="20"/>
      <c r="L37" s="20"/>
      <c r="M37" s="20"/>
      <c r="N37" s="20"/>
      <c r="O37" s="20"/>
      <c r="P37" s="20"/>
    </row>
    <row r="38" spans="1:16">
      <c r="A38" s="20"/>
      <c r="B38" s="20"/>
      <c r="C38" s="248" t="s">
        <v>15</v>
      </c>
      <c r="D38" s="248"/>
      <c r="E38" s="248"/>
      <c r="F38" s="248"/>
      <c r="G38" s="248"/>
      <c r="H38" s="248"/>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row r="40" spans="1:16">
      <c r="A40" s="103" t="s">
        <v>16</v>
      </c>
      <c r="B40" s="52"/>
      <c r="C40" s="115">
        <f>'Kops n'!C43</f>
        <v>0</v>
      </c>
      <c r="D40" s="52"/>
      <c r="E40" s="20"/>
      <c r="F40" s="20"/>
      <c r="G40" s="20"/>
      <c r="H40" s="20"/>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sheetData>
  <mergeCells count="23">
    <mergeCell ref="C38:H38"/>
    <mergeCell ref="L12:P12"/>
    <mergeCell ref="A29:K29"/>
    <mergeCell ref="C32:H32"/>
    <mergeCell ref="C33:H33"/>
    <mergeCell ref="A35:D35"/>
    <mergeCell ref="C37:H37"/>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9:K29">
    <cfRule type="containsText" dxfId="218" priority="3" operator="containsText" text="Tiešās izmaksas kopā, t. sk. darba devēja sociālais nodoklis __.__% ">
      <formula>NOT(ISERROR(SEARCH("Tiešās izmaksas kopā, t. sk. darba devēja sociālais nodoklis __.__% ",A29)))</formula>
    </cfRule>
  </conditionalFormatting>
  <conditionalFormatting sqref="C2:I2 D5:L8 N9:O9 A14:P28 L29:P29 C32:H32 C37:H37 C40">
    <cfRule type="cellIs" dxfId="217"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5CE3-C67B-4CC0-9B27-628B28EAE2C6}">
  <sheetPr codeName="Sheet16">
    <tabColor rgb="FF92D050"/>
  </sheetPr>
  <dimension ref="A1:Q46"/>
  <sheetViews>
    <sheetView zoomScale="85" zoomScaleNormal="85" workbookViewId="0">
      <selection activeCell="I14" sqref="I14:J3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4</v>
      </c>
      <c r="E1" s="26"/>
      <c r="F1" s="26"/>
      <c r="G1" s="26"/>
      <c r="H1" s="26"/>
      <c r="I1" s="26"/>
      <c r="J1" s="26"/>
      <c r="N1" s="30"/>
      <c r="O1" s="31"/>
      <c r="P1" s="32"/>
    </row>
    <row r="2" spans="1:17">
      <c r="A2" s="33"/>
      <c r="B2" s="33"/>
      <c r="C2" s="316" t="s">
        <v>202</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200</v>
      </c>
      <c r="B9" s="319"/>
      <c r="C9" s="319"/>
      <c r="D9" s="319"/>
      <c r="E9" s="319"/>
      <c r="F9" s="319"/>
      <c r="G9" s="35"/>
      <c r="H9" s="35"/>
      <c r="I9" s="35"/>
      <c r="J9" s="320" t="s">
        <v>46</v>
      </c>
      <c r="K9" s="320"/>
      <c r="L9" s="320"/>
      <c r="M9" s="320"/>
      <c r="N9" s="321">
        <f>P34</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31" t="s">
        <v>119</v>
      </c>
      <c r="D14" s="27"/>
      <c r="E14" s="57"/>
      <c r="F14" s="89"/>
      <c r="G14" s="90"/>
      <c r="H14" s="90">
        <f>F14*G14</f>
        <v>0</v>
      </c>
      <c r="I14" s="90"/>
      <c r="J14" s="90"/>
      <c r="K14" s="91">
        <f>SUM(H14:J14)</f>
        <v>0</v>
      </c>
      <c r="L14" s="89">
        <f>E14*F14</f>
        <v>0</v>
      </c>
      <c r="M14" s="90">
        <f>H14*E14</f>
        <v>0</v>
      </c>
      <c r="N14" s="90">
        <f>I14*E14</f>
        <v>0</v>
      </c>
      <c r="O14" s="90">
        <f>J14*E14</f>
        <v>0</v>
      </c>
      <c r="P14" s="106">
        <f>SUM(M14:O14)</f>
        <v>0</v>
      </c>
      <c r="Q14" s="70"/>
    </row>
    <row r="15" spans="1:17" ht="33.75">
      <c r="A15" s="40">
        <v>1</v>
      </c>
      <c r="B15" s="28" t="s">
        <v>85</v>
      </c>
      <c r="C15" s="231" t="s">
        <v>117</v>
      </c>
      <c r="D15" s="139" t="s">
        <v>76</v>
      </c>
      <c r="E15" s="220">
        <v>1366.2</v>
      </c>
      <c r="F15" s="232"/>
      <c r="G15" s="140"/>
      <c r="H15" s="49">
        <f>F15*G15</f>
        <v>0</v>
      </c>
      <c r="I15" s="233"/>
      <c r="J15" s="234"/>
      <c r="K15" s="50">
        <f t="shared" ref="K15:K32" si="0">SUM(H15:J15)</f>
        <v>0</v>
      </c>
      <c r="L15" s="51">
        <f t="shared" ref="L15:L32" si="1">E15*F15</f>
        <v>0</v>
      </c>
      <c r="M15" s="49">
        <f t="shared" ref="M15:M32" si="2">H15*E15</f>
        <v>0</v>
      </c>
      <c r="N15" s="49">
        <f t="shared" ref="N15:N32" si="3">I15*E15</f>
        <v>0</v>
      </c>
      <c r="O15" s="49">
        <f t="shared" ref="O15:O32" si="4">J15*E15</f>
        <v>0</v>
      </c>
      <c r="P15" s="107">
        <f t="shared" ref="P15:P32" si="5">SUM(M15:O15)</f>
        <v>0</v>
      </c>
      <c r="Q15" s="77" t="s">
        <v>47</v>
      </c>
    </row>
    <row r="16" spans="1:17" ht="45">
      <c r="A16" s="40">
        <v>2</v>
      </c>
      <c r="B16" s="28" t="s">
        <v>85</v>
      </c>
      <c r="C16" s="231" t="s">
        <v>315</v>
      </c>
      <c r="D16" s="139" t="s">
        <v>118</v>
      </c>
      <c r="E16" s="235">
        <v>6</v>
      </c>
      <c r="F16" s="236"/>
      <c r="G16" s="140"/>
      <c r="H16" s="49">
        <f t="shared" ref="H16:H33" si="6">F16*G16</f>
        <v>0</v>
      </c>
      <c r="I16" s="140"/>
      <c r="J16" s="140"/>
      <c r="K16" s="50">
        <f t="shared" si="0"/>
        <v>0</v>
      </c>
      <c r="L16" s="51">
        <f t="shared" si="1"/>
        <v>0</v>
      </c>
      <c r="M16" s="49">
        <f t="shared" si="2"/>
        <v>0</v>
      </c>
      <c r="N16" s="49">
        <f t="shared" si="3"/>
        <v>0</v>
      </c>
      <c r="O16" s="49">
        <f t="shared" si="4"/>
        <v>0</v>
      </c>
      <c r="P16" s="107">
        <f t="shared" si="5"/>
        <v>0</v>
      </c>
      <c r="Q16" s="77" t="s">
        <v>47</v>
      </c>
    </row>
    <row r="17" spans="1:17" ht="45">
      <c r="A17" s="40">
        <v>3</v>
      </c>
      <c r="B17" s="28" t="s">
        <v>85</v>
      </c>
      <c r="C17" s="231" t="s">
        <v>318</v>
      </c>
      <c r="D17" s="139" t="s">
        <v>118</v>
      </c>
      <c r="E17" s="235">
        <v>17</v>
      </c>
      <c r="F17" s="236"/>
      <c r="G17" s="140"/>
      <c r="H17" s="49">
        <f t="shared" si="6"/>
        <v>0</v>
      </c>
      <c r="I17" s="140"/>
      <c r="J17" s="140"/>
      <c r="K17" s="50">
        <f t="shared" si="0"/>
        <v>0</v>
      </c>
      <c r="L17" s="51">
        <f t="shared" si="1"/>
        <v>0</v>
      </c>
      <c r="M17" s="49">
        <f t="shared" si="2"/>
        <v>0</v>
      </c>
      <c r="N17" s="49">
        <f t="shared" si="3"/>
        <v>0</v>
      </c>
      <c r="O17" s="49">
        <f t="shared" si="4"/>
        <v>0</v>
      </c>
      <c r="P17" s="107">
        <f t="shared" si="5"/>
        <v>0</v>
      </c>
      <c r="Q17" s="77" t="s">
        <v>47</v>
      </c>
    </row>
    <row r="18" spans="1:17" ht="45">
      <c r="A18" s="40">
        <v>4</v>
      </c>
      <c r="B18" s="28" t="s">
        <v>85</v>
      </c>
      <c r="C18" s="231" t="s">
        <v>316</v>
      </c>
      <c r="D18" s="23" t="s">
        <v>118</v>
      </c>
      <c r="E18" s="235">
        <v>18</v>
      </c>
      <c r="F18" s="236"/>
      <c r="G18" s="140"/>
      <c r="H18" s="49">
        <f t="shared" si="6"/>
        <v>0</v>
      </c>
      <c r="I18" s="140"/>
      <c r="J18" s="140"/>
      <c r="K18" s="50">
        <f t="shared" si="0"/>
        <v>0</v>
      </c>
      <c r="L18" s="51">
        <f t="shared" si="1"/>
        <v>0</v>
      </c>
      <c r="M18" s="49">
        <f t="shared" si="2"/>
        <v>0</v>
      </c>
      <c r="N18" s="49">
        <f t="shared" si="3"/>
        <v>0</v>
      </c>
      <c r="O18" s="49">
        <f t="shared" si="4"/>
        <v>0</v>
      </c>
      <c r="P18" s="107">
        <f t="shared" si="5"/>
        <v>0</v>
      </c>
      <c r="Q18" s="77" t="s">
        <v>47</v>
      </c>
    </row>
    <row r="19" spans="1:17" ht="45">
      <c r="A19" s="40">
        <v>5</v>
      </c>
      <c r="B19" s="28" t="s">
        <v>85</v>
      </c>
      <c r="C19" s="231" t="s">
        <v>317</v>
      </c>
      <c r="D19" s="139" t="s">
        <v>118</v>
      </c>
      <c r="E19" s="235">
        <v>16</v>
      </c>
      <c r="F19" s="236"/>
      <c r="G19" s="140"/>
      <c r="H19" s="49">
        <f t="shared" ref="H19" si="7">F19*G19</f>
        <v>0</v>
      </c>
      <c r="I19" s="140"/>
      <c r="J19" s="140"/>
      <c r="K19" s="50">
        <f t="shared" ref="K19" si="8">SUM(H19:J19)</f>
        <v>0</v>
      </c>
      <c r="L19" s="51">
        <f t="shared" ref="L19" si="9">E19*F19</f>
        <v>0</v>
      </c>
      <c r="M19" s="49">
        <f t="shared" ref="M19" si="10">H19*E19</f>
        <v>0</v>
      </c>
      <c r="N19" s="49">
        <f t="shared" ref="N19" si="11">I19*E19</f>
        <v>0</v>
      </c>
      <c r="O19" s="49">
        <f t="shared" ref="O19" si="12">J19*E19</f>
        <v>0</v>
      </c>
      <c r="P19" s="107">
        <f t="shared" ref="P19" si="13">SUM(M19:O19)</f>
        <v>0</v>
      </c>
      <c r="Q19" s="77" t="s">
        <v>47</v>
      </c>
    </row>
    <row r="20" spans="1:17" ht="56.25">
      <c r="A20" s="40">
        <v>6</v>
      </c>
      <c r="B20" s="28" t="s">
        <v>85</v>
      </c>
      <c r="C20" s="231" t="s">
        <v>319</v>
      </c>
      <c r="D20" s="139" t="s">
        <v>118</v>
      </c>
      <c r="E20" s="235">
        <v>18</v>
      </c>
      <c r="F20" s="236"/>
      <c r="G20" s="140"/>
      <c r="H20" s="49">
        <f t="shared" ref="H20" si="14">F20*G20</f>
        <v>0</v>
      </c>
      <c r="I20" s="140"/>
      <c r="J20" s="140"/>
      <c r="K20" s="50">
        <f t="shared" ref="K20" si="15">SUM(H20:J20)</f>
        <v>0</v>
      </c>
      <c r="L20" s="51">
        <f t="shared" ref="L20" si="16">E20*F20</f>
        <v>0</v>
      </c>
      <c r="M20" s="49">
        <f t="shared" ref="M20" si="17">H20*E20</f>
        <v>0</v>
      </c>
      <c r="N20" s="49">
        <f t="shared" ref="N20" si="18">I20*E20</f>
        <v>0</v>
      </c>
      <c r="O20" s="49">
        <f t="shared" ref="O20" si="19">J20*E20</f>
        <v>0</v>
      </c>
      <c r="P20" s="107">
        <f t="shared" ref="P20" si="20">SUM(M20:O20)</f>
        <v>0</v>
      </c>
      <c r="Q20" s="77" t="s">
        <v>47</v>
      </c>
    </row>
    <row r="21" spans="1:17" ht="45">
      <c r="A21" s="40">
        <v>7</v>
      </c>
      <c r="B21" s="28" t="s">
        <v>85</v>
      </c>
      <c r="C21" s="231" t="s">
        <v>321</v>
      </c>
      <c r="D21" s="139" t="s">
        <v>118</v>
      </c>
      <c r="E21" s="235">
        <v>19</v>
      </c>
      <c r="F21" s="236"/>
      <c r="G21" s="140"/>
      <c r="H21" s="49">
        <f t="shared" ref="H21" si="21">F21*G21</f>
        <v>0</v>
      </c>
      <c r="I21" s="140"/>
      <c r="J21" s="140"/>
      <c r="K21" s="50">
        <f t="shared" ref="K21" si="22">SUM(H21:J21)</f>
        <v>0</v>
      </c>
      <c r="L21" s="51">
        <f t="shared" ref="L21" si="23">E21*F21</f>
        <v>0</v>
      </c>
      <c r="M21" s="49">
        <f t="shared" ref="M21" si="24">H21*E21</f>
        <v>0</v>
      </c>
      <c r="N21" s="49">
        <f t="shared" ref="N21" si="25">I21*E21</f>
        <v>0</v>
      </c>
      <c r="O21" s="49">
        <f t="shared" ref="O21" si="26">J21*E21</f>
        <v>0</v>
      </c>
      <c r="P21" s="107">
        <f t="shared" ref="P21" si="27">SUM(M21:O21)</f>
        <v>0</v>
      </c>
      <c r="Q21" s="77" t="s">
        <v>47</v>
      </c>
    </row>
    <row r="22" spans="1:17" ht="22.5">
      <c r="A22" s="40">
        <v>8</v>
      </c>
      <c r="B22" s="28" t="s">
        <v>85</v>
      </c>
      <c r="C22" s="237" t="s">
        <v>217</v>
      </c>
      <c r="D22" s="139" t="s">
        <v>118</v>
      </c>
      <c r="E22" s="235">
        <v>180</v>
      </c>
      <c r="F22" s="236"/>
      <c r="G22" s="140"/>
      <c r="H22" s="49">
        <f t="shared" si="6"/>
        <v>0</v>
      </c>
      <c r="I22" s="140"/>
      <c r="J22" s="140"/>
      <c r="K22" s="50">
        <f t="shared" si="0"/>
        <v>0</v>
      </c>
      <c r="L22" s="51">
        <f t="shared" si="1"/>
        <v>0</v>
      </c>
      <c r="M22" s="49">
        <f t="shared" si="2"/>
        <v>0</v>
      </c>
      <c r="N22" s="49">
        <f t="shared" si="3"/>
        <v>0</v>
      </c>
      <c r="O22" s="49">
        <f t="shared" si="4"/>
        <v>0</v>
      </c>
      <c r="P22" s="107">
        <f t="shared" si="5"/>
        <v>0</v>
      </c>
      <c r="Q22" s="77" t="s">
        <v>47</v>
      </c>
    </row>
    <row r="23" spans="1:17">
      <c r="A23" s="40">
        <v>9</v>
      </c>
      <c r="B23" s="92"/>
      <c r="C23" s="141" t="s">
        <v>121</v>
      </c>
      <c r="D23" s="28"/>
      <c r="E23" s="59"/>
      <c r="F23" s="51"/>
      <c r="G23" s="49"/>
      <c r="H23" s="49">
        <f t="shared" si="6"/>
        <v>0</v>
      </c>
      <c r="I23" s="49"/>
      <c r="J23" s="49"/>
      <c r="K23" s="50">
        <f t="shared" si="0"/>
        <v>0</v>
      </c>
      <c r="L23" s="51">
        <f t="shared" si="1"/>
        <v>0</v>
      </c>
      <c r="M23" s="49">
        <f t="shared" si="2"/>
        <v>0</v>
      </c>
      <c r="N23" s="49">
        <f t="shared" si="3"/>
        <v>0</v>
      </c>
      <c r="O23" s="49">
        <f t="shared" si="4"/>
        <v>0</v>
      </c>
      <c r="P23" s="107">
        <f t="shared" si="5"/>
        <v>0</v>
      </c>
      <c r="Q23" s="77"/>
    </row>
    <row r="24" spans="1:17" ht="56.25">
      <c r="A24" s="40">
        <v>10</v>
      </c>
      <c r="B24" s="28" t="s">
        <v>85</v>
      </c>
      <c r="C24" s="231" t="s">
        <v>384</v>
      </c>
      <c r="D24" s="139" t="s">
        <v>118</v>
      </c>
      <c r="E24" s="238">
        <v>4</v>
      </c>
      <c r="F24" s="236"/>
      <c r="G24" s="140"/>
      <c r="H24" s="49">
        <f t="shared" si="6"/>
        <v>0</v>
      </c>
      <c r="I24" s="140"/>
      <c r="J24" s="140"/>
      <c r="K24" s="50">
        <f t="shared" si="0"/>
        <v>0</v>
      </c>
      <c r="L24" s="51">
        <f t="shared" si="1"/>
        <v>0</v>
      </c>
      <c r="M24" s="49">
        <f t="shared" si="2"/>
        <v>0</v>
      </c>
      <c r="N24" s="49">
        <f t="shared" si="3"/>
        <v>0</v>
      </c>
      <c r="O24" s="49">
        <f t="shared" si="4"/>
        <v>0</v>
      </c>
      <c r="P24" s="107">
        <f t="shared" si="5"/>
        <v>0</v>
      </c>
      <c r="Q24" s="77" t="s">
        <v>47</v>
      </c>
    </row>
    <row r="25" spans="1:17" ht="22.5">
      <c r="A25" s="40">
        <v>11</v>
      </c>
      <c r="B25" s="28" t="s">
        <v>85</v>
      </c>
      <c r="C25" s="231" t="s">
        <v>383</v>
      </c>
      <c r="D25" s="139" t="s">
        <v>118</v>
      </c>
      <c r="E25" s="238">
        <v>4</v>
      </c>
      <c r="F25" s="236"/>
      <c r="G25" s="140"/>
      <c r="H25" s="49">
        <f t="shared" si="6"/>
        <v>0</v>
      </c>
      <c r="I25" s="140"/>
      <c r="J25" s="140"/>
      <c r="K25" s="50">
        <f t="shared" ref="K25" si="28">SUM(H25:J25)</f>
        <v>0</v>
      </c>
      <c r="L25" s="51">
        <f t="shared" si="1"/>
        <v>0</v>
      </c>
      <c r="M25" s="49">
        <f t="shared" si="2"/>
        <v>0</v>
      </c>
      <c r="N25" s="49">
        <f t="shared" si="3"/>
        <v>0</v>
      </c>
      <c r="O25" s="49">
        <f t="shared" si="4"/>
        <v>0</v>
      </c>
      <c r="P25" s="107">
        <f t="shared" ref="P25" si="29">SUM(M25:O25)</f>
        <v>0</v>
      </c>
      <c r="Q25" s="77" t="s">
        <v>48</v>
      </c>
    </row>
    <row r="26" spans="1:17" ht="22.5">
      <c r="A26" s="40">
        <v>12</v>
      </c>
      <c r="B26" s="28" t="s">
        <v>85</v>
      </c>
      <c r="C26" s="231" t="s">
        <v>320</v>
      </c>
      <c r="D26" s="139" t="s">
        <v>77</v>
      </c>
      <c r="E26" s="238">
        <v>4</v>
      </c>
      <c r="F26" s="236"/>
      <c r="G26" s="140"/>
      <c r="H26" s="49">
        <f t="shared" ref="H26" si="30">F26*G26</f>
        <v>0</v>
      </c>
      <c r="I26" s="140"/>
      <c r="J26" s="140"/>
      <c r="K26" s="50">
        <f t="shared" ref="K26" si="31">SUM(H26:J26)</f>
        <v>0</v>
      </c>
      <c r="L26" s="51">
        <f t="shared" ref="L26" si="32">E26*F26</f>
        <v>0</v>
      </c>
      <c r="M26" s="49">
        <f t="shared" ref="M26" si="33">H26*E26</f>
        <v>0</v>
      </c>
      <c r="N26" s="49">
        <f t="shared" ref="N26" si="34">I26*E26</f>
        <v>0</v>
      </c>
      <c r="O26" s="49">
        <f t="shared" ref="O26" si="35">J26*E26</f>
        <v>0</v>
      </c>
      <c r="P26" s="107">
        <f t="shared" ref="P26" si="36">SUM(M26:O26)</f>
        <v>0</v>
      </c>
      <c r="Q26" s="77" t="s">
        <v>48</v>
      </c>
    </row>
    <row r="27" spans="1:17">
      <c r="A27" s="40">
        <v>13</v>
      </c>
      <c r="B27" s="92"/>
      <c r="C27" s="141" t="s">
        <v>122</v>
      </c>
      <c r="D27" s="28"/>
      <c r="E27" s="59"/>
      <c r="F27" s="51"/>
      <c r="G27" s="49"/>
      <c r="H27" s="49">
        <f t="shared" si="6"/>
        <v>0</v>
      </c>
      <c r="I27" s="49"/>
      <c r="J27" s="49"/>
      <c r="K27" s="50">
        <f t="shared" si="0"/>
        <v>0</v>
      </c>
      <c r="L27" s="51">
        <f t="shared" si="1"/>
        <v>0</v>
      </c>
      <c r="M27" s="49">
        <f t="shared" si="2"/>
        <v>0</v>
      </c>
      <c r="N27" s="49">
        <f t="shared" si="3"/>
        <v>0</v>
      </c>
      <c r="O27" s="49">
        <f t="shared" si="4"/>
        <v>0</v>
      </c>
      <c r="P27" s="107">
        <f t="shared" si="5"/>
        <v>0</v>
      </c>
      <c r="Q27" s="77"/>
    </row>
    <row r="28" spans="1:17" ht="22.5">
      <c r="A28" s="40">
        <v>14</v>
      </c>
      <c r="B28" s="28" t="s">
        <v>85</v>
      </c>
      <c r="C28" s="237" t="s">
        <v>123</v>
      </c>
      <c r="D28" s="239" t="s">
        <v>76</v>
      </c>
      <c r="E28" s="240">
        <v>646.4</v>
      </c>
      <c r="F28" s="236"/>
      <c r="G28" s="140"/>
      <c r="H28" s="49">
        <f t="shared" si="6"/>
        <v>0</v>
      </c>
      <c r="I28" s="140"/>
      <c r="J28" s="140"/>
      <c r="K28" s="50">
        <f t="shared" si="0"/>
        <v>0</v>
      </c>
      <c r="L28" s="51">
        <f t="shared" si="1"/>
        <v>0</v>
      </c>
      <c r="M28" s="49">
        <f t="shared" si="2"/>
        <v>0</v>
      </c>
      <c r="N28" s="49">
        <f t="shared" si="3"/>
        <v>0</v>
      </c>
      <c r="O28" s="49">
        <f t="shared" si="4"/>
        <v>0</v>
      </c>
      <c r="P28" s="107">
        <f t="shared" si="5"/>
        <v>0</v>
      </c>
      <c r="Q28" s="77" t="s">
        <v>47</v>
      </c>
    </row>
    <row r="29" spans="1:17" ht="45">
      <c r="A29" s="40">
        <v>15</v>
      </c>
      <c r="B29" s="28" t="s">
        <v>85</v>
      </c>
      <c r="C29" s="241" t="s">
        <v>124</v>
      </c>
      <c r="D29" s="239" t="s">
        <v>77</v>
      </c>
      <c r="E29" s="240">
        <v>94</v>
      </c>
      <c r="F29" s="236"/>
      <c r="G29" s="140"/>
      <c r="H29" s="49">
        <f t="shared" si="6"/>
        <v>0</v>
      </c>
      <c r="I29" s="140"/>
      <c r="J29" s="140"/>
      <c r="K29" s="50">
        <f t="shared" si="0"/>
        <v>0</v>
      </c>
      <c r="L29" s="51">
        <f t="shared" ref="L29:L30" si="37">E29*F29</f>
        <v>0</v>
      </c>
      <c r="M29" s="49">
        <f t="shared" ref="M29:M30" si="38">H29*E29</f>
        <v>0</v>
      </c>
      <c r="N29" s="49">
        <f t="shared" ref="N29:N30" si="39">I29*E29</f>
        <v>0</v>
      </c>
      <c r="O29" s="49">
        <f t="shared" ref="O29:O30" si="40">J29*E29</f>
        <v>0</v>
      </c>
      <c r="P29" s="107">
        <f t="shared" ref="P29:P30" si="41">SUM(M29:O29)</f>
        <v>0</v>
      </c>
      <c r="Q29" s="77" t="s">
        <v>47</v>
      </c>
    </row>
    <row r="30" spans="1:17">
      <c r="A30" s="40">
        <v>16</v>
      </c>
      <c r="B30" s="92"/>
      <c r="C30" s="141" t="s">
        <v>125</v>
      </c>
      <c r="D30" s="28"/>
      <c r="E30" s="59"/>
      <c r="F30" s="51"/>
      <c r="G30" s="49"/>
      <c r="H30" s="49">
        <f t="shared" si="6"/>
        <v>0</v>
      </c>
      <c r="I30" s="49"/>
      <c r="J30" s="49"/>
      <c r="K30" s="50">
        <f t="shared" si="0"/>
        <v>0</v>
      </c>
      <c r="L30" s="51">
        <f t="shared" si="37"/>
        <v>0</v>
      </c>
      <c r="M30" s="49">
        <f t="shared" si="38"/>
        <v>0</v>
      </c>
      <c r="N30" s="49">
        <f t="shared" si="39"/>
        <v>0</v>
      </c>
      <c r="O30" s="49">
        <f t="shared" si="40"/>
        <v>0</v>
      </c>
      <c r="P30" s="107">
        <f t="shared" si="41"/>
        <v>0</v>
      </c>
      <c r="Q30" s="77"/>
    </row>
    <row r="31" spans="1:17" ht="22.5">
      <c r="A31" s="40">
        <v>17</v>
      </c>
      <c r="B31" s="28" t="s">
        <v>85</v>
      </c>
      <c r="C31" s="241" t="s">
        <v>322</v>
      </c>
      <c r="D31" s="239" t="s">
        <v>118</v>
      </c>
      <c r="E31" s="240">
        <v>9</v>
      </c>
      <c r="F31" s="236"/>
      <c r="G31" s="140"/>
      <c r="H31" s="49">
        <f t="shared" si="6"/>
        <v>0</v>
      </c>
      <c r="I31" s="140"/>
      <c r="J31" s="140"/>
      <c r="K31" s="50">
        <f t="shared" si="0"/>
        <v>0</v>
      </c>
      <c r="L31" s="51">
        <f t="shared" si="1"/>
        <v>0</v>
      </c>
      <c r="M31" s="49">
        <f t="shared" si="2"/>
        <v>0</v>
      </c>
      <c r="N31" s="49">
        <f t="shared" si="3"/>
        <v>0</v>
      </c>
      <c r="O31" s="49">
        <f t="shared" si="4"/>
        <v>0</v>
      </c>
      <c r="P31" s="107">
        <f t="shared" si="5"/>
        <v>0</v>
      </c>
      <c r="Q31" s="77" t="s">
        <v>47</v>
      </c>
    </row>
    <row r="32" spans="1:17" ht="33.75">
      <c r="A32" s="40">
        <v>18</v>
      </c>
      <c r="B32" s="28" t="s">
        <v>85</v>
      </c>
      <c r="C32" s="241" t="s">
        <v>323</v>
      </c>
      <c r="D32" s="239" t="s">
        <v>118</v>
      </c>
      <c r="E32" s="240">
        <v>40</v>
      </c>
      <c r="F32" s="236"/>
      <c r="G32" s="140"/>
      <c r="H32" s="49">
        <f t="shared" si="6"/>
        <v>0</v>
      </c>
      <c r="I32" s="140"/>
      <c r="J32" s="140"/>
      <c r="K32" s="50">
        <f t="shared" si="0"/>
        <v>0</v>
      </c>
      <c r="L32" s="51">
        <f t="shared" si="1"/>
        <v>0</v>
      </c>
      <c r="M32" s="49">
        <f t="shared" si="2"/>
        <v>0</v>
      </c>
      <c r="N32" s="49">
        <f t="shared" si="3"/>
        <v>0</v>
      </c>
      <c r="O32" s="49">
        <f t="shared" si="4"/>
        <v>0</v>
      </c>
      <c r="P32" s="107">
        <f t="shared" si="5"/>
        <v>0</v>
      </c>
      <c r="Q32" s="77" t="s">
        <v>47</v>
      </c>
    </row>
    <row r="33" spans="1:17" ht="34.5" thickBot="1">
      <c r="A33" s="183">
        <v>19</v>
      </c>
      <c r="B33" s="29" t="s">
        <v>85</v>
      </c>
      <c r="C33" s="242" t="s">
        <v>333</v>
      </c>
      <c r="D33" s="243" t="s">
        <v>118</v>
      </c>
      <c r="E33" s="244">
        <v>33</v>
      </c>
      <c r="F33" s="245"/>
      <c r="G33" s="194"/>
      <c r="H33" s="189">
        <f t="shared" si="6"/>
        <v>0</v>
      </c>
      <c r="I33" s="194"/>
      <c r="J33" s="194"/>
      <c r="K33" s="191">
        <f t="shared" ref="K33" si="42">SUM(H33:J33)</f>
        <v>0</v>
      </c>
      <c r="L33" s="192">
        <f t="shared" ref="L33" si="43">E33*F33</f>
        <v>0</v>
      </c>
      <c r="M33" s="189">
        <f t="shared" ref="M33" si="44">H33*E33</f>
        <v>0</v>
      </c>
      <c r="N33" s="189">
        <f t="shared" ref="N33" si="45">I33*E33</f>
        <v>0</v>
      </c>
      <c r="O33" s="189">
        <f t="shared" ref="O33" si="46">J33*E33</f>
        <v>0</v>
      </c>
      <c r="P33" s="195">
        <f t="shared" ref="P33" si="47">SUM(M33:O33)</f>
        <v>0</v>
      </c>
      <c r="Q33" s="193" t="s">
        <v>47</v>
      </c>
    </row>
    <row r="34" spans="1:17" ht="12" customHeight="1" thickBot="1">
      <c r="A34" s="325" t="s">
        <v>63</v>
      </c>
      <c r="B34" s="326"/>
      <c r="C34" s="326"/>
      <c r="D34" s="326"/>
      <c r="E34" s="326"/>
      <c r="F34" s="326"/>
      <c r="G34" s="326"/>
      <c r="H34" s="326"/>
      <c r="I34" s="326"/>
      <c r="J34" s="326"/>
      <c r="K34" s="327"/>
      <c r="L34" s="74">
        <f>SUM(L14:L33)</f>
        <v>0</v>
      </c>
      <c r="M34" s="75">
        <f>SUM(M14:M33)</f>
        <v>0</v>
      </c>
      <c r="N34" s="75">
        <f>SUM(N14:N33)</f>
        <v>0</v>
      </c>
      <c r="O34" s="75">
        <f>SUM(O14:O33)</f>
        <v>0</v>
      </c>
      <c r="P34" s="76">
        <f>SUM(P14:P33)</f>
        <v>0</v>
      </c>
    </row>
    <row r="35" spans="1:17">
      <c r="A35" s="20"/>
      <c r="B35" s="20"/>
      <c r="C35" s="20"/>
      <c r="D35" s="20"/>
      <c r="E35" s="20"/>
      <c r="F35" s="20"/>
      <c r="G35" s="20"/>
      <c r="H35" s="20"/>
      <c r="I35" s="20"/>
      <c r="J35" s="20"/>
      <c r="K35" s="20"/>
      <c r="L35" s="20"/>
      <c r="M35" s="20"/>
      <c r="N35" s="20"/>
      <c r="O35" s="20"/>
      <c r="P35" s="20"/>
    </row>
    <row r="36" spans="1:17">
      <c r="A36" s="20"/>
      <c r="B36" s="20"/>
      <c r="C36" s="20"/>
      <c r="D36" s="20"/>
      <c r="E36" s="20"/>
      <c r="F36" s="20"/>
      <c r="G36" s="20"/>
      <c r="H36" s="20"/>
      <c r="I36" s="20"/>
      <c r="J36" s="20"/>
      <c r="K36" s="20"/>
      <c r="L36" s="20"/>
      <c r="M36" s="20"/>
      <c r="N36" s="20"/>
      <c r="O36" s="20"/>
      <c r="P36" s="20"/>
    </row>
    <row r="37" spans="1:17">
      <c r="A37" s="1" t="s">
        <v>14</v>
      </c>
      <c r="B37" s="20"/>
      <c r="C37" s="328">
        <f>'Kops n'!C35:H35</f>
        <v>0</v>
      </c>
      <c r="D37" s="328"/>
      <c r="E37" s="328"/>
      <c r="F37" s="328"/>
      <c r="G37" s="328"/>
      <c r="H37" s="328"/>
      <c r="I37" s="20"/>
      <c r="J37" s="20"/>
      <c r="K37" s="20"/>
      <c r="L37" s="20"/>
      <c r="M37" s="20"/>
      <c r="N37" s="20"/>
      <c r="O37" s="20"/>
      <c r="P37" s="20"/>
    </row>
    <row r="38" spans="1:17">
      <c r="A38" s="20"/>
      <c r="B38" s="20"/>
      <c r="C38" s="248" t="s">
        <v>15</v>
      </c>
      <c r="D38" s="248"/>
      <c r="E38" s="248"/>
      <c r="F38" s="248"/>
      <c r="G38" s="248"/>
      <c r="H38" s="248"/>
      <c r="I38" s="20"/>
      <c r="J38" s="20"/>
      <c r="K38" s="20"/>
      <c r="L38" s="20"/>
      <c r="M38" s="20"/>
      <c r="N38" s="20"/>
      <c r="O38" s="20"/>
      <c r="P38" s="20"/>
    </row>
    <row r="39" spans="1:17">
      <c r="A39" s="20"/>
      <c r="B39" s="20"/>
      <c r="C39" s="20"/>
      <c r="D39" s="20"/>
      <c r="E39" s="20"/>
      <c r="F39" s="20"/>
      <c r="G39" s="20"/>
      <c r="H39" s="20"/>
      <c r="I39" s="20"/>
      <c r="J39" s="20"/>
      <c r="K39" s="20"/>
      <c r="L39" s="20"/>
      <c r="M39" s="20"/>
      <c r="N39" s="20"/>
      <c r="O39" s="20"/>
      <c r="P39" s="20"/>
    </row>
    <row r="40" spans="1:17">
      <c r="A40" s="294" t="str">
        <f>'Kops n'!A38:D38</f>
        <v>Tāme sastādīta 202_. gada __. _______</v>
      </c>
      <c r="B40" s="295"/>
      <c r="C40" s="295"/>
      <c r="D40" s="295"/>
      <c r="E40" s="20"/>
      <c r="F40" s="20"/>
      <c r="G40" s="20"/>
      <c r="H40" s="20"/>
      <c r="I40" s="20"/>
      <c r="J40" s="20"/>
      <c r="K40" s="20"/>
      <c r="L40" s="20"/>
      <c r="M40" s="20"/>
      <c r="N40" s="20"/>
      <c r="O40" s="20"/>
      <c r="P40" s="20"/>
    </row>
    <row r="41" spans="1:17">
      <c r="A41" s="20"/>
      <c r="B41" s="20"/>
      <c r="C41" s="20"/>
      <c r="D41" s="20"/>
      <c r="E41" s="20"/>
      <c r="F41" s="20"/>
      <c r="G41" s="20"/>
      <c r="H41" s="20"/>
      <c r="I41" s="20"/>
      <c r="J41" s="20"/>
      <c r="K41" s="20"/>
      <c r="L41" s="20"/>
      <c r="M41" s="20"/>
      <c r="N41" s="20"/>
      <c r="O41" s="20"/>
      <c r="P41" s="20"/>
    </row>
    <row r="42" spans="1:17">
      <c r="A42" s="1" t="s">
        <v>41</v>
      </c>
      <c r="B42" s="20"/>
      <c r="C42" s="328">
        <f>'Kops n'!C40:H40</f>
        <v>0</v>
      </c>
      <c r="D42" s="328"/>
      <c r="E42" s="328"/>
      <c r="F42" s="328"/>
      <c r="G42" s="328"/>
      <c r="H42" s="328"/>
      <c r="I42" s="20"/>
      <c r="J42" s="20"/>
      <c r="K42" s="20"/>
      <c r="L42" s="20"/>
      <c r="M42" s="20"/>
      <c r="N42" s="20"/>
      <c r="O42" s="20"/>
      <c r="P42" s="20"/>
    </row>
    <row r="43" spans="1:17">
      <c r="A43" s="20"/>
      <c r="B43" s="20"/>
      <c r="C43" s="248" t="s">
        <v>15</v>
      </c>
      <c r="D43" s="248"/>
      <c r="E43" s="248"/>
      <c r="F43" s="248"/>
      <c r="G43" s="248"/>
      <c r="H43" s="248"/>
      <c r="I43" s="20"/>
      <c r="J43" s="20"/>
      <c r="K43" s="20"/>
      <c r="L43" s="20"/>
      <c r="M43" s="20"/>
      <c r="N43" s="20"/>
      <c r="O43" s="20"/>
      <c r="P43" s="20"/>
    </row>
    <row r="44" spans="1:17">
      <c r="A44" s="20"/>
      <c r="B44" s="20"/>
      <c r="C44" s="20"/>
      <c r="D44" s="20"/>
      <c r="E44" s="20"/>
      <c r="F44" s="20"/>
      <c r="G44" s="20"/>
      <c r="H44" s="20"/>
      <c r="I44" s="20"/>
      <c r="J44" s="20"/>
      <c r="K44" s="20"/>
      <c r="L44" s="20"/>
      <c r="M44" s="20"/>
      <c r="N44" s="20"/>
      <c r="O44" s="20"/>
      <c r="P44" s="20"/>
    </row>
    <row r="45" spans="1:17">
      <c r="A45" s="103" t="s">
        <v>16</v>
      </c>
      <c r="B45" s="52"/>
      <c r="C45" s="115">
        <f>'Kops n'!C43</f>
        <v>0</v>
      </c>
      <c r="D45" s="52"/>
      <c r="E45" s="20"/>
      <c r="F45" s="20"/>
      <c r="G45" s="20"/>
      <c r="H45" s="20"/>
      <c r="I45" s="20"/>
      <c r="J45" s="20"/>
      <c r="K45" s="20"/>
      <c r="L45" s="20"/>
      <c r="M45" s="20"/>
      <c r="N45" s="20"/>
      <c r="O45" s="20"/>
      <c r="P45" s="20"/>
    </row>
    <row r="46" spans="1:17">
      <c r="A46" s="20"/>
      <c r="B46" s="20"/>
      <c r="C46" s="20"/>
      <c r="D46" s="20"/>
      <c r="E46" s="20"/>
      <c r="F46" s="20"/>
      <c r="G46" s="20"/>
      <c r="H46" s="20"/>
      <c r="I46" s="20"/>
      <c r="J46" s="20"/>
      <c r="K46" s="20"/>
      <c r="L46" s="20"/>
      <c r="M46" s="20"/>
      <c r="N46" s="20"/>
      <c r="O46" s="20"/>
      <c r="P46" s="20"/>
    </row>
  </sheetData>
  <mergeCells count="23">
    <mergeCell ref="C43:H43"/>
    <mergeCell ref="L12:P12"/>
    <mergeCell ref="A34:K34"/>
    <mergeCell ref="C37:H37"/>
    <mergeCell ref="C38:H38"/>
    <mergeCell ref="A40:D40"/>
    <mergeCell ref="C42:H42"/>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9:F9">
    <cfRule type="containsText" dxfId="214" priority="167"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3">
    <cfRule type="cellIs" dxfId="213" priority="1" operator="equal">
      <formula>0</formula>
    </cfRule>
  </conditionalFormatting>
  <conditionalFormatting sqref="A34:K34">
    <cfRule type="containsText" dxfId="212" priority="153" operator="containsText" text="Tiešās izmaksas kopā, t. sk. darba devēja sociālais nodoklis __.__% ">
      <formula>NOT(ISERROR(SEARCH("Tiešās izmaksas kopā, t. sk. darba devēja sociālais nodoklis __.__% ",A34)))</formula>
    </cfRule>
  </conditionalFormatting>
  <conditionalFormatting sqref="C37:H37">
    <cfRule type="cellIs" dxfId="211" priority="160" operator="equal">
      <formula>0</formula>
    </cfRule>
  </conditionalFormatting>
  <conditionalFormatting sqref="C42:H42">
    <cfRule type="cellIs" dxfId="210" priority="161" operator="equal">
      <formula>0</formula>
    </cfRule>
  </conditionalFormatting>
  <conditionalFormatting sqref="C2:I2">
    <cfRule type="cellIs" dxfId="209" priority="166" operator="equal">
      <formula>0</formula>
    </cfRule>
  </conditionalFormatting>
  <conditionalFormatting sqref="C4:I4">
    <cfRule type="cellIs" dxfId="208" priority="158" operator="equal">
      <formula>0</formula>
    </cfRule>
  </conditionalFormatting>
  <conditionalFormatting sqref="D1">
    <cfRule type="cellIs" dxfId="207" priority="155" operator="equal">
      <formula>0</formula>
    </cfRule>
  </conditionalFormatting>
  <conditionalFormatting sqref="D5:L8">
    <cfRule type="cellIs" dxfId="206" priority="156" operator="equal">
      <formula>0</formula>
    </cfRule>
  </conditionalFormatting>
  <conditionalFormatting sqref="H14:H33 K14:P33">
    <cfRule type="cellIs" dxfId="205" priority="3" operator="equal">
      <formula>0</formula>
    </cfRule>
  </conditionalFormatting>
  <conditionalFormatting sqref="I14:J33">
    <cfRule type="cellIs" dxfId="204" priority="2" operator="equal">
      <formula>0</formula>
    </cfRule>
  </conditionalFormatting>
  <conditionalFormatting sqref="L34:P34">
    <cfRule type="cellIs" dxfId="203" priority="159" operator="equal">
      <formula>0</formula>
    </cfRule>
  </conditionalFormatting>
  <conditionalFormatting sqref="N9:O9">
    <cfRule type="cellIs" dxfId="202" priority="168" operator="equal">
      <formula>0</formula>
    </cfRule>
  </conditionalFormatting>
  <conditionalFormatting sqref="Q14:Q33">
    <cfRule type="cellIs" dxfId="201" priority="4" operator="equal">
      <formula>0</formula>
    </cfRule>
  </conditionalFormatting>
  <dataValidations count="1">
    <dataValidation type="list" allowBlank="1" showInputMessage="1" showErrorMessage="1" sqref="Q14:Q33" xr:uid="{3E611BA7-B525-48AF-AB4E-28C0D59C3BC3}">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63" operator="containsText" id="{7AFE1358-F0C6-4B02-90B5-EC3498E5DD2A}">
            <xm:f>NOT(ISERROR(SEARCH("Tāme sastādīta ____. gada ___. ______________",A40)))</xm:f>
            <xm:f>"Tāme sastādīta ____. gada ___. ______________"</xm:f>
            <x14:dxf>
              <font>
                <color auto="1"/>
              </font>
              <fill>
                <patternFill>
                  <bgColor rgb="FFC6EFCE"/>
                </patternFill>
              </fill>
            </x14:dxf>
          </x14:cfRule>
          <xm:sqref>A40</xm:sqref>
        </x14:conditionalFormatting>
        <x14:conditionalFormatting xmlns:xm="http://schemas.microsoft.com/office/excel/2006/main">
          <x14:cfRule type="containsText" priority="162" operator="containsText" id="{35435533-1B4F-4789-B7B2-252E4C407158}">
            <xm:f>NOT(ISERROR(SEARCH("Sertifikāta Nr. _________________________________",A45)))</xm:f>
            <xm:f>"Sertifikāta Nr. _________________________________"</xm:f>
            <x14:dxf>
              <font>
                <color auto="1"/>
              </font>
              <fill>
                <patternFill>
                  <bgColor rgb="FFC6EFCE"/>
                </patternFill>
              </fill>
            </x14:dxf>
          </x14:cfRule>
          <xm:sqref>A45</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857-FD48-43A0-80FF-65F492627F37}">
  <sheetPr codeName="Sheet17">
    <tabColor rgb="FF92D050"/>
  </sheetPr>
  <dimension ref="A1:P44"/>
  <sheetViews>
    <sheetView topLeftCell="A18" workbookViewId="0">
      <selection activeCell="V23" sqref="V2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'4a+c+n'!D1</f>
        <v>4</v>
      </c>
      <c r="E1" s="26"/>
      <c r="F1" s="26"/>
      <c r="G1" s="26"/>
      <c r="H1" s="26"/>
      <c r="I1" s="26"/>
      <c r="J1" s="26"/>
      <c r="N1" s="30"/>
      <c r="O1" s="31"/>
      <c r="P1" s="32"/>
    </row>
    <row r="2" spans="1:16">
      <c r="A2" s="33"/>
      <c r="B2" s="33"/>
      <c r="C2" s="316" t="str">
        <f>'4a+c+n'!C2:I2</f>
        <v>Logi un durvis</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P32</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128" t="s">
        <v>61</v>
      </c>
    </row>
    <row r="14" spans="1:16">
      <c r="A14" s="63">
        <f>IF(P14=0,0,IF(COUNTBLANK(P14)=1,0,COUNTA($P$14:P14)))</f>
        <v>0</v>
      </c>
      <c r="B14" s="27">
        <f>IF($C$4="Attiecināmās izmaksas",IF('4a+c+n'!$Q14="A",'4a+c+n'!B14,0),0)</f>
        <v>0</v>
      </c>
      <c r="C14" s="27">
        <f>IF($C$4="Attiecināmās izmaksas",IF('4a+c+n'!$Q14="A",'4a+c+n'!C14,0),0)</f>
        <v>0</v>
      </c>
      <c r="D14" s="27">
        <f>IF($C$4="Attiecināmās izmaksas",IF('4a+c+n'!$Q14="A",'4a+c+n'!D14,0),0)</f>
        <v>0</v>
      </c>
      <c r="E14" s="57"/>
      <c r="F14" s="79"/>
      <c r="G14" s="27">
        <f>IF($C$4="Attiecināmās izmaksas",IF('4a+c+n'!$Q14="A",'4a+c+n'!G14,0),0)</f>
        <v>0</v>
      </c>
      <c r="H14" s="27">
        <f>IF($C$4="Attiecināmās izmaksas",IF('4a+c+n'!$Q14="A",'4a+c+n'!H14,0),0)</f>
        <v>0</v>
      </c>
      <c r="I14" s="27"/>
      <c r="J14" s="27"/>
      <c r="K14" s="57">
        <f>IF($C$4="Attiecināmās izmaksas",IF('4a+c+n'!$Q14="A",'4a+c+n'!K14,0),0)</f>
        <v>0</v>
      </c>
      <c r="L14" s="79">
        <f>IF($C$4="Attiecināmās izmaksas",IF('4a+c+n'!$Q14="A",'4a+c+n'!L14,0),0)</f>
        <v>0</v>
      </c>
      <c r="M14" s="27">
        <f>IF($C$4="Attiecināmās izmaksas",IF('4a+c+n'!$Q14="A",'4a+c+n'!M14,0),0)</f>
        <v>0</v>
      </c>
      <c r="N14" s="27">
        <f>IF($C$4="Attiecināmās izmaksas",IF('4a+c+n'!$Q14="A",'4a+c+n'!N14,0),0)</f>
        <v>0</v>
      </c>
      <c r="O14" s="27">
        <f>IF($C$4="Attiecināmās izmaksas",IF('4a+c+n'!$Q14="A",'4a+c+n'!O14,0),0)</f>
        <v>0</v>
      </c>
      <c r="P14" s="57">
        <f>IF($C$4="Attiecināmās izmaksas",IF('4a+c+n'!$Q14="A",'4a+c+n'!P14,0),0)</f>
        <v>0</v>
      </c>
    </row>
    <row r="15" spans="1:16" ht="33.75">
      <c r="A15" s="64">
        <f>IF(P15=0,0,IF(COUNTBLANK(P15)=1,0,COUNTA($P$14:P15)))</f>
        <v>0</v>
      </c>
      <c r="B15" s="28" t="str">
        <f>IF($C$4="Attiecināmās izmaksas",IF('4a+c+n'!$Q15="A",'4a+c+n'!B15,0),0)</f>
        <v>13-00000</v>
      </c>
      <c r="C15" s="28" t="str">
        <f>IF($C$4="Attiecināmās izmaksas",IF('4a+c+n'!$Q15="A",'4a+c+n'!C15,0),0)</f>
        <v>Hidroizolējošas lentas CONTEGA Exo vai ekvivalentas iestrāde pa loga perimetru (visiem logiem)</v>
      </c>
      <c r="D15" s="28" t="str">
        <f>IF($C$4="Attiecināmās izmaksas",IF('4a+c+n'!$Q15="A",'4a+c+n'!D15,0),0)</f>
        <v>tm</v>
      </c>
      <c r="E15" s="59"/>
      <c r="F15" s="81"/>
      <c r="G15" s="28"/>
      <c r="H15" s="28">
        <f>IF($C$4="Attiecināmās izmaksas",IF('4a+c+n'!$Q15="A",'4a+c+n'!H15,0),0)</f>
        <v>0</v>
      </c>
      <c r="I15" s="28"/>
      <c r="J15" s="28"/>
      <c r="K15" s="59">
        <f>IF($C$4="Attiecināmās izmaksas",IF('4a+c+n'!$Q15="A",'4a+c+n'!K15,0),0)</f>
        <v>0</v>
      </c>
      <c r="L15" s="81">
        <f>IF($C$4="Attiecināmās izmaksas",IF('4a+c+n'!$Q15="A",'4a+c+n'!L15,0),0)</f>
        <v>0</v>
      </c>
      <c r="M15" s="28">
        <f>IF($C$4="Attiecināmās izmaksas",IF('4a+c+n'!$Q15="A",'4a+c+n'!M15,0),0)</f>
        <v>0</v>
      </c>
      <c r="N15" s="28">
        <f>IF($C$4="Attiecināmās izmaksas",IF('4a+c+n'!$Q15="A",'4a+c+n'!N15,0),0)</f>
        <v>0</v>
      </c>
      <c r="O15" s="28">
        <f>IF($C$4="Attiecināmās izmaksas",IF('4a+c+n'!$Q15="A",'4a+c+n'!O15,0),0)</f>
        <v>0</v>
      </c>
      <c r="P15" s="59">
        <f>IF($C$4="Attiecināmās izmaksas",IF('4a+c+n'!$Q15="A",'4a+c+n'!P15,0),0)</f>
        <v>0</v>
      </c>
    </row>
    <row r="16" spans="1:16" ht="45">
      <c r="A16" s="64">
        <f>IF(P16=0,0,IF(COUNTBLANK(P16)=1,0,COUNTA($P$14:P16)))</f>
        <v>0</v>
      </c>
      <c r="B16" s="28" t="str">
        <f>IF($C$4="Attiecināmās izmaksas",IF('4a+c+n'!$Q16="A",'4a+c+n'!B16,0),0)</f>
        <v>13-00000</v>
      </c>
      <c r="C16" s="28" t="str">
        <f>IF($C$4="Attiecināmās izmaksas",IF('4a+c+n'!$Q16="A",'4a+c+n'!C16,0),0)</f>
        <v>Jaunu trīs stikla pakešu PVC logu bloku uzstādīšana ( U≤1,1 (W/m2 K). Rāmja profilā paredzēt Temix tipa distanceri. Krāsa atbilstoši krāsu pasai, iekšpuse balta. L01 logu bloks (1400x1400), t.sk, furnitūra</v>
      </c>
      <c r="D16" s="28" t="str">
        <f>IF($C$4="Attiecināmās izmaksas",IF('4a+c+n'!$Q16="A",'4a+c+n'!D16,0),0)</f>
        <v>gab.</v>
      </c>
      <c r="E16" s="59"/>
      <c r="F16" s="81"/>
      <c r="G16" s="28"/>
      <c r="H16" s="28">
        <f>IF($C$4="Attiecināmās izmaksas",IF('4a+c+n'!$Q16="A",'4a+c+n'!H16,0),0)</f>
        <v>0</v>
      </c>
      <c r="I16" s="28"/>
      <c r="J16" s="28"/>
      <c r="K16" s="59">
        <f>IF($C$4="Attiecināmās izmaksas",IF('4a+c+n'!$Q16="A",'4a+c+n'!K16,0),0)</f>
        <v>0</v>
      </c>
      <c r="L16" s="81">
        <f>IF($C$4="Attiecināmās izmaksas",IF('4a+c+n'!$Q16="A",'4a+c+n'!L16,0),0)</f>
        <v>0</v>
      </c>
      <c r="M16" s="28">
        <f>IF($C$4="Attiecināmās izmaksas",IF('4a+c+n'!$Q16="A",'4a+c+n'!M16,0),0)</f>
        <v>0</v>
      </c>
      <c r="N16" s="28">
        <f>IF($C$4="Attiecināmās izmaksas",IF('4a+c+n'!$Q16="A",'4a+c+n'!N16,0),0)</f>
        <v>0</v>
      </c>
      <c r="O16" s="28">
        <f>IF($C$4="Attiecināmās izmaksas",IF('4a+c+n'!$Q16="A",'4a+c+n'!O16,0),0)</f>
        <v>0</v>
      </c>
      <c r="P16" s="59">
        <f>IF($C$4="Attiecināmās izmaksas",IF('4a+c+n'!$Q16="A",'4a+c+n'!P16,0),0)</f>
        <v>0</v>
      </c>
    </row>
    <row r="17" spans="1:16" ht="45">
      <c r="A17" s="64">
        <f>IF(P17=0,0,IF(COUNTBLANK(P17)=1,0,COUNTA($P$14:P17)))</f>
        <v>0</v>
      </c>
      <c r="B17" s="28" t="str">
        <f>IF($C$4="Attiecināmās izmaksas",IF('4a+c+n'!$Q17="A",'4a+c+n'!B17,0),0)</f>
        <v>13-00000</v>
      </c>
      <c r="C17" s="28" t="str">
        <f>IF($C$4="Attiecināmās izmaksas",IF('4a+c+n'!$Q17="A",'4a+c+n'!C17,0),0)</f>
        <v>Jaunu trīs stikla pakešu PVC logu bloku uzstādīšana ( U≤1,1 (W/m2 K). Rāmja profilā paredzēt Temix tipa distanceri. Krāsa atbilstoši krāsu pasai, iekšpuse balta. L02 logu bloks (1500x1400), t.sk, furnitūra</v>
      </c>
      <c r="D17" s="28" t="str">
        <f>IF($C$4="Attiecināmās izmaksas",IF('4a+c+n'!$Q17="A",'4a+c+n'!D17,0),0)</f>
        <v>gab.</v>
      </c>
      <c r="E17" s="59"/>
      <c r="F17" s="81"/>
      <c r="G17" s="28"/>
      <c r="H17" s="28">
        <f>IF($C$4="Attiecināmās izmaksas",IF('4a+c+n'!$Q17="A",'4a+c+n'!H17,0),0)</f>
        <v>0</v>
      </c>
      <c r="I17" s="28"/>
      <c r="J17" s="28"/>
      <c r="K17" s="59">
        <f>IF($C$4="Attiecināmās izmaksas",IF('4a+c+n'!$Q17="A",'4a+c+n'!K17,0),0)</f>
        <v>0</v>
      </c>
      <c r="L17" s="81">
        <f>IF($C$4="Attiecināmās izmaksas",IF('4a+c+n'!$Q17="A",'4a+c+n'!L17,0),0)</f>
        <v>0</v>
      </c>
      <c r="M17" s="28">
        <f>IF($C$4="Attiecināmās izmaksas",IF('4a+c+n'!$Q17="A",'4a+c+n'!M17,0),0)</f>
        <v>0</v>
      </c>
      <c r="N17" s="28">
        <f>IF($C$4="Attiecināmās izmaksas",IF('4a+c+n'!$Q17="A",'4a+c+n'!N17,0),0)</f>
        <v>0</v>
      </c>
      <c r="O17" s="28">
        <f>IF($C$4="Attiecināmās izmaksas",IF('4a+c+n'!$Q17="A",'4a+c+n'!O17,0),0)</f>
        <v>0</v>
      </c>
      <c r="P17" s="59">
        <f>IF($C$4="Attiecināmās izmaksas",IF('4a+c+n'!$Q17="A",'4a+c+n'!P17,0),0)</f>
        <v>0</v>
      </c>
    </row>
    <row r="18" spans="1:16" ht="45">
      <c r="A18" s="64">
        <f>IF(P18=0,0,IF(COUNTBLANK(P18)=1,0,COUNTA($P$14:P18)))</f>
        <v>0</v>
      </c>
      <c r="B18" s="28" t="str">
        <f>IF($C$4="Attiecināmās izmaksas",IF('4a+c+n'!$Q18="A",'4a+c+n'!B18,0),0)</f>
        <v>13-00000</v>
      </c>
      <c r="C18" s="28" t="str">
        <f>IF($C$4="Attiecināmās izmaksas",IF('4a+c+n'!$Q18="A",'4a+c+n'!C18,0),0)</f>
        <v>Jaunu trīs stikla pakešu PVC logu bloku uzstādīšana ( U≤1,1 (W/m2 K). Rāmja profilā paredzēt Temix tipa distanceri. Krāsa atbilstoši krāsu pasai, iekšpuse balta. L03 logu bloks (2300 x 1400), t.sk, furnitūra</v>
      </c>
      <c r="D18" s="28" t="str">
        <f>IF($C$4="Attiecināmās izmaksas",IF('4a+c+n'!$Q18="A",'4a+c+n'!D18,0),0)</f>
        <v>gab.</v>
      </c>
      <c r="E18" s="59"/>
      <c r="F18" s="81"/>
      <c r="G18" s="28"/>
      <c r="H18" s="28">
        <f>IF($C$4="Attiecināmās izmaksas",IF('4a+c+n'!$Q18="A",'4a+c+n'!H18,0),0)</f>
        <v>0</v>
      </c>
      <c r="I18" s="28"/>
      <c r="J18" s="28"/>
      <c r="K18" s="59">
        <f>IF($C$4="Attiecināmās izmaksas",IF('4a+c+n'!$Q18="A",'4a+c+n'!K18,0),0)</f>
        <v>0</v>
      </c>
      <c r="L18" s="81">
        <f>IF($C$4="Attiecināmās izmaksas",IF('4a+c+n'!$Q18="A",'4a+c+n'!L18,0),0)</f>
        <v>0</v>
      </c>
      <c r="M18" s="28">
        <f>IF($C$4="Attiecināmās izmaksas",IF('4a+c+n'!$Q18="A",'4a+c+n'!M18,0),0)</f>
        <v>0</v>
      </c>
      <c r="N18" s="28">
        <f>IF($C$4="Attiecināmās izmaksas",IF('4a+c+n'!$Q18="A",'4a+c+n'!N18,0),0)</f>
        <v>0</v>
      </c>
      <c r="O18" s="28">
        <f>IF($C$4="Attiecināmās izmaksas",IF('4a+c+n'!$Q18="A",'4a+c+n'!O18,0),0)</f>
        <v>0</v>
      </c>
      <c r="P18" s="59">
        <f>IF($C$4="Attiecināmās izmaksas",IF('4a+c+n'!$Q18="A",'4a+c+n'!P18,0),0)</f>
        <v>0</v>
      </c>
    </row>
    <row r="19" spans="1:16" ht="45">
      <c r="A19" s="64">
        <f>IF(P19=0,0,IF(COUNTBLANK(P19)=1,0,COUNTA($P$14:P19)))</f>
        <v>0</v>
      </c>
      <c r="B19" s="28" t="str">
        <f>IF($C$4="Attiecināmās izmaksas",IF('4a+c+n'!$Q19="A",'4a+c+n'!B19,0),0)</f>
        <v>13-00000</v>
      </c>
      <c r="C19" s="28" t="str">
        <f>IF($C$4="Attiecināmās izmaksas",IF('4a+c+n'!$Q19="A",'4a+c+n'!C19,0),0)</f>
        <v>Jaunu trīs stikla pakešu PVC logu bloku uzstādīšana ( U≤1,1 (W/m2 K). Rāmja profilā paredzēt Temix tipa distanceri. Krāsa atbilstoši krāsu pasai, iekšpuse balta. L04 logu bloks (2000x1400), t.sk, furnitūra</v>
      </c>
      <c r="D19" s="28" t="str">
        <f>IF($C$4="Attiecināmās izmaksas",IF('4a+c+n'!$Q19="A",'4a+c+n'!D19,0),0)</f>
        <v>gab.</v>
      </c>
      <c r="E19" s="59"/>
      <c r="F19" s="81"/>
      <c r="G19" s="28"/>
      <c r="H19" s="28">
        <f>IF($C$4="Attiecināmās izmaksas",IF('4a+c+n'!$Q19="A",'4a+c+n'!H19,0),0)</f>
        <v>0</v>
      </c>
      <c r="I19" s="28"/>
      <c r="J19" s="28"/>
      <c r="K19" s="59">
        <f>IF($C$4="Attiecināmās izmaksas",IF('4a+c+n'!$Q19="A",'4a+c+n'!K19,0),0)</f>
        <v>0</v>
      </c>
      <c r="L19" s="81">
        <f>IF($C$4="Attiecināmās izmaksas",IF('4a+c+n'!$Q19="A",'4a+c+n'!L19,0),0)</f>
        <v>0</v>
      </c>
      <c r="M19" s="28">
        <f>IF($C$4="Attiecināmās izmaksas",IF('4a+c+n'!$Q19="A",'4a+c+n'!M19,0),0)</f>
        <v>0</v>
      </c>
      <c r="N19" s="28">
        <f>IF($C$4="Attiecināmās izmaksas",IF('4a+c+n'!$Q19="A",'4a+c+n'!N19,0),0)</f>
        <v>0</v>
      </c>
      <c r="O19" s="28">
        <f>IF($C$4="Attiecināmās izmaksas",IF('4a+c+n'!$Q19="A",'4a+c+n'!O19,0),0)</f>
        <v>0</v>
      </c>
      <c r="P19" s="59">
        <f>IF($C$4="Attiecināmās izmaksas",IF('4a+c+n'!$Q19="A",'4a+c+n'!P19,0),0)</f>
        <v>0</v>
      </c>
    </row>
    <row r="20" spans="1:16" ht="56.25">
      <c r="A20" s="64">
        <f>IF(P20=0,0,IF(COUNTBLANK(P20)=1,0,COUNTA($P$14:P20)))</f>
        <v>0</v>
      </c>
      <c r="B20" s="28" t="str">
        <f>IF($C$4="Attiecināmās izmaksas",IF('4a+c+n'!$Q20="A",'4a+c+n'!B20,0),0)</f>
        <v>13-00000</v>
      </c>
      <c r="C20" s="28" t="str">
        <f>IF($C$4="Attiecināmās izmaksas",IF('4a+c+n'!$Q20="A",'4a+c+n'!C20,0),0)</f>
        <v>Jaunu trīs stikla pakešu PVC logu bloku uzstādīšana ( U≤1,1 (W/m2 K). Rāmja profilā paredzēt Temix tipa distanceri. Krāsa atbilstoši krāsu pasai, iekšpuse balta. L05 logu bloks (1570x1400;730x2200), t.sk, furnitūra</v>
      </c>
      <c r="D20" s="28" t="str">
        <f>IF($C$4="Attiecināmās izmaksas",IF('4a+c+n'!$Q20="A",'4a+c+n'!D20,0),0)</f>
        <v>gab.</v>
      </c>
      <c r="E20" s="59"/>
      <c r="F20" s="81"/>
      <c r="G20" s="28"/>
      <c r="H20" s="28">
        <f>IF($C$4="Attiecināmās izmaksas",IF('4a+c+n'!$Q20="A",'4a+c+n'!H20,0),0)</f>
        <v>0</v>
      </c>
      <c r="I20" s="28"/>
      <c r="J20" s="28"/>
      <c r="K20" s="59">
        <f>IF($C$4="Attiecināmās izmaksas",IF('4a+c+n'!$Q20="A",'4a+c+n'!K20,0),0)</f>
        <v>0</v>
      </c>
      <c r="L20" s="81">
        <f>IF($C$4="Attiecināmās izmaksas",IF('4a+c+n'!$Q20="A",'4a+c+n'!L20,0),0)</f>
        <v>0</v>
      </c>
      <c r="M20" s="28">
        <f>IF($C$4="Attiecināmās izmaksas",IF('4a+c+n'!$Q20="A",'4a+c+n'!M20,0),0)</f>
        <v>0</v>
      </c>
      <c r="N20" s="28">
        <f>IF($C$4="Attiecināmās izmaksas",IF('4a+c+n'!$Q20="A",'4a+c+n'!N20,0),0)</f>
        <v>0</v>
      </c>
      <c r="O20" s="28">
        <f>IF($C$4="Attiecināmās izmaksas",IF('4a+c+n'!$Q20="A",'4a+c+n'!O20,0),0)</f>
        <v>0</v>
      </c>
      <c r="P20" s="59">
        <f>IF($C$4="Attiecināmās izmaksas",IF('4a+c+n'!$Q20="A",'4a+c+n'!P20,0),0)</f>
        <v>0</v>
      </c>
    </row>
    <row r="21" spans="1:16" ht="45">
      <c r="A21" s="64">
        <f>IF(P21=0,0,IF(COUNTBLANK(P21)=1,0,COUNTA($P$14:P21)))</f>
        <v>0</v>
      </c>
      <c r="B21" s="28" t="str">
        <f>IF($C$4="Attiecināmās izmaksas",IF('4a+c+n'!$Q21="A",'4a+c+n'!B21,0),0)</f>
        <v>13-00000</v>
      </c>
      <c r="C21" s="28" t="str">
        <f>IF($C$4="Attiecināmās izmaksas",IF('4a+c+n'!$Q21="A",'4a+c+n'!C21,0),0)</f>
        <v>Jaunu trīs stikla pakešu PVC logu bloku uzstādīšana ( U≤1,1 (W/m2 K). Rāmja profilā paredzēt Temix tipa distanceri. Krāsa atbilstoši krāsu pasai, iekšpuse balta. L06 logu bloks (1500x1400), t.sk, furnitūra</v>
      </c>
      <c r="D21" s="28" t="str">
        <f>IF($C$4="Attiecināmās izmaksas",IF('4a+c+n'!$Q21="A",'4a+c+n'!D21,0),0)</f>
        <v>gab.</v>
      </c>
      <c r="E21" s="59"/>
      <c r="F21" s="81"/>
      <c r="G21" s="28"/>
      <c r="H21" s="28">
        <f>IF($C$4="Attiecināmās izmaksas",IF('4a+c+n'!$Q21="A",'4a+c+n'!H21,0),0)</f>
        <v>0</v>
      </c>
      <c r="I21" s="28"/>
      <c r="J21" s="28"/>
      <c r="K21" s="59">
        <f>IF($C$4="Attiecināmās izmaksas",IF('4a+c+n'!$Q21="A",'4a+c+n'!K21,0),0)</f>
        <v>0</v>
      </c>
      <c r="L21" s="81">
        <f>IF($C$4="Attiecināmās izmaksas",IF('4a+c+n'!$Q21="A",'4a+c+n'!L21,0),0)</f>
        <v>0</v>
      </c>
      <c r="M21" s="28">
        <f>IF($C$4="Attiecināmās izmaksas",IF('4a+c+n'!$Q21="A",'4a+c+n'!M21,0),0)</f>
        <v>0</v>
      </c>
      <c r="N21" s="28">
        <f>IF($C$4="Attiecināmās izmaksas",IF('4a+c+n'!$Q21="A",'4a+c+n'!N21,0),0)</f>
        <v>0</v>
      </c>
      <c r="O21" s="28">
        <f>IF($C$4="Attiecināmās izmaksas",IF('4a+c+n'!$Q21="A",'4a+c+n'!O21,0),0)</f>
        <v>0</v>
      </c>
      <c r="P21" s="59">
        <f>IF($C$4="Attiecināmās izmaksas",IF('4a+c+n'!$Q21="A",'4a+c+n'!P21,0),0)</f>
        <v>0</v>
      </c>
    </row>
    <row r="22" spans="1:16" ht="22.5">
      <c r="A22" s="64">
        <f>IF(P22=0,0,IF(COUNTBLANK(P22)=1,0,COUNTA($P$14:P22)))</f>
        <v>0</v>
      </c>
      <c r="B22" s="28" t="str">
        <f>IF($C$4="Attiecināmās izmaksas",IF('4a+c+n'!$Q22="A",'4a+c+n'!B22,0),0)</f>
        <v>13-00000</v>
      </c>
      <c r="C22" s="28" t="str">
        <f>IF($C$4="Attiecināmās izmaksas",IF('4a+c+n'!$Q22="A",'4a+c+n'!C22,0),0)</f>
        <v>Esošo un maināmo logu aprīkošana ar ventilācijas iekārtu Gecco 3 vai ekvivalentu</v>
      </c>
      <c r="D22" s="28" t="str">
        <f>IF($C$4="Attiecināmās izmaksas",IF('4a+c+n'!$Q22="A",'4a+c+n'!D22,0),0)</f>
        <v>gab.</v>
      </c>
      <c r="E22" s="59"/>
      <c r="F22" s="81"/>
      <c r="G22" s="28"/>
      <c r="H22" s="28">
        <f>IF($C$4="Attiecināmās izmaksas",IF('4a+c+n'!$Q22="A",'4a+c+n'!H22,0),0)</f>
        <v>0</v>
      </c>
      <c r="I22" s="28"/>
      <c r="J22" s="28"/>
      <c r="K22" s="59">
        <f>IF($C$4="Attiecināmās izmaksas",IF('4a+c+n'!$Q22="A",'4a+c+n'!K22,0),0)</f>
        <v>0</v>
      </c>
      <c r="L22" s="81">
        <f>IF($C$4="Attiecināmās izmaksas",IF('4a+c+n'!$Q22="A",'4a+c+n'!L22,0),0)</f>
        <v>0</v>
      </c>
      <c r="M22" s="28">
        <f>IF($C$4="Attiecināmās izmaksas",IF('4a+c+n'!$Q22="A",'4a+c+n'!M22,0),0)</f>
        <v>0</v>
      </c>
      <c r="N22" s="28">
        <f>IF($C$4="Attiecināmās izmaksas",IF('4a+c+n'!$Q22="A",'4a+c+n'!N22,0),0)</f>
        <v>0</v>
      </c>
      <c r="O22" s="28">
        <f>IF($C$4="Attiecināmās izmaksas",IF('4a+c+n'!$Q22="A",'4a+c+n'!O22,0),0)</f>
        <v>0</v>
      </c>
      <c r="P22" s="59">
        <f>IF($C$4="Attiecināmās izmaksas",IF('4a+c+n'!$Q22="A",'4a+c+n'!P22,0),0)</f>
        <v>0</v>
      </c>
    </row>
    <row r="23" spans="1:16">
      <c r="A23" s="64">
        <f>IF(P23=0,0,IF(COUNTBLANK(P23)=1,0,COUNTA($P$14:P23)))</f>
        <v>0</v>
      </c>
      <c r="B23" s="28">
        <f>IF($C$4="Attiecināmās izmaksas",IF('4a+c+n'!$Q23="A",'4a+c+n'!B23,0),0)</f>
        <v>0</v>
      </c>
      <c r="C23" s="28">
        <f>IF($C$4="Attiecināmās izmaksas",IF('4a+c+n'!$Q23="A",'4a+c+n'!C23,0),0)</f>
        <v>0</v>
      </c>
      <c r="D23" s="28">
        <f>IF($C$4="Attiecināmās izmaksas",IF('4a+c+n'!$Q23="A",'4a+c+n'!D23,0),0)</f>
        <v>0</v>
      </c>
      <c r="E23" s="59"/>
      <c r="F23" s="81"/>
      <c r="G23" s="28"/>
      <c r="H23" s="28">
        <f>IF($C$4="Attiecināmās izmaksas",IF('4a+c+n'!$Q23="A",'4a+c+n'!H23,0),0)</f>
        <v>0</v>
      </c>
      <c r="I23" s="28"/>
      <c r="J23" s="28"/>
      <c r="K23" s="59">
        <f>IF($C$4="Attiecināmās izmaksas",IF('4a+c+n'!$Q23="A",'4a+c+n'!K23,0),0)</f>
        <v>0</v>
      </c>
      <c r="L23" s="81">
        <f>IF($C$4="Attiecināmās izmaksas",IF('4a+c+n'!$Q23="A",'4a+c+n'!L23,0),0)</f>
        <v>0</v>
      </c>
      <c r="M23" s="28">
        <f>IF($C$4="Attiecināmās izmaksas",IF('4a+c+n'!$Q23="A",'4a+c+n'!M23,0),0)</f>
        <v>0</v>
      </c>
      <c r="N23" s="28">
        <f>IF($C$4="Attiecināmās izmaksas",IF('4a+c+n'!$Q23="A",'4a+c+n'!N23,0),0)</f>
        <v>0</v>
      </c>
      <c r="O23" s="28">
        <f>IF($C$4="Attiecināmās izmaksas",IF('4a+c+n'!$Q23="A",'4a+c+n'!O23,0),0)</f>
        <v>0</v>
      </c>
      <c r="P23" s="59">
        <f>IF($C$4="Attiecināmās izmaksas",IF('4a+c+n'!$Q23="A",'4a+c+n'!P23,0),0)</f>
        <v>0</v>
      </c>
    </row>
    <row r="24" spans="1:16" ht="56.25">
      <c r="A24" s="64">
        <f>IF(P24=0,0,IF(COUNTBLANK(P24)=1,0,COUNTA($P$14:P24)))</f>
        <v>0</v>
      </c>
      <c r="B24" s="28" t="str">
        <f>IF($C$4="Attiecināmās izmaksas",IF('4a+c+n'!$Q24="A",'4a+c+n'!B24,0),0)</f>
        <v>13-00000</v>
      </c>
      <c r="C24" s="28" t="str">
        <f>IF($C$4="Attiecināmās izmaksas",IF('4a+c+n'!$Q24="A",'4a+c+n'!C24,0),0)</f>
        <v>Jaunu ugunsdrošu EI30 metāla durvju bloka uzstādīšana (U≤1,6 (W/m2 K), t.sk. iekšējā apdare.  D02 metāla durvju bloks  (1000 x 1580), t.sk, furnitūra Aprīkojamas ar aizvērējmehānismu, slēdzamas.</v>
      </c>
      <c r="D24" s="28" t="str">
        <f>IF($C$4="Attiecināmās izmaksas",IF('4a+c+n'!$Q24="A",'4a+c+n'!D24,0),0)</f>
        <v>gab.</v>
      </c>
      <c r="E24" s="59"/>
      <c r="F24" s="81"/>
      <c r="G24" s="28"/>
      <c r="H24" s="28">
        <f>IF($C$4="Attiecināmās izmaksas",IF('4a+c+n'!$Q24="A",'4a+c+n'!H24,0),0)</f>
        <v>0</v>
      </c>
      <c r="I24" s="28"/>
      <c r="J24" s="28"/>
      <c r="K24" s="59">
        <f>IF($C$4="Attiecināmās izmaksas",IF('4a+c+n'!$Q24="A",'4a+c+n'!K24,0),0)</f>
        <v>0</v>
      </c>
      <c r="L24" s="81">
        <f>IF($C$4="Attiecināmās izmaksas",IF('4a+c+n'!$Q24="A",'4a+c+n'!L24,0),0)</f>
        <v>0</v>
      </c>
      <c r="M24" s="28">
        <f>IF($C$4="Attiecināmās izmaksas",IF('4a+c+n'!$Q24="A",'4a+c+n'!M24,0),0)</f>
        <v>0</v>
      </c>
      <c r="N24" s="28">
        <f>IF($C$4="Attiecināmās izmaksas",IF('4a+c+n'!$Q24="A",'4a+c+n'!N24,0),0)</f>
        <v>0</v>
      </c>
      <c r="O24" s="28">
        <f>IF($C$4="Attiecināmās izmaksas",IF('4a+c+n'!$Q24="A",'4a+c+n'!O24,0),0)</f>
        <v>0</v>
      </c>
      <c r="P24" s="59">
        <f>IF($C$4="Attiecināmās izmaksas",IF('4a+c+n'!$Q24="A",'4a+c+n'!P24,0),0)</f>
        <v>0</v>
      </c>
    </row>
    <row r="25" spans="1:16">
      <c r="A25" s="64">
        <f>IF(P25=0,0,IF(COUNTBLANK(P25)=1,0,COUNTA($P$14:P25)))</f>
        <v>0</v>
      </c>
      <c r="B25" s="28">
        <f>IF($C$4="Attiecināmās izmaksas",IF('4a+c+n'!$Q27="A",'4a+c+n'!B27,0),0)</f>
        <v>0</v>
      </c>
      <c r="C25" s="28">
        <f>IF($C$4="Attiecināmās izmaksas",IF('4a+c+n'!$Q27="A",'4a+c+n'!C27,0),0)</f>
        <v>0</v>
      </c>
      <c r="D25" s="28">
        <f>IF($C$4="Attiecināmās izmaksas",IF('4a+c+n'!$Q27="A",'4a+c+n'!D27,0),0)</f>
        <v>0</v>
      </c>
      <c r="E25" s="59"/>
      <c r="F25" s="81"/>
      <c r="G25" s="28"/>
      <c r="H25" s="28">
        <f>IF($C$4="Attiecināmās izmaksas",IF('4a+c+n'!$Q27="A",'4a+c+n'!H27,0),0)</f>
        <v>0</v>
      </c>
      <c r="I25" s="28"/>
      <c r="J25" s="28"/>
      <c r="K25" s="59">
        <f>IF($C$4="Attiecināmās izmaksas",IF('4a+c+n'!$Q27="A",'4a+c+n'!K27,0),0)</f>
        <v>0</v>
      </c>
      <c r="L25" s="81">
        <f>IF($C$4="Attiecināmās izmaksas",IF('4a+c+n'!$Q27="A",'4a+c+n'!L27,0),0)</f>
        <v>0</v>
      </c>
      <c r="M25" s="28">
        <f>IF($C$4="Attiecināmās izmaksas",IF('4a+c+n'!$Q27="A",'4a+c+n'!M27,0),0)</f>
        <v>0</v>
      </c>
      <c r="N25" s="28">
        <f>IF($C$4="Attiecināmās izmaksas",IF('4a+c+n'!$Q27="A",'4a+c+n'!N27,0),0)</f>
        <v>0</v>
      </c>
      <c r="O25" s="28">
        <f>IF($C$4="Attiecināmās izmaksas",IF('4a+c+n'!$Q27="A",'4a+c+n'!O27,0),0)</f>
        <v>0</v>
      </c>
      <c r="P25" s="59">
        <f>IF($C$4="Attiecināmās izmaksas",IF('4a+c+n'!$Q27="A",'4a+c+n'!P27,0),0)</f>
        <v>0</v>
      </c>
    </row>
    <row r="26" spans="1:16" ht="22.5">
      <c r="A26" s="64">
        <f>IF(P26=0,0,IF(COUNTBLANK(P26)=1,0,COUNTA($P$14:P26)))</f>
        <v>0</v>
      </c>
      <c r="B26" s="28" t="str">
        <f>IF($C$4="Attiecināmās izmaksas",IF('4a+c+n'!$Q28="A",'4a+c+n'!B28,0),0)</f>
        <v>13-00000</v>
      </c>
      <c r="C26" s="28" t="str">
        <f>IF($C$4="Attiecināmās izmaksas",IF('4a+c+n'!$Q28="A",'4a+c+n'!C28,0),0)</f>
        <v>Difūzijas lentas CONTEGA SL vai ekvivalentas iestrāde pa perimetru</v>
      </c>
      <c r="D26" s="28" t="str">
        <f>IF($C$4="Attiecināmās izmaksas",IF('4a+c+n'!$Q28="A",'4a+c+n'!D28,0),0)</f>
        <v>tm</v>
      </c>
      <c r="E26" s="59"/>
      <c r="F26" s="81"/>
      <c r="G26" s="28"/>
      <c r="H26" s="28">
        <f>IF($C$4="Attiecināmās izmaksas",IF('4a+c+n'!$Q28="A",'4a+c+n'!H28,0),0)</f>
        <v>0</v>
      </c>
      <c r="I26" s="28"/>
      <c r="J26" s="28"/>
      <c r="K26" s="59">
        <f>IF($C$4="Attiecināmās izmaksas",IF('4a+c+n'!$Q28="A",'4a+c+n'!K28,0),0)</f>
        <v>0</v>
      </c>
      <c r="L26" s="81">
        <f>IF($C$4="Attiecināmās izmaksas",IF('4a+c+n'!$Q28="A",'4a+c+n'!L28,0),0)</f>
        <v>0</v>
      </c>
      <c r="M26" s="28">
        <f>IF($C$4="Attiecināmās izmaksas",IF('4a+c+n'!$Q28="A",'4a+c+n'!M28,0),0)</f>
        <v>0</v>
      </c>
      <c r="N26" s="28">
        <f>IF($C$4="Attiecināmās izmaksas",IF('4a+c+n'!$Q28="A",'4a+c+n'!N28,0),0)</f>
        <v>0</v>
      </c>
      <c r="O26" s="28">
        <f>IF($C$4="Attiecināmās izmaksas",IF('4a+c+n'!$Q28="A",'4a+c+n'!O28,0),0)</f>
        <v>0</v>
      </c>
      <c r="P26" s="59">
        <f>IF($C$4="Attiecināmās izmaksas",IF('4a+c+n'!$Q28="A",'4a+c+n'!P28,0),0)</f>
        <v>0</v>
      </c>
    </row>
    <row r="27" spans="1:16" ht="45">
      <c r="A27" s="64">
        <f>IF(P27=0,0,IF(COUNTBLANK(P27)=1,0,COUNTA($P$14:P27)))</f>
        <v>0</v>
      </c>
      <c r="B27" s="28" t="str">
        <f>IF($C$4="Attiecināmās izmaksas",IF('4a+c+n'!$Q29="A",'4a+c+n'!B29,0),0)</f>
        <v>13-00000</v>
      </c>
      <c r="C27" s="28" t="str">
        <f>IF($C$4="Attiecināmās izmaksas",IF('4a+c+n'!$Q29="A",'4a+c+n'!C29,0),0)</f>
        <v>Dzīvokļu logu iekšējā apdare, t.sk. PVC palodze (balta), riģipša plāksnes apšūšanai, kā arī špaktele  virsmas sagatavošanai, kā arī krāsošana toni saskaņojot ar Pasūtāju.</v>
      </c>
      <c r="D27" s="28" t="str">
        <f>IF($C$4="Attiecināmās izmaksas",IF('4a+c+n'!$Q29="A",'4a+c+n'!D29,0),0)</f>
        <v>kompl</v>
      </c>
      <c r="E27" s="59"/>
      <c r="F27" s="81"/>
      <c r="G27" s="28"/>
      <c r="H27" s="28">
        <f>IF($C$4="Attiecināmās izmaksas",IF('4a+c+n'!$Q29="A",'4a+c+n'!H29,0),0)</f>
        <v>0</v>
      </c>
      <c r="I27" s="28"/>
      <c r="J27" s="28"/>
      <c r="K27" s="59">
        <f>IF($C$4="Attiecināmās izmaksas",IF('4a+c+n'!$Q29="A",'4a+c+n'!K29,0),0)</f>
        <v>0</v>
      </c>
      <c r="L27" s="81">
        <f>IF($C$4="Attiecināmās izmaksas",IF('4a+c+n'!$Q29="A",'4a+c+n'!L29,0),0)</f>
        <v>0</v>
      </c>
      <c r="M27" s="28">
        <f>IF($C$4="Attiecināmās izmaksas",IF('4a+c+n'!$Q29="A",'4a+c+n'!M29,0),0)</f>
        <v>0</v>
      </c>
      <c r="N27" s="28">
        <f>IF($C$4="Attiecināmās izmaksas",IF('4a+c+n'!$Q29="A",'4a+c+n'!N29,0),0)</f>
        <v>0</v>
      </c>
      <c r="O27" s="28">
        <f>IF($C$4="Attiecināmās izmaksas",IF('4a+c+n'!$Q29="A",'4a+c+n'!O29,0),0)</f>
        <v>0</v>
      </c>
      <c r="P27" s="59">
        <f>IF($C$4="Attiecināmās izmaksas",IF('4a+c+n'!$Q29="A",'4a+c+n'!P29,0),0)</f>
        <v>0</v>
      </c>
    </row>
    <row r="28" spans="1:16">
      <c r="A28" s="64">
        <f>IF(P28=0,0,IF(COUNTBLANK(P28)=1,0,COUNTA($P$14:P28)))</f>
        <v>0</v>
      </c>
      <c r="B28" s="28">
        <f>IF($C$4="Attiecināmās izmaksas",IF('4a+c+n'!$Q30="A",'4a+c+n'!B30,0),0)</f>
        <v>0</v>
      </c>
      <c r="C28" s="28">
        <f>IF($C$4="Attiecināmās izmaksas",IF('4a+c+n'!$Q30="A",'4a+c+n'!C30,0),0)</f>
        <v>0</v>
      </c>
      <c r="D28" s="28">
        <f>IF($C$4="Attiecināmās izmaksas",IF('4a+c+n'!$Q30="A",'4a+c+n'!D30,0),0)</f>
        <v>0</v>
      </c>
      <c r="E28" s="59"/>
      <c r="F28" s="81"/>
      <c r="G28" s="28"/>
      <c r="H28" s="28">
        <f>IF($C$4="Attiecināmās izmaksas",IF('4a+c+n'!$Q30="A",'4a+c+n'!H30,0),0)</f>
        <v>0</v>
      </c>
      <c r="I28" s="28"/>
      <c r="J28" s="28"/>
      <c r="K28" s="59">
        <f>IF($C$4="Attiecināmās izmaksas",IF('4a+c+n'!$Q30="A",'4a+c+n'!K30,0),0)</f>
        <v>0</v>
      </c>
      <c r="L28" s="81">
        <f>IF($C$4="Attiecināmās izmaksas",IF('4a+c+n'!$Q30="A",'4a+c+n'!L30,0),0)</f>
        <v>0</v>
      </c>
      <c r="M28" s="28">
        <f>IF($C$4="Attiecināmās izmaksas",IF('4a+c+n'!$Q30="A",'4a+c+n'!M30,0),0)</f>
        <v>0</v>
      </c>
      <c r="N28" s="28">
        <f>IF($C$4="Attiecināmās izmaksas",IF('4a+c+n'!$Q30="A",'4a+c+n'!N30,0),0)</f>
        <v>0</v>
      </c>
      <c r="O28" s="28">
        <f>IF($C$4="Attiecināmās izmaksas",IF('4a+c+n'!$Q30="A",'4a+c+n'!O30,0),0)</f>
        <v>0</v>
      </c>
      <c r="P28" s="59">
        <f>IF($C$4="Attiecināmās izmaksas",IF('4a+c+n'!$Q30="A",'4a+c+n'!P30,0),0)</f>
        <v>0</v>
      </c>
    </row>
    <row r="29" spans="1:16" ht="22.5">
      <c r="A29" s="64">
        <f>IF(P29=0,0,IF(COUNTBLANK(P29)=1,0,COUNTA($P$14:P29)))</f>
        <v>0</v>
      </c>
      <c r="B29" s="28" t="str">
        <f>IF($C$4="Attiecināmās izmaksas",IF('4a+c+n'!$Q31="A",'4a+c+n'!B31,0),0)</f>
        <v>13-00000</v>
      </c>
      <c r="C29" s="28" t="str">
        <f>IF($C$4="Attiecināmās izmaksas",IF('4a+c+n'!$Q31="A",'4a+c+n'!C31,0),0)</f>
        <v>Metāla ventilācijas reste R01 1500x300mm montāža, t.sk. stiprinājumi. Krāsa atbilstoši krāsu pasei.</v>
      </c>
      <c r="D29" s="28" t="str">
        <f>IF($C$4="Attiecināmās izmaksas",IF('4a+c+n'!$Q31="A",'4a+c+n'!D31,0),0)</f>
        <v>gab.</v>
      </c>
      <c r="E29" s="59"/>
      <c r="F29" s="81"/>
      <c r="G29" s="28"/>
      <c r="H29" s="28">
        <f>IF($C$4="Attiecināmās izmaksas",IF('4a+c+n'!$Q31="A",'4a+c+n'!H31,0),0)</f>
        <v>0</v>
      </c>
      <c r="I29" s="28"/>
      <c r="J29" s="28"/>
      <c r="K29" s="59">
        <f>IF($C$4="Attiecināmās izmaksas",IF('4a+c+n'!$Q31="A",'4a+c+n'!K31,0),0)</f>
        <v>0</v>
      </c>
      <c r="L29" s="81">
        <f>IF($C$4="Attiecināmās izmaksas",IF('4a+c+n'!$Q31="A",'4a+c+n'!L31,0),0)</f>
        <v>0</v>
      </c>
      <c r="M29" s="28">
        <f>IF($C$4="Attiecināmās izmaksas",IF('4a+c+n'!$Q31="A",'4a+c+n'!M31,0),0)</f>
        <v>0</v>
      </c>
      <c r="N29" s="28">
        <f>IF($C$4="Attiecināmās izmaksas",IF('4a+c+n'!$Q31="A",'4a+c+n'!N31,0),0)</f>
        <v>0</v>
      </c>
      <c r="O29" s="28">
        <f>IF($C$4="Attiecināmās izmaksas",IF('4a+c+n'!$Q31="A",'4a+c+n'!O31,0),0)</f>
        <v>0</v>
      </c>
      <c r="P29" s="59">
        <f>IF($C$4="Attiecināmās izmaksas",IF('4a+c+n'!$Q31="A",'4a+c+n'!P31,0),0)</f>
        <v>0</v>
      </c>
    </row>
    <row r="30" spans="1:16" ht="33.75">
      <c r="A30" s="64">
        <f>IF(P30=0,0,IF(COUNTBLANK(P30)=1,0,COUNTA($P$14:P30)))</f>
        <v>0</v>
      </c>
      <c r="B30" s="28" t="str">
        <f>IF($C$4="Attiecināmās izmaksas",IF('4a+c+n'!$Q32="A",'4a+c+n'!B32,0),0)</f>
        <v>13-00000</v>
      </c>
      <c r="C30" s="28" t="str">
        <f>IF($C$4="Attiecināmās izmaksas",IF('4a+c+n'!$Q32="A",'4a+c+n'!C32,0),0)</f>
        <v>Plastmasas ventilācijas reste R02 100x200mm montāža, t.sk. stiprinājumi, gaisa vads. Krāsa atbilstoši krāsu pasei.</v>
      </c>
      <c r="D30" s="28" t="str">
        <f>IF($C$4="Attiecināmās izmaksas",IF('4a+c+n'!$Q32="A",'4a+c+n'!D32,0),0)</f>
        <v>gab.</v>
      </c>
      <c r="E30" s="59"/>
      <c r="F30" s="81"/>
      <c r="G30" s="28"/>
      <c r="H30" s="28">
        <f>IF($C$4="Attiecināmās izmaksas",IF('4a+c+n'!$Q32="A",'4a+c+n'!H32,0),0)</f>
        <v>0</v>
      </c>
      <c r="I30" s="28"/>
      <c r="J30" s="28"/>
      <c r="K30" s="59">
        <f>IF($C$4="Attiecināmās izmaksas",IF('4a+c+n'!$Q32="A",'4a+c+n'!K32,0),0)</f>
        <v>0</v>
      </c>
      <c r="L30" s="81">
        <f>IF($C$4="Attiecināmās izmaksas",IF('4a+c+n'!$Q32="A",'4a+c+n'!L32,0),0)</f>
        <v>0</v>
      </c>
      <c r="M30" s="28">
        <f>IF($C$4="Attiecināmās izmaksas",IF('4a+c+n'!$Q32="A",'4a+c+n'!M32,0),0)</f>
        <v>0</v>
      </c>
      <c r="N30" s="28">
        <f>IF($C$4="Attiecināmās izmaksas",IF('4a+c+n'!$Q32="A",'4a+c+n'!N32,0),0)</f>
        <v>0</v>
      </c>
      <c r="O30" s="28">
        <f>IF($C$4="Attiecināmās izmaksas",IF('4a+c+n'!$Q32="A",'4a+c+n'!O32,0),0)</f>
        <v>0</v>
      </c>
      <c r="P30" s="59">
        <f>IF($C$4="Attiecināmās izmaksas",IF('4a+c+n'!$Q32="A",'4a+c+n'!P32,0),0)</f>
        <v>0</v>
      </c>
    </row>
    <row r="31" spans="1:16" ht="33.75">
      <c r="A31" s="64">
        <f>IF(P31=0,0,IF(COUNTBLANK(P31)=1,0,COUNTA($P$14:P31)))</f>
        <v>0</v>
      </c>
      <c r="B31" s="28" t="str">
        <f>IF($C$4="Attiecināmās izmaksas",IF('4a+c+n'!$Q33="A",'4a+c+n'!B33,0),0)</f>
        <v>13-00000</v>
      </c>
      <c r="C31" s="28" t="str">
        <f>IF($C$4="Attiecināmās izmaksas",IF('4a+c+n'!$Q33="A",'4a+c+n'!C33,0),0)</f>
        <v>Plastmasas ventilācijas reste R03 100x100mm montāža, t.sk. stiprinājumi. Krāsa atbilstoši krāsu pasei.</v>
      </c>
      <c r="D31" s="28" t="str">
        <f>IF($C$4="Attiecināmās izmaksas",IF('4a+c+n'!$Q33="A",'4a+c+n'!D33,0),0)</f>
        <v>gab.</v>
      </c>
      <c r="E31" s="59"/>
      <c r="F31" s="81"/>
      <c r="G31" s="28"/>
      <c r="H31" s="28">
        <f>IF($C$4="Attiecināmās izmaksas",IF('4a+c+n'!$Q33="A",'4a+c+n'!H33,0),0)</f>
        <v>0</v>
      </c>
      <c r="I31" s="28"/>
      <c r="J31" s="28"/>
      <c r="K31" s="59">
        <f>IF($C$4="Attiecināmās izmaksas",IF('4a+c+n'!$Q33="A",'4a+c+n'!K33,0),0)</f>
        <v>0</v>
      </c>
      <c r="L31" s="81">
        <f>IF($C$4="Attiecināmās izmaksas",IF('4a+c+n'!$Q33="A",'4a+c+n'!L33,0),0)</f>
        <v>0</v>
      </c>
      <c r="M31" s="28">
        <f>IF($C$4="Attiecināmās izmaksas",IF('4a+c+n'!$Q33="A",'4a+c+n'!M33,0),0)</f>
        <v>0</v>
      </c>
      <c r="N31" s="28">
        <f>IF($C$4="Attiecināmās izmaksas",IF('4a+c+n'!$Q33="A",'4a+c+n'!N33,0),0)</f>
        <v>0</v>
      </c>
      <c r="O31" s="28">
        <f>IF($C$4="Attiecināmās izmaksas",IF('4a+c+n'!$Q33="A",'4a+c+n'!O33,0),0)</f>
        <v>0</v>
      </c>
      <c r="P31" s="59">
        <f>IF($C$4="Attiecināmās izmaksas",IF('4a+c+n'!$Q33="A",'4a+c+n'!P33,0),0)</f>
        <v>0</v>
      </c>
    </row>
    <row r="32" spans="1:16" ht="12" customHeight="1" thickBot="1">
      <c r="A32" s="325" t="s">
        <v>63</v>
      </c>
      <c r="B32" s="326"/>
      <c r="C32" s="326"/>
      <c r="D32" s="326"/>
      <c r="E32" s="326"/>
      <c r="F32" s="326"/>
      <c r="G32" s="326"/>
      <c r="H32" s="326"/>
      <c r="I32" s="326"/>
      <c r="J32" s="326"/>
      <c r="K32" s="327"/>
      <c r="L32" s="74">
        <f>SUM(L14:L31)</f>
        <v>0</v>
      </c>
      <c r="M32" s="75">
        <f>SUM(M14:M31)</f>
        <v>0</v>
      </c>
      <c r="N32" s="75">
        <f>SUM(N14:N31)</f>
        <v>0</v>
      </c>
      <c r="O32" s="75">
        <f>SUM(O14:O31)</f>
        <v>0</v>
      </c>
      <c r="P32" s="76">
        <f>SUM(P14:P31)</f>
        <v>0</v>
      </c>
    </row>
    <row r="33" spans="1:16">
      <c r="A33" s="20"/>
      <c r="B33" s="20"/>
      <c r="C33" s="20"/>
      <c r="D33" s="20"/>
      <c r="E33" s="20"/>
      <c r="F33" s="20"/>
      <c r="G33" s="20"/>
      <c r="H33" s="20"/>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 t="s">
        <v>14</v>
      </c>
      <c r="B35" s="20"/>
      <c r="C35" s="328">
        <f>'Kops n'!C35:H35</f>
        <v>0</v>
      </c>
      <c r="D35" s="328"/>
      <c r="E35" s="328"/>
      <c r="F35" s="328"/>
      <c r="G35" s="328"/>
      <c r="H35" s="328"/>
      <c r="I35" s="20"/>
      <c r="J35" s="20"/>
      <c r="K35" s="20"/>
      <c r="L35" s="20"/>
      <c r="M35" s="20"/>
      <c r="N35" s="20"/>
      <c r="O35" s="20"/>
      <c r="P35" s="20"/>
    </row>
    <row r="36" spans="1:16">
      <c r="A36" s="20"/>
      <c r="B36" s="20"/>
      <c r="C36" s="248" t="s">
        <v>15</v>
      </c>
      <c r="D36" s="248"/>
      <c r="E36" s="248"/>
      <c r="F36" s="248"/>
      <c r="G36" s="248"/>
      <c r="H36" s="248"/>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294" t="str">
        <f>'Kops n'!A38:D38</f>
        <v>Tāme sastādīta 202_. gada __. _______</v>
      </c>
      <c r="B38" s="295"/>
      <c r="C38" s="295"/>
      <c r="D38" s="295"/>
      <c r="E38" s="20"/>
      <c r="F38" s="20"/>
      <c r="G38" s="20"/>
      <c r="H38" s="20"/>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row r="40" spans="1:16">
      <c r="A40" s="1" t="s">
        <v>41</v>
      </c>
      <c r="B40" s="20"/>
      <c r="C40" s="328">
        <f>'Kops n'!C40:H40</f>
        <v>0</v>
      </c>
      <c r="D40" s="328"/>
      <c r="E40" s="328"/>
      <c r="F40" s="328"/>
      <c r="G40" s="328"/>
      <c r="H40" s="328"/>
      <c r="I40" s="20"/>
      <c r="J40" s="20"/>
      <c r="K40" s="20"/>
      <c r="L40" s="20"/>
      <c r="M40" s="20"/>
      <c r="N40" s="20"/>
      <c r="O40" s="20"/>
      <c r="P40" s="20"/>
    </row>
    <row r="41" spans="1:16">
      <c r="A41" s="20"/>
      <c r="B41" s="20"/>
      <c r="C41" s="248" t="s">
        <v>15</v>
      </c>
      <c r="D41" s="248"/>
      <c r="E41" s="248"/>
      <c r="F41" s="248"/>
      <c r="G41" s="248"/>
      <c r="H41" s="248"/>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row r="43" spans="1:16">
      <c r="A43" s="103" t="s">
        <v>16</v>
      </c>
      <c r="B43" s="52"/>
      <c r="C43" s="115">
        <f>'Kops n'!C43</f>
        <v>0</v>
      </c>
      <c r="D43" s="52"/>
      <c r="E43" s="20"/>
      <c r="F43" s="20"/>
      <c r="G43" s="20"/>
      <c r="H43" s="20"/>
      <c r="I43" s="20"/>
      <c r="J43" s="20"/>
      <c r="K43" s="20"/>
      <c r="L43" s="20"/>
      <c r="M43" s="20"/>
      <c r="N43" s="20"/>
      <c r="O43" s="20"/>
      <c r="P43" s="20"/>
    </row>
    <row r="44" spans="1:16">
      <c r="A44" s="20"/>
      <c r="B44" s="20"/>
      <c r="C44" s="20"/>
      <c r="D44" s="20"/>
      <c r="E44" s="20"/>
      <c r="F44" s="20"/>
      <c r="G44" s="20"/>
      <c r="H44" s="20"/>
      <c r="I44" s="20"/>
      <c r="J44" s="20"/>
      <c r="K44" s="20"/>
      <c r="L44" s="20"/>
      <c r="M44" s="20"/>
      <c r="N44" s="20"/>
      <c r="O44" s="20"/>
      <c r="P44" s="20"/>
    </row>
  </sheetData>
  <mergeCells count="23">
    <mergeCell ref="C41:H41"/>
    <mergeCell ref="C4:I4"/>
    <mergeCell ref="F12:K12"/>
    <mergeCell ref="A9:F9"/>
    <mergeCell ref="J9:M9"/>
    <mergeCell ref="D8:L8"/>
    <mergeCell ref="A32:K32"/>
    <mergeCell ref="C35:H35"/>
    <mergeCell ref="C36:H36"/>
    <mergeCell ref="A38:D38"/>
    <mergeCell ref="C40:H40"/>
    <mergeCell ref="N9:O9"/>
    <mergeCell ref="A12:A13"/>
    <mergeCell ref="B12:B13"/>
    <mergeCell ref="C12:C13"/>
    <mergeCell ref="D12:D13"/>
    <mergeCell ref="E12:E13"/>
    <mergeCell ref="L12:P12"/>
    <mergeCell ref="C2:I2"/>
    <mergeCell ref="C3:I3"/>
    <mergeCell ref="D5:L5"/>
    <mergeCell ref="D6:L6"/>
    <mergeCell ref="D7:L7"/>
  </mergeCells>
  <conditionalFormatting sqref="A32:K32">
    <cfRule type="containsText" dxfId="200" priority="3" operator="containsText" text="Tiešās izmaksas kopā, t. sk. darba devēja sociālais nodoklis __.__% ">
      <formula>NOT(ISERROR(SEARCH("Tiešās izmaksas kopā, t. sk. darba devēja sociālais nodoklis __.__% ",A32)))</formula>
    </cfRule>
  </conditionalFormatting>
  <conditionalFormatting sqref="A14:P31">
    <cfRule type="cellIs" dxfId="199" priority="1" operator="equal">
      <formula>0</formula>
    </cfRule>
  </conditionalFormatting>
  <conditionalFormatting sqref="C2:I2 D5:L8 N9:O9 L32:P32 C35:H35 C40:H40 C43">
    <cfRule type="cellIs" dxfId="198"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833D2-5B6D-4FB8-A7B2-36B83F51C5B5}">
  <sheetPr>
    <tabColor rgb="FF92D050"/>
  </sheetPr>
  <dimension ref="A1:P30"/>
  <sheetViews>
    <sheetView topLeftCell="A5" workbookViewId="0">
      <selection activeCell="U34" sqref="U3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'4a+c+n'!D1</f>
        <v>4</v>
      </c>
      <c r="E1" s="26"/>
      <c r="F1" s="26"/>
      <c r="G1" s="26"/>
      <c r="H1" s="26"/>
      <c r="I1" s="26"/>
      <c r="J1" s="26"/>
      <c r="N1" s="30"/>
      <c r="O1" s="31"/>
      <c r="P1" s="32"/>
    </row>
    <row r="2" spans="1:16">
      <c r="A2" s="33"/>
      <c r="B2" s="33"/>
      <c r="C2" s="316" t="str">
        <f>'4a+c+n'!C2:I2</f>
        <v>Logi un durvis</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P18</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4">
        <f>IF(P14=0,0,IF(COUNTBLANK(P14)=1,0,COUNTA($P$14:P14)))</f>
        <v>0</v>
      </c>
      <c r="B14" s="28">
        <f>IF($C$4="citu pasākumu izmaksas",IF('4a+c+n'!$Q24="C",'4a+c+n'!B24,0))</f>
        <v>0</v>
      </c>
      <c r="C14" s="28">
        <f>IF($C$4="citu pasākumu izmaksas",IF('4a+c+n'!$Q24="C",'4a+c+n'!C24,0))</f>
        <v>0</v>
      </c>
      <c r="D14" s="28">
        <f>IF($C$4="citu pasākumu izmaksas",IF('4a+c+n'!$Q24="C",'4a+c+n'!D24,0))</f>
        <v>0</v>
      </c>
      <c r="E14" s="59"/>
      <c r="F14" s="81"/>
      <c r="G14" s="28"/>
      <c r="H14" s="28">
        <f>IF($C$4="citu pasākumu izmaksas",IF('4a+c+n'!$Q24="C",'4a+c+n'!H24,0))</f>
        <v>0</v>
      </c>
      <c r="I14" s="28"/>
      <c r="J14" s="28"/>
      <c r="K14" s="59">
        <f>IF($C$4="citu pasākumu izmaksas",IF('4a+c+n'!$Q24="C",'4a+c+n'!K24,0))</f>
        <v>0</v>
      </c>
      <c r="L14" s="109">
        <f>IF($C$4="citu pasākumu izmaksas",IF('4a+c+n'!$Q24="C",'4a+c+n'!L24,0))</f>
        <v>0</v>
      </c>
      <c r="M14" s="28">
        <f>IF($C$4="citu pasākumu izmaksas",IF('4a+c+n'!$Q24="C",'4a+c+n'!M24,0))</f>
        <v>0</v>
      </c>
      <c r="N14" s="28">
        <f>IF($C$4="citu pasākumu izmaksas",IF('4a+c+n'!$Q24="C",'4a+c+n'!N24,0))</f>
        <v>0</v>
      </c>
      <c r="O14" s="28">
        <f>IF($C$4="citu pasākumu izmaksas",IF('4a+c+n'!$Q24="C",'4a+c+n'!O24,0))</f>
        <v>0</v>
      </c>
      <c r="P14" s="59">
        <f>IF($C$4="citu pasākumu izmaksas",IF('4a+c+n'!$Q24="C",'4a+c+n'!P24,0))</f>
        <v>0</v>
      </c>
    </row>
    <row r="15" spans="1:16" ht="22.5">
      <c r="A15" s="64">
        <f>IF(P15=0,0,IF(COUNTBLANK(P15)=1,0,COUNTA($P$14:P15)))</f>
        <v>0</v>
      </c>
      <c r="B15" s="28" t="str">
        <f>IF($C$4="citu pasākumu izmaksas",IF('4a+c+n'!$Q25="C",'4a+c+n'!B25,0))</f>
        <v>13-00000</v>
      </c>
      <c r="C15" s="28" t="str">
        <f>IF($C$4="citu pasākumu izmaksas",IF('4a+c+n'!$Q25="C",'4a+c+n'!C25,0))</f>
        <v>Aizvērējmehānismi</v>
      </c>
      <c r="D15" s="28" t="str">
        <f>IF($C$4="citu pasākumu izmaksas",IF('4a+c+n'!$Q25="C",'4a+c+n'!D25,0))</f>
        <v>gab.</v>
      </c>
      <c r="E15" s="59"/>
      <c r="F15" s="81"/>
      <c r="G15" s="28"/>
      <c r="H15" s="28">
        <f>IF($C$4="citu pasākumu izmaksas",IF('4a+c+n'!$Q25="C",'4a+c+n'!H25,0))</f>
        <v>0</v>
      </c>
      <c r="I15" s="28"/>
      <c r="J15" s="28"/>
      <c r="K15" s="59">
        <f>IF($C$4="citu pasākumu izmaksas",IF('4a+c+n'!$Q25="C",'4a+c+n'!K25,0))</f>
        <v>0</v>
      </c>
      <c r="L15" s="109">
        <f>IF($C$4="citu pasākumu izmaksas",IF('4a+c+n'!$Q25="C",'4a+c+n'!L25,0))</f>
        <v>0</v>
      </c>
      <c r="M15" s="28">
        <f>IF($C$4="citu pasākumu izmaksas",IF('4a+c+n'!$Q25="C",'4a+c+n'!M25,0))</f>
        <v>0</v>
      </c>
      <c r="N15" s="28">
        <f>IF($C$4="citu pasākumu izmaksas",IF('4a+c+n'!$Q25="C",'4a+c+n'!N25,0))</f>
        <v>0</v>
      </c>
      <c r="O15" s="28">
        <f>IF($C$4="citu pasākumu izmaksas",IF('4a+c+n'!$Q25="C",'4a+c+n'!O25,0))</f>
        <v>0</v>
      </c>
      <c r="P15" s="59">
        <f>IF($C$4="citu pasākumu izmaksas",IF('4a+c+n'!$Q25="C",'4a+c+n'!P25,0))</f>
        <v>0</v>
      </c>
    </row>
    <row r="16" spans="1:16" ht="22.5">
      <c r="A16" s="64">
        <f>IF(P16=0,0,IF(COUNTBLANK(P16)=1,0,COUNTA($P$14:P16)))</f>
        <v>0</v>
      </c>
      <c r="B16" s="28" t="str">
        <f>IF($C$4="citu pasākumu izmaksas",IF('4a+c+n'!$Q26="C",'4a+c+n'!B26,0))</f>
        <v>13-00000</v>
      </c>
      <c r="C16" s="28" t="str">
        <f>IF($C$4="citu pasākumu izmaksas",IF('4a+c+n'!$Q26="C",'4a+c+n'!C26,0))</f>
        <v>Esošo ieejas durvju pārkrāsošana</v>
      </c>
      <c r="D16" s="28" t="str">
        <f>IF($C$4="citu pasākumu izmaksas",IF('4a+c+n'!$Q26="C",'4a+c+n'!D26,0))</f>
        <v>kompl</v>
      </c>
      <c r="E16" s="59"/>
      <c r="F16" s="81"/>
      <c r="G16" s="28"/>
      <c r="H16" s="28">
        <f>IF($C$4="citu pasākumu izmaksas",IF('4a+c+n'!$Q26="C",'4a+c+n'!H26,0))</f>
        <v>0</v>
      </c>
      <c r="I16" s="28"/>
      <c r="J16" s="28"/>
      <c r="K16" s="59">
        <f>IF($C$4="citu pasākumu izmaksas",IF('4a+c+n'!$Q26="C",'4a+c+n'!K26,0))</f>
        <v>0</v>
      </c>
      <c r="L16" s="109">
        <f>IF($C$4="citu pasākumu izmaksas",IF('4a+c+n'!$Q26="C",'4a+c+n'!L26,0))</f>
        <v>0</v>
      </c>
      <c r="M16" s="28">
        <f>IF($C$4="citu pasākumu izmaksas",IF('4a+c+n'!$Q26="C",'4a+c+n'!M26,0))</f>
        <v>0</v>
      </c>
      <c r="N16" s="28">
        <f>IF($C$4="citu pasākumu izmaksas",IF('4a+c+n'!$Q26="C",'4a+c+n'!N26,0))</f>
        <v>0</v>
      </c>
      <c r="O16" s="28">
        <f>IF($C$4="citu pasākumu izmaksas",IF('4a+c+n'!$Q26="C",'4a+c+n'!O26,0))</f>
        <v>0</v>
      </c>
      <c r="P16" s="59">
        <f>IF($C$4="citu pasākumu izmaksas",IF('4a+c+n'!$Q26="C",'4a+c+n'!P26,0))</f>
        <v>0</v>
      </c>
    </row>
    <row r="17" spans="1:16" ht="12" thickBot="1">
      <c r="A17" s="64">
        <f>IF(P17=0,0,IF(COUNTBLANK(P17)=1,0,COUNTA($P$14:P17)))</f>
        <v>0</v>
      </c>
      <c r="B17" s="28">
        <f>IF($C$4="citu pasākumu izmaksas",IF('4a+c+n'!$Q27="C",'4a+c+n'!B27,0))</f>
        <v>0</v>
      </c>
      <c r="C17" s="28">
        <f>IF($C$4="citu pasākumu izmaksas",IF('4a+c+n'!$Q27="C",'4a+c+n'!C27,0))</f>
        <v>0</v>
      </c>
      <c r="D17" s="28">
        <f>IF($C$4="citu pasākumu izmaksas",IF('4a+c+n'!$Q27="C",'4a+c+n'!D27,0))</f>
        <v>0</v>
      </c>
      <c r="E17" s="59"/>
      <c r="F17" s="81"/>
      <c r="G17" s="28"/>
      <c r="H17" s="28">
        <f>IF($C$4="citu pasākumu izmaksas",IF('4a+c+n'!$Q27="C",'4a+c+n'!H27,0))</f>
        <v>0</v>
      </c>
      <c r="I17" s="28"/>
      <c r="J17" s="28"/>
      <c r="K17" s="59">
        <f>IF($C$4="citu pasākumu izmaksas",IF('4a+c+n'!$Q27="C",'4a+c+n'!K27,0))</f>
        <v>0</v>
      </c>
      <c r="L17" s="109">
        <f>IF($C$4="citu pasākumu izmaksas",IF('4a+c+n'!$Q27="C",'4a+c+n'!L27,0))</f>
        <v>0</v>
      </c>
      <c r="M17" s="28">
        <f>IF($C$4="citu pasākumu izmaksas",IF('4a+c+n'!$Q27="C",'4a+c+n'!M27,0))</f>
        <v>0</v>
      </c>
      <c r="N17" s="28">
        <f>IF($C$4="citu pasākumu izmaksas",IF('4a+c+n'!$Q27="C",'4a+c+n'!N27,0))</f>
        <v>0</v>
      </c>
      <c r="O17" s="28">
        <f>IF($C$4="citu pasākumu izmaksas",IF('4a+c+n'!$Q27="C",'4a+c+n'!O27,0))</f>
        <v>0</v>
      </c>
      <c r="P17" s="59">
        <f>IF($C$4="citu pasākumu izmaksas",IF('4a+c+n'!$Q27="C",'4a+c+n'!P27,0))</f>
        <v>0</v>
      </c>
    </row>
    <row r="18" spans="1:16" ht="12" customHeight="1" thickBot="1">
      <c r="A18" s="325" t="s">
        <v>63</v>
      </c>
      <c r="B18" s="326"/>
      <c r="C18" s="326"/>
      <c r="D18" s="326"/>
      <c r="E18" s="326"/>
      <c r="F18" s="326"/>
      <c r="G18" s="326"/>
      <c r="H18" s="326"/>
      <c r="I18" s="326"/>
      <c r="J18" s="326"/>
      <c r="K18" s="327"/>
      <c r="L18" s="110">
        <f>SUM(L14:L17)</f>
        <v>0</v>
      </c>
      <c r="M18" s="111">
        <f>SUM(M14:M17)</f>
        <v>0</v>
      </c>
      <c r="N18" s="111">
        <f>SUM(N14:N17)</f>
        <v>0</v>
      </c>
      <c r="O18" s="111">
        <f>SUM(O14:O17)</f>
        <v>0</v>
      </c>
      <c r="P18" s="112">
        <f>SUM(P14:P17)</f>
        <v>0</v>
      </c>
    </row>
    <row r="19" spans="1:16">
      <c r="A19" s="20"/>
      <c r="B19" s="20"/>
      <c r="C19" s="20"/>
      <c r="D19" s="20"/>
      <c r="E19" s="20"/>
      <c r="F19" s="20"/>
      <c r="G19" s="20"/>
      <c r="H19" s="20"/>
      <c r="I19" s="20"/>
      <c r="J19" s="20"/>
      <c r="K19" s="20"/>
      <c r="L19" s="20"/>
      <c r="M19" s="20"/>
      <c r="N19" s="20"/>
      <c r="O19" s="20"/>
      <c r="P19" s="20"/>
    </row>
    <row r="20" spans="1:16">
      <c r="A20" s="20"/>
      <c r="B20" s="20"/>
      <c r="C20" s="20"/>
      <c r="D20" s="20"/>
      <c r="E20" s="20"/>
      <c r="F20" s="20"/>
      <c r="G20" s="20"/>
      <c r="H20" s="20"/>
      <c r="I20" s="20"/>
      <c r="J20" s="20"/>
      <c r="K20" s="20"/>
      <c r="L20" s="20"/>
      <c r="M20" s="20"/>
      <c r="N20" s="20"/>
      <c r="O20" s="20"/>
      <c r="P20" s="20"/>
    </row>
    <row r="21" spans="1:16">
      <c r="A21" s="1" t="s">
        <v>14</v>
      </c>
      <c r="B21" s="20"/>
      <c r="C21" s="328">
        <f>'Kops c'!C35:H35</f>
        <v>0</v>
      </c>
      <c r="D21" s="328"/>
      <c r="E21" s="328"/>
      <c r="F21" s="328"/>
      <c r="G21" s="328"/>
      <c r="H21" s="328"/>
      <c r="I21" s="20"/>
      <c r="J21" s="20"/>
      <c r="K21" s="20"/>
      <c r="L21" s="20"/>
      <c r="M21" s="20"/>
      <c r="N21" s="20"/>
      <c r="O21" s="20"/>
      <c r="P21" s="20"/>
    </row>
    <row r="22" spans="1:16">
      <c r="A22" s="20"/>
      <c r="B22" s="20"/>
      <c r="C22" s="248" t="s">
        <v>15</v>
      </c>
      <c r="D22" s="248"/>
      <c r="E22" s="248"/>
      <c r="F22" s="248"/>
      <c r="G22" s="248"/>
      <c r="H22" s="248"/>
      <c r="I22" s="20"/>
      <c r="J22" s="20"/>
      <c r="K22" s="20"/>
      <c r="L22" s="20"/>
      <c r="M22" s="20"/>
      <c r="N22" s="20"/>
      <c r="O22" s="20"/>
      <c r="P22" s="20"/>
    </row>
    <row r="23" spans="1:16">
      <c r="A23" s="20"/>
      <c r="B23" s="20"/>
      <c r="C23" s="20"/>
      <c r="D23" s="20"/>
      <c r="E23" s="20"/>
      <c r="F23" s="20"/>
      <c r="G23" s="20"/>
      <c r="H23" s="20"/>
      <c r="I23" s="20"/>
      <c r="J23" s="20"/>
      <c r="K23" s="20"/>
      <c r="L23" s="20"/>
      <c r="M23" s="20"/>
      <c r="N23" s="20"/>
      <c r="O23" s="20"/>
      <c r="P23" s="20"/>
    </row>
    <row r="24" spans="1:16">
      <c r="A24" s="294" t="str">
        <f>'Kops n'!A38:D38</f>
        <v>Tāme sastādīta 202_. gada __. _______</v>
      </c>
      <c r="B24" s="295"/>
      <c r="C24" s="295"/>
      <c r="D24" s="295"/>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41</v>
      </c>
      <c r="B26" s="20"/>
      <c r="C26" s="328">
        <f>'Kops c'!C40:H40</f>
        <v>0</v>
      </c>
      <c r="D26" s="328"/>
      <c r="E26" s="328"/>
      <c r="F26" s="328"/>
      <c r="G26" s="328"/>
      <c r="H26" s="328"/>
      <c r="I26" s="20"/>
      <c r="J26" s="20"/>
      <c r="K26" s="20"/>
      <c r="L26" s="20"/>
      <c r="M26" s="20"/>
      <c r="N26" s="20"/>
      <c r="O26" s="20"/>
      <c r="P26" s="20"/>
    </row>
    <row r="27" spans="1:16">
      <c r="A27" s="20"/>
      <c r="B27" s="20"/>
      <c r="C27" s="248" t="s">
        <v>15</v>
      </c>
      <c r="D27" s="248"/>
      <c r="E27" s="248"/>
      <c r="F27" s="248"/>
      <c r="G27" s="248"/>
      <c r="H27" s="248"/>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03" t="s">
        <v>16</v>
      </c>
      <c r="B29" s="52"/>
      <c r="C29" s="115">
        <f>'Kops c'!C43</f>
        <v>0</v>
      </c>
      <c r="D29" s="52"/>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sheetData>
  <mergeCells count="23">
    <mergeCell ref="C27:H27"/>
    <mergeCell ref="L12:P12"/>
    <mergeCell ref="A18:K18"/>
    <mergeCell ref="C21:H21"/>
    <mergeCell ref="C22:H22"/>
    <mergeCell ref="A24:D24"/>
    <mergeCell ref="C26:H26"/>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18:K18">
    <cfRule type="containsText" dxfId="197" priority="3" operator="containsText" text="Tiešās izmaksas kopā, t. sk. darba devēja sociālais nodoklis __.__% ">
      <formula>NOT(ISERROR(SEARCH("Tiešās izmaksas kopā, t. sk. darba devēja sociālais nodoklis __.__% ",A18)))</formula>
    </cfRule>
  </conditionalFormatting>
  <conditionalFormatting sqref="C2:I2 D5:L8 N9:O9 A14:P17 L18:P18 C21:H21 C26:H26 C29">
    <cfRule type="cellIs" dxfId="196"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E2B8F-CB42-4191-98DF-53192F608E69}">
  <sheetPr codeName="Sheet18">
    <tabColor rgb="FF92D050"/>
  </sheetPr>
  <dimension ref="A1:P36"/>
  <sheetViews>
    <sheetView workbookViewId="0">
      <selection activeCell="A28" sqref="A24:XFD2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'4a+c+n'!D1</f>
        <v>4</v>
      </c>
      <c r="E1" s="26"/>
      <c r="F1" s="26"/>
      <c r="G1" s="26"/>
      <c r="H1" s="26"/>
      <c r="I1" s="26"/>
      <c r="J1" s="26"/>
      <c r="N1" s="30"/>
      <c r="O1" s="31"/>
      <c r="P1" s="32"/>
    </row>
    <row r="2" spans="1:16">
      <c r="A2" s="33"/>
      <c r="B2" s="33"/>
      <c r="C2" s="316" t="str">
        <f>'4a+c+n'!C2:I2</f>
        <v>Logi un durvis</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P24</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izmaksas",IF('4a+c+n'!$Q14="N",'4a+c+n'!B14,0))</f>
        <v>0</v>
      </c>
      <c r="C14" s="27">
        <f>IF($C$4="Neattiecināmās izmaksas",IF('4a+c+n'!$Q14="N",'4a+c+n'!C14,0))</f>
        <v>0</v>
      </c>
      <c r="D14" s="27">
        <f>IF($C$4="Neattiecināmās izmaksas",IF('4a+c+n'!$Q14="N",'4a+c+n'!D14,0))</f>
        <v>0</v>
      </c>
      <c r="E14" s="57"/>
      <c r="F14" s="79"/>
      <c r="G14" s="27">
        <f>IF($C$4="Neattiecināmās izmaksas",IF('4a+c+n'!$Q14="N",'4a+c+n'!G14,0))</f>
        <v>0</v>
      </c>
      <c r="H14" s="27">
        <f>IF($C$4="Neattiecināmās izmaksas",IF('4a+c+n'!$Q14="N",'4a+c+n'!H14,0))</f>
        <v>0</v>
      </c>
      <c r="I14" s="27"/>
      <c r="J14" s="27"/>
      <c r="K14" s="57">
        <f>IF($C$4="Neattiecināmās izmaksas",IF('4a+c+n'!$Q14="N",'4a+c+n'!K14,0))</f>
        <v>0</v>
      </c>
      <c r="L14" s="108">
        <f>IF($C$4="Neattiecināmās izmaksas",IF('4a+c+n'!$Q14="N",'4a+c+n'!L14,0))</f>
        <v>0</v>
      </c>
      <c r="M14" s="27">
        <f>IF($C$4="Neattiecināmās izmaksas",IF('4a+c+n'!$Q14="N",'4a+c+n'!M14,0))</f>
        <v>0</v>
      </c>
      <c r="N14" s="27">
        <f>IF($C$4="Neattiecināmās izmaksas",IF('4a+c+n'!$Q14="N",'4a+c+n'!N14,0))</f>
        <v>0</v>
      </c>
      <c r="O14" s="27">
        <f>IF($C$4="Neattiecināmās izmaksas",IF('4a+c+n'!$Q14="N",'4a+c+n'!O14,0))</f>
        <v>0</v>
      </c>
      <c r="P14" s="57">
        <f>IF($C$4="Neattiecināmās izmaksas",IF('4a+c+n'!$Q14="N",'4a+c+n'!P14,0))</f>
        <v>0</v>
      </c>
    </row>
    <row r="15" spans="1:16">
      <c r="A15" s="64">
        <f>IF(P15=0,0,IF(COUNTBLANK(P15)=1,0,COUNTA($P$14:P15)))</f>
        <v>0</v>
      </c>
      <c r="B15" s="28">
        <f>IF($C$4="Neattiecināmās izmaksas",IF('4a+c+n'!$Q15="N",'4a+c+n'!B15,0))</f>
        <v>0</v>
      </c>
      <c r="C15" s="28">
        <f>IF($C$4="Neattiecināmās izmaksas",IF('4a+c+n'!$Q15="N",'4a+c+n'!C15,0))</f>
        <v>0</v>
      </c>
      <c r="D15" s="28">
        <f>IF($C$4="Neattiecināmās izmaksas",IF('4a+c+n'!$Q15="N",'4a+c+n'!D15,0))</f>
        <v>0</v>
      </c>
      <c r="E15" s="59"/>
      <c r="F15" s="81"/>
      <c r="G15" s="28"/>
      <c r="H15" s="28">
        <f>IF($C$4="Neattiecināmās izmaksas",IF('4a+c+n'!$Q15="N",'4a+c+n'!H15,0))</f>
        <v>0</v>
      </c>
      <c r="I15" s="28"/>
      <c r="J15" s="28"/>
      <c r="K15" s="59">
        <f>IF($C$4="Neattiecināmās izmaksas",IF('4a+c+n'!$Q15="N",'4a+c+n'!K15,0))</f>
        <v>0</v>
      </c>
      <c r="L15" s="109">
        <f>IF($C$4="Neattiecināmās izmaksas",IF('4a+c+n'!$Q15="N",'4a+c+n'!L15,0))</f>
        <v>0</v>
      </c>
      <c r="M15" s="28">
        <f>IF($C$4="Neattiecināmās izmaksas",IF('4a+c+n'!$Q15="N",'4a+c+n'!M15,0))</f>
        <v>0</v>
      </c>
      <c r="N15" s="28">
        <f>IF($C$4="Neattiecināmās izmaksas",IF('4a+c+n'!$Q15="N",'4a+c+n'!N15,0))</f>
        <v>0</v>
      </c>
      <c r="O15" s="28">
        <f>IF($C$4="Neattiecināmās izmaksas",IF('4a+c+n'!$Q15="N",'4a+c+n'!O15,0))</f>
        <v>0</v>
      </c>
      <c r="P15" s="59">
        <f>IF($C$4="Neattiecināmās izmaksas",IF('4a+c+n'!$Q15="N",'4a+c+n'!P15,0))</f>
        <v>0</v>
      </c>
    </row>
    <row r="16" spans="1:16">
      <c r="A16" s="64">
        <f>IF(P16=0,0,IF(COUNTBLANK(P16)=1,0,COUNTA($P$14:P16)))</f>
        <v>0</v>
      </c>
      <c r="B16" s="28">
        <f>IF($C$4="Neattiecināmās izmaksas",IF('4a+c+n'!$Q16="N",'4a+c+n'!B16,0))</f>
        <v>0</v>
      </c>
      <c r="C16" s="28">
        <f>IF($C$4="Neattiecināmās izmaksas",IF('4a+c+n'!$Q16="N",'4a+c+n'!C16,0))</f>
        <v>0</v>
      </c>
      <c r="D16" s="28">
        <f>IF($C$4="Neattiecināmās izmaksas",IF('4a+c+n'!$Q16="N",'4a+c+n'!D16,0))</f>
        <v>0</v>
      </c>
      <c r="E16" s="59"/>
      <c r="F16" s="81"/>
      <c r="G16" s="28"/>
      <c r="H16" s="28">
        <f>IF($C$4="Neattiecināmās izmaksas",IF('4a+c+n'!$Q16="N",'4a+c+n'!H16,0))</f>
        <v>0</v>
      </c>
      <c r="I16" s="28"/>
      <c r="J16" s="28"/>
      <c r="K16" s="59">
        <f>IF($C$4="Neattiecināmās izmaksas",IF('4a+c+n'!$Q16="N",'4a+c+n'!K16,0))</f>
        <v>0</v>
      </c>
      <c r="L16" s="109">
        <f>IF($C$4="Neattiecināmās izmaksas",IF('4a+c+n'!$Q16="N",'4a+c+n'!L16,0))</f>
        <v>0</v>
      </c>
      <c r="M16" s="28">
        <f>IF($C$4="Neattiecināmās izmaksas",IF('4a+c+n'!$Q16="N",'4a+c+n'!M16,0))</f>
        <v>0</v>
      </c>
      <c r="N16" s="28">
        <f>IF($C$4="Neattiecināmās izmaksas",IF('4a+c+n'!$Q16="N",'4a+c+n'!N16,0))</f>
        <v>0</v>
      </c>
      <c r="O16" s="28">
        <f>IF($C$4="Neattiecināmās izmaksas",IF('4a+c+n'!$Q16="N",'4a+c+n'!O16,0))</f>
        <v>0</v>
      </c>
      <c r="P16" s="59">
        <f>IF($C$4="Neattiecināmās izmaksas",IF('4a+c+n'!$Q16="N",'4a+c+n'!P16,0))</f>
        <v>0</v>
      </c>
    </row>
    <row r="17" spans="1:16">
      <c r="A17" s="64">
        <f>IF(P17=0,0,IF(COUNTBLANK(P17)=1,0,COUNTA($P$14:P17)))</f>
        <v>0</v>
      </c>
      <c r="B17" s="28">
        <f>IF($C$4="Neattiecināmās izmaksas",IF('4a+c+n'!$Q17="N",'4a+c+n'!B17,0))</f>
        <v>0</v>
      </c>
      <c r="C17" s="28">
        <f>IF($C$4="Neattiecināmās izmaksas",IF('4a+c+n'!$Q17="N",'4a+c+n'!C17,0))</f>
        <v>0</v>
      </c>
      <c r="D17" s="28">
        <f>IF($C$4="Neattiecināmās izmaksas",IF('4a+c+n'!$Q17="N",'4a+c+n'!D17,0))</f>
        <v>0</v>
      </c>
      <c r="E17" s="59"/>
      <c r="F17" s="81"/>
      <c r="G17" s="28"/>
      <c r="H17" s="28">
        <f>IF($C$4="Neattiecināmās izmaksas",IF('4a+c+n'!$Q17="N",'4a+c+n'!H17,0))</f>
        <v>0</v>
      </c>
      <c r="I17" s="28"/>
      <c r="J17" s="28"/>
      <c r="K17" s="59">
        <f>IF($C$4="Neattiecināmās izmaksas",IF('4a+c+n'!$Q17="N",'4a+c+n'!K17,0))</f>
        <v>0</v>
      </c>
      <c r="L17" s="109">
        <f>IF($C$4="Neattiecināmās izmaksas",IF('4a+c+n'!$Q17="N",'4a+c+n'!L17,0))</f>
        <v>0</v>
      </c>
      <c r="M17" s="28">
        <f>IF($C$4="Neattiecināmās izmaksas",IF('4a+c+n'!$Q17="N",'4a+c+n'!M17,0))</f>
        <v>0</v>
      </c>
      <c r="N17" s="28">
        <f>IF($C$4="Neattiecināmās izmaksas",IF('4a+c+n'!$Q17="N",'4a+c+n'!N17,0))</f>
        <v>0</v>
      </c>
      <c r="O17" s="28">
        <f>IF($C$4="Neattiecināmās izmaksas",IF('4a+c+n'!$Q17="N",'4a+c+n'!O17,0))</f>
        <v>0</v>
      </c>
      <c r="P17" s="59">
        <f>IF($C$4="Neattiecināmās izmaksas",IF('4a+c+n'!$Q17="N",'4a+c+n'!P17,0))</f>
        <v>0</v>
      </c>
    </row>
    <row r="18" spans="1:16">
      <c r="A18" s="64">
        <f>IF(P18=0,0,IF(COUNTBLANK(P18)=1,0,COUNTA($P$14:P18)))</f>
        <v>0</v>
      </c>
      <c r="B18" s="28">
        <f>IF($C$4="Neattiecināmās izmaksas",IF('4a+c+n'!$Q18="N",'4a+c+n'!B18,0))</f>
        <v>0</v>
      </c>
      <c r="C18" s="28">
        <f>IF($C$4="Neattiecināmās izmaksas",IF('4a+c+n'!$Q18="N",'4a+c+n'!C18,0))</f>
        <v>0</v>
      </c>
      <c r="D18" s="28">
        <f>IF($C$4="Neattiecināmās izmaksas",IF('4a+c+n'!$Q18="N",'4a+c+n'!D18,0))</f>
        <v>0</v>
      </c>
      <c r="E18" s="59"/>
      <c r="F18" s="81"/>
      <c r="G18" s="28"/>
      <c r="H18" s="28">
        <f>IF($C$4="Neattiecināmās izmaksas",IF('4a+c+n'!$Q18="N",'4a+c+n'!H18,0))</f>
        <v>0</v>
      </c>
      <c r="I18" s="28"/>
      <c r="J18" s="28"/>
      <c r="K18" s="59">
        <f>IF($C$4="Neattiecināmās izmaksas",IF('4a+c+n'!$Q18="N",'4a+c+n'!K18,0))</f>
        <v>0</v>
      </c>
      <c r="L18" s="109">
        <f>IF($C$4="Neattiecināmās izmaksas",IF('4a+c+n'!$Q18="N",'4a+c+n'!L18,0))</f>
        <v>0</v>
      </c>
      <c r="M18" s="28">
        <f>IF($C$4="Neattiecināmās izmaksas",IF('4a+c+n'!$Q18="N",'4a+c+n'!M18,0))</f>
        <v>0</v>
      </c>
      <c r="N18" s="28">
        <f>IF($C$4="Neattiecināmās izmaksas",IF('4a+c+n'!$Q18="N",'4a+c+n'!N18,0))</f>
        <v>0</v>
      </c>
      <c r="O18" s="28">
        <f>IF($C$4="Neattiecināmās izmaksas",IF('4a+c+n'!$Q18="N",'4a+c+n'!O18,0))</f>
        <v>0</v>
      </c>
      <c r="P18" s="59">
        <f>IF($C$4="Neattiecināmās izmaksas",IF('4a+c+n'!$Q18="N",'4a+c+n'!P18,0))</f>
        <v>0</v>
      </c>
    </row>
    <row r="19" spans="1:16">
      <c r="A19" s="64">
        <f>IF(P19=0,0,IF(COUNTBLANK(P19)=1,0,COUNTA($P$14:P19)))</f>
        <v>0</v>
      </c>
      <c r="B19" s="28">
        <f>IF($C$4="Neattiecināmās izmaksas",IF('4a+c+n'!$Q22="N",'4a+c+n'!B22,0))</f>
        <v>0</v>
      </c>
      <c r="C19" s="28">
        <f>IF($C$4="Neattiecināmās izmaksas",IF('4a+c+n'!$Q22="N",'4a+c+n'!C22,0))</f>
        <v>0</v>
      </c>
      <c r="D19" s="28">
        <f>IF($C$4="Neattiecināmās izmaksas",IF('4a+c+n'!$Q22="N",'4a+c+n'!D22,0))</f>
        <v>0</v>
      </c>
      <c r="E19" s="59"/>
      <c r="F19" s="81"/>
      <c r="G19" s="28"/>
      <c r="H19" s="28">
        <f>IF($C$4="Neattiecināmās izmaksas",IF('4a+c+n'!$Q22="N",'4a+c+n'!H22,0))</f>
        <v>0</v>
      </c>
      <c r="I19" s="28"/>
      <c r="J19" s="28"/>
      <c r="K19" s="59">
        <f>IF($C$4="Neattiecināmās izmaksas",IF('4a+c+n'!$Q22="N",'4a+c+n'!K22,0))</f>
        <v>0</v>
      </c>
      <c r="L19" s="109">
        <f>IF($C$4="Neattiecināmās izmaksas",IF('4a+c+n'!$Q22="N",'4a+c+n'!L22,0))</f>
        <v>0</v>
      </c>
      <c r="M19" s="28">
        <f>IF($C$4="Neattiecināmās izmaksas",IF('4a+c+n'!$Q22="N",'4a+c+n'!M22,0))</f>
        <v>0</v>
      </c>
      <c r="N19" s="28">
        <f>IF($C$4="Neattiecināmās izmaksas",IF('4a+c+n'!$Q22="N",'4a+c+n'!N22,0))</f>
        <v>0</v>
      </c>
      <c r="O19" s="28">
        <f>IF($C$4="Neattiecināmās izmaksas",IF('4a+c+n'!$Q22="N",'4a+c+n'!O22,0))</f>
        <v>0</v>
      </c>
      <c r="P19" s="59">
        <f>IF($C$4="Neattiecināmās izmaksas",IF('4a+c+n'!$Q22="N",'4a+c+n'!P22,0))</f>
        <v>0</v>
      </c>
    </row>
    <row r="20" spans="1:16">
      <c r="A20" s="64">
        <f>IF(P20=0,0,IF(COUNTBLANK(P20)=1,0,COUNTA($P$14:P20)))</f>
        <v>0</v>
      </c>
      <c r="B20" s="28">
        <f>IF($C$4="Neattiecināmās izmaksas",IF('4a+c+n'!$Q23="N",'4a+c+n'!B23,0))</f>
        <v>0</v>
      </c>
      <c r="C20" s="28">
        <f>IF($C$4="Neattiecināmās izmaksas",IF('4a+c+n'!$Q23="N",'4a+c+n'!C23,0))</f>
        <v>0</v>
      </c>
      <c r="D20" s="28">
        <f>IF($C$4="Neattiecināmās izmaksas",IF('4a+c+n'!$Q23="N",'4a+c+n'!D23,0))</f>
        <v>0</v>
      </c>
      <c r="E20" s="59"/>
      <c r="F20" s="81"/>
      <c r="G20" s="28"/>
      <c r="H20" s="28">
        <f>IF($C$4="Neattiecināmās izmaksas",IF('4a+c+n'!$Q23="N",'4a+c+n'!H23,0))</f>
        <v>0</v>
      </c>
      <c r="I20" s="28"/>
      <c r="J20" s="28"/>
      <c r="K20" s="59">
        <f>IF($C$4="Neattiecināmās izmaksas",IF('4a+c+n'!$Q23="N",'4a+c+n'!K23,0))</f>
        <v>0</v>
      </c>
      <c r="L20" s="109">
        <f>IF($C$4="Neattiecināmās izmaksas",IF('4a+c+n'!$Q23="N",'4a+c+n'!L23,0))</f>
        <v>0</v>
      </c>
      <c r="M20" s="28">
        <f>IF($C$4="Neattiecināmās izmaksas",IF('4a+c+n'!$Q23="N",'4a+c+n'!M23,0))</f>
        <v>0</v>
      </c>
      <c r="N20" s="28">
        <f>IF($C$4="Neattiecināmās izmaksas",IF('4a+c+n'!$Q23="N",'4a+c+n'!N23,0))</f>
        <v>0</v>
      </c>
      <c r="O20" s="28">
        <f>IF($C$4="Neattiecināmās izmaksas",IF('4a+c+n'!$Q23="N",'4a+c+n'!O23,0))</f>
        <v>0</v>
      </c>
      <c r="P20" s="59">
        <f>IF($C$4="Neattiecināmās izmaksas",IF('4a+c+n'!$Q23="N",'4a+c+n'!P23,0))</f>
        <v>0</v>
      </c>
    </row>
    <row r="21" spans="1:16">
      <c r="A21" s="64">
        <f>IF(P21=0,0,IF(COUNTBLANK(P21)=1,0,COUNTA($P$14:P21)))</f>
        <v>0</v>
      </c>
      <c r="B21" s="28">
        <f>IF($C$4="Neattiecināmās izmaksas",IF('4a+c+n'!$Q24="N",'4a+c+n'!B24,0))</f>
        <v>0</v>
      </c>
      <c r="C21" s="28">
        <f>IF($C$4="Neattiecināmās izmaksas",IF('4a+c+n'!$Q24="N",'4a+c+n'!C24,0))</f>
        <v>0</v>
      </c>
      <c r="D21" s="28">
        <f>IF($C$4="Neattiecināmās izmaksas",IF('4a+c+n'!$Q24="N",'4a+c+n'!D24,0))</f>
        <v>0</v>
      </c>
      <c r="E21" s="59"/>
      <c r="F21" s="81"/>
      <c r="G21" s="28"/>
      <c r="H21" s="28">
        <f>IF($C$4="Neattiecināmās izmaksas",IF('4a+c+n'!$Q24="N",'4a+c+n'!H24,0))</f>
        <v>0</v>
      </c>
      <c r="I21" s="28"/>
      <c r="J21" s="28"/>
      <c r="K21" s="59">
        <f>IF($C$4="Neattiecināmās izmaksas",IF('4a+c+n'!$Q24="N",'4a+c+n'!K24,0))</f>
        <v>0</v>
      </c>
      <c r="L21" s="109">
        <f>IF($C$4="Neattiecināmās izmaksas",IF('4a+c+n'!$Q24="N",'4a+c+n'!L24,0))</f>
        <v>0</v>
      </c>
      <c r="M21" s="28">
        <f>IF($C$4="Neattiecināmās izmaksas",IF('4a+c+n'!$Q24="N",'4a+c+n'!M24,0))</f>
        <v>0</v>
      </c>
      <c r="N21" s="28">
        <f>IF($C$4="Neattiecināmās izmaksas",IF('4a+c+n'!$Q24="N",'4a+c+n'!N24,0))</f>
        <v>0</v>
      </c>
      <c r="O21" s="28">
        <f>IF($C$4="Neattiecināmās izmaksas",IF('4a+c+n'!$Q24="N",'4a+c+n'!O24,0))</f>
        <v>0</v>
      </c>
      <c r="P21" s="59">
        <f>IF($C$4="Neattiecināmās izmaksas",IF('4a+c+n'!$Q24="N",'4a+c+n'!P24,0))</f>
        <v>0</v>
      </c>
    </row>
    <row r="22" spans="1:16">
      <c r="A22" s="64">
        <f>IF(P22=0,0,IF(COUNTBLANK(P22)=1,0,COUNTA($P$14:P22)))</f>
        <v>0</v>
      </c>
      <c r="B22" s="28">
        <f>IF($C$4="Neattiecināmās izmaksas",IF('4a+c+n'!$Q27="N",'4a+c+n'!B27,0))</f>
        <v>0</v>
      </c>
      <c r="C22" s="28">
        <f>IF($C$4="Neattiecināmās izmaksas",IF('4a+c+n'!$Q27="N",'4a+c+n'!C27,0))</f>
        <v>0</v>
      </c>
      <c r="D22" s="28">
        <f>IF($C$4="Neattiecināmās izmaksas",IF('4a+c+n'!$Q27="N",'4a+c+n'!D27,0))</f>
        <v>0</v>
      </c>
      <c r="E22" s="59"/>
      <c r="F22" s="81"/>
      <c r="G22" s="28"/>
      <c r="H22" s="28">
        <f>IF($C$4="Neattiecināmās izmaksas",IF('4a+c+n'!$Q27="N",'4a+c+n'!H27,0))</f>
        <v>0</v>
      </c>
      <c r="I22" s="28"/>
      <c r="J22" s="28"/>
      <c r="K22" s="59">
        <f>IF($C$4="Neattiecināmās izmaksas",IF('4a+c+n'!$Q27="N",'4a+c+n'!K27,0))</f>
        <v>0</v>
      </c>
      <c r="L22" s="109">
        <f>IF($C$4="Neattiecināmās izmaksas",IF('4a+c+n'!$Q27="N",'4a+c+n'!L27,0))</f>
        <v>0</v>
      </c>
      <c r="M22" s="28">
        <f>IF($C$4="Neattiecināmās izmaksas",IF('4a+c+n'!$Q27="N",'4a+c+n'!M27,0))</f>
        <v>0</v>
      </c>
      <c r="N22" s="28">
        <f>IF($C$4="Neattiecināmās izmaksas",IF('4a+c+n'!$Q27="N",'4a+c+n'!N27,0))</f>
        <v>0</v>
      </c>
      <c r="O22" s="28">
        <f>IF($C$4="Neattiecināmās izmaksas",IF('4a+c+n'!$Q27="N",'4a+c+n'!O27,0))</f>
        <v>0</v>
      </c>
      <c r="P22" s="59">
        <f>IF($C$4="Neattiecināmās izmaksas",IF('4a+c+n'!$Q27="N",'4a+c+n'!P27,0))</f>
        <v>0</v>
      </c>
    </row>
    <row r="23" spans="1:16" ht="12" thickBot="1">
      <c r="A23" s="64">
        <f>IF(P23=0,0,IF(COUNTBLANK(P23)=1,0,COUNTA($P$14:P23)))</f>
        <v>0</v>
      </c>
      <c r="B23" s="28">
        <f>IF($C$4="Neattiecināmās izmaksas",IF('4a+c+n'!$Q28="N",'4a+c+n'!B28,0))</f>
        <v>0</v>
      </c>
      <c r="C23" s="28">
        <f>IF($C$4="Neattiecināmās izmaksas",IF('4a+c+n'!$Q28="N",'4a+c+n'!C28,0))</f>
        <v>0</v>
      </c>
      <c r="D23" s="28">
        <f>IF($C$4="Neattiecināmās izmaksas",IF('4a+c+n'!$Q28="N",'4a+c+n'!D28,0))</f>
        <v>0</v>
      </c>
      <c r="E23" s="59"/>
      <c r="F23" s="81"/>
      <c r="G23" s="28"/>
      <c r="H23" s="28">
        <f>IF($C$4="Neattiecināmās izmaksas",IF('4a+c+n'!$Q28="N",'4a+c+n'!H28,0))</f>
        <v>0</v>
      </c>
      <c r="I23" s="28"/>
      <c r="J23" s="28"/>
      <c r="K23" s="59">
        <f>IF($C$4="Neattiecināmās izmaksas",IF('4a+c+n'!$Q28="N",'4a+c+n'!K28,0))</f>
        <v>0</v>
      </c>
      <c r="L23" s="109">
        <f>IF($C$4="Neattiecināmās izmaksas",IF('4a+c+n'!$Q28="N",'4a+c+n'!L28,0))</f>
        <v>0</v>
      </c>
      <c r="M23" s="28">
        <f>IF($C$4="Neattiecināmās izmaksas",IF('4a+c+n'!$Q28="N",'4a+c+n'!M28,0))</f>
        <v>0</v>
      </c>
      <c r="N23" s="28">
        <f>IF($C$4="Neattiecināmās izmaksas",IF('4a+c+n'!$Q28="N",'4a+c+n'!N28,0))</f>
        <v>0</v>
      </c>
      <c r="O23" s="28">
        <f>IF($C$4="Neattiecināmās izmaksas",IF('4a+c+n'!$Q28="N",'4a+c+n'!O28,0))</f>
        <v>0</v>
      </c>
      <c r="P23" s="59">
        <f>IF($C$4="Neattiecināmās izmaksas",IF('4a+c+n'!$Q28="N",'4a+c+n'!P28,0))</f>
        <v>0</v>
      </c>
    </row>
    <row r="24" spans="1:16" ht="12" customHeight="1" thickBot="1">
      <c r="A24" s="325" t="s">
        <v>63</v>
      </c>
      <c r="B24" s="326"/>
      <c r="C24" s="326"/>
      <c r="D24" s="326"/>
      <c r="E24" s="326"/>
      <c r="F24" s="326"/>
      <c r="G24" s="326"/>
      <c r="H24" s="326"/>
      <c r="I24" s="326"/>
      <c r="J24" s="326"/>
      <c r="K24" s="327"/>
      <c r="L24" s="110">
        <f>SUM(L14:L23)</f>
        <v>0</v>
      </c>
      <c r="M24" s="111">
        <f>SUM(M14:M23)</f>
        <v>0</v>
      </c>
      <c r="N24" s="111">
        <f>SUM(N14:N23)</f>
        <v>0</v>
      </c>
      <c r="O24" s="111">
        <f>SUM(O14:O23)</f>
        <v>0</v>
      </c>
      <c r="P24" s="112">
        <f>SUM(P14:P23)</f>
        <v>0</v>
      </c>
    </row>
    <row r="25" spans="1:16">
      <c r="A25" s="20"/>
      <c r="B25" s="20"/>
      <c r="C25" s="20"/>
      <c r="D25" s="20"/>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14</v>
      </c>
      <c r="B27" s="20"/>
      <c r="C27" s="328">
        <f>'Kops n'!C35:H35</f>
        <v>0</v>
      </c>
      <c r="D27" s="328"/>
      <c r="E27" s="328"/>
      <c r="F27" s="328"/>
      <c r="G27" s="328"/>
      <c r="H27" s="328"/>
      <c r="I27" s="20"/>
      <c r="J27" s="20"/>
      <c r="K27" s="20"/>
      <c r="L27" s="20"/>
      <c r="M27" s="20"/>
      <c r="N27" s="20"/>
      <c r="O27" s="20"/>
      <c r="P27" s="20"/>
    </row>
    <row r="28" spans="1:16">
      <c r="A28" s="20"/>
      <c r="B28" s="20"/>
      <c r="C28" s="248" t="s">
        <v>15</v>
      </c>
      <c r="D28" s="248"/>
      <c r="E28" s="248"/>
      <c r="F28" s="248"/>
      <c r="G28" s="248"/>
      <c r="H28" s="248"/>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294" t="str">
        <f>'Kops n'!A38:D38</f>
        <v>Tāme sastādīta 202_. gada __. _______</v>
      </c>
      <c r="B30" s="295"/>
      <c r="C30" s="295"/>
      <c r="D30" s="295"/>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41</v>
      </c>
      <c r="B32" s="20"/>
      <c r="C32" s="328">
        <f>'Kops n'!C40:H40</f>
        <v>0</v>
      </c>
      <c r="D32" s="328"/>
      <c r="E32" s="328"/>
      <c r="F32" s="328"/>
      <c r="G32" s="328"/>
      <c r="H32" s="328"/>
      <c r="I32" s="20"/>
      <c r="J32" s="20"/>
      <c r="K32" s="20"/>
      <c r="L32" s="20"/>
      <c r="M32" s="20"/>
      <c r="N32" s="20"/>
      <c r="O32" s="20"/>
      <c r="P32" s="20"/>
    </row>
    <row r="33" spans="1:16">
      <c r="A33" s="20"/>
      <c r="B33" s="20"/>
      <c r="C33" s="248" t="s">
        <v>15</v>
      </c>
      <c r="D33" s="248"/>
      <c r="E33" s="248"/>
      <c r="F33" s="248"/>
      <c r="G33" s="248"/>
      <c r="H33" s="248"/>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03" t="s">
        <v>16</v>
      </c>
      <c r="B35" s="52"/>
      <c r="C35" s="115">
        <f>'Kops n'!C43</f>
        <v>0</v>
      </c>
      <c r="D35" s="5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sheetData>
  <mergeCells count="23">
    <mergeCell ref="C33:H33"/>
    <mergeCell ref="L12:P12"/>
    <mergeCell ref="A24:K24"/>
    <mergeCell ref="C27:H27"/>
    <mergeCell ref="C28:H28"/>
    <mergeCell ref="A30:D30"/>
    <mergeCell ref="C32:H32"/>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4:K24">
    <cfRule type="containsText" dxfId="195" priority="3" operator="containsText" text="Tiešās izmaksas kopā, t. sk. darba devēja sociālais nodoklis __.__% ">
      <formula>NOT(ISERROR(SEARCH("Tiešās izmaksas kopā, t. sk. darba devēja sociālais nodoklis __.__% ",A24)))</formula>
    </cfRule>
  </conditionalFormatting>
  <conditionalFormatting sqref="C2:I2 D5:L8 N9:O9 A14:P23 L24:P24 C27:H27 C32:H32 C35">
    <cfRule type="cellIs" dxfId="194" priority="2"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9218-F37C-4C76-8CBC-80FF1A169B86}">
  <sheetPr codeName="Sheet19">
    <tabColor rgb="FF00B050"/>
  </sheetPr>
  <dimension ref="A1:Q42"/>
  <sheetViews>
    <sheetView topLeftCell="A7" zoomScale="85" zoomScaleNormal="85" workbookViewId="0">
      <selection activeCell="I14" sqref="I14:J2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5</v>
      </c>
      <c r="E1" s="26"/>
      <c r="F1" s="26"/>
      <c r="G1" s="26"/>
      <c r="H1" s="26"/>
      <c r="I1" s="26"/>
      <c r="J1" s="26"/>
      <c r="N1" s="30"/>
      <c r="O1" s="31"/>
      <c r="P1" s="32"/>
    </row>
    <row r="2" spans="1:17">
      <c r="A2" s="33"/>
      <c r="B2" s="33"/>
      <c r="C2" s="316" t="s">
        <v>203</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200</v>
      </c>
      <c r="B9" s="319"/>
      <c r="C9" s="319"/>
      <c r="D9" s="319"/>
      <c r="E9" s="319"/>
      <c r="F9" s="319"/>
      <c r="G9" s="35"/>
      <c r="H9" s="35"/>
      <c r="I9" s="35"/>
      <c r="J9" s="320" t="s">
        <v>46</v>
      </c>
      <c r="K9" s="320"/>
      <c r="L9" s="320"/>
      <c r="M9" s="320"/>
      <c r="N9" s="321">
        <f>P30</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126</v>
      </c>
      <c r="D14" s="27"/>
      <c r="E14" s="178"/>
      <c r="F14" s="89"/>
      <c r="G14" s="90"/>
      <c r="H14" s="90">
        <f>F14*G14</f>
        <v>0</v>
      </c>
      <c r="I14" s="90"/>
      <c r="J14" s="90"/>
      <c r="K14" s="91">
        <f>SUM(H14:J14)</f>
        <v>0</v>
      </c>
      <c r="L14" s="89">
        <f>E14*F14</f>
        <v>0</v>
      </c>
      <c r="M14" s="90">
        <f>H14*E14</f>
        <v>0</v>
      </c>
      <c r="N14" s="90">
        <f>I14*E14</f>
        <v>0</v>
      </c>
      <c r="O14" s="90">
        <f>J14*E14</f>
        <v>0</v>
      </c>
      <c r="P14" s="106">
        <f>SUM(M14:O14)</f>
        <v>0</v>
      </c>
      <c r="Q14" s="70"/>
    </row>
    <row r="15" spans="1:17" ht="33.75">
      <c r="A15" s="40">
        <v>1</v>
      </c>
      <c r="B15" s="28" t="s">
        <v>83</v>
      </c>
      <c r="C15" s="136" t="s">
        <v>127</v>
      </c>
      <c r="D15" s="143" t="s">
        <v>77</v>
      </c>
      <c r="E15" s="196">
        <v>1</v>
      </c>
      <c r="F15" s="138"/>
      <c r="G15" s="140"/>
      <c r="H15" s="49">
        <f>F15*G15</f>
        <v>0</v>
      </c>
      <c r="I15" s="135"/>
      <c r="J15" s="135"/>
      <c r="K15" s="50">
        <f t="shared" ref="K15:K29" si="0">SUM(H15:J15)</f>
        <v>0</v>
      </c>
      <c r="L15" s="51">
        <f t="shared" ref="L15:L29" si="1">E15*F15</f>
        <v>0</v>
      </c>
      <c r="M15" s="49">
        <f t="shared" ref="M15:M29" si="2">H15*E15</f>
        <v>0</v>
      </c>
      <c r="N15" s="49">
        <f t="shared" ref="N15:N29" si="3">I15*E15</f>
        <v>0</v>
      </c>
      <c r="O15" s="49">
        <f t="shared" ref="O15:O29" si="4">J15*E15</f>
        <v>0</v>
      </c>
      <c r="P15" s="107">
        <f t="shared" ref="P15:P29" si="5">SUM(M15:O15)</f>
        <v>0</v>
      </c>
      <c r="Q15" s="77" t="s">
        <v>47</v>
      </c>
    </row>
    <row r="16" spans="1:17">
      <c r="A16" s="40">
        <v>2</v>
      </c>
      <c r="B16" s="92"/>
      <c r="C16" s="141" t="s">
        <v>128</v>
      </c>
      <c r="D16" s="28"/>
      <c r="E16" s="59"/>
      <c r="F16" s="51"/>
      <c r="G16" s="49"/>
      <c r="H16" s="49">
        <f t="shared" ref="H16:H29" si="6">F16*G16</f>
        <v>0</v>
      </c>
      <c r="I16" s="49"/>
      <c r="J16" s="49"/>
      <c r="K16" s="50">
        <f t="shared" si="0"/>
        <v>0</v>
      </c>
      <c r="L16" s="51">
        <f t="shared" si="1"/>
        <v>0</v>
      </c>
      <c r="M16" s="49">
        <f t="shared" si="2"/>
        <v>0</v>
      </c>
      <c r="N16" s="49">
        <f t="shared" si="3"/>
        <v>0</v>
      </c>
      <c r="O16" s="49">
        <f t="shared" si="4"/>
        <v>0</v>
      </c>
      <c r="P16" s="107">
        <f t="shared" si="5"/>
        <v>0</v>
      </c>
      <c r="Q16" s="77"/>
    </row>
    <row r="17" spans="1:17" ht="33.75">
      <c r="A17" s="40">
        <v>3</v>
      </c>
      <c r="B17" s="28" t="s">
        <v>85</v>
      </c>
      <c r="C17" s="144" t="s">
        <v>129</v>
      </c>
      <c r="D17" s="143" t="s">
        <v>77</v>
      </c>
      <c r="E17" s="196">
        <v>1</v>
      </c>
      <c r="F17" s="138"/>
      <c r="G17" s="140"/>
      <c r="H17" s="49">
        <f t="shared" si="6"/>
        <v>0</v>
      </c>
      <c r="I17" s="135"/>
      <c r="J17" s="135"/>
      <c r="K17" s="50">
        <f t="shared" si="0"/>
        <v>0</v>
      </c>
      <c r="L17" s="51">
        <f t="shared" si="1"/>
        <v>0</v>
      </c>
      <c r="M17" s="49">
        <f t="shared" si="2"/>
        <v>0</v>
      </c>
      <c r="N17" s="49">
        <f t="shared" si="3"/>
        <v>0</v>
      </c>
      <c r="O17" s="49">
        <f t="shared" si="4"/>
        <v>0</v>
      </c>
      <c r="P17" s="107">
        <f t="shared" si="5"/>
        <v>0</v>
      </c>
      <c r="Q17" s="77" t="s">
        <v>48</v>
      </c>
    </row>
    <row r="18" spans="1:17" ht="22.5">
      <c r="A18" s="40">
        <v>4</v>
      </c>
      <c r="B18" s="92"/>
      <c r="C18" s="141" t="s">
        <v>130</v>
      </c>
      <c r="D18" s="28"/>
      <c r="E18" s="59"/>
      <c r="F18" s="51"/>
      <c r="G18" s="49"/>
      <c r="H18" s="49">
        <f t="shared" si="6"/>
        <v>0</v>
      </c>
      <c r="I18" s="49"/>
      <c r="J18" s="49"/>
      <c r="K18" s="50">
        <f t="shared" si="0"/>
        <v>0</v>
      </c>
      <c r="L18" s="51">
        <f t="shared" si="1"/>
        <v>0</v>
      </c>
      <c r="M18" s="49">
        <f t="shared" si="2"/>
        <v>0</v>
      </c>
      <c r="N18" s="49">
        <f t="shared" si="3"/>
        <v>0</v>
      </c>
      <c r="O18" s="49">
        <f t="shared" si="4"/>
        <v>0</v>
      </c>
      <c r="P18" s="107">
        <f t="shared" si="5"/>
        <v>0</v>
      </c>
      <c r="Q18" s="77"/>
    </row>
    <row r="19" spans="1:17" ht="22.5">
      <c r="A19" s="40">
        <v>5</v>
      </c>
      <c r="B19" s="28" t="s">
        <v>85</v>
      </c>
      <c r="C19" s="136" t="s">
        <v>131</v>
      </c>
      <c r="D19" s="132" t="s">
        <v>87</v>
      </c>
      <c r="E19" s="196">
        <v>47</v>
      </c>
      <c r="F19" s="138"/>
      <c r="G19" s="140"/>
      <c r="H19" s="49">
        <f t="shared" si="6"/>
        <v>0</v>
      </c>
      <c r="I19" s="135"/>
      <c r="J19" s="135"/>
      <c r="K19" s="50">
        <f t="shared" si="0"/>
        <v>0</v>
      </c>
      <c r="L19" s="51">
        <f t="shared" si="1"/>
        <v>0</v>
      </c>
      <c r="M19" s="49">
        <f t="shared" si="2"/>
        <v>0</v>
      </c>
      <c r="N19" s="49">
        <f t="shared" si="3"/>
        <v>0</v>
      </c>
      <c r="O19" s="49">
        <f t="shared" si="4"/>
        <v>0</v>
      </c>
      <c r="P19" s="107">
        <f t="shared" si="5"/>
        <v>0</v>
      </c>
      <c r="Q19" s="77" t="s">
        <v>47</v>
      </c>
    </row>
    <row r="20" spans="1:17" ht="33.75">
      <c r="A20" s="40">
        <v>6</v>
      </c>
      <c r="B20" s="28" t="s">
        <v>85</v>
      </c>
      <c r="C20" s="136" t="s">
        <v>324</v>
      </c>
      <c r="D20" s="132" t="s">
        <v>89</v>
      </c>
      <c r="E20" s="133">
        <v>258.5</v>
      </c>
      <c r="F20" s="138"/>
      <c r="G20" s="140"/>
      <c r="H20" s="49">
        <f t="shared" si="6"/>
        <v>0</v>
      </c>
      <c r="I20" s="135"/>
      <c r="J20" s="135"/>
      <c r="K20" s="50">
        <f t="shared" si="0"/>
        <v>0</v>
      </c>
      <c r="L20" s="51">
        <f t="shared" si="1"/>
        <v>0</v>
      </c>
      <c r="M20" s="49">
        <f t="shared" si="2"/>
        <v>0</v>
      </c>
      <c r="N20" s="49">
        <f t="shared" si="3"/>
        <v>0</v>
      </c>
      <c r="O20" s="49">
        <f t="shared" si="4"/>
        <v>0</v>
      </c>
      <c r="P20" s="107">
        <f t="shared" si="5"/>
        <v>0</v>
      </c>
      <c r="Q20" s="77" t="s">
        <v>47</v>
      </c>
    </row>
    <row r="21" spans="1:17" ht="22.5">
      <c r="A21" s="40">
        <v>7</v>
      </c>
      <c r="B21" s="28" t="s">
        <v>85</v>
      </c>
      <c r="C21" s="136" t="s">
        <v>257</v>
      </c>
      <c r="D21" s="132" t="s">
        <v>87</v>
      </c>
      <c r="E21" s="133">
        <v>47</v>
      </c>
      <c r="F21" s="138"/>
      <c r="G21" s="140"/>
      <c r="H21" s="49">
        <f t="shared" si="6"/>
        <v>0</v>
      </c>
      <c r="I21" s="135"/>
      <c r="J21" s="135"/>
      <c r="K21" s="50">
        <f t="shared" si="0"/>
        <v>0</v>
      </c>
      <c r="L21" s="51">
        <f t="shared" si="1"/>
        <v>0</v>
      </c>
      <c r="M21" s="49">
        <f t="shared" si="2"/>
        <v>0</v>
      </c>
      <c r="N21" s="49">
        <f t="shared" si="3"/>
        <v>0</v>
      </c>
      <c r="O21" s="49">
        <f t="shared" si="4"/>
        <v>0</v>
      </c>
      <c r="P21" s="107">
        <f t="shared" si="5"/>
        <v>0</v>
      </c>
      <c r="Q21" s="77" t="s">
        <v>47</v>
      </c>
    </row>
    <row r="22" spans="1:17" ht="22.5">
      <c r="A22" s="40">
        <v>8</v>
      </c>
      <c r="B22" s="28" t="s">
        <v>85</v>
      </c>
      <c r="C22" s="136" t="s">
        <v>325</v>
      </c>
      <c r="D22" s="132" t="s">
        <v>89</v>
      </c>
      <c r="E22" s="133">
        <v>235</v>
      </c>
      <c r="F22" s="138"/>
      <c r="G22" s="140"/>
      <c r="H22" s="49">
        <f t="shared" si="6"/>
        <v>0</v>
      </c>
      <c r="I22" s="135"/>
      <c r="J22" s="135"/>
      <c r="K22" s="50">
        <f t="shared" si="0"/>
        <v>0</v>
      </c>
      <c r="L22" s="51">
        <f t="shared" si="1"/>
        <v>0</v>
      </c>
      <c r="M22" s="49">
        <f t="shared" si="2"/>
        <v>0</v>
      </c>
      <c r="N22" s="49">
        <f t="shared" si="3"/>
        <v>0</v>
      </c>
      <c r="O22" s="49">
        <f t="shared" si="4"/>
        <v>0</v>
      </c>
      <c r="P22" s="107">
        <f t="shared" si="5"/>
        <v>0</v>
      </c>
      <c r="Q22" s="77" t="s">
        <v>47</v>
      </c>
    </row>
    <row r="23" spans="1:17" ht="22.5">
      <c r="A23" s="40">
        <v>9</v>
      </c>
      <c r="B23" s="28" t="s">
        <v>85</v>
      </c>
      <c r="C23" s="136" t="s">
        <v>326</v>
      </c>
      <c r="D23" s="132" t="s">
        <v>87</v>
      </c>
      <c r="E23" s="133">
        <v>47</v>
      </c>
      <c r="F23" s="138"/>
      <c r="G23" s="140"/>
      <c r="H23" s="49">
        <f t="shared" si="6"/>
        <v>0</v>
      </c>
      <c r="I23" s="135"/>
      <c r="J23" s="135"/>
      <c r="K23" s="50">
        <f t="shared" si="0"/>
        <v>0</v>
      </c>
      <c r="L23" s="51">
        <f t="shared" si="1"/>
        <v>0</v>
      </c>
      <c r="M23" s="49">
        <f t="shared" si="2"/>
        <v>0</v>
      </c>
      <c r="N23" s="49">
        <f t="shared" si="3"/>
        <v>0</v>
      </c>
      <c r="O23" s="49">
        <f t="shared" si="4"/>
        <v>0</v>
      </c>
      <c r="P23" s="107">
        <f t="shared" si="5"/>
        <v>0</v>
      </c>
      <c r="Q23" s="77" t="s">
        <v>47</v>
      </c>
    </row>
    <row r="24" spans="1:17">
      <c r="A24" s="40">
        <v>10</v>
      </c>
      <c r="B24" s="92"/>
      <c r="C24" s="141" t="s">
        <v>133</v>
      </c>
      <c r="D24" s="28"/>
      <c r="E24" s="59"/>
      <c r="F24" s="51"/>
      <c r="G24" s="49"/>
      <c r="H24" s="49">
        <f t="shared" si="6"/>
        <v>0</v>
      </c>
      <c r="I24" s="49"/>
      <c r="J24" s="49"/>
      <c r="K24" s="50">
        <f t="shared" si="0"/>
        <v>0</v>
      </c>
      <c r="L24" s="51">
        <f t="shared" si="1"/>
        <v>0</v>
      </c>
      <c r="M24" s="49">
        <f t="shared" si="2"/>
        <v>0</v>
      </c>
      <c r="N24" s="49">
        <f t="shared" si="3"/>
        <v>0</v>
      </c>
      <c r="O24" s="49">
        <f t="shared" si="4"/>
        <v>0</v>
      </c>
      <c r="P24" s="107">
        <f t="shared" si="5"/>
        <v>0</v>
      </c>
      <c r="Q24" s="77"/>
    </row>
    <row r="25" spans="1:17" ht="67.5">
      <c r="A25" s="40">
        <v>11</v>
      </c>
      <c r="B25" s="28" t="s">
        <v>85</v>
      </c>
      <c r="C25" s="145" t="s">
        <v>328</v>
      </c>
      <c r="D25" s="146" t="s">
        <v>134</v>
      </c>
      <c r="E25" s="197">
        <v>1</v>
      </c>
      <c r="F25" s="138"/>
      <c r="G25" s="140"/>
      <c r="H25" s="49">
        <f t="shared" si="6"/>
        <v>0</v>
      </c>
      <c r="I25" s="135"/>
      <c r="J25" s="135"/>
      <c r="K25" s="50">
        <f t="shared" si="0"/>
        <v>0</v>
      </c>
      <c r="L25" s="51">
        <f t="shared" si="1"/>
        <v>0</v>
      </c>
      <c r="M25" s="49">
        <f t="shared" si="2"/>
        <v>0</v>
      </c>
      <c r="N25" s="49">
        <f t="shared" si="3"/>
        <v>0</v>
      </c>
      <c r="O25" s="49">
        <f t="shared" si="4"/>
        <v>0</v>
      </c>
      <c r="P25" s="107">
        <f t="shared" si="5"/>
        <v>0</v>
      </c>
      <c r="Q25" s="77" t="s">
        <v>47</v>
      </c>
    </row>
    <row r="26" spans="1:17" ht="22.5">
      <c r="A26" s="40">
        <v>12</v>
      </c>
      <c r="B26" s="28" t="s">
        <v>85</v>
      </c>
      <c r="C26" s="145" t="s">
        <v>327</v>
      </c>
      <c r="D26" s="132" t="s">
        <v>89</v>
      </c>
      <c r="E26" s="197">
        <v>3609.375</v>
      </c>
      <c r="F26" s="138"/>
      <c r="G26" s="140"/>
      <c r="H26" s="49">
        <f t="shared" si="6"/>
        <v>0</v>
      </c>
      <c r="I26" s="135"/>
      <c r="J26" s="135"/>
      <c r="K26" s="50">
        <f t="shared" si="0"/>
        <v>0</v>
      </c>
      <c r="L26" s="51">
        <f t="shared" si="1"/>
        <v>0</v>
      </c>
      <c r="M26" s="49">
        <f t="shared" si="2"/>
        <v>0</v>
      </c>
      <c r="N26" s="49">
        <f t="shared" si="3"/>
        <v>0</v>
      </c>
      <c r="O26" s="49">
        <f t="shared" si="4"/>
        <v>0</v>
      </c>
      <c r="P26" s="107">
        <f t="shared" si="5"/>
        <v>0</v>
      </c>
      <c r="Q26" s="77" t="s">
        <v>47</v>
      </c>
    </row>
    <row r="27" spans="1:17" ht="22.5">
      <c r="A27" s="40">
        <v>13</v>
      </c>
      <c r="B27" s="28" t="s">
        <v>85</v>
      </c>
      <c r="C27" s="145" t="s">
        <v>135</v>
      </c>
      <c r="D27" s="132" t="s">
        <v>87</v>
      </c>
      <c r="E27" s="197">
        <v>656.25</v>
      </c>
      <c r="F27" s="138"/>
      <c r="G27" s="140"/>
      <c r="H27" s="49">
        <f t="shared" si="6"/>
        <v>0</v>
      </c>
      <c r="I27" s="135"/>
      <c r="J27" s="135"/>
      <c r="K27" s="50">
        <f t="shared" si="0"/>
        <v>0</v>
      </c>
      <c r="L27" s="51">
        <f t="shared" si="1"/>
        <v>0</v>
      </c>
      <c r="M27" s="49">
        <f t="shared" si="2"/>
        <v>0</v>
      </c>
      <c r="N27" s="49">
        <f>I27*E27</f>
        <v>0</v>
      </c>
      <c r="O27" s="49">
        <f t="shared" si="4"/>
        <v>0</v>
      </c>
      <c r="P27" s="107">
        <f t="shared" si="5"/>
        <v>0</v>
      </c>
      <c r="Q27" s="77" t="s">
        <v>47</v>
      </c>
    </row>
    <row r="28" spans="1:17" ht="22.5">
      <c r="A28" s="40">
        <v>14</v>
      </c>
      <c r="B28" s="28" t="s">
        <v>85</v>
      </c>
      <c r="C28" s="136" t="s">
        <v>325</v>
      </c>
      <c r="D28" s="146" t="s">
        <v>89</v>
      </c>
      <c r="E28" s="133">
        <v>3281.25</v>
      </c>
      <c r="F28" s="138"/>
      <c r="G28" s="140"/>
      <c r="H28" s="49">
        <f t="shared" si="6"/>
        <v>0</v>
      </c>
      <c r="I28" s="135"/>
      <c r="J28" s="135"/>
      <c r="K28" s="50">
        <f t="shared" si="0"/>
        <v>0</v>
      </c>
      <c r="L28" s="51">
        <f t="shared" si="1"/>
        <v>0</v>
      </c>
      <c r="M28" s="49">
        <f t="shared" si="2"/>
        <v>0</v>
      </c>
      <c r="N28" s="49">
        <f t="shared" si="3"/>
        <v>0</v>
      </c>
      <c r="O28" s="49">
        <f t="shared" si="4"/>
        <v>0</v>
      </c>
      <c r="P28" s="107">
        <f t="shared" si="5"/>
        <v>0</v>
      </c>
      <c r="Q28" s="77" t="s">
        <v>47</v>
      </c>
    </row>
    <row r="29" spans="1:17" ht="23.25" thickBot="1">
      <c r="A29" s="183">
        <v>15</v>
      </c>
      <c r="B29" s="29" t="s">
        <v>85</v>
      </c>
      <c r="C29" s="174" t="s">
        <v>326</v>
      </c>
      <c r="D29" s="176" t="s">
        <v>87</v>
      </c>
      <c r="E29" s="246">
        <v>656.25</v>
      </c>
      <c r="F29" s="188"/>
      <c r="G29" s="194"/>
      <c r="H29" s="189">
        <f t="shared" si="6"/>
        <v>0</v>
      </c>
      <c r="I29" s="190"/>
      <c r="J29" s="190"/>
      <c r="K29" s="191">
        <f t="shared" si="0"/>
        <v>0</v>
      </c>
      <c r="L29" s="192">
        <f t="shared" si="1"/>
        <v>0</v>
      </c>
      <c r="M29" s="189">
        <f t="shared" si="2"/>
        <v>0</v>
      </c>
      <c r="N29" s="189">
        <f t="shared" si="3"/>
        <v>0</v>
      </c>
      <c r="O29" s="189">
        <f t="shared" si="4"/>
        <v>0</v>
      </c>
      <c r="P29" s="195">
        <f t="shared" si="5"/>
        <v>0</v>
      </c>
      <c r="Q29" s="193" t="s">
        <v>47</v>
      </c>
    </row>
    <row r="30" spans="1:17" ht="12" customHeight="1" thickBot="1">
      <c r="A30" s="325" t="s">
        <v>63</v>
      </c>
      <c r="B30" s="326"/>
      <c r="C30" s="326"/>
      <c r="D30" s="326"/>
      <c r="E30" s="326"/>
      <c r="F30" s="326"/>
      <c r="G30" s="326"/>
      <c r="H30" s="326"/>
      <c r="I30" s="326"/>
      <c r="J30" s="326"/>
      <c r="K30" s="327"/>
      <c r="L30" s="74">
        <f>SUM(L14:L29)</f>
        <v>0</v>
      </c>
      <c r="M30" s="75">
        <f>SUM(M14:M29)</f>
        <v>0</v>
      </c>
      <c r="N30" s="75">
        <f>SUM(N14:N29)</f>
        <v>0</v>
      </c>
      <c r="O30" s="75">
        <f>SUM(O14:O29)</f>
        <v>0</v>
      </c>
      <c r="P30" s="76">
        <f>SUM(P14:P29)</f>
        <v>0</v>
      </c>
    </row>
    <row r="31" spans="1:17">
      <c r="A31" s="20"/>
      <c r="B31" s="20"/>
      <c r="C31" s="20"/>
      <c r="D31" s="20"/>
      <c r="E31" s="20"/>
      <c r="F31" s="20"/>
      <c r="G31" s="20"/>
      <c r="H31" s="20"/>
      <c r="I31" s="20"/>
      <c r="J31" s="20"/>
      <c r="K31" s="20"/>
      <c r="L31" s="20"/>
      <c r="M31" s="20"/>
      <c r="N31" s="20"/>
      <c r="O31" s="20"/>
      <c r="P31" s="20"/>
    </row>
    <row r="32" spans="1:17">
      <c r="A32" s="20"/>
      <c r="B32" s="20"/>
      <c r="C32" s="20"/>
      <c r="D32" s="20"/>
      <c r="E32" s="20"/>
      <c r="F32" s="20"/>
      <c r="G32" s="20"/>
      <c r="H32" s="20"/>
      <c r="I32" s="20"/>
      <c r="J32" s="20"/>
      <c r="K32" s="20"/>
      <c r="L32" s="20"/>
      <c r="M32" s="20"/>
      <c r="N32" s="20"/>
      <c r="O32" s="20"/>
      <c r="P32" s="20"/>
    </row>
    <row r="33" spans="1:16">
      <c r="A33" s="1" t="s">
        <v>14</v>
      </c>
      <c r="B33" s="20"/>
      <c r="C33" s="328">
        <f>'Kops n'!C35:H35</f>
        <v>0</v>
      </c>
      <c r="D33" s="328"/>
      <c r="E33" s="328"/>
      <c r="F33" s="328"/>
      <c r="G33" s="328"/>
      <c r="H33" s="328"/>
      <c r="I33" s="20"/>
      <c r="J33" s="20"/>
      <c r="K33" s="20"/>
      <c r="L33" s="20"/>
      <c r="M33" s="20"/>
      <c r="N33" s="20"/>
      <c r="O33" s="20"/>
      <c r="P33" s="20"/>
    </row>
    <row r="34" spans="1:16">
      <c r="A34" s="20"/>
      <c r="B34" s="20"/>
      <c r="C34" s="248" t="s">
        <v>15</v>
      </c>
      <c r="D34" s="248"/>
      <c r="E34" s="248"/>
      <c r="F34" s="248"/>
      <c r="G34" s="248"/>
      <c r="H34" s="24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294" t="str">
        <f>'Kops n'!A38:D38</f>
        <v>Tāme sastādīta 202_. gada __. _______</v>
      </c>
      <c r="B36" s="295"/>
      <c r="C36" s="295"/>
      <c r="D36" s="295"/>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 t="s">
        <v>41</v>
      </c>
      <c r="B38" s="20"/>
      <c r="C38" s="328">
        <f>'Kops n'!C40:H40</f>
        <v>0</v>
      </c>
      <c r="D38" s="328"/>
      <c r="E38" s="328"/>
      <c r="F38" s="328"/>
      <c r="G38" s="328"/>
      <c r="H38" s="328"/>
      <c r="I38" s="20"/>
      <c r="J38" s="20"/>
      <c r="K38" s="20"/>
      <c r="L38" s="20"/>
      <c r="M38" s="20"/>
      <c r="N38" s="20"/>
      <c r="O38" s="20"/>
      <c r="P38" s="20"/>
    </row>
    <row r="39" spans="1:16">
      <c r="A39" s="20"/>
      <c r="B39" s="20"/>
      <c r="C39" s="248" t="s">
        <v>15</v>
      </c>
      <c r="D39" s="248"/>
      <c r="E39" s="248"/>
      <c r="F39" s="248"/>
      <c r="G39" s="248"/>
      <c r="H39" s="248"/>
      <c r="I39" s="20"/>
      <c r="J39" s="20"/>
      <c r="K39" s="20"/>
      <c r="L39" s="20"/>
      <c r="M39" s="20"/>
      <c r="N39" s="20"/>
      <c r="O39" s="20"/>
      <c r="P39" s="20"/>
    </row>
    <row r="40" spans="1:16">
      <c r="A40" s="20"/>
      <c r="B40" s="20"/>
      <c r="C40" s="20"/>
      <c r="D40" s="20"/>
      <c r="E40" s="20"/>
      <c r="F40" s="20"/>
      <c r="G40" s="20"/>
      <c r="H40" s="20"/>
      <c r="I40" s="20"/>
      <c r="J40" s="20"/>
      <c r="K40" s="20"/>
      <c r="L40" s="20"/>
      <c r="M40" s="20"/>
      <c r="N40" s="20"/>
      <c r="O40" s="20"/>
      <c r="P40" s="20"/>
    </row>
    <row r="41" spans="1:16">
      <c r="A41" s="103" t="s">
        <v>16</v>
      </c>
      <c r="B41" s="52"/>
      <c r="C41" s="115">
        <f>'Kops n'!C43</f>
        <v>0</v>
      </c>
      <c r="D41" s="52"/>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sheetData>
  <mergeCells count="23">
    <mergeCell ref="C39:H39"/>
    <mergeCell ref="C4:I4"/>
    <mergeCell ref="F12:K12"/>
    <mergeCell ref="A9:F9"/>
    <mergeCell ref="J9:M9"/>
    <mergeCell ref="D8:L8"/>
    <mergeCell ref="A30:K30"/>
    <mergeCell ref="C33:H33"/>
    <mergeCell ref="C34:H34"/>
    <mergeCell ref="A36:D36"/>
    <mergeCell ref="C38:H38"/>
    <mergeCell ref="N9:O9"/>
    <mergeCell ref="A12:A13"/>
    <mergeCell ref="B12:B13"/>
    <mergeCell ref="C12:C13"/>
    <mergeCell ref="D12:D13"/>
    <mergeCell ref="E12:E13"/>
    <mergeCell ref="L12:P12"/>
    <mergeCell ref="C2:I2"/>
    <mergeCell ref="C3:I3"/>
    <mergeCell ref="D5:L5"/>
    <mergeCell ref="D6:L6"/>
    <mergeCell ref="D7:L7"/>
  </mergeCells>
  <conditionalFormatting sqref="A14:B16 B17:B23 A17:A29">
    <cfRule type="cellIs" dxfId="191" priority="23" operator="equal">
      <formula>0</formula>
    </cfRule>
  </conditionalFormatting>
  <conditionalFormatting sqref="A9:F9">
    <cfRule type="containsText" dxfId="190" priority="137" operator="containsText" text="Tāme sastādīta  20__. gada tirgus cenās, pamatojoties uz ___ daļas rasējumiem">
      <formula>NOT(ISERROR(SEARCH("Tāme sastādīta  20__. gada tirgus cenās, pamatojoties uz ___ daļas rasējumiem",A9)))</formula>
    </cfRule>
  </conditionalFormatting>
  <conditionalFormatting sqref="A30:K30">
    <cfRule type="containsText" dxfId="189" priority="122" operator="containsText" text="Tiešās izmaksas kopā, t. sk. darba devēja sociālais nodoklis __.__% ">
      <formula>NOT(ISERROR(SEARCH("Tiešās izmaksas kopā, t. sk. darba devēja sociālais nodoklis __.__% ",A30)))</formula>
    </cfRule>
  </conditionalFormatting>
  <conditionalFormatting sqref="B25:B29">
    <cfRule type="cellIs" dxfId="188" priority="7" operator="equal">
      <formula>0</formula>
    </cfRule>
  </conditionalFormatting>
  <conditionalFormatting sqref="B24:G24">
    <cfRule type="cellIs" dxfId="187" priority="127" operator="equal">
      <formula>0</formula>
    </cfRule>
  </conditionalFormatting>
  <conditionalFormatting sqref="C20">
    <cfRule type="cellIs" dxfId="186" priority="18" operator="equal">
      <formula>0</formula>
    </cfRule>
  </conditionalFormatting>
  <conditionalFormatting sqref="C22:C23">
    <cfRule type="cellIs" dxfId="185" priority="17" operator="equal">
      <formula>0</formula>
    </cfRule>
  </conditionalFormatting>
  <conditionalFormatting sqref="C25:C26">
    <cfRule type="cellIs" dxfId="184" priority="1" operator="equal">
      <formula>0</formula>
    </cfRule>
  </conditionalFormatting>
  <conditionalFormatting sqref="C28:C29">
    <cfRule type="cellIs" dxfId="183" priority="8" operator="equal">
      <formula>0</formula>
    </cfRule>
  </conditionalFormatting>
  <conditionalFormatting sqref="C14:G19">
    <cfRule type="cellIs" dxfId="182" priority="41" operator="equal">
      <formula>0</formula>
    </cfRule>
  </conditionalFormatting>
  <conditionalFormatting sqref="C33:H33">
    <cfRule type="cellIs" dxfId="181" priority="130" operator="equal">
      <formula>0</formula>
    </cfRule>
  </conditionalFormatting>
  <conditionalFormatting sqref="C38:H38">
    <cfRule type="cellIs" dxfId="180" priority="131" operator="equal">
      <formula>0</formula>
    </cfRule>
  </conditionalFormatting>
  <conditionalFormatting sqref="C2:I2">
    <cfRule type="cellIs" dxfId="179" priority="136" operator="equal">
      <formula>0</formula>
    </cfRule>
  </conditionalFormatting>
  <conditionalFormatting sqref="C4:I4">
    <cfRule type="cellIs" dxfId="178" priority="128" operator="equal">
      <formula>0</formula>
    </cfRule>
  </conditionalFormatting>
  <conditionalFormatting sqref="D1">
    <cfRule type="cellIs" dxfId="177" priority="124" operator="equal">
      <formula>0</formula>
    </cfRule>
  </conditionalFormatting>
  <conditionalFormatting sqref="D5:L8">
    <cfRule type="cellIs" dxfId="176" priority="125" operator="equal">
      <formula>0</formula>
    </cfRule>
  </conditionalFormatting>
  <conditionalFormatting sqref="F20:G23">
    <cfRule type="cellIs" dxfId="175" priority="16" operator="equal">
      <formula>0</formula>
    </cfRule>
  </conditionalFormatting>
  <conditionalFormatting sqref="F25:G29">
    <cfRule type="cellIs" dxfId="174" priority="2" operator="equal">
      <formula>0</formula>
    </cfRule>
  </conditionalFormatting>
  <conditionalFormatting sqref="H14:H29">
    <cfRule type="cellIs" dxfId="173" priority="6" operator="equal">
      <formula>0</formula>
    </cfRule>
  </conditionalFormatting>
  <conditionalFormatting sqref="I14:J29">
    <cfRule type="cellIs" dxfId="172" priority="3" operator="equal">
      <formula>0</formula>
    </cfRule>
  </conditionalFormatting>
  <conditionalFormatting sqref="K14:P29">
    <cfRule type="cellIs" dxfId="171" priority="5" operator="equal">
      <formula>0</formula>
    </cfRule>
  </conditionalFormatting>
  <conditionalFormatting sqref="L30:P30">
    <cfRule type="cellIs" dxfId="170" priority="129" operator="equal">
      <formula>0</formula>
    </cfRule>
  </conditionalFormatting>
  <conditionalFormatting sqref="N9:O9">
    <cfRule type="cellIs" dxfId="169" priority="139" operator="equal">
      <formula>0</formula>
    </cfRule>
  </conditionalFormatting>
  <conditionalFormatting sqref="Q14:Q29">
    <cfRule type="cellIs" dxfId="168" priority="4" operator="equal">
      <formula>0</formula>
    </cfRule>
  </conditionalFormatting>
  <dataValidations count="1">
    <dataValidation type="list" allowBlank="1" showInputMessage="1" showErrorMessage="1" sqref="Q14:Q29" xr:uid="{39155E1A-0A01-47D6-A258-692F57DB19DC}">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33" operator="containsText" id="{A741B695-5E60-45D8-944C-2D04D39B2193}">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132" operator="containsText" id="{443EB233-F567-4949-B038-4ADE85277BE0}">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4348E-B470-4C5B-BA18-F95156EB454A}">
  <sheetPr codeName="Sheet21">
    <tabColor rgb="FF00B050"/>
  </sheetPr>
  <dimension ref="A1:P43"/>
  <sheetViews>
    <sheetView topLeftCell="A15" workbookViewId="0">
      <selection activeCell="A17" sqref="A17:XFD17"/>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'5a+c+n'!D1</f>
        <v>5</v>
      </c>
      <c r="E1" s="26"/>
      <c r="F1" s="26"/>
      <c r="G1" s="26"/>
      <c r="H1" s="26"/>
      <c r="I1" s="26"/>
      <c r="J1" s="26"/>
      <c r="N1" s="30"/>
      <c r="O1" s="31"/>
      <c r="P1" s="32"/>
    </row>
    <row r="2" spans="1:16">
      <c r="A2" s="33"/>
      <c r="B2" s="33"/>
      <c r="C2" s="316" t="str">
        <f>'5a+c+n'!C2:I2</f>
        <v>Pagraba pārseguma siltināšana</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P31</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128" t="s">
        <v>61</v>
      </c>
    </row>
    <row r="14" spans="1:16">
      <c r="A14" s="63">
        <f>IF(P14=0,0,IF(COUNTBLANK(P14)=1,0,COUNTA($P$14:P14)))</f>
        <v>0</v>
      </c>
      <c r="B14" s="27">
        <f>IF($C$4="Attiecināmās izmaksas",IF('5a+c+n'!$Q14="A",'5a+c+n'!B14,0),0)</f>
        <v>0</v>
      </c>
      <c r="C14" s="27">
        <f>IF($C$4="Attiecināmās izmaksas",IF('5a+c+n'!$Q14="A",'5a+c+n'!C14,0),0)</f>
        <v>0</v>
      </c>
      <c r="D14" s="27">
        <f>IF($C$4="Attiecināmās izmaksas",IF('5a+c+n'!$Q14="A",'5a+c+n'!D14,0),0)</f>
        <v>0</v>
      </c>
      <c r="E14" s="57"/>
      <c r="F14" s="79"/>
      <c r="G14" s="27">
        <f>IF($C$4="Attiecināmās izmaksas",IF('5a+c+n'!$Q14="A",'5a+c+n'!G14,0),0)</f>
        <v>0</v>
      </c>
      <c r="H14" s="27">
        <f>IF($C$4="Attiecināmās izmaksas",IF('5a+c+n'!$Q14="A",'5a+c+n'!H14,0),0)</f>
        <v>0</v>
      </c>
      <c r="I14" s="27"/>
      <c r="J14" s="27"/>
      <c r="K14" s="57">
        <f>IF($C$4="Attiecināmās izmaksas",IF('5a+c+n'!$Q14="A",'5a+c+n'!K14,0),0)</f>
        <v>0</v>
      </c>
      <c r="L14" s="79">
        <f>IF($C$4="Attiecināmās izmaksas",IF('5a+c+n'!$Q14="A",'5a+c+n'!L14,0),0)</f>
        <v>0</v>
      </c>
      <c r="M14" s="27">
        <f>IF($C$4="Attiecināmās izmaksas",IF('5a+c+n'!$Q14="A",'5a+c+n'!M14,0),0)</f>
        <v>0</v>
      </c>
      <c r="N14" s="27">
        <f>IF($C$4="Attiecināmās izmaksas",IF('5a+c+n'!$Q14="A",'5a+c+n'!N14,0),0)</f>
        <v>0</v>
      </c>
      <c r="O14" s="27">
        <f>IF($C$4="Attiecināmās izmaksas",IF('5a+c+n'!$Q14="A",'5a+c+n'!O14,0),0)</f>
        <v>0</v>
      </c>
      <c r="P14" s="57">
        <f>IF($C$4="Attiecināmās izmaksas",IF('5a+c+n'!$Q14="A",'5a+c+n'!P14,0),0)</f>
        <v>0</v>
      </c>
    </row>
    <row r="15" spans="1:16" ht="33.75">
      <c r="A15" s="64">
        <f>IF(P15=0,0,IF(COUNTBLANK(P15)=1,0,COUNTA($P$14:P15)))</f>
        <v>0</v>
      </c>
      <c r="B15" s="28" t="str">
        <f>IF($C$4="Attiecināmās izmaksas",IF('5a+c+n'!$Q15="A",'5a+c+n'!B15,0),0)</f>
        <v>02-00000</v>
      </c>
      <c r="C15" s="28" t="str">
        <f>IF($C$4="Attiecināmās izmaksas",IF('5a+c+n'!$Q15="A",'5a+c+n'!C15,0),0)</f>
        <v>Esošo dzīvokļu īpašnieku noliktavu sienu, durvju saīsināšana (atjaunojot stabilitāti) pagraba griestu siltināšanas izbūves nodrošināšanai</v>
      </c>
      <c r="D15" s="28" t="str">
        <f>IF($C$4="Attiecināmās izmaksas",IF('5a+c+n'!$Q15="A",'5a+c+n'!D15,0),0)</f>
        <v>kompl</v>
      </c>
      <c r="E15" s="59"/>
      <c r="F15" s="81"/>
      <c r="G15" s="28"/>
      <c r="H15" s="28">
        <f>IF($C$4="Attiecināmās izmaksas",IF('5a+c+n'!$Q15="A",'5a+c+n'!H15,0),0)</f>
        <v>0</v>
      </c>
      <c r="I15" s="28"/>
      <c r="J15" s="28"/>
      <c r="K15" s="59">
        <f>IF($C$4="Attiecināmās izmaksas",IF('5a+c+n'!$Q15="A",'5a+c+n'!K15,0),0)</f>
        <v>0</v>
      </c>
      <c r="L15" s="81">
        <f>IF($C$4="Attiecināmās izmaksas",IF('5a+c+n'!$Q15="A",'5a+c+n'!L15,0),0)</f>
        <v>0</v>
      </c>
      <c r="M15" s="28">
        <f>IF($C$4="Attiecināmās izmaksas",IF('5a+c+n'!$Q15="A",'5a+c+n'!M15,0),0)</f>
        <v>0</v>
      </c>
      <c r="N15" s="28">
        <f>IF($C$4="Attiecināmās izmaksas",IF('5a+c+n'!$Q15="A",'5a+c+n'!N15,0),0)</f>
        <v>0</v>
      </c>
      <c r="O15" s="28">
        <f>IF($C$4="Attiecināmās izmaksas",IF('5a+c+n'!$Q15="A",'5a+c+n'!O15,0),0)</f>
        <v>0</v>
      </c>
      <c r="P15" s="59">
        <f>IF($C$4="Attiecināmās izmaksas",IF('5a+c+n'!$Q15="A",'5a+c+n'!P15,0),0)</f>
        <v>0</v>
      </c>
    </row>
    <row r="16" spans="1:16">
      <c r="A16" s="64">
        <f>IF(P16=0,0,IF(COUNTBLANK(P16)=1,0,COUNTA($P$14:P16)))</f>
        <v>0</v>
      </c>
      <c r="B16" s="28">
        <f>IF($C$4="Attiecināmās izmaksas",IF('5a+c+n'!$Q16="A",'5a+c+n'!B16,0),0)</f>
        <v>0</v>
      </c>
      <c r="C16" s="28">
        <f>IF($C$4="Attiecināmās izmaksas",IF('5a+c+n'!$Q16="A",'5a+c+n'!C16,0),0)</f>
        <v>0</v>
      </c>
      <c r="D16" s="28">
        <f>IF($C$4="Attiecināmās izmaksas",IF('5a+c+n'!$Q16="A",'5a+c+n'!D16,0),0)</f>
        <v>0</v>
      </c>
      <c r="E16" s="59"/>
      <c r="F16" s="81"/>
      <c r="G16" s="28"/>
      <c r="H16" s="28">
        <f>IF($C$4="Attiecināmās izmaksas",IF('5a+c+n'!$Q16="A",'5a+c+n'!H16,0),0)</f>
        <v>0</v>
      </c>
      <c r="I16" s="28"/>
      <c r="J16" s="28"/>
      <c r="K16" s="59">
        <f>IF($C$4="Attiecināmās izmaksas",IF('5a+c+n'!$Q16="A",'5a+c+n'!K16,0),0)</f>
        <v>0</v>
      </c>
      <c r="L16" s="81">
        <f>IF($C$4="Attiecināmās izmaksas",IF('5a+c+n'!$Q16="A",'5a+c+n'!L16,0),0)</f>
        <v>0</v>
      </c>
      <c r="M16" s="28">
        <f>IF($C$4="Attiecināmās izmaksas",IF('5a+c+n'!$Q16="A",'5a+c+n'!M16,0),0)</f>
        <v>0</v>
      </c>
      <c r="N16" s="28">
        <f>IF($C$4="Attiecināmās izmaksas",IF('5a+c+n'!$Q16="A",'5a+c+n'!N16,0),0)</f>
        <v>0</v>
      </c>
      <c r="O16" s="28">
        <f>IF($C$4="Attiecināmās izmaksas",IF('5a+c+n'!$Q16="A",'5a+c+n'!O16,0),0)</f>
        <v>0</v>
      </c>
      <c r="P16" s="59">
        <f>IF($C$4="Attiecināmās izmaksas",IF('5a+c+n'!$Q16="A",'5a+c+n'!P16,0),0)</f>
        <v>0</v>
      </c>
    </row>
    <row r="17" spans="1:16">
      <c r="A17" s="64">
        <f>IF(P17=0,0,IF(COUNTBLANK(P17)=1,0,COUNTA($P$14:P17)))</f>
        <v>0</v>
      </c>
      <c r="B17" s="28">
        <f>IF($C$4="Attiecināmās izmaksas",IF('5a+c+n'!$Q17="A",'5a+c+n'!B17,0),0)</f>
        <v>0</v>
      </c>
      <c r="C17" s="28">
        <f>IF($C$4="Attiecināmās izmaksas",IF('5a+c+n'!$Q17="A",'5a+c+n'!C17,0),0)</f>
        <v>0</v>
      </c>
      <c r="D17" s="28">
        <f>IF($C$4="Attiecināmās izmaksas",IF('5a+c+n'!$Q17="A",'5a+c+n'!D17,0),0)</f>
        <v>0</v>
      </c>
      <c r="E17" s="59"/>
      <c r="F17" s="81"/>
      <c r="G17" s="28"/>
      <c r="H17" s="28">
        <f>IF($C$4="Attiecināmās izmaksas",IF('5a+c+n'!$Q17="A",'5a+c+n'!H17,0),0)</f>
        <v>0</v>
      </c>
      <c r="I17" s="28"/>
      <c r="J17" s="28"/>
      <c r="K17" s="59">
        <f>IF($C$4="Attiecināmās izmaksas",IF('5a+c+n'!$Q17="A",'5a+c+n'!K17,0),0)</f>
        <v>0</v>
      </c>
      <c r="L17" s="81">
        <f>IF($C$4="Attiecināmās izmaksas",IF('5a+c+n'!$Q17="A",'5a+c+n'!L17,0),0)</f>
        <v>0</v>
      </c>
      <c r="M17" s="28">
        <f>IF($C$4="Attiecināmās izmaksas",IF('5a+c+n'!$Q17="A",'5a+c+n'!M17,0),0)</f>
        <v>0</v>
      </c>
      <c r="N17" s="28">
        <f>IF($C$4="Attiecināmās izmaksas",IF('5a+c+n'!$Q17="A",'5a+c+n'!N17,0),0)</f>
        <v>0</v>
      </c>
      <c r="O17" s="28">
        <f>IF($C$4="Attiecināmās izmaksas",IF('5a+c+n'!$Q17="A",'5a+c+n'!O17,0),0)</f>
        <v>0</v>
      </c>
      <c r="P17" s="59">
        <f>IF($C$4="Attiecināmās izmaksas",IF('5a+c+n'!$Q17="A",'5a+c+n'!P17,0),0)</f>
        <v>0</v>
      </c>
    </row>
    <row r="18" spans="1:16">
      <c r="A18" s="64">
        <f>IF(P18=0,0,IF(COUNTBLANK(P18)=1,0,COUNTA($P$14:P18)))</f>
        <v>0</v>
      </c>
      <c r="B18" s="28">
        <f>IF($C$4="Attiecināmās izmaksas",IF('5a+c+n'!$Q18="A",'5a+c+n'!B18,0),0)</f>
        <v>0</v>
      </c>
      <c r="C18" s="28">
        <f>IF($C$4="Attiecināmās izmaksas",IF('5a+c+n'!$Q18="A",'5a+c+n'!C18,0),0)</f>
        <v>0</v>
      </c>
      <c r="D18" s="28">
        <f>IF($C$4="Attiecināmās izmaksas",IF('5a+c+n'!$Q18="A",'5a+c+n'!D18,0),0)</f>
        <v>0</v>
      </c>
      <c r="E18" s="59"/>
      <c r="F18" s="81"/>
      <c r="G18" s="28"/>
      <c r="H18" s="28">
        <f>IF($C$4="Attiecināmās izmaksas",IF('5a+c+n'!$Q18="A",'5a+c+n'!H18,0),0)</f>
        <v>0</v>
      </c>
      <c r="I18" s="28"/>
      <c r="J18" s="28"/>
      <c r="K18" s="59">
        <f>IF($C$4="Attiecināmās izmaksas",IF('5a+c+n'!$Q18="A",'5a+c+n'!K18,0),0)</f>
        <v>0</v>
      </c>
      <c r="L18" s="81">
        <f>IF($C$4="Attiecināmās izmaksas",IF('5a+c+n'!$Q18="A",'5a+c+n'!L18,0),0)</f>
        <v>0</v>
      </c>
      <c r="M18" s="28">
        <f>IF($C$4="Attiecināmās izmaksas",IF('5a+c+n'!$Q18="A",'5a+c+n'!M18,0),0)</f>
        <v>0</v>
      </c>
      <c r="N18" s="28">
        <f>IF($C$4="Attiecināmās izmaksas",IF('5a+c+n'!$Q18="A",'5a+c+n'!N18,0),0)</f>
        <v>0</v>
      </c>
      <c r="O18" s="28">
        <f>IF($C$4="Attiecināmās izmaksas",IF('5a+c+n'!$Q18="A",'5a+c+n'!O18,0),0)</f>
        <v>0</v>
      </c>
      <c r="P18" s="59">
        <f>IF($C$4="Attiecināmās izmaksas",IF('5a+c+n'!$Q18="A",'5a+c+n'!P18,0),0)</f>
        <v>0</v>
      </c>
    </row>
    <row r="19" spans="1:16" ht="22.5">
      <c r="A19" s="64">
        <f>IF(P19=0,0,IF(COUNTBLANK(P19)=1,0,COUNTA($P$14:P19)))</f>
        <v>0</v>
      </c>
      <c r="B19" s="28" t="str">
        <f>IF($C$4="Attiecināmās izmaksas",IF('5a+c+n'!$Q19="A",'5a+c+n'!B19,0),0)</f>
        <v>13-00000</v>
      </c>
      <c r="C19" s="28" t="str">
        <f>IF($C$4="Attiecināmās izmaksas",IF('5a+c+n'!$Q19="A",'5a+c+n'!C19,0),0)</f>
        <v>Virsmas attīrīšana, izlīdzināšana, sagatavošana</v>
      </c>
      <c r="D19" s="28" t="str">
        <f>IF($C$4="Attiecināmās izmaksas",IF('5a+c+n'!$Q19="A",'5a+c+n'!D19,0),0)</f>
        <v>m2</v>
      </c>
      <c r="E19" s="59"/>
      <c r="F19" s="81"/>
      <c r="G19" s="28"/>
      <c r="H19" s="28">
        <f>IF($C$4="Attiecināmās izmaksas",IF('5a+c+n'!$Q19="A",'5a+c+n'!H19,0),0)</f>
        <v>0</v>
      </c>
      <c r="I19" s="28"/>
      <c r="J19" s="28"/>
      <c r="K19" s="59">
        <f>IF($C$4="Attiecināmās izmaksas",IF('5a+c+n'!$Q19="A",'5a+c+n'!K19,0),0)</f>
        <v>0</v>
      </c>
      <c r="L19" s="81">
        <f>IF($C$4="Attiecināmās izmaksas",IF('5a+c+n'!$Q19="A",'5a+c+n'!L19,0),0)</f>
        <v>0</v>
      </c>
      <c r="M19" s="28">
        <f>IF($C$4="Attiecināmās izmaksas",IF('5a+c+n'!$Q19="A",'5a+c+n'!M19,0),0)</f>
        <v>0</v>
      </c>
      <c r="N19" s="28">
        <f>IF($C$4="Attiecināmās izmaksas",IF('5a+c+n'!$Q19="A",'5a+c+n'!N19,0),0)</f>
        <v>0</v>
      </c>
      <c r="O19" s="28">
        <f>IF($C$4="Attiecināmās izmaksas",IF('5a+c+n'!$Q19="A",'5a+c+n'!O19,0),0)</f>
        <v>0</v>
      </c>
      <c r="P19" s="59">
        <f>IF($C$4="Attiecināmās izmaksas",IF('5a+c+n'!$Q19="A",'5a+c+n'!P19,0),0)</f>
        <v>0</v>
      </c>
    </row>
    <row r="20" spans="1:16" ht="33.75">
      <c r="A20" s="64">
        <f>IF(P20=0,0,IF(COUNTBLANK(P20)=1,0,COUNTA($P$14:P20)))</f>
        <v>0</v>
      </c>
      <c r="B20" s="28" t="str">
        <f>IF($C$4="Attiecināmās izmaksas",IF('5a+c+n'!$Q20="A",'5a+c+n'!B20,0),0)</f>
        <v>13-00000</v>
      </c>
      <c r="C20" s="28" t="str">
        <f>IF($C$4="Attiecināmās izmaksas",IF('5a+c+n'!$Q20="A",'5a+c+n'!C20,0),0)</f>
        <v>Siltumizolācijas materiālu stiprināšana ar līmjavu SAKRET BAK vai ekvivalentu. Pēc nepieciešamības pirms tam virsmas gruntēšana.</v>
      </c>
      <c r="D20" s="28" t="str">
        <f>IF($C$4="Attiecināmās izmaksas",IF('5a+c+n'!$Q20="A",'5a+c+n'!D20,0),0)</f>
        <v>kg</v>
      </c>
      <c r="E20" s="59"/>
      <c r="F20" s="81"/>
      <c r="G20" s="28"/>
      <c r="H20" s="28">
        <f>IF($C$4="Attiecināmās izmaksas",IF('5a+c+n'!$Q20="A",'5a+c+n'!H20,0),0)</f>
        <v>0</v>
      </c>
      <c r="I20" s="28"/>
      <c r="J20" s="28"/>
      <c r="K20" s="59">
        <f>IF($C$4="Attiecināmās izmaksas",IF('5a+c+n'!$Q20="A",'5a+c+n'!K20,0),0)</f>
        <v>0</v>
      </c>
      <c r="L20" s="81">
        <f>IF($C$4="Attiecināmās izmaksas",IF('5a+c+n'!$Q20="A",'5a+c+n'!L20,0),0)</f>
        <v>0</v>
      </c>
      <c r="M20" s="28">
        <f>IF($C$4="Attiecināmās izmaksas",IF('5a+c+n'!$Q20="A",'5a+c+n'!M20,0),0)</f>
        <v>0</v>
      </c>
      <c r="N20" s="28">
        <f>IF($C$4="Attiecināmās izmaksas",IF('5a+c+n'!$Q20="A",'5a+c+n'!N20,0),0)</f>
        <v>0</v>
      </c>
      <c r="O20" s="28">
        <f>IF($C$4="Attiecināmās izmaksas",IF('5a+c+n'!$Q20="A",'5a+c+n'!O20,0),0)</f>
        <v>0</v>
      </c>
      <c r="P20" s="59">
        <f>IF($C$4="Attiecināmās izmaksas",IF('5a+c+n'!$Q20="A",'5a+c+n'!P20,0),0)</f>
        <v>0</v>
      </c>
    </row>
    <row r="21" spans="1:16" ht="22.5">
      <c r="A21" s="64">
        <f>IF(P21=0,0,IF(COUNTBLANK(P21)=1,0,COUNTA($P$14:P21)))</f>
        <v>0</v>
      </c>
      <c r="B21" s="28" t="str">
        <f>IF($C$4="Attiecināmās izmaksas",IF('5a+c+n'!$Q21="A",'5a+c+n'!B21,0),0)</f>
        <v>13-00000</v>
      </c>
      <c r="C21" s="28" t="str">
        <f>IF($C$4="Attiecināmās izmaksas",IF('5a+c+n'!$Q21="A",'5a+c+n'!C21,0),0)</f>
        <v>Nedegoša akmens vates siltumizolācija plānajām apmetuma sistēmām - λ&lt;=0,036 W/(mK), b=50 mm</v>
      </c>
      <c r="D21" s="28" t="str">
        <f>IF($C$4="Attiecināmās izmaksas",IF('5a+c+n'!$Q21="A",'5a+c+n'!D21,0),0)</f>
        <v>m2</v>
      </c>
      <c r="E21" s="59"/>
      <c r="F21" s="81"/>
      <c r="G21" s="28"/>
      <c r="H21" s="28">
        <f>IF($C$4="Attiecināmās izmaksas",IF('5a+c+n'!$Q21="A",'5a+c+n'!H21,0),0)</f>
        <v>0</v>
      </c>
      <c r="I21" s="28"/>
      <c r="J21" s="28"/>
      <c r="K21" s="59">
        <f>IF($C$4="Attiecināmās izmaksas",IF('5a+c+n'!$Q21="A",'5a+c+n'!K21,0),0)</f>
        <v>0</v>
      </c>
      <c r="L21" s="81">
        <f>IF($C$4="Attiecināmās izmaksas",IF('5a+c+n'!$Q21="A",'5a+c+n'!L21,0),0)</f>
        <v>0</v>
      </c>
      <c r="M21" s="28">
        <f>IF($C$4="Attiecināmās izmaksas",IF('5a+c+n'!$Q21="A",'5a+c+n'!M21,0),0)</f>
        <v>0</v>
      </c>
      <c r="N21" s="28">
        <f>IF($C$4="Attiecināmās izmaksas",IF('5a+c+n'!$Q21="A",'5a+c+n'!N21,0),0)</f>
        <v>0</v>
      </c>
      <c r="O21" s="28">
        <f>IF($C$4="Attiecināmās izmaksas",IF('5a+c+n'!$Q21="A",'5a+c+n'!O21,0),0)</f>
        <v>0</v>
      </c>
      <c r="P21" s="59">
        <f>IF($C$4="Attiecināmās izmaksas",IF('5a+c+n'!$Q21="A",'5a+c+n'!P21,0),0)</f>
        <v>0</v>
      </c>
    </row>
    <row r="22" spans="1:16" ht="22.5">
      <c r="A22" s="64">
        <f>IF(P22=0,0,IF(COUNTBLANK(P22)=1,0,COUNTA($P$14:P22)))</f>
        <v>0</v>
      </c>
      <c r="B22" s="28" t="str">
        <f>IF($C$4="Attiecināmās izmaksas",IF('5a+c+n'!$Q22="A",'5a+c+n'!B22,0),0)</f>
        <v>13-00000</v>
      </c>
      <c r="C22" s="28" t="str">
        <f>IF($C$4="Attiecināmās izmaksas",IF('5a+c+n'!$Q22="A",'5a+c+n'!C22,0),0)</f>
        <v>Armējošā slāņa iestrāde ar javas kārtu SAKRET BAK vai ekvivalentu - 1 kārtā</v>
      </c>
      <c r="D22" s="28" t="str">
        <f>IF($C$4="Attiecināmās izmaksas",IF('5a+c+n'!$Q22="A",'5a+c+n'!D22,0),0)</f>
        <v>kg</v>
      </c>
      <c r="E22" s="59"/>
      <c r="F22" s="81"/>
      <c r="G22" s="28"/>
      <c r="H22" s="28">
        <f>IF($C$4="Attiecināmās izmaksas",IF('5a+c+n'!$Q22="A",'5a+c+n'!H22,0),0)</f>
        <v>0</v>
      </c>
      <c r="I22" s="28"/>
      <c r="J22" s="28"/>
      <c r="K22" s="59">
        <f>IF($C$4="Attiecināmās izmaksas",IF('5a+c+n'!$Q22="A",'5a+c+n'!K22,0),0)</f>
        <v>0</v>
      </c>
      <c r="L22" s="81">
        <f>IF($C$4="Attiecināmās izmaksas",IF('5a+c+n'!$Q22="A",'5a+c+n'!L22,0),0)</f>
        <v>0</v>
      </c>
      <c r="M22" s="28">
        <f>IF($C$4="Attiecināmās izmaksas",IF('5a+c+n'!$Q22="A",'5a+c+n'!M22,0),0)</f>
        <v>0</v>
      </c>
      <c r="N22" s="28">
        <f>IF($C$4="Attiecināmās izmaksas",IF('5a+c+n'!$Q22="A",'5a+c+n'!N22,0),0)</f>
        <v>0</v>
      </c>
      <c r="O22" s="28">
        <f>IF($C$4="Attiecināmās izmaksas",IF('5a+c+n'!$Q22="A",'5a+c+n'!O22,0),0)</f>
        <v>0</v>
      </c>
      <c r="P22" s="59">
        <f>IF($C$4="Attiecināmās izmaksas",IF('5a+c+n'!$Q22="A",'5a+c+n'!P22,0),0)</f>
        <v>0</v>
      </c>
    </row>
    <row r="23" spans="1:16" ht="22.5">
      <c r="A23" s="64">
        <f>IF(P23=0,0,IF(COUNTBLANK(P23)=1,0,COUNTA($P$14:P23)))</f>
        <v>0</v>
      </c>
      <c r="B23" s="28" t="str">
        <f>IF($C$4="Attiecināmās izmaksas",IF('5a+c+n'!$Q23="A",'5a+c+n'!B23,0),0)</f>
        <v>13-00000</v>
      </c>
      <c r="C23" s="28" t="str">
        <f>IF($C$4="Attiecināmās izmaksas",IF('5a+c+n'!$Q23="A",'5a+c+n'!C23,0),0)</f>
        <v>Stiklušķiedras siets SSA-1363-160 g/m²  - 1 kārtā</v>
      </c>
      <c r="D23" s="28" t="str">
        <f>IF($C$4="Attiecināmās izmaksas",IF('5a+c+n'!$Q23="A",'5a+c+n'!D23,0),0)</f>
        <v>m2</v>
      </c>
      <c r="E23" s="59"/>
      <c r="F23" s="81"/>
      <c r="G23" s="28"/>
      <c r="H23" s="28">
        <f>IF($C$4="Attiecināmās izmaksas",IF('5a+c+n'!$Q23="A",'5a+c+n'!H23,0),0)</f>
        <v>0</v>
      </c>
      <c r="I23" s="28"/>
      <c r="J23" s="28"/>
      <c r="K23" s="59">
        <f>IF($C$4="Attiecināmās izmaksas",IF('5a+c+n'!$Q23="A",'5a+c+n'!K23,0),0)</f>
        <v>0</v>
      </c>
      <c r="L23" s="81">
        <f>IF($C$4="Attiecināmās izmaksas",IF('5a+c+n'!$Q23="A",'5a+c+n'!L23,0),0)</f>
        <v>0</v>
      </c>
      <c r="M23" s="28">
        <f>IF($C$4="Attiecināmās izmaksas",IF('5a+c+n'!$Q23="A",'5a+c+n'!M23,0),0)</f>
        <v>0</v>
      </c>
      <c r="N23" s="28">
        <f>IF($C$4="Attiecināmās izmaksas",IF('5a+c+n'!$Q23="A",'5a+c+n'!N23,0),0)</f>
        <v>0</v>
      </c>
      <c r="O23" s="28">
        <f>IF($C$4="Attiecināmās izmaksas",IF('5a+c+n'!$Q23="A",'5a+c+n'!O23,0),0)</f>
        <v>0</v>
      </c>
      <c r="P23" s="59">
        <f>IF($C$4="Attiecināmās izmaksas",IF('5a+c+n'!$Q23="A",'5a+c+n'!P23,0),0)</f>
        <v>0</v>
      </c>
    </row>
    <row r="24" spans="1:16">
      <c r="A24" s="64">
        <f>IF(P24=0,0,IF(COUNTBLANK(P24)=1,0,COUNTA($P$14:P24)))</f>
        <v>0</v>
      </c>
      <c r="B24" s="28">
        <f>IF($C$4="Attiecināmās izmaksas",IF('5a+c+n'!$Q24="A",'5a+c+n'!B24,0),0)</f>
        <v>0</v>
      </c>
      <c r="C24" s="28">
        <f>IF($C$4="Attiecināmās izmaksas",IF('5a+c+n'!$Q24="A",'5a+c+n'!C24,0),0)</f>
        <v>0</v>
      </c>
      <c r="D24" s="28">
        <f>IF($C$4="Attiecināmās izmaksas",IF('5a+c+n'!$Q24="A",'5a+c+n'!D24,0),0)</f>
        <v>0</v>
      </c>
      <c r="E24" s="59"/>
      <c r="F24" s="81"/>
      <c r="G24" s="28"/>
      <c r="H24" s="28">
        <f>IF($C$4="Attiecināmās izmaksas",IF('5a+c+n'!$Q24="A",'5a+c+n'!H24,0),0)</f>
        <v>0</v>
      </c>
      <c r="I24" s="28"/>
      <c r="J24" s="28"/>
      <c r="K24" s="59">
        <f>IF($C$4="Attiecināmās izmaksas",IF('5a+c+n'!$Q24="A",'5a+c+n'!K24,0),0)</f>
        <v>0</v>
      </c>
      <c r="L24" s="81">
        <f>IF($C$4="Attiecināmās izmaksas",IF('5a+c+n'!$Q24="A",'5a+c+n'!L24,0),0)</f>
        <v>0</v>
      </c>
      <c r="M24" s="28">
        <f>IF($C$4="Attiecināmās izmaksas",IF('5a+c+n'!$Q24="A",'5a+c+n'!M24,0),0)</f>
        <v>0</v>
      </c>
      <c r="N24" s="28">
        <f>IF($C$4="Attiecināmās izmaksas",IF('5a+c+n'!$Q24="A",'5a+c+n'!N24,0),0)</f>
        <v>0</v>
      </c>
      <c r="O24" s="28">
        <f>IF($C$4="Attiecināmās izmaksas",IF('5a+c+n'!$Q24="A",'5a+c+n'!O24,0),0)</f>
        <v>0</v>
      </c>
      <c r="P24" s="59">
        <f>IF($C$4="Attiecināmās izmaksas",IF('5a+c+n'!$Q24="A",'5a+c+n'!P24,0),0)</f>
        <v>0</v>
      </c>
    </row>
    <row r="25" spans="1:16" ht="67.5">
      <c r="A25" s="64">
        <f>IF(P25=0,0,IF(COUNTBLANK(P25)=1,0,COUNTA($P$14:P25)))</f>
        <v>0</v>
      </c>
      <c r="B25" s="28" t="str">
        <f>IF($C$4="Attiecināmās izmaksas",IF('5a+c+n'!$Q25="A",'5a+c+n'!B25,0),0)</f>
        <v>13-00000</v>
      </c>
      <c r="C25" s="28" t="str">
        <f>IF($C$4="Attiecināmās izmaksas",IF('5a+c+n'!$Q25="A",'5a+c+n'!C25,0),0)</f>
        <v>Esošā pagraba pārseguma tīrīšana, virmsas sagatavošana, t.sk. lokāli novērst javas pildījuma drupšanu no pagraba un kāpņu telpas griestiem. Izkalt esošo bojāto šuvi, veikt gruntēšanu ar SAKRET TGW vai ekvivalentu un šuvi aizpildīt ar poliuretāna hermētiķi.</v>
      </c>
      <c r="D25" s="28" t="str">
        <f>IF($C$4="Attiecināmās izmaksas",IF('5a+c+n'!$Q25="A",'5a+c+n'!D25,0),0)</f>
        <v>kompl.</v>
      </c>
      <c r="E25" s="59"/>
      <c r="F25" s="81"/>
      <c r="G25" s="28"/>
      <c r="H25" s="28">
        <f>IF($C$4="Attiecināmās izmaksas",IF('5a+c+n'!$Q25="A",'5a+c+n'!H25,0),0)</f>
        <v>0</v>
      </c>
      <c r="I25" s="28"/>
      <c r="J25" s="28"/>
      <c r="K25" s="59">
        <f>IF($C$4="Attiecināmās izmaksas",IF('5a+c+n'!$Q25="A",'5a+c+n'!K25,0),0)</f>
        <v>0</v>
      </c>
      <c r="L25" s="81">
        <f>IF($C$4="Attiecināmās izmaksas",IF('5a+c+n'!$Q25="A",'5a+c+n'!L25,0),0)</f>
        <v>0</v>
      </c>
      <c r="M25" s="28">
        <f>IF($C$4="Attiecināmās izmaksas",IF('5a+c+n'!$Q25="A",'5a+c+n'!M25,0),0)</f>
        <v>0</v>
      </c>
      <c r="N25" s="28">
        <f>IF($C$4="Attiecināmās izmaksas",IF('5a+c+n'!$Q25="A",'5a+c+n'!N25,0),0)</f>
        <v>0</v>
      </c>
      <c r="O25" s="28">
        <f>IF($C$4="Attiecināmās izmaksas",IF('5a+c+n'!$Q25="A",'5a+c+n'!O25,0),0)</f>
        <v>0</v>
      </c>
      <c r="P25" s="59">
        <f>IF($C$4="Attiecināmās izmaksas",IF('5a+c+n'!$Q25="A",'5a+c+n'!P25,0),0)</f>
        <v>0</v>
      </c>
    </row>
    <row r="26" spans="1:16" ht="22.5">
      <c r="A26" s="64">
        <f>IF(P26=0,0,IF(COUNTBLANK(P26)=1,0,COUNTA($P$14:P26)))</f>
        <v>0</v>
      </c>
      <c r="B26" s="28" t="str">
        <f>IF($C$4="Attiecināmās izmaksas",IF('5a+c+n'!$Q26="A",'5a+c+n'!B26,0),0)</f>
        <v>13-00000</v>
      </c>
      <c r="C26" s="28" t="str">
        <f>IF($C$4="Attiecināmās izmaksas",IF('5a+c+n'!$Q26="A",'5a+c+n'!C26,0),0)</f>
        <v>Siltumizolācijas plākņšņu līmēšana ar līmjavu SAKRET BAK vai ekvivalentu</v>
      </c>
      <c r="D26" s="28" t="str">
        <f>IF($C$4="Attiecināmās izmaksas",IF('5a+c+n'!$Q26="A",'5a+c+n'!D26,0),0)</f>
        <v>kg</v>
      </c>
      <c r="E26" s="59"/>
      <c r="F26" s="81"/>
      <c r="G26" s="28"/>
      <c r="H26" s="28">
        <f>IF($C$4="Attiecināmās izmaksas",IF('5a+c+n'!$Q26="A",'5a+c+n'!H26,0),0)</f>
        <v>0</v>
      </c>
      <c r="I26" s="28"/>
      <c r="J26" s="28"/>
      <c r="K26" s="59">
        <f>IF($C$4="Attiecināmās izmaksas",IF('5a+c+n'!$Q26="A",'5a+c+n'!K26,0),0)</f>
        <v>0</v>
      </c>
      <c r="L26" s="81">
        <f>IF($C$4="Attiecināmās izmaksas",IF('5a+c+n'!$Q26="A",'5a+c+n'!L26,0),0)</f>
        <v>0</v>
      </c>
      <c r="M26" s="28">
        <f>IF($C$4="Attiecināmās izmaksas",IF('5a+c+n'!$Q26="A",'5a+c+n'!M26,0),0)</f>
        <v>0</v>
      </c>
      <c r="N26" s="28">
        <f>IF($C$4="Attiecināmās izmaksas",IF('5a+c+n'!$Q26="A",'5a+c+n'!N26,0),0)</f>
        <v>0</v>
      </c>
      <c r="O26" s="28">
        <f>IF($C$4="Attiecināmās izmaksas",IF('5a+c+n'!$Q26="A",'5a+c+n'!O26,0),0)</f>
        <v>0</v>
      </c>
      <c r="P26" s="59">
        <f>IF($C$4="Attiecināmās izmaksas",IF('5a+c+n'!$Q26="A",'5a+c+n'!P26,0),0)</f>
        <v>0</v>
      </c>
    </row>
    <row r="27" spans="1:16" ht="22.5">
      <c r="A27" s="64">
        <f>IF(P27=0,0,IF(COUNTBLANK(P27)=1,0,COUNTA($P$14:P27)))</f>
        <v>0</v>
      </c>
      <c r="B27" s="28" t="str">
        <f>IF($C$4="Attiecināmās izmaksas",IF('5a+c+n'!$Q27="A",'5a+c+n'!B27,0),0)</f>
        <v>13-00000</v>
      </c>
      <c r="C27" s="28" t="str">
        <f>IF($C$4="Attiecināmās izmaksas",IF('5a+c+n'!$Q27="A",'5a+c+n'!C27,0),0)</f>
        <v>Putupolistirola plākņu TENAPORS EPS100 vai ekvivalentu montāža (λ&lt;=0,036 W/(mK))  b=100mm</v>
      </c>
      <c r="D27" s="28" t="str">
        <f>IF($C$4="Attiecināmās izmaksas",IF('5a+c+n'!$Q27="A",'5a+c+n'!D27,0),0)</f>
        <v>m2</v>
      </c>
      <c r="E27" s="59"/>
      <c r="F27" s="81"/>
      <c r="G27" s="28"/>
      <c r="H27" s="28">
        <f>IF($C$4="Attiecināmās izmaksas",IF('5a+c+n'!$Q27="A",'5a+c+n'!H27,0),0)</f>
        <v>0</v>
      </c>
      <c r="I27" s="28"/>
      <c r="J27" s="28"/>
      <c r="K27" s="59">
        <f>IF($C$4="Attiecināmās izmaksas",IF('5a+c+n'!$Q27="A",'5a+c+n'!K27,0),0)</f>
        <v>0</v>
      </c>
      <c r="L27" s="81">
        <f>IF($C$4="Attiecināmās izmaksas",IF('5a+c+n'!$Q27="A",'5a+c+n'!L27,0),0)</f>
        <v>0</v>
      </c>
      <c r="M27" s="28">
        <f>IF($C$4="Attiecināmās izmaksas",IF('5a+c+n'!$Q27="A",'5a+c+n'!M27,0),0)</f>
        <v>0</v>
      </c>
      <c r="N27" s="28">
        <f>IF($C$4="Attiecināmās izmaksas",IF('5a+c+n'!$Q27="A",'5a+c+n'!N27,0),0)</f>
        <v>0</v>
      </c>
      <c r="O27" s="28">
        <f>IF($C$4="Attiecināmās izmaksas",IF('5a+c+n'!$Q27="A",'5a+c+n'!O27,0),0)</f>
        <v>0</v>
      </c>
      <c r="P27" s="59">
        <f>IF($C$4="Attiecināmās izmaksas",IF('5a+c+n'!$Q27="A",'5a+c+n'!P27,0),0)</f>
        <v>0</v>
      </c>
    </row>
    <row r="28" spans="1:16" ht="22.5">
      <c r="A28" s="64">
        <f>IF(P28=0,0,IF(COUNTBLANK(P28)=1,0,COUNTA($P$14:P28)))</f>
        <v>0</v>
      </c>
      <c r="B28" s="28" t="str">
        <f>IF($C$4="Attiecināmās izmaksas",IF('5a+c+n'!$Q28="A",'5a+c+n'!B28,0),0)</f>
        <v>13-00000</v>
      </c>
      <c r="C28" s="28" t="str">
        <f>IF($C$4="Attiecināmās izmaksas",IF('5a+c+n'!$Q28="A",'5a+c+n'!C28,0),0)</f>
        <v>Armējošā slāņa iestrāde ar javas kārtu SAKRET BAK vai ekvivalentu - 1 kārtā</v>
      </c>
      <c r="D28" s="28" t="str">
        <f>IF($C$4="Attiecināmās izmaksas",IF('5a+c+n'!$Q28="A",'5a+c+n'!D28,0),0)</f>
        <v>kg</v>
      </c>
      <c r="E28" s="59"/>
      <c r="F28" s="81"/>
      <c r="G28" s="28"/>
      <c r="H28" s="28">
        <f>IF($C$4="Attiecināmās izmaksas",IF('5a+c+n'!$Q28="A",'5a+c+n'!H28,0),0)</f>
        <v>0</v>
      </c>
      <c r="I28" s="28"/>
      <c r="J28" s="28"/>
      <c r="K28" s="59">
        <f>IF($C$4="Attiecināmās izmaksas",IF('5a+c+n'!$Q28="A",'5a+c+n'!K28,0),0)</f>
        <v>0</v>
      </c>
      <c r="L28" s="81">
        <f>IF($C$4="Attiecināmās izmaksas",IF('5a+c+n'!$Q28="A",'5a+c+n'!L28,0),0)</f>
        <v>0</v>
      </c>
      <c r="M28" s="28">
        <f>IF($C$4="Attiecināmās izmaksas",IF('5a+c+n'!$Q28="A",'5a+c+n'!M28,0),0)</f>
        <v>0</v>
      </c>
      <c r="N28" s="28">
        <f>IF($C$4="Attiecināmās izmaksas",IF('5a+c+n'!$Q28="A",'5a+c+n'!N28,0),0)</f>
        <v>0</v>
      </c>
      <c r="O28" s="28">
        <f>IF($C$4="Attiecināmās izmaksas",IF('5a+c+n'!$Q28="A",'5a+c+n'!O28,0),0)</f>
        <v>0</v>
      </c>
      <c r="P28" s="59">
        <f>IF($C$4="Attiecināmās izmaksas",IF('5a+c+n'!$Q28="A",'5a+c+n'!P28,0),0)</f>
        <v>0</v>
      </c>
    </row>
    <row r="29" spans="1:16" ht="22.5">
      <c r="A29" s="64">
        <f>IF(P29=0,0,IF(COUNTBLANK(P29)=1,0,COUNTA($P$14:P29)))</f>
        <v>0</v>
      </c>
      <c r="B29" s="28" t="str">
        <f>IF($C$4="Attiecināmās izmaksas",IF('5a+c+n'!$Q29="A",'5a+c+n'!B29,0),0)</f>
        <v>13-00000</v>
      </c>
      <c r="C29" s="28" t="str">
        <f>IF($C$4="Attiecināmās izmaksas",IF('5a+c+n'!$Q29="A",'5a+c+n'!C29,0),0)</f>
        <v>Stiklušķiedras siets SSA-1363-160 g/m²  - 1 kārtā</v>
      </c>
      <c r="D29" s="28" t="str">
        <f>IF($C$4="Attiecināmās izmaksas",IF('5a+c+n'!$Q29="A",'5a+c+n'!D29,0),0)</f>
        <v>m2</v>
      </c>
      <c r="E29" s="59"/>
      <c r="F29" s="81"/>
      <c r="G29" s="28"/>
      <c r="H29" s="28">
        <f>IF($C$4="Attiecināmās izmaksas",IF('5a+c+n'!$Q29="A",'5a+c+n'!H29,0),0)</f>
        <v>0</v>
      </c>
      <c r="I29" s="28"/>
      <c r="J29" s="28"/>
      <c r="K29" s="59">
        <f>IF($C$4="Attiecināmās izmaksas",IF('5a+c+n'!$Q29="A",'5a+c+n'!K29,0),0)</f>
        <v>0</v>
      </c>
      <c r="L29" s="81">
        <f>IF($C$4="Attiecināmās izmaksas",IF('5a+c+n'!$Q29="A",'5a+c+n'!L29,0),0)</f>
        <v>0</v>
      </c>
      <c r="M29" s="28">
        <f>IF($C$4="Attiecināmās izmaksas",IF('5a+c+n'!$Q29="A",'5a+c+n'!M29,0),0)</f>
        <v>0</v>
      </c>
      <c r="N29" s="28">
        <f>IF($C$4="Attiecināmās izmaksas",IF('5a+c+n'!$Q29="A",'5a+c+n'!N29,0),0)</f>
        <v>0</v>
      </c>
      <c r="O29" s="28">
        <f>IF($C$4="Attiecināmās izmaksas",IF('5a+c+n'!$Q29="A",'5a+c+n'!O29,0),0)</f>
        <v>0</v>
      </c>
      <c r="P29" s="59">
        <f>IF($C$4="Attiecināmās izmaksas",IF('5a+c+n'!$Q29="A",'5a+c+n'!P29,0),0)</f>
        <v>0</v>
      </c>
    </row>
    <row r="30" spans="1:16">
      <c r="A30" s="64">
        <f>IF(P30=0,0,IF(COUNTBLANK(P30)=1,0,COUNTA($P$14:P30)))</f>
        <v>0</v>
      </c>
      <c r="B30" s="28">
        <f>IF($C$4="Attiecināmās izmaksas",IF('5a+c+n'!$Q42="A",'5a+c+n'!B42,0),0)</f>
        <v>0</v>
      </c>
      <c r="C30" s="28">
        <f>IF($C$4="Attiecināmās izmaksas",IF('5a+c+n'!$Q42="A",'5a+c+n'!C42,0),0)</f>
        <v>0</v>
      </c>
      <c r="D30" s="28">
        <f>IF($C$4="Attiecināmās izmaksas",IF('5a+c+n'!$Q42="A",'5a+c+n'!D42,0),0)</f>
        <v>0</v>
      </c>
      <c r="E30" s="59"/>
      <c r="F30" s="81"/>
      <c r="G30" s="28"/>
      <c r="H30" s="28">
        <f>IF($C$4="Attiecināmās izmaksas",IF('5a+c+n'!$Q42="A",'5a+c+n'!H42,0),0)</f>
        <v>0</v>
      </c>
      <c r="I30" s="28"/>
      <c r="J30" s="28"/>
      <c r="K30" s="59">
        <f>IF($C$4="Attiecināmās izmaksas",IF('5a+c+n'!$Q42="A",'5a+c+n'!K42,0),0)</f>
        <v>0</v>
      </c>
      <c r="L30" s="81">
        <f>IF($C$4="Attiecināmās izmaksas",IF('5a+c+n'!$Q42="A",'5a+c+n'!L42,0),0)</f>
        <v>0</v>
      </c>
      <c r="M30" s="28">
        <f>IF($C$4="Attiecināmās izmaksas",IF('5a+c+n'!$Q42="A",'5a+c+n'!M42,0),0)</f>
        <v>0</v>
      </c>
      <c r="N30" s="28">
        <f>IF($C$4="Attiecināmās izmaksas",IF('5a+c+n'!$Q42="A",'5a+c+n'!N42,0),0)</f>
        <v>0</v>
      </c>
      <c r="O30" s="28">
        <f>IF($C$4="Attiecināmās izmaksas",IF('5a+c+n'!$Q42="A",'5a+c+n'!O42,0),0)</f>
        <v>0</v>
      </c>
      <c r="P30" s="59">
        <f>IF($C$4="Attiecināmās izmaksas",IF('5a+c+n'!$Q42="A",'5a+c+n'!P42,0),0)</f>
        <v>0</v>
      </c>
    </row>
    <row r="31" spans="1:16" ht="12" customHeight="1" thickBot="1">
      <c r="A31" s="325" t="s">
        <v>63</v>
      </c>
      <c r="B31" s="326"/>
      <c r="C31" s="326"/>
      <c r="D31" s="326"/>
      <c r="E31" s="326"/>
      <c r="F31" s="326"/>
      <c r="G31" s="326"/>
      <c r="H31" s="326"/>
      <c r="I31" s="326"/>
      <c r="J31" s="326"/>
      <c r="K31" s="327"/>
      <c r="L31" s="74">
        <f>SUM(L14:L30)</f>
        <v>0</v>
      </c>
      <c r="M31" s="75">
        <f>SUM(M14:M30)</f>
        <v>0</v>
      </c>
      <c r="N31" s="75">
        <f>SUM(N14:N30)</f>
        <v>0</v>
      </c>
      <c r="O31" s="75">
        <f>SUM(O14:O30)</f>
        <v>0</v>
      </c>
      <c r="P31" s="76">
        <f>SUM(P14:P30)</f>
        <v>0</v>
      </c>
    </row>
    <row r="32" spans="1:16">
      <c r="A32" s="20"/>
      <c r="B32" s="20"/>
      <c r="C32" s="20"/>
      <c r="D32" s="20"/>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14</v>
      </c>
      <c r="B34" s="20"/>
      <c r="C34" s="328">
        <f>'Kops n'!C35:H35</f>
        <v>0</v>
      </c>
      <c r="D34" s="328"/>
      <c r="E34" s="328"/>
      <c r="F34" s="328"/>
      <c r="G34" s="328"/>
      <c r="H34" s="328"/>
      <c r="I34" s="20"/>
      <c r="J34" s="20"/>
      <c r="K34" s="20"/>
      <c r="L34" s="20"/>
      <c r="M34" s="20"/>
      <c r="N34" s="20"/>
      <c r="O34" s="20"/>
      <c r="P34" s="20"/>
    </row>
    <row r="35" spans="1:16">
      <c r="A35" s="20"/>
      <c r="B35" s="20"/>
      <c r="C35" s="248" t="s">
        <v>15</v>
      </c>
      <c r="D35" s="248"/>
      <c r="E35" s="248"/>
      <c r="F35" s="248"/>
      <c r="G35" s="248"/>
      <c r="H35" s="248"/>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294" t="str">
        <f>'Kops n'!A38:D38</f>
        <v>Tāme sastādīta 202_. gada __. _______</v>
      </c>
      <c r="B37" s="295"/>
      <c r="C37" s="295"/>
      <c r="D37" s="295"/>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row r="39" spans="1:16">
      <c r="A39" s="1" t="s">
        <v>41</v>
      </c>
      <c r="B39" s="20"/>
      <c r="C39" s="328">
        <f>'Kops n'!C40:H40</f>
        <v>0</v>
      </c>
      <c r="D39" s="328"/>
      <c r="E39" s="328"/>
      <c r="F39" s="328"/>
      <c r="G39" s="328"/>
      <c r="H39" s="328"/>
      <c r="I39" s="20"/>
      <c r="J39" s="20"/>
      <c r="K39" s="20"/>
      <c r="L39" s="20"/>
      <c r="M39" s="20"/>
      <c r="N39" s="20"/>
      <c r="O39" s="20"/>
      <c r="P39" s="20"/>
    </row>
    <row r="40" spans="1:16">
      <c r="A40" s="20"/>
      <c r="B40" s="20"/>
      <c r="C40" s="248" t="s">
        <v>15</v>
      </c>
      <c r="D40" s="248"/>
      <c r="E40" s="248"/>
      <c r="F40" s="248"/>
      <c r="G40" s="248"/>
      <c r="H40" s="248"/>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row r="42" spans="1:16">
      <c r="A42" s="103" t="s">
        <v>16</v>
      </c>
      <c r="B42" s="52"/>
      <c r="C42" s="115">
        <f>'Kops n'!C43</f>
        <v>0</v>
      </c>
      <c r="D42" s="52"/>
      <c r="E42" s="20"/>
      <c r="F42" s="20"/>
      <c r="G42" s="20"/>
      <c r="H42" s="20"/>
      <c r="I42" s="20"/>
      <c r="J42" s="20"/>
      <c r="K42" s="20"/>
      <c r="L42" s="20"/>
      <c r="M42" s="20"/>
      <c r="N42" s="20"/>
      <c r="O42" s="20"/>
      <c r="P42" s="20"/>
    </row>
    <row r="43" spans="1:16">
      <c r="A43" s="20"/>
      <c r="B43" s="20"/>
      <c r="C43" s="20"/>
      <c r="D43" s="20"/>
      <c r="E43" s="20"/>
      <c r="F43" s="20"/>
      <c r="G43" s="20"/>
      <c r="H43" s="20"/>
      <c r="I43" s="20"/>
      <c r="J43" s="20"/>
      <c r="K43" s="20"/>
      <c r="L43" s="20"/>
      <c r="M43" s="20"/>
      <c r="N43" s="20"/>
      <c r="O43" s="20"/>
      <c r="P43" s="20"/>
    </row>
  </sheetData>
  <mergeCells count="23">
    <mergeCell ref="C40:H40"/>
    <mergeCell ref="L12:P12"/>
    <mergeCell ref="A31:K31"/>
    <mergeCell ref="C34:H34"/>
    <mergeCell ref="C35:H35"/>
    <mergeCell ref="A37:D37"/>
    <mergeCell ref="C39:H39"/>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1:K31">
    <cfRule type="containsText" dxfId="167" priority="3" operator="containsText" text="Tiešās izmaksas kopā, t. sk. darba devēja sociālais nodoklis __.__% ">
      <formula>NOT(ISERROR(SEARCH("Tiešās izmaksas kopā, t. sk. darba devēja sociālais nodoklis __.__% ",A31)))</formula>
    </cfRule>
  </conditionalFormatting>
  <conditionalFormatting sqref="A14:P30">
    <cfRule type="cellIs" dxfId="166" priority="1" operator="equal">
      <formula>0</formula>
    </cfRule>
  </conditionalFormatting>
  <conditionalFormatting sqref="C2:I2 D5:L8 N9:O9 L31:P31 C34:H34 C39:H39 C42">
    <cfRule type="cellIs" dxfId="165" priority="2"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C847-0BCD-4744-9201-4A545E049521}">
  <sheetPr>
    <tabColor rgb="FF00B050"/>
  </sheetPr>
  <dimension ref="A1:P32"/>
  <sheetViews>
    <sheetView workbookViewId="0">
      <selection activeCell="A20" sqref="A20:XFD2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'5a+c+n'!D1</f>
        <v>5</v>
      </c>
      <c r="E1" s="26"/>
      <c r="F1" s="26"/>
      <c r="G1" s="26"/>
      <c r="H1" s="26"/>
      <c r="I1" s="26"/>
      <c r="J1" s="26"/>
      <c r="N1" s="30"/>
      <c r="O1" s="31"/>
      <c r="P1" s="32"/>
    </row>
    <row r="2" spans="1:16">
      <c r="A2" s="33"/>
      <c r="B2" s="33"/>
      <c r="C2" s="316" t="str">
        <f>'5a+c+n'!C2:I2</f>
        <v>Pagraba pārseguma siltināšana</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P20</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izmaksas",IF('5a+c+n'!$Q14="C",'5a+c+n'!B14,0))</f>
        <v>0</v>
      </c>
      <c r="C14" s="27">
        <f>IF($C$4="citu pasākumu izmaksas",IF('5a+c+n'!$Q14="C",'5a+c+n'!C14,0))</f>
        <v>0</v>
      </c>
      <c r="D14" s="27">
        <f>IF($C$4="citu pasākumu izmaksas",IF('5a+c+n'!$Q14="C",'5a+c+n'!D14,0))</f>
        <v>0</v>
      </c>
      <c r="E14" s="57"/>
      <c r="F14" s="79"/>
      <c r="G14" s="27">
        <f>IF($C$4="citu pasākumu izmaksas",IF('5a+c+n'!$Q14="C",'5a+c+n'!G14,0))</f>
        <v>0</v>
      </c>
      <c r="H14" s="27">
        <f>IF($C$4="citu pasākumu izmaksas",IF('5a+c+n'!$Q14="C",'5a+c+n'!H14,0))</f>
        <v>0</v>
      </c>
      <c r="I14" s="27"/>
      <c r="J14" s="27"/>
      <c r="K14" s="57">
        <f>IF($C$4="citu pasākumu izmaksas",IF('5a+c+n'!$Q14="C",'5a+c+n'!K14,0))</f>
        <v>0</v>
      </c>
      <c r="L14" s="108">
        <f>IF($C$4="citu pasākumu izmaksas",IF('5a+c+n'!$Q14="C",'5a+c+n'!L14,0))</f>
        <v>0</v>
      </c>
      <c r="M14" s="27">
        <f>IF($C$4="citu pasākumu izmaksas",IF('5a+c+n'!$Q14="C",'5a+c+n'!M14,0))</f>
        <v>0</v>
      </c>
      <c r="N14" s="27">
        <f>IF($C$4="citu pasākumu izmaksas",IF('5a+c+n'!$Q14="C",'5a+c+n'!N14,0))</f>
        <v>0</v>
      </c>
      <c r="O14" s="27">
        <f>IF($C$4="citu pasākumu izmaksas",IF('5a+c+n'!$Q14="C",'5a+c+n'!O14,0))</f>
        <v>0</v>
      </c>
      <c r="P14" s="57">
        <f>IF($C$4="citu pasākumu izmaksas",IF('5a+c+n'!$Q14="C",'5a+c+n'!P14,0))</f>
        <v>0</v>
      </c>
    </row>
    <row r="15" spans="1:16">
      <c r="A15" s="64">
        <f>IF(P15=0,0,IF(COUNTBLANK(P15)=1,0,COUNTA($P$14:P15)))</f>
        <v>0</v>
      </c>
      <c r="B15" s="28">
        <f>IF($C$4="citu pasākumu izmaksas",IF('5a+c+n'!$Q15="C",'5a+c+n'!B15,0))</f>
        <v>0</v>
      </c>
      <c r="C15" s="28">
        <f>IF($C$4="citu pasākumu izmaksas",IF('5a+c+n'!$Q15="C",'5a+c+n'!C15,0))</f>
        <v>0</v>
      </c>
      <c r="D15" s="28">
        <f>IF($C$4="citu pasākumu izmaksas",IF('5a+c+n'!$Q15="C",'5a+c+n'!D15,0))</f>
        <v>0</v>
      </c>
      <c r="E15" s="59"/>
      <c r="F15" s="81"/>
      <c r="G15" s="28"/>
      <c r="H15" s="28">
        <f>IF($C$4="citu pasākumu izmaksas",IF('5a+c+n'!$Q15="C",'5a+c+n'!H15,0))</f>
        <v>0</v>
      </c>
      <c r="I15" s="28"/>
      <c r="J15" s="28"/>
      <c r="K15" s="59">
        <f>IF($C$4="citu pasākumu izmaksas",IF('5a+c+n'!$Q15="C",'5a+c+n'!K15,0))</f>
        <v>0</v>
      </c>
      <c r="L15" s="109">
        <f>IF($C$4="citu pasākumu izmaksas",IF('5a+c+n'!$Q15="C",'5a+c+n'!L15,0))</f>
        <v>0</v>
      </c>
      <c r="M15" s="28">
        <f>IF($C$4="citu pasākumu izmaksas",IF('5a+c+n'!$Q15="C",'5a+c+n'!M15,0))</f>
        <v>0</v>
      </c>
      <c r="N15" s="28">
        <f>IF($C$4="citu pasākumu izmaksas",IF('5a+c+n'!$Q15="C",'5a+c+n'!N15,0))</f>
        <v>0</v>
      </c>
      <c r="O15" s="28">
        <f>IF($C$4="citu pasākumu izmaksas",IF('5a+c+n'!$Q15="C",'5a+c+n'!O15,0))</f>
        <v>0</v>
      </c>
      <c r="P15" s="59">
        <f>IF($C$4="citu pasākumu izmaksas",IF('5a+c+n'!$Q15="C",'5a+c+n'!P15,0))</f>
        <v>0</v>
      </c>
    </row>
    <row r="16" spans="1:16">
      <c r="A16" s="64">
        <f>IF(P16=0,0,IF(COUNTBLANK(P16)=1,0,COUNTA($P$14:P16)))</f>
        <v>0</v>
      </c>
      <c r="B16" s="28">
        <f>IF($C$4="citu pasākumu izmaksas",IF('5a+c+n'!$Q16="C",'5a+c+n'!B16,0))</f>
        <v>0</v>
      </c>
      <c r="C16" s="28">
        <f>IF($C$4="citu pasākumu izmaksas",IF('5a+c+n'!$Q16="C",'5a+c+n'!C16,0))</f>
        <v>0</v>
      </c>
      <c r="D16" s="28">
        <f>IF($C$4="citu pasākumu izmaksas",IF('5a+c+n'!$Q16="C",'5a+c+n'!D16,0))</f>
        <v>0</v>
      </c>
      <c r="E16" s="59"/>
      <c r="F16" s="81"/>
      <c r="G16" s="28"/>
      <c r="H16" s="28">
        <f>IF($C$4="citu pasākumu izmaksas",IF('5a+c+n'!$Q16="C",'5a+c+n'!H16,0))</f>
        <v>0</v>
      </c>
      <c r="I16" s="28"/>
      <c r="J16" s="28"/>
      <c r="K16" s="59">
        <f>IF($C$4="citu pasākumu izmaksas",IF('5a+c+n'!$Q16="C",'5a+c+n'!K16,0))</f>
        <v>0</v>
      </c>
      <c r="L16" s="109">
        <f>IF($C$4="citu pasākumu izmaksas",IF('5a+c+n'!$Q16="C",'5a+c+n'!L16,0))</f>
        <v>0</v>
      </c>
      <c r="M16" s="28">
        <f>IF($C$4="citu pasākumu izmaksas",IF('5a+c+n'!$Q16="C",'5a+c+n'!M16,0))</f>
        <v>0</v>
      </c>
      <c r="N16" s="28">
        <f>IF($C$4="citu pasākumu izmaksas",IF('5a+c+n'!$Q16="C",'5a+c+n'!N16,0))</f>
        <v>0</v>
      </c>
      <c r="O16" s="28">
        <f>IF($C$4="citu pasākumu izmaksas",IF('5a+c+n'!$Q16="C",'5a+c+n'!O16,0))</f>
        <v>0</v>
      </c>
      <c r="P16" s="59">
        <f>IF($C$4="citu pasākumu izmaksas",IF('5a+c+n'!$Q16="C",'5a+c+n'!P16,0))</f>
        <v>0</v>
      </c>
    </row>
    <row r="17" spans="1:16" ht="33.75">
      <c r="A17" s="64">
        <f>IF(P17=0,0,IF(COUNTBLANK(P17)=1,0,COUNTA($P$14:P17)))</f>
        <v>0</v>
      </c>
      <c r="B17" s="28" t="str">
        <f>IF($C$4="citu pasākumu izmaksas",IF('5a+c+n'!$Q17="C",'5a+c+n'!B17,0))</f>
        <v>13-00000</v>
      </c>
      <c r="C17" s="28" t="str">
        <f>IF($C$4="citu pasākumu izmaksas",IF('5a+c+n'!$Q17="C",'5a+c+n'!C17,0))</f>
        <v>Esošo komunikāciju aizsardzības pasākumi t.sk. vadu iznešana virs siltumizolācijas slāņa vai to ievietošana atbilstošās gofrētās caurulēs</v>
      </c>
      <c r="D17" s="28" t="str">
        <f>IF($C$4="citu pasākumu izmaksas",IF('5a+c+n'!$Q17="C",'5a+c+n'!D17,0))</f>
        <v>kompl</v>
      </c>
      <c r="E17" s="59"/>
      <c r="F17" s="81"/>
      <c r="G17" s="28"/>
      <c r="H17" s="28">
        <f>IF($C$4="citu pasākumu izmaksas",IF('5a+c+n'!$Q17="C",'5a+c+n'!H17,0))</f>
        <v>0</v>
      </c>
      <c r="I17" s="28"/>
      <c r="J17" s="28"/>
      <c r="K17" s="59">
        <f>IF($C$4="citu pasākumu izmaksas",IF('5a+c+n'!$Q17="C",'5a+c+n'!K17,0))</f>
        <v>0</v>
      </c>
      <c r="L17" s="109">
        <f>IF($C$4="citu pasākumu izmaksas",IF('5a+c+n'!$Q17="C",'5a+c+n'!L17,0))</f>
        <v>0</v>
      </c>
      <c r="M17" s="28">
        <f>IF($C$4="citu pasākumu izmaksas",IF('5a+c+n'!$Q17="C",'5a+c+n'!M17,0))</f>
        <v>0</v>
      </c>
      <c r="N17" s="28">
        <f>IF($C$4="citu pasākumu izmaksas",IF('5a+c+n'!$Q17="C",'5a+c+n'!N17,0))</f>
        <v>0</v>
      </c>
      <c r="O17" s="28">
        <f>IF($C$4="citu pasākumu izmaksas",IF('5a+c+n'!$Q17="C",'5a+c+n'!O17,0))</f>
        <v>0</v>
      </c>
      <c r="P17" s="59">
        <f>IF($C$4="citu pasākumu izmaksas",IF('5a+c+n'!$Q17="C",'5a+c+n'!P17,0))</f>
        <v>0</v>
      </c>
    </row>
    <row r="18" spans="1:16">
      <c r="A18" s="64">
        <f>IF(P18=0,0,IF(COUNTBLANK(P18)=1,0,COUNTA($P$14:P18)))</f>
        <v>0</v>
      </c>
      <c r="B18" s="28">
        <f>IF($C$4="citu pasākumu izmaksas",IF('5a+c+n'!$Q18="C",'5a+c+n'!B18,0))</f>
        <v>0</v>
      </c>
      <c r="C18" s="28">
        <f>IF($C$4="citu pasākumu izmaksas",IF('5a+c+n'!$Q18="C",'5a+c+n'!C18,0))</f>
        <v>0</v>
      </c>
      <c r="D18" s="28">
        <f>IF($C$4="citu pasākumu izmaksas",IF('5a+c+n'!$Q18="C",'5a+c+n'!D18,0))</f>
        <v>0</v>
      </c>
      <c r="E18" s="59"/>
      <c r="F18" s="81"/>
      <c r="G18" s="28"/>
      <c r="H18" s="28">
        <f>IF($C$4="citu pasākumu izmaksas",IF('5a+c+n'!$Q18="C",'5a+c+n'!H18,0))</f>
        <v>0</v>
      </c>
      <c r="I18" s="28"/>
      <c r="J18" s="28"/>
      <c r="K18" s="59">
        <f>IF($C$4="citu pasākumu izmaksas",IF('5a+c+n'!$Q18="C",'5a+c+n'!K18,0))</f>
        <v>0</v>
      </c>
      <c r="L18" s="109">
        <f>IF($C$4="citu pasākumu izmaksas",IF('5a+c+n'!$Q18="C",'5a+c+n'!L18,0))</f>
        <v>0</v>
      </c>
      <c r="M18" s="28">
        <f>IF($C$4="citu pasākumu izmaksas",IF('5a+c+n'!$Q18="C",'5a+c+n'!M18,0))</f>
        <v>0</v>
      </c>
      <c r="N18" s="28">
        <f>IF($C$4="citu pasākumu izmaksas",IF('5a+c+n'!$Q18="C",'5a+c+n'!N18,0))</f>
        <v>0</v>
      </c>
      <c r="O18" s="28">
        <f>IF($C$4="citu pasākumu izmaksas",IF('5a+c+n'!$Q18="C",'5a+c+n'!O18,0))</f>
        <v>0</v>
      </c>
      <c r="P18" s="59">
        <f>IF($C$4="citu pasākumu izmaksas",IF('5a+c+n'!$Q18="C",'5a+c+n'!P18,0))</f>
        <v>0</v>
      </c>
    </row>
    <row r="19" spans="1:16" ht="12" thickBot="1">
      <c r="A19" s="64">
        <f>IF(P19=0,0,IF(COUNTBLANK(P19)=1,0,COUNTA($P$14:P19)))</f>
        <v>0</v>
      </c>
      <c r="B19" s="28">
        <f>IF($C$4="citu pasākumu izmaksas",IF('5a+c+n'!$Q19="C",'5a+c+n'!B19,0))</f>
        <v>0</v>
      </c>
      <c r="C19" s="28">
        <f>IF($C$4="citu pasākumu izmaksas",IF('5a+c+n'!$Q19="C",'5a+c+n'!C19,0))</f>
        <v>0</v>
      </c>
      <c r="D19" s="28">
        <f>IF($C$4="citu pasākumu izmaksas",IF('5a+c+n'!$Q19="C",'5a+c+n'!D19,0))</f>
        <v>0</v>
      </c>
      <c r="E19" s="59"/>
      <c r="F19" s="81"/>
      <c r="G19" s="28"/>
      <c r="H19" s="28">
        <f>IF($C$4="citu pasākumu izmaksas",IF('5a+c+n'!$Q19="C",'5a+c+n'!H19,0))</f>
        <v>0</v>
      </c>
      <c r="I19" s="28"/>
      <c r="J19" s="28"/>
      <c r="K19" s="59">
        <f>IF($C$4="citu pasākumu izmaksas",IF('5a+c+n'!$Q19="C",'5a+c+n'!K19,0))</f>
        <v>0</v>
      </c>
      <c r="L19" s="109">
        <f>IF($C$4="citu pasākumu izmaksas",IF('5a+c+n'!$Q19="C",'5a+c+n'!L19,0))</f>
        <v>0</v>
      </c>
      <c r="M19" s="28">
        <f>IF($C$4="citu pasākumu izmaksas",IF('5a+c+n'!$Q19="C",'5a+c+n'!M19,0))</f>
        <v>0</v>
      </c>
      <c r="N19" s="28">
        <f>IF($C$4="citu pasākumu izmaksas",IF('5a+c+n'!$Q19="C",'5a+c+n'!N19,0))</f>
        <v>0</v>
      </c>
      <c r="O19" s="28">
        <f>IF($C$4="citu pasākumu izmaksas",IF('5a+c+n'!$Q19="C",'5a+c+n'!O19,0))</f>
        <v>0</v>
      </c>
      <c r="P19" s="59">
        <f>IF($C$4="citu pasākumu izmaksas",IF('5a+c+n'!$Q19="C",'5a+c+n'!P19,0))</f>
        <v>0</v>
      </c>
    </row>
    <row r="20" spans="1:16" ht="12" customHeight="1" thickBot="1">
      <c r="A20" s="325" t="s">
        <v>63</v>
      </c>
      <c r="B20" s="326"/>
      <c r="C20" s="326"/>
      <c r="D20" s="326"/>
      <c r="E20" s="326"/>
      <c r="F20" s="326"/>
      <c r="G20" s="326"/>
      <c r="H20" s="326"/>
      <c r="I20" s="326"/>
      <c r="J20" s="326"/>
      <c r="K20" s="327"/>
      <c r="L20" s="110">
        <f>SUM(L14:L19)</f>
        <v>0</v>
      </c>
      <c r="M20" s="111">
        <f>SUM(M14:M19)</f>
        <v>0</v>
      </c>
      <c r="N20" s="111">
        <f>SUM(N14:N19)</f>
        <v>0</v>
      </c>
      <c r="O20" s="111">
        <f>SUM(O14:O19)</f>
        <v>0</v>
      </c>
      <c r="P20" s="112">
        <f>SUM(P14:P19)</f>
        <v>0</v>
      </c>
    </row>
    <row r="21" spans="1:16">
      <c r="A21" s="20"/>
      <c r="B21" s="20"/>
      <c r="C21" s="20"/>
      <c r="D21" s="20"/>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14</v>
      </c>
      <c r="B23" s="20"/>
      <c r="C23" s="328">
        <f>'Kops c'!C35:H35</f>
        <v>0</v>
      </c>
      <c r="D23" s="328"/>
      <c r="E23" s="328"/>
      <c r="F23" s="328"/>
      <c r="G23" s="328"/>
      <c r="H23" s="328"/>
      <c r="I23" s="20"/>
      <c r="J23" s="20"/>
      <c r="K23" s="20"/>
      <c r="L23" s="20"/>
      <c r="M23" s="20"/>
      <c r="N23" s="20"/>
      <c r="O23" s="20"/>
      <c r="P23" s="20"/>
    </row>
    <row r="24" spans="1:16">
      <c r="A24" s="20"/>
      <c r="B24" s="20"/>
      <c r="C24" s="248" t="s">
        <v>15</v>
      </c>
      <c r="D24" s="248"/>
      <c r="E24" s="248"/>
      <c r="F24" s="248"/>
      <c r="G24" s="248"/>
      <c r="H24" s="24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294" t="str">
        <f>'Kops n'!A38:D38</f>
        <v>Tāme sastādīta 202_. gada __. _______</v>
      </c>
      <c r="B26" s="295"/>
      <c r="C26" s="295"/>
      <c r="D26" s="295"/>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41</v>
      </c>
      <c r="B28" s="20"/>
      <c r="C28" s="328">
        <f>'Kops c'!C40:H40</f>
        <v>0</v>
      </c>
      <c r="D28" s="328"/>
      <c r="E28" s="328"/>
      <c r="F28" s="328"/>
      <c r="G28" s="328"/>
      <c r="H28" s="328"/>
      <c r="I28" s="20"/>
      <c r="J28" s="20"/>
      <c r="K28" s="20"/>
      <c r="L28" s="20"/>
      <c r="M28" s="20"/>
      <c r="N28" s="20"/>
      <c r="O28" s="20"/>
      <c r="P28" s="20"/>
    </row>
    <row r="29" spans="1:16">
      <c r="A29" s="20"/>
      <c r="B29" s="20"/>
      <c r="C29" s="248" t="s">
        <v>15</v>
      </c>
      <c r="D29" s="248"/>
      <c r="E29" s="248"/>
      <c r="F29" s="248"/>
      <c r="G29" s="248"/>
      <c r="H29" s="24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03" t="s">
        <v>16</v>
      </c>
      <c r="B31" s="52"/>
      <c r="C31" s="115">
        <f>'Kops c'!C43</f>
        <v>0</v>
      </c>
      <c r="D31" s="5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sheetData>
  <mergeCells count="23">
    <mergeCell ref="C29:H29"/>
    <mergeCell ref="L12:P12"/>
    <mergeCell ref="A20:K20"/>
    <mergeCell ref="C23:H23"/>
    <mergeCell ref="C24:H24"/>
    <mergeCell ref="A26:D26"/>
    <mergeCell ref="C28:H28"/>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0:K20">
    <cfRule type="containsText" dxfId="164" priority="3" operator="containsText" text="Tiešās izmaksas kopā, t. sk. darba devēja sociālais nodoklis __.__% ">
      <formula>NOT(ISERROR(SEARCH("Tiešās izmaksas kopā, t. sk. darba devēja sociālais nodoklis __.__% ",A20)))</formula>
    </cfRule>
  </conditionalFormatting>
  <conditionalFormatting sqref="A14:P19">
    <cfRule type="cellIs" dxfId="163" priority="1" operator="equal">
      <formula>0</formula>
    </cfRule>
  </conditionalFormatting>
  <conditionalFormatting sqref="C2:I2 D5:L8 N9:O9 L20:P20 C23:H23 C28:H28 C31">
    <cfRule type="cellIs" dxfId="162" priority="2" operator="equal">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9A286-E2AE-4C9E-8BA7-F9CCD9E5F44B}">
  <sheetPr codeName="Sheet20">
    <tabColor rgb="FF00B050"/>
  </sheetPr>
  <dimension ref="A1:P32"/>
  <sheetViews>
    <sheetView workbookViewId="0">
      <selection activeCell="A20" sqref="A20:XFD2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'5a+c+n'!D1</f>
        <v>5</v>
      </c>
      <c r="E1" s="26"/>
      <c r="F1" s="26"/>
      <c r="G1" s="26"/>
      <c r="H1" s="26"/>
      <c r="I1" s="26"/>
      <c r="J1" s="26"/>
      <c r="N1" s="30"/>
      <c r="O1" s="31"/>
      <c r="P1" s="32"/>
    </row>
    <row r="2" spans="1:16">
      <c r="A2" s="33"/>
      <c r="B2" s="33"/>
      <c r="C2" s="316" t="str">
        <f>'5a+c+n'!C2:I2</f>
        <v>Pagraba pārseguma siltināšana</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P20</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izmaksas",IF('5a+c+n'!$Q14="N",'5a+c+n'!B14,0))</f>
        <v>0</v>
      </c>
      <c r="C14" s="27">
        <f>IF($C$4="Neattiecināmās izmaksas",IF('5a+c+n'!$Q14="N",'5a+c+n'!C14,0))</f>
        <v>0</v>
      </c>
      <c r="D14" s="27">
        <f>IF($C$4="Neattiecināmās izmaksas",IF('5a+c+n'!$Q14="N",'5a+c+n'!D14,0))</f>
        <v>0</v>
      </c>
      <c r="E14" s="57"/>
      <c r="F14" s="79"/>
      <c r="G14" s="27">
        <f>IF($C$4="Neattiecināmās izmaksas",IF('5a+c+n'!$Q14="N",'5a+c+n'!G14,0))</f>
        <v>0</v>
      </c>
      <c r="H14" s="27">
        <f>IF($C$4="Neattiecināmās izmaksas",IF('5a+c+n'!$Q14="N",'5a+c+n'!H14,0))</f>
        <v>0</v>
      </c>
      <c r="I14" s="27"/>
      <c r="J14" s="27"/>
      <c r="K14" s="57">
        <f>IF($C$4="Neattiecināmās izmaksas",IF('5a+c+n'!$Q14="N",'5a+c+n'!K14,0))</f>
        <v>0</v>
      </c>
      <c r="L14" s="108">
        <f>IF($C$4="Neattiecināmās izmaksas",IF('5a+c+n'!$Q14="N",'5a+c+n'!L14,0))</f>
        <v>0</v>
      </c>
      <c r="M14" s="27">
        <f>IF($C$4="Neattiecināmās izmaksas",IF('5a+c+n'!$Q14="N",'5a+c+n'!M14,0))</f>
        <v>0</v>
      </c>
      <c r="N14" s="27">
        <f>IF($C$4="Neattiecināmās izmaksas",IF('5a+c+n'!$Q14="N",'5a+c+n'!N14,0))</f>
        <v>0</v>
      </c>
      <c r="O14" s="27">
        <f>IF($C$4="Neattiecināmās izmaksas",IF('5a+c+n'!$Q14="N",'5a+c+n'!O14,0))</f>
        <v>0</v>
      </c>
      <c r="P14" s="57">
        <f>IF($C$4="Neattiecināmās izmaksas",IF('5a+c+n'!$Q14="N",'5a+c+n'!P14,0))</f>
        <v>0</v>
      </c>
    </row>
    <row r="15" spans="1:16">
      <c r="A15" s="64">
        <f>IF(P15=0,0,IF(COUNTBLANK(P15)=1,0,COUNTA($P$14:P15)))</f>
        <v>0</v>
      </c>
      <c r="B15" s="28">
        <f>IF($C$4="Neattiecināmās izmaksas",IF('5a+c+n'!$Q15="N",'5a+c+n'!B15,0))</f>
        <v>0</v>
      </c>
      <c r="C15" s="28">
        <f>IF($C$4="Neattiecināmās izmaksas",IF('5a+c+n'!$Q15="N",'5a+c+n'!C15,0))</f>
        <v>0</v>
      </c>
      <c r="D15" s="28">
        <f>IF($C$4="Neattiecināmās izmaksas",IF('5a+c+n'!$Q15="N",'5a+c+n'!D15,0))</f>
        <v>0</v>
      </c>
      <c r="E15" s="59"/>
      <c r="F15" s="81"/>
      <c r="G15" s="28"/>
      <c r="H15" s="28">
        <f>IF($C$4="Neattiecināmās izmaksas",IF('5a+c+n'!$Q15="N",'5a+c+n'!H15,0))</f>
        <v>0</v>
      </c>
      <c r="I15" s="28"/>
      <c r="J15" s="28"/>
      <c r="K15" s="59">
        <f>IF($C$4="Neattiecināmās izmaksas",IF('5a+c+n'!$Q15="N",'5a+c+n'!K15,0))</f>
        <v>0</v>
      </c>
      <c r="L15" s="109">
        <f>IF($C$4="Neattiecināmās izmaksas",IF('5a+c+n'!$Q15="N",'5a+c+n'!L15,0))</f>
        <v>0</v>
      </c>
      <c r="M15" s="28">
        <f>IF($C$4="Neattiecināmās izmaksas",IF('5a+c+n'!$Q15="N",'5a+c+n'!M15,0))</f>
        <v>0</v>
      </c>
      <c r="N15" s="28">
        <f>IF($C$4="Neattiecināmās izmaksas",IF('5a+c+n'!$Q15="N",'5a+c+n'!N15,0))</f>
        <v>0</v>
      </c>
      <c r="O15" s="28">
        <f>IF($C$4="Neattiecināmās izmaksas",IF('5a+c+n'!$Q15="N",'5a+c+n'!O15,0))</f>
        <v>0</v>
      </c>
      <c r="P15" s="59">
        <f>IF($C$4="Neattiecināmās izmaksas",IF('5a+c+n'!$Q15="N",'5a+c+n'!P15,0))</f>
        <v>0</v>
      </c>
    </row>
    <row r="16" spans="1:16">
      <c r="A16" s="64">
        <f>IF(P16=0,0,IF(COUNTBLANK(P16)=1,0,COUNTA($P$14:P16)))</f>
        <v>0</v>
      </c>
      <c r="B16" s="28">
        <f>IF($C$4="Neattiecināmās izmaksas",IF('5a+c+n'!$Q16="N",'5a+c+n'!B16,0))</f>
        <v>0</v>
      </c>
      <c r="C16" s="28">
        <f>IF($C$4="Neattiecināmās izmaksas",IF('5a+c+n'!$Q16="N",'5a+c+n'!C16,0))</f>
        <v>0</v>
      </c>
      <c r="D16" s="28">
        <f>IF($C$4="Neattiecināmās izmaksas",IF('5a+c+n'!$Q16="N",'5a+c+n'!D16,0))</f>
        <v>0</v>
      </c>
      <c r="E16" s="59"/>
      <c r="F16" s="81"/>
      <c r="G16" s="28"/>
      <c r="H16" s="28">
        <f>IF($C$4="Neattiecināmās izmaksas",IF('5a+c+n'!$Q16="N",'5a+c+n'!H16,0))</f>
        <v>0</v>
      </c>
      <c r="I16" s="28"/>
      <c r="J16" s="28"/>
      <c r="K16" s="59">
        <f>IF($C$4="Neattiecināmās izmaksas",IF('5a+c+n'!$Q16="N",'5a+c+n'!K16,0))</f>
        <v>0</v>
      </c>
      <c r="L16" s="109">
        <f>IF($C$4="Neattiecināmās izmaksas",IF('5a+c+n'!$Q16="N",'5a+c+n'!L16,0))</f>
        <v>0</v>
      </c>
      <c r="M16" s="28">
        <f>IF($C$4="Neattiecināmās izmaksas",IF('5a+c+n'!$Q16="N",'5a+c+n'!M16,0))</f>
        <v>0</v>
      </c>
      <c r="N16" s="28">
        <f>IF($C$4="Neattiecināmās izmaksas",IF('5a+c+n'!$Q16="N",'5a+c+n'!N16,0))</f>
        <v>0</v>
      </c>
      <c r="O16" s="28">
        <f>IF($C$4="Neattiecināmās izmaksas",IF('5a+c+n'!$Q16="N",'5a+c+n'!O16,0))</f>
        <v>0</v>
      </c>
      <c r="P16" s="59">
        <f>IF($C$4="Neattiecināmās izmaksas",IF('5a+c+n'!$Q16="N",'5a+c+n'!P16,0))</f>
        <v>0</v>
      </c>
    </row>
    <row r="17" spans="1:16">
      <c r="A17" s="64">
        <f>IF(P17=0,0,IF(COUNTBLANK(P17)=1,0,COUNTA($P$14:P17)))</f>
        <v>0</v>
      </c>
      <c r="B17" s="28">
        <f>IF($C$4="Neattiecināmās izmaksas",IF('5a+c+n'!$Q17="N",'5a+c+n'!B17,0))</f>
        <v>0</v>
      </c>
      <c r="C17" s="28">
        <f>IF($C$4="Neattiecināmās izmaksas",IF('5a+c+n'!$Q17="N",'5a+c+n'!C17,0))</f>
        <v>0</v>
      </c>
      <c r="D17" s="28">
        <f>IF($C$4="Neattiecināmās izmaksas",IF('5a+c+n'!$Q17="N",'5a+c+n'!D17,0))</f>
        <v>0</v>
      </c>
      <c r="E17" s="59"/>
      <c r="F17" s="81"/>
      <c r="G17" s="28"/>
      <c r="H17" s="28">
        <f>IF($C$4="Neattiecināmās izmaksas",IF('5a+c+n'!$Q17="N",'5a+c+n'!H17,0))</f>
        <v>0</v>
      </c>
      <c r="I17" s="28"/>
      <c r="J17" s="28"/>
      <c r="K17" s="59">
        <f>IF($C$4="Neattiecināmās izmaksas",IF('5a+c+n'!$Q17="N",'5a+c+n'!K17,0))</f>
        <v>0</v>
      </c>
      <c r="L17" s="109">
        <f>IF($C$4="Neattiecināmās izmaksas",IF('5a+c+n'!$Q17="N",'5a+c+n'!L17,0))</f>
        <v>0</v>
      </c>
      <c r="M17" s="28">
        <f>IF($C$4="Neattiecināmās izmaksas",IF('5a+c+n'!$Q17="N",'5a+c+n'!M17,0))</f>
        <v>0</v>
      </c>
      <c r="N17" s="28">
        <f>IF($C$4="Neattiecināmās izmaksas",IF('5a+c+n'!$Q17="N",'5a+c+n'!N17,0))</f>
        <v>0</v>
      </c>
      <c r="O17" s="28">
        <f>IF($C$4="Neattiecināmās izmaksas",IF('5a+c+n'!$Q17="N",'5a+c+n'!O17,0))</f>
        <v>0</v>
      </c>
      <c r="P17" s="59">
        <f>IF($C$4="Neattiecināmās izmaksas",IF('5a+c+n'!$Q17="N",'5a+c+n'!P17,0))</f>
        <v>0</v>
      </c>
    </row>
    <row r="18" spans="1:16">
      <c r="A18" s="64">
        <f>IF(P18=0,0,IF(COUNTBLANK(P18)=1,0,COUNTA($P$14:P18)))</f>
        <v>0</v>
      </c>
      <c r="B18" s="28">
        <f>IF($C$4="Neattiecināmās izmaksas",IF('5a+c+n'!$Q18="N",'5a+c+n'!B18,0))</f>
        <v>0</v>
      </c>
      <c r="C18" s="28">
        <f>IF($C$4="Neattiecināmās izmaksas",IF('5a+c+n'!$Q18="N",'5a+c+n'!C18,0))</f>
        <v>0</v>
      </c>
      <c r="D18" s="28">
        <f>IF($C$4="Neattiecināmās izmaksas",IF('5a+c+n'!$Q18="N",'5a+c+n'!D18,0))</f>
        <v>0</v>
      </c>
      <c r="E18" s="59"/>
      <c r="F18" s="81"/>
      <c r="G18" s="28"/>
      <c r="H18" s="28">
        <f>IF($C$4="Neattiecināmās izmaksas",IF('5a+c+n'!$Q18="N",'5a+c+n'!H18,0))</f>
        <v>0</v>
      </c>
      <c r="I18" s="28"/>
      <c r="J18" s="28"/>
      <c r="K18" s="59">
        <f>IF($C$4="Neattiecināmās izmaksas",IF('5a+c+n'!$Q18="N",'5a+c+n'!K18,0))</f>
        <v>0</v>
      </c>
      <c r="L18" s="109">
        <f>IF($C$4="Neattiecināmās izmaksas",IF('5a+c+n'!$Q18="N",'5a+c+n'!L18,0))</f>
        <v>0</v>
      </c>
      <c r="M18" s="28">
        <f>IF($C$4="Neattiecināmās izmaksas",IF('5a+c+n'!$Q18="N",'5a+c+n'!M18,0))</f>
        <v>0</v>
      </c>
      <c r="N18" s="28">
        <f>IF($C$4="Neattiecināmās izmaksas",IF('5a+c+n'!$Q18="N",'5a+c+n'!N18,0))</f>
        <v>0</v>
      </c>
      <c r="O18" s="28">
        <f>IF($C$4="Neattiecināmās izmaksas",IF('5a+c+n'!$Q18="N",'5a+c+n'!O18,0))</f>
        <v>0</v>
      </c>
      <c r="P18" s="59">
        <f>IF($C$4="Neattiecināmās izmaksas",IF('5a+c+n'!$Q18="N",'5a+c+n'!P18,0))</f>
        <v>0</v>
      </c>
    </row>
    <row r="19" spans="1:16" ht="12" thickBot="1">
      <c r="A19" s="64">
        <f>IF(P19=0,0,IF(COUNTBLANK(P19)=1,0,COUNTA($P$14:P19)))</f>
        <v>0</v>
      </c>
      <c r="B19" s="28">
        <f>IF($C$4="Neattiecināmās izmaksas",IF('5a+c+n'!$Q19="N",'5a+c+n'!B19,0))</f>
        <v>0</v>
      </c>
      <c r="C19" s="28">
        <f>IF($C$4="Neattiecināmās izmaksas",IF('5a+c+n'!$Q19="N",'5a+c+n'!C19,0))</f>
        <v>0</v>
      </c>
      <c r="D19" s="28">
        <f>IF($C$4="Neattiecināmās izmaksas",IF('5a+c+n'!$Q19="N",'5a+c+n'!D19,0))</f>
        <v>0</v>
      </c>
      <c r="E19" s="59"/>
      <c r="F19" s="81"/>
      <c r="G19" s="28"/>
      <c r="H19" s="28">
        <f>IF($C$4="Neattiecināmās izmaksas",IF('5a+c+n'!$Q19="N",'5a+c+n'!H19,0))</f>
        <v>0</v>
      </c>
      <c r="I19" s="28"/>
      <c r="J19" s="28"/>
      <c r="K19" s="59">
        <f>IF($C$4="Neattiecināmās izmaksas",IF('5a+c+n'!$Q19="N",'5a+c+n'!K19,0))</f>
        <v>0</v>
      </c>
      <c r="L19" s="109">
        <f>IF($C$4="Neattiecināmās izmaksas",IF('5a+c+n'!$Q19="N",'5a+c+n'!L19,0))</f>
        <v>0</v>
      </c>
      <c r="M19" s="28">
        <f>IF($C$4="Neattiecināmās izmaksas",IF('5a+c+n'!$Q19="N",'5a+c+n'!M19,0))</f>
        <v>0</v>
      </c>
      <c r="N19" s="28">
        <f>IF($C$4="Neattiecināmās izmaksas",IF('5a+c+n'!$Q19="N",'5a+c+n'!N19,0))</f>
        <v>0</v>
      </c>
      <c r="O19" s="28">
        <f>IF($C$4="Neattiecināmās izmaksas",IF('5a+c+n'!$Q19="N",'5a+c+n'!O19,0))</f>
        <v>0</v>
      </c>
      <c r="P19" s="59">
        <f>IF($C$4="Neattiecināmās izmaksas",IF('5a+c+n'!$Q19="N",'5a+c+n'!P19,0))</f>
        <v>0</v>
      </c>
    </row>
    <row r="20" spans="1:16" ht="12" customHeight="1" thickBot="1">
      <c r="A20" s="325" t="s">
        <v>63</v>
      </c>
      <c r="B20" s="326"/>
      <c r="C20" s="326"/>
      <c r="D20" s="326"/>
      <c r="E20" s="326"/>
      <c r="F20" s="326"/>
      <c r="G20" s="326"/>
      <c r="H20" s="326"/>
      <c r="I20" s="326"/>
      <c r="J20" s="326"/>
      <c r="K20" s="327"/>
      <c r="L20" s="110">
        <f>SUM(L14:L19)</f>
        <v>0</v>
      </c>
      <c r="M20" s="111">
        <f>SUM(M14:M19)</f>
        <v>0</v>
      </c>
      <c r="N20" s="111">
        <f>SUM(N14:N19)</f>
        <v>0</v>
      </c>
      <c r="O20" s="111">
        <f>SUM(O14:O19)</f>
        <v>0</v>
      </c>
      <c r="P20" s="112">
        <f>SUM(P14:P19)</f>
        <v>0</v>
      </c>
    </row>
    <row r="21" spans="1:16">
      <c r="A21" s="20"/>
      <c r="B21" s="20"/>
      <c r="C21" s="20"/>
      <c r="D21" s="20"/>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14</v>
      </c>
      <c r="B23" s="20"/>
      <c r="C23" s="328">
        <f>'Kops n'!C35:H35</f>
        <v>0</v>
      </c>
      <c r="D23" s="328"/>
      <c r="E23" s="328"/>
      <c r="F23" s="328"/>
      <c r="G23" s="328"/>
      <c r="H23" s="328"/>
      <c r="I23" s="20"/>
      <c r="J23" s="20"/>
      <c r="K23" s="20"/>
      <c r="L23" s="20"/>
      <c r="M23" s="20"/>
      <c r="N23" s="20"/>
      <c r="O23" s="20"/>
      <c r="P23" s="20"/>
    </row>
    <row r="24" spans="1:16">
      <c r="A24" s="20"/>
      <c r="B24" s="20"/>
      <c r="C24" s="248" t="s">
        <v>15</v>
      </c>
      <c r="D24" s="248"/>
      <c r="E24" s="248"/>
      <c r="F24" s="248"/>
      <c r="G24" s="248"/>
      <c r="H24" s="24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294" t="str">
        <f>'Kops n'!A38:D38</f>
        <v>Tāme sastādīta 202_. gada __. _______</v>
      </c>
      <c r="B26" s="295"/>
      <c r="C26" s="295"/>
      <c r="D26" s="295"/>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41</v>
      </c>
      <c r="B28" s="20"/>
      <c r="C28" s="328">
        <f>'Kops n'!C40:H40</f>
        <v>0</v>
      </c>
      <c r="D28" s="328"/>
      <c r="E28" s="328"/>
      <c r="F28" s="328"/>
      <c r="G28" s="328"/>
      <c r="H28" s="328"/>
      <c r="I28" s="20"/>
      <c r="J28" s="20"/>
      <c r="K28" s="20"/>
      <c r="L28" s="20"/>
      <c r="M28" s="20"/>
      <c r="N28" s="20"/>
      <c r="O28" s="20"/>
      <c r="P28" s="20"/>
    </row>
    <row r="29" spans="1:16">
      <c r="A29" s="20"/>
      <c r="B29" s="20"/>
      <c r="C29" s="248" t="s">
        <v>15</v>
      </c>
      <c r="D29" s="248"/>
      <c r="E29" s="248"/>
      <c r="F29" s="248"/>
      <c r="G29" s="248"/>
      <c r="H29" s="24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03" t="s">
        <v>16</v>
      </c>
      <c r="B31" s="52"/>
      <c r="C31" s="115">
        <f>'Kops n'!C43</f>
        <v>0</v>
      </c>
      <c r="D31" s="5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sheetData>
  <mergeCells count="23">
    <mergeCell ref="C29:H29"/>
    <mergeCell ref="L12:P12"/>
    <mergeCell ref="A20:K20"/>
    <mergeCell ref="C23:H23"/>
    <mergeCell ref="C24:H24"/>
    <mergeCell ref="A26:D26"/>
    <mergeCell ref="C28:H2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0:K20">
    <cfRule type="containsText" dxfId="161" priority="3" operator="containsText" text="Tiešās izmaksas kopā, t. sk. darba devēja sociālais nodoklis __.__% ">
      <formula>NOT(ISERROR(SEARCH("Tiešās izmaksas kopā, t. sk. darba devēja sociālais nodoklis __.__% ",A20)))</formula>
    </cfRule>
  </conditionalFormatting>
  <conditionalFormatting sqref="A14:P19">
    <cfRule type="cellIs" dxfId="160" priority="1" operator="equal">
      <formula>0</formula>
    </cfRule>
  </conditionalFormatting>
  <conditionalFormatting sqref="C2:I2 D5:L8 N9:O9 L20:P20 C23:H23 C28:H28 C31">
    <cfRule type="cellIs" dxfId="159" priority="2" operator="equal">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14D8-839A-434D-B052-CBD5FB76089D}">
  <sheetPr codeName="Sheet22">
    <tabColor rgb="FF00B0F0"/>
  </sheetPr>
  <dimension ref="A1:Q38"/>
  <sheetViews>
    <sheetView zoomScale="85" zoomScaleNormal="85" workbookViewId="0">
      <selection activeCell="O26" sqref="O2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6</v>
      </c>
      <c r="E1" s="26"/>
      <c r="F1" s="26"/>
      <c r="G1" s="26"/>
      <c r="H1" s="26"/>
      <c r="I1" s="26"/>
      <c r="J1" s="26"/>
      <c r="N1" s="30"/>
      <c r="O1" s="31"/>
      <c r="P1" s="32"/>
    </row>
    <row r="2" spans="1:17">
      <c r="A2" s="33"/>
      <c r="B2" s="33"/>
      <c r="C2" s="316" t="s">
        <v>204</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200</v>
      </c>
      <c r="B9" s="319"/>
      <c r="C9" s="319"/>
      <c r="D9" s="319"/>
      <c r="E9" s="319"/>
      <c r="F9" s="319"/>
      <c r="G9" s="35"/>
      <c r="H9" s="35"/>
      <c r="I9" s="35"/>
      <c r="J9" s="320" t="s">
        <v>46</v>
      </c>
      <c r="K9" s="320"/>
      <c r="L9" s="320"/>
      <c r="M9" s="320"/>
      <c r="N9" s="321">
        <f>P26</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258</v>
      </c>
      <c r="D14" s="27"/>
      <c r="E14" s="57"/>
      <c r="F14" s="89"/>
      <c r="G14" s="90"/>
      <c r="H14" s="90">
        <f t="shared" ref="H14:H23" si="0">F14*G14</f>
        <v>0</v>
      </c>
      <c r="I14" s="90"/>
      <c r="J14" s="90"/>
      <c r="K14" s="91">
        <f t="shared" ref="K14:K23" si="1">SUM(H14:J14)</f>
        <v>0</v>
      </c>
      <c r="L14" s="158">
        <f t="shared" ref="L14:L23" si="2">E14*F14</f>
        <v>0</v>
      </c>
      <c r="M14" s="90">
        <f t="shared" ref="M14:M23" si="3">H14*E14</f>
        <v>0</v>
      </c>
      <c r="N14" s="90">
        <f t="shared" ref="N14:N23" si="4">I14*E14</f>
        <v>0</v>
      </c>
      <c r="O14" s="90">
        <f t="shared" ref="O14:O23" si="5">J14*E14</f>
        <v>0</v>
      </c>
      <c r="P14" s="91">
        <f t="shared" ref="P14:P23" si="6">SUM(M14:O14)</f>
        <v>0</v>
      </c>
      <c r="Q14" s="70"/>
    </row>
    <row r="15" spans="1:17" ht="22.5">
      <c r="A15" s="64">
        <v>1</v>
      </c>
      <c r="B15" s="28" t="s">
        <v>136</v>
      </c>
      <c r="C15" s="136" t="s">
        <v>259</v>
      </c>
      <c r="D15" s="132" t="s">
        <v>76</v>
      </c>
      <c r="E15" s="133">
        <v>26</v>
      </c>
      <c r="F15" s="138"/>
      <c r="G15" s="49"/>
      <c r="H15" s="49">
        <f t="shared" si="0"/>
        <v>0</v>
      </c>
      <c r="I15" s="135"/>
      <c r="J15" s="135"/>
      <c r="K15" s="50">
        <f t="shared" si="1"/>
        <v>0</v>
      </c>
      <c r="L15" s="149">
        <f t="shared" si="2"/>
        <v>0</v>
      </c>
      <c r="M15" s="49">
        <f t="shared" si="3"/>
        <v>0</v>
      </c>
      <c r="N15" s="49">
        <f t="shared" si="4"/>
        <v>0</v>
      </c>
      <c r="O15" s="49">
        <f t="shared" si="5"/>
        <v>0</v>
      </c>
      <c r="P15" s="50">
        <f t="shared" si="6"/>
        <v>0</v>
      </c>
      <c r="Q15" s="160" t="s">
        <v>47</v>
      </c>
    </row>
    <row r="16" spans="1:17" ht="22.5">
      <c r="A16" s="64">
        <v>2</v>
      </c>
      <c r="B16" s="28" t="s">
        <v>136</v>
      </c>
      <c r="C16" s="136" t="s">
        <v>260</v>
      </c>
      <c r="D16" s="132" t="s">
        <v>76</v>
      </c>
      <c r="E16" s="133">
        <v>74.16</v>
      </c>
      <c r="F16" s="138"/>
      <c r="G16" s="49"/>
      <c r="H16" s="49">
        <f t="shared" si="0"/>
        <v>0</v>
      </c>
      <c r="I16" s="135"/>
      <c r="J16" s="135"/>
      <c r="K16" s="50">
        <f t="shared" si="1"/>
        <v>0</v>
      </c>
      <c r="L16" s="149">
        <f t="shared" si="2"/>
        <v>0</v>
      </c>
      <c r="M16" s="49">
        <f t="shared" si="3"/>
        <v>0</v>
      </c>
      <c r="N16" s="49">
        <f t="shared" si="4"/>
        <v>0</v>
      </c>
      <c r="O16" s="49">
        <f t="shared" si="5"/>
        <v>0</v>
      </c>
      <c r="P16" s="50">
        <f t="shared" si="6"/>
        <v>0</v>
      </c>
      <c r="Q16" s="160" t="s">
        <v>47</v>
      </c>
    </row>
    <row r="17" spans="1:17" ht="22.5">
      <c r="A17" s="64">
        <v>3</v>
      </c>
      <c r="B17" s="28" t="s">
        <v>136</v>
      </c>
      <c r="C17" s="136" t="s">
        <v>261</v>
      </c>
      <c r="D17" s="132" t="s">
        <v>76</v>
      </c>
      <c r="E17" s="133">
        <v>25</v>
      </c>
      <c r="F17" s="138"/>
      <c r="G17" s="49"/>
      <c r="H17" s="49">
        <f t="shared" si="0"/>
        <v>0</v>
      </c>
      <c r="I17" s="135"/>
      <c r="J17" s="135"/>
      <c r="K17" s="50">
        <f t="shared" si="1"/>
        <v>0</v>
      </c>
      <c r="L17" s="149">
        <f t="shared" si="2"/>
        <v>0</v>
      </c>
      <c r="M17" s="49">
        <f t="shared" si="3"/>
        <v>0</v>
      </c>
      <c r="N17" s="49">
        <f t="shared" si="4"/>
        <v>0</v>
      </c>
      <c r="O17" s="49">
        <f t="shared" si="5"/>
        <v>0</v>
      </c>
      <c r="P17" s="50">
        <f t="shared" si="6"/>
        <v>0</v>
      </c>
      <c r="Q17" s="160" t="s">
        <v>47</v>
      </c>
    </row>
    <row r="18" spans="1:17" ht="22.5">
      <c r="A18" s="64">
        <v>4</v>
      </c>
      <c r="B18" s="28" t="s">
        <v>136</v>
      </c>
      <c r="C18" s="136" t="s">
        <v>262</v>
      </c>
      <c r="D18" s="132" t="s">
        <v>76</v>
      </c>
      <c r="E18" s="133">
        <v>25</v>
      </c>
      <c r="F18" s="138"/>
      <c r="G18" s="49"/>
      <c r="H18" s="49">
        <f t="shared" si="0"/>
        <v>0</v>
      </c>
      <c r="I18" s="135"/>
      <c r="J18" s="135"/>
      <c r="K18" s="50">
        <f t="shared" si="1"/>
        <v>0</v>
      </c>
      <c r="L18" s="149">
        <f t="shared" si="2"/>
        <v>0</v>
      </c>
      <c r="M18" s="49">
        <f t="shared" si="3"/>
        <v>0</v>
      </c>
      <c r="N18" s="49">
        <f t="shared" si="4"/>
        <v>0</v>
      </c>
      <c r="O18" s="49">
        <f t="shared" si="5"/>
        <v>0</v>
      </c>
      <c r="P18" s="50">
        <f t="shared" si="6"/>
        <v>0</v>
      </c>
      <c r="Q18" s="160" t="s">
        <v>47</v>
      </c>
    </row>
    <row r="19" spans="1:17" ht="33.75">
      <c r="A19" s="64">
        <v>5</v>
      </c>
      <c r="B19" s="28" t="s">
        <v>136</v>
      </c>
      <c r="C19" s="136" t="s">
        <v>263</v>
      </c>
      <c r="D19" s="132" t="s">
        <v>79</v>
      </c>
      <c r="E19" s="133">
        <v>25</v>
      </c>
      <c r="F19" s="138"/>
      <c r="G19" s="49"/>
      <c r="H19" s="49">
        <f t="shared" si="0"/>
        <v>0</v>
      </c>
      <c r="I19" s="135"/>
      <c r="J19" s="135"/>
      <c r="K19" s="50">
        <f t="shared" si="1"/>
        <v>0</v>
      </c>
      <c r="L19" s="149">
        <f t="shared" si="2"/>
        <v>0</v>
      </c>
      <c r="M19" s="49">
        <f t="shared" si="3"/>
        <v>0</v>
      </c>
      <c r="N19" s="49">
        <f t="shared" si="4"/>
        <v>0</v>
      </c>
      <c r="O19" s="49">
        <f t="shared" si="5"/>
        <v>0</v>
      </c>
      <c r="P19" s="50">
        <f t="shared" si="6"/>
        <v>0</v>
      </c>
      <c r="Q19" s="160" t="s">
        <v>48</v>
      </c>
    </row>
    <row r="20" spans="1:17" ht="22.5">
      <c r="A20" s="64">
        <v>6</v>
      </c>
      <c r="B20" s="28" t="s">
        <v>136</v>
      </c>
      <c r="C20" s="141" t="s">
        <v>264</v>
      </c>
      <c r="D20" s="28"/>
      <c r="E20" s="59"/>
      <c r="F20" s="51"/>
      <c r="G20" s="49"/>
      <c r="H20" s="49">
        <f t="shared" si="0"/>
        <v>0</v>
      </c>
      <c r="I20" s="49"/>
      <c r="J20" s="49"/>
      <c r="K20" s="50">
        <f t="shared" si="1"/>
        <v>0</v>
      </c>
      <c r="L20" s="149">
        <f t="shared" si="2"/>
        <v>0</v>
      </c>
      <c r="M20" s="49">
        <f t="shared" si="3"/>
        <v>0</v>
      </c>
      <c r="N20" s="49">
        <f t="shared" si="4"/>
        <v>0</v>
      </c>
      <c r="O20" s="49">
        <f t="shared" si="5"/>
        <v>0</v>
      </c>
      <c r="P20" s="50">
        <f t="shared" si="6"/>
        <v>0</v>
      </c>
      <c r="Q20" s="160"/>
    </row>
    <row r="21" spans="1:17" ht="22.5">
      <c r="A21" s="64">
        <v>7</v>
      </c>
      <c r="B21" s="28" t="s">
        <v>136</v>
      </c>
      <c r="C21" s="48" t="s">
        <v>265</v>
      </c>
      <c r="D21" s="139" t="s">
        <v>77</v>
      </c>
      <c r="E21" s="59">
        <v>1</v>
      </c>
      <c r="F21" s="51"/>
      <c r="G21" s="49"/>
      <c r="H21" s="49">
        <f t="shared" ref="H21:H25" si="7">F21*G21</f>
        <v>0</v>
      </c>
      <c r="I21" s="49"/>
      <c r="J21" s="49"/>
      <c r="K21" s="50">
        <f t="shared" ref="K21:K25" si="8">SUM(H21:J21)</f>
        <v>0</v>
      </c>
      <c r="L21" s="149">
        <f t="shared" ref="L21:L25" si="9">E21*F21</f>
        <v>0</v>
      </c>
      <c r="M21" s="49">
        <f t="shared" ref="M21:M25" si="10">H21*E21</f>
        <v>0</v>
      </c>
      <c r="N21" s="49">
        <f t="shared" ref="N21:N25" si="11">I21*E21</f>
        <v>0</v>
      </c>
      <c r="O21" s="49">
        <f t="shared" ref="O21:O25" si="12">J21*E21</f>
        <v>0</v>
      </c>
      <c r="P21" s="50">
        <f t="shared" ref="P21:P25" si="13">SUM(M21:O21)</f>
        <v>0</v>
      </c>
      <c r="Q21" s="160" t="s">
        <v>47</v>
      </c>
    </row>
    <row r="22" spans="1:17">
      <c r="A22" s="64">
        <v>8</v>
      </c>
      <c r="B22" s="28"/>
      <c r="C22" s="141" t="s">
        <v>102</v>
      </c>
      <c r="D22" s="139"/>
      <c r="E22" s="59"/>
      <c r="F22" s="51"/>
      <c r="G22" s="49"/>
      <c r="H22" s="49">
        <f t="shared" si="7"/>
        <v>0</v>
      </c>
      <c r="I22" s="49"/>
      <c r="J22" s="49"/>
      <c r="K22" s="50">
        <f t="shared" si="8"/>
        <v>0</v>
      </c>
      <c r="L22" s="149">
        <f t="shared" si="9"/>
        <v>0</v>
      </c>
      <c r="M22" s="49">
        <f t="shared" si="10"/>
        <v>0</v>
      </c>
      <c r="N22" s="49">
        <f t="shared" si="11"/>
        <v>0</v>
      </c>
      <c r="O22" s="49">
        <f t="shared" si="12"/>
        <v>0</v>
      </c>
      <c r="P22" s="50">
        <f t="shared" si="13"/>
        <v>0</v>
      </c>
      <c r="Q22" s="160"/>
    </row>
    <row r="23" spans="1:17" ht="22.5">
      <c r="A23" s="64">
        <v>9</v>
      </c>
      <c r="B23" s="28" t="s">
        <v>136</v>
      </c>
      <c r="C23" s="136" t="s">
        <v>266</v>
      </c>
      <c r="D23" s="132" t="s">
        <v>77</v>
      </c>
      <c r="E23" s="59">
        <v>17</v>
      </c>
      <c r="F23" s="51"/>
      <c r="G23" s="49"/>
      <c r="H23" s="49">
        <f t="shared" si="7"/>
        <v>0</v>
      </c>
      <c r="I23" s="49"/>
      <c r="J23" s="49"/>
      <c r="K23" s="50">
        <f t="shared" si="8"/>
        <v>0</v>
      </c>
      <c r="L23" s="149">
        <f t="shared" si="9"/>
        <v>0</v>
      </c>
      <c r="M23" s="49">
        <f t="shared" si="10"/>
        <v>0</v>
      </c>
      <c r="N23" s="49">
        <f t="shared" si="11"/>
        <v>0</v>
      </c>
      <c r="O23" s="49">
        <f t="shared" si="12"/>
        <v>0</v>
      </c>
      <c r="P23" s="50">
        <f t="shared" si="13"/>
        <v>0</v>
      </c>
      <c r="Q23" s="160" t="s">
        <v>47</v>
      </c>
    </row>
    <row r="24" spans="1:17" ht="22.5">
      <c r="A24" s="64">
        <v>10</v>
      </c>
      <c r="B24" s="28" t="s">
        <v>136</v>
      </c>
      <c r="C24" s="136" t="s">
        <v>330</v>
      </c>
      <c r="D24" s="132" t="s">
        <v>77</v>
      </c>
      <c r="E24" s="59">
        <v>1</v>
      </c>
      <c r="F24" s="51"/>
      <c r="G24" s="49"/>
      <c r="H24" s="49">
        <f t="shared" si="7"/>
        <v>0</v>
      </c>
      <c r="I24" s="49"/>
      <c r="J24" s="49"/>
      <c r="K24" s="50">
        <f t="shared" si="8"/>
        <v>0</v>
      </c>
      <c r="L24" s="149">
        <f t="shared" si="9"/>
        <v>0</v>
      </c>
      <c r="M24" s="49">
        <f t="shared" si="10"/>
        <v>0</v>
      </c>
      <c r="N24" s="49">
        <f t="shared" si="11"/>
        <v>0</v>
      </c>
      <c r="O24" s="49">
        <f t="shared" si="12"/>
        <v>0</v>
      </c>
      <c r="P24" s="50">
        <f t="shared" si="13"/>
        <v>0</v>
      </c>
      <c r="Q24" s="160" t="s">
        <v>48</v>
      </c>
    </row>
    <row r="25" spans="1:17" ht="23.25" thickBot="1">
      <c r="A25" s="65">
        <v>11</v>
      </c>
      <c r="B25" s="29" t="s">
        <v>136</v>
      </c>
      <c r="C25" s="174" t="s">
        <v>373</v>
      </c>
      <c r="D25" s="176" t="s">
        <v>76</v>
      </c>
      <c r="E25" s="41">
        <v>135</v>
      </c>
      <c r="F25" s="51"/>
      <c r="G25" s="49"/>
      <c r="H25" s="49">
        <f>F25*G25</f>
        <v>0</v>
      </c>
      <c r="I25" s="49"/>
      <c r="J25" s="49"/>
      <c r="K25" s="50">
        <f>SUM(H25:J25)</f>
        <v>0</v>
      </c>
      <c r="L25" s="149">
        <f>E25*F25</f>
        <v>0</v>
      </c>
      <c r="M25" s="49">
        <f t="shared" si="10"/>
        <v>0</v>
      </c>
      <c r="N25" s="49">
        <f>I25*E25</f>
        <v>0</v>
      </c>
      <c r="O25" s="49">
        <f>J25*E25</f>
        <v>0</v>
      </c>
      <c r="P25" s="50">
        <f t="shared" si="13"/>
        <v>0</v>
      </c>
      <c r="Q25" s="200" t="s">
        <v>47</v>
      </c>
    </row>
    <row r="26" spans="1:17" ht="12" customHeight="1" thickBot="1">
      <c r="A26" s="325" t="s">
        <v>63</v>
      </c>
      <c r="B26" s="326"/>
      <c r="C26" s="326"/>
      <c r="D26" s="326"/>
      <c r="E26" s="326"/>
      <c r="F26" s="326"/>
      <c r="G26" s="326"/>
      <c r="H26" s="326"/>
      <c r="I26" s="326"/>
      <c r="J26" s="326"/>
      <c r="K26" s="327"/>
      <c r="L26" s="74">
        <f>SUM(L14:L25)</f>
        <v>0</v>
      </c>
      <c r="M26" s="75">
        <f>SUM(M14:M25)</f>
        <v>0</v>
      </c>
      <c r="N26" s="75">
        <f>SUM(N14:N25)</f>
        <v>0</v>
      </c>
      <c r="O26" s="75">
        <f>SUM(O14:O25)</f>
        <v>0</v>
      </c>
      <c r="P26" s="76">
        <f>SUM(P14:P25)</f>
        <v>0</v>
      </c>
    </row>
    <row r="27" spans="1:17">
      <c r="A27" s="20"/>
      <c r="B27" s="20"/>
      <c r="C27" s="20"/>
      <c r="D27" s="20"/>
      <c r="E27" s="20"/>
      <c r="F27" s="20"/>
      <c r="G27" s="20"/>
      <c r="H27" s="20"/>
      <c r="I27" s="20"/>
      <c r="J27" s="20"/>
      <c r="K27" s="20"/>
      <c r="L27" s="20"/>
      <c r="M27" s="20"/>
      <c r="N27" s="20"/>
      <c r="O27" s="20"/>
      <c r="P27" s="20"/>
    </row>
    <row r="28" spans="1:17">
      <c r="A28" s="20"/>
      <c r="B28" s="20"/>
      <c r="C28" s="20"/>
      <c r="D28" s="20"/>
      <c r="E28" s="20"/>
      <c r="F28" s="20"/>
      <c r="G28" s="20"/>
      <c r="H28" s="20"/>
      <c r="I28" s="20"/>
      <c r="J28" s="20"/>
      <c r="K28" s="20"/>
      <c r="L28" s="20"/>
      <c r="M28" s="20"/>
      <c r="N28" s="20"/>
      <c r="O28" s="20"/>
      <c r="P28" s="20"/>
    </row>
    <row r="29" spans="1:17">
      <c r="A29" s="1" t="s">
        <v>14</v>
      </c>
      <c r="B29" s="20"/>
      <c r="C29" s="328">
        <f>'Kops n'!C35:H35</f>
        <v>0</v>
      </c>
      <c r="D29" s="328"/>
      <c r="E29" s="328"/>
      <c r="F29" s="328"/>
      <c r="G29" s="328"/>
      <c r="H29" s="328"/>
      <c r="I29" s="20"/>
      <c r="J29" s="20"/>
      <c r="K29" s="20"/>
      <c r="L29" s="20"/>
      <c r="M29" s="20"/>
      <c r="N29" s="20"/>
      <c r="O29" s="20"/>
      <c r="P29" s="20"/>
    </row>
    <row r="30" spans="1:17">
      <c r="A30" s="20"/>
      <c r="B30" s="20"/>
      <c r="C30" s="248" t="s">
        <v>15</v>
      </c>
      <c r="D30" s="248"/>
      <c r="E30" s="248"/>
      <c r="F30" s="248"/>
      <c r="G30" s="248"/>
      <c r="H30" s="248"/>
      <c r="I30" s="20"/>
      <c r="J30" s="20"/>
      <c r="K30" s="20"/>
      <c r="L30" s="20"/>
      <c r="M30" s="20"/>
      <c r="N30" s="20"/>
      <c r="O30" s="20"/>
      <c r="P30" s="20"/>
    </row>
    <row r="31" spans="1:17">
      <c r="A31" s="20"/>
      <c r="B31" s="20"/>
      <c r="C31" s="20"/>
      <c r="D31" s="20"/>
      <c r="E31" s="20"/>
      <c r="F31" s="20"/>
      <c r="G31" s="20"/>
      <c r="H31" s="20"/>
      <c r="I31" s="20"/>
      <c r="J31" s="20"/>
      <c r="K31" s="20"/>
      <c r="L31" s="20"/>
      <c r="M31" s="20"/>
      <c r="N31" s="20"/>
      <c r="O31" s="20"/>
      <c r="P31" s="20"/>
    </row>
    <row r="32" spans="1:17">
      <c r="A32" s="294" t="str">
        <f>'Kops n'!A38:D38</f>
        <v>Tāme sastādīta 202_. gada __. _______</v>
      </c>
      <c r="B32" s="295"/>
      <c r="C32" s="295"/>
      <c r="D32" s="295"/>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41</v>
      </c>
      <c r="B34" s="20"/>
      <c r="C34" s="328">
        <f>'Kops n'!C40:H40</f>
        <v>0</v>
      </c>
      <c r="D34" s="328"/>
      <c r="E34" s="328"/>
      <c r="F34" s="328"/>
      <c r="G34" s="328"/>
      <c r="H34" s="328"/>
      <c r="I34" s="20"/>
      <c r="J34" s="20"/>
      <c r="K34" s="20"/>
      <c r="L34" s="20"/>
      <c r="M34" s="20"/>
      <c r="N34" s="20"/>
      <c r="O34" s="20"/>
      <c r="P34" s="20"/>
    </row>
    <row r="35" spans="1:16">
      <c r="A35" s="20"/>
      <c r="B35" s="20"/>
      <c r="C35" s="248" t="s">
        <v>15</v>
      </c>
      <c r="D35" s="248"/>
      <c r="E35" s="248"/>
      <c r="F35" s="248"/>
      <c r="G35" s="248"/>
      <c r="H35" s="248"/>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03" t="s">
        <v>16</v>
      </c>
      <c r="B37" s="52"/>
      <c r="C37" s="115">
        <f>'Kops n'!C43</f>
        <v>0</v>
      </c>
      <c r="D37" s="52"/>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sheetData>
  <mergeCells count="23">
    <mergeCell ref="C35:H35"/>
    <mergeCell ref="C4:I4"/>
    <mergeCell ref="F12:K12"/>
    <mergeCell ref="A9:F9"/>
    <mergeCell ref="J9:M9"/>
    <mergeCell ref="D8:L8"/>
    <mergeCell ref="A26:K26"/>
    <mergeCell ref="C29:H29"/>
    <mergeCell ref="C30:H30"/>
    <mergeCell ref="A32:D32"/>
    <mergeCell ref="C34:H34"/>
    <mergeCell ref="N9:O9"/>
    <mergeCell ref="A12:A13"/>
    <mergeCell ref="B12:B13"/>
    <mergeCell ref="C12:C13"/>
    <mergeCell ref="D12:D13"/>
    <mergeCell ref="E12:E13"/>
    <mergeCell ref="L12:P12"/>
    <mergeCell ref="C2:I2"/>
    <mergeCell ref="C3:I3"/>
    <mergeCell ref="D5:L5"/>
    <mergeCell ref="D6:L6"/>
    <mergeCell ref="D7:L7"/>
  </mergeCells>
  <conditionalFormatting sqref="A14:B25 Q14:Q25">
    <cfRule type="cellIs" dxfId="156" priority="105" operator="equal">
      <formula>0</formula>
    </cfRule>
  </conditionalFormatting>
  <conditionalFormatting sqref="A9:F9">
    <cfRule type="containsText" dxfId="155" priority="102" operator="containsText" text="Tāme sastādīta  20__. gada tirgus cenās, pamatojoties uz ___ daļas rasējumiem">
      <formula>NOT(ISERROR(SEARCH("Tāme sastādīta  20__. gada tirgus cenās, pamatojoties uz ___ daļas rasējumiem",A9)))</formula>
    </cfRule>
  </conditionalFormatting>
  <conditionalFormatting sqref="A26:K26">
    <cfRule type="containsText" dxfId="154" priority="86" operator="containsText" text="Tiešās izmaksas kopā, t. sk. darba devēja sociālais nodoklis __.__% ">
      <formula>NOT(ISERROR(SEARCH("Tiešās izmaksas kopā, t. sk. darba devēja sociālais nodoklis __.__% ",A26)))</formula>
    </cfRule>
  </conditionalFormatting>
  <conditionalFormatting sqref="C14:G14 C20:G20 F21:G25">
    <cfRule type="cellIs" dxfId="153" priority="92" operator="equal">
      <formula>0</formula>
    </cfRule>
  </conditionalFormatting>
  <conditionalFormatting sqref="C21:E22">
    <cfRule type="cellIs" dxfId="152" priority="7" operator="equal">
      <formula>0</formula>
    </cfRule>
  </conditionalFormatting>
  <conditionalFormatting sqref="C29:H29">
    <cfRule type="cellIs" dxfId="151" priority="95" operator="equal">
      <formula>0</formula>
    </cfRule>
  </conditionalFormatting>
  <conditionalFormatting sqref="C34:H34">
    <cfRule type="cellIs" dxfId="150" priority="96" operator="equal">
      <formula>0</formula>
    </cfRule>
  </conditionalFormatting>
  <conditionalFormatting sqref="C2:I2">
    <cfRule type="cellIs" dxfId="149" priority="101" operator="equal">
      <formula>0</formula>
    </cfRule>
  </conditionalFormatting>
  <conditionalFormatting sqref="C4:I4">
    <cfRule type="cellIs" dxfId="148" priority="93" operator="equal">
      <formula>0</formula>
    </cfRule>
  </conditionalFormatting>
  <conditionalFormatting sqref="D1">
    <cfRule type="cellIs" dxfId="147" priority="88" operator="equal">
      <formula>0</formula>
    </cfRule>
  </conditionalFormatting>
  <conditionalFormatting sqref="D5:L8">
    <cfRule type="cellIs" dxfId="146" priority="89" operator="equal">
      <formula>0</formula>
    </cfRule>
  </conditionalFormatting>
  <conditionalFormatting sqref="E23:E25">
    <cfRule type="cellIs" dxfId="145" priority="3" operator="equal">
      <formula>0</formula>
    </cfRule>
  </conditionalFormatting>
  <conditionalFormatting sqref="F15:G19">
    <cfRule type="cellIs" dxfId="144" priority="15" operator="equal">
      <formula>0</formula>
    </cfRule>
  </conditionalFormatting>
  <conditionalFormatting sqref="I14:J25">
    <cfRule type="cellIs" dxfId="143" priority="1" operator="equal">
      <formula>0</formula>
    </cfRule>
  </conditionalFormatting>
  <conditionalFormatting sqref="L26:P26">
    <cfRule type="cellIs" dxfId="142" priority="94" operator="equal">
      <formula>0</formula>
    </cfRule>
  </conditionalFormatting>
  <conditionalFormatting sqref="N9:O9 H14:H25 K14:P25">
    <cfRule type="cellIs" dxfId="141" priority="104" operator="equal">
      <formula>0</formula>
    </cfRule>
  </conditionalFormatting>
  <dataValidations count="1">
    <dataValidation type="list" allowBlank="1" showInputMessage="1" showErrorMessage="1" sqref="Q14:Q25" xr:uid="{7442DB0F-FE76-4562-8CED-9B255AA5B2FF}">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98" operator="containsText" id="{B8C534A8-1389-4FB7-AB9D-1716933C5704}">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97" operator="containsText" id="{CE152A0A-42AE-4275-9336-5D218AD53D74}">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6E783-E929-448A-8C0C-5BBAE2F768B6}">
  <sheetPr>
    <tabColor theme="8"/>
  </sheetPr>
  <dimension ref="A2:C36"/>
  <sheetViews>
    <sheetView workbookViewId="0"/>
  </sheetViews>
  <sheetFormatPr defaultRowHeight="11.25"/>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c r="C2" s="2" t="s">
        <v>0</v>
      </c>
    </row>
    <row r="3" spans="1:3">
      <c r="A3" s="2"/>
      <c r="B3" s="3"/>
      <c r="C3" s="3"/>
    </row>
    <row r="4" spans="1:3">
      <c r="B4" s="249" t="s">
        <v>1</v>
      </c>
      <c r="C4" s="249"/>
    </row>
    <row r="5" spans="1:3">
      <c r="A5" s="2"/>
      <c r="B5" s="2"/>
      <c r="C5" s="2"/>
    </row>
    <row r="6" spans="1:3">
      <c r="C6" s="4" t="s">
        <v>2</v>
      </c>
    </row>
    <row r="8" spans="1:3">
      <c r="B8" s="250" t="s">
        <v>3</v>
      </c>
      <c r="C8" s="250"/>
    </row>
    <row r="11" spans="1:3">
      <c r="B11" s="2" t="s">
        <v>4</v>
      </c>
    </row>
    <row r="12" spans="1:3">
      <c r="B12" s="68" t="s">
        <v>18</v>
      </c>
    </row>
    <row r="13" spans="1:3">
      <c r="A13" s="4" t="s">
        <v>5</v>
      </c>
      <c r="B13" s="260" t="str">
        <f>'Kopt a '!B13:C13</f>
        <v>Daudzdzīvokļu dzīvojamā ēka</v>
      </c>
      <c r="C13" s="260"/>
    </row>
    <row r="14" spans="1:3">
      <c r="A14" s="4" t="s">
        <v>6</v>
      </c>
      <c r="B14" s="261" t="str">
        <f>'Kopt a '!B14:C14</f>
        <v>Daudzdzīvokļu dzīvojamās ēkas energoefektivitātes paaugstināšana</v>
      </c>
      <c r="C14" s="261"/>
    </row>
    <row r="15" spans="1:3">
      <c r="A15" s="4" t="s">
        <v>7</v>
      </c>
      <c r="B15" s="261" t="str">
        <f>'Kopt a '!B15:C15</f>
        <v>Zemgales iela 23, Olaine, Olaines nov., LV-2114</v>
      </c>
      <c r="C15" s="261"/>
    </row>
    <row r="16" spans="1:3">
      <c r="A16" s="4" t="s">
        <v>8</v>
      </c>
      <c r="B16" s="261" t="str">
        <f>'Kopt a '!B16:C16</f>
        <v>Iepirkums Nr. AS OŪS 2023/14_E</v>
      </c>
      <c r="C16" s="261"/>
    </row>
    <row r="17" spans="1:3" ht="12" thickBot="1"/>
    <row r="18" spans="1:3">
      <c r="A18" s="5" t="s">
        <v>9</v>
      </c>
      <c r="B18" s="6" t="s">
        <v>10</v>
      </c>
      <c r="C18" s="7" t="s">
        <v>11</v>
      </c>
    </row>
    <row r="19" spans="1:3">
      <c r="A19" s="64">
        <f>'Kopt a+c+n'!A19</f>
        <v>1</v>
      </c>
      <c r="B19" s="99" t="str">
        <f>'Kopt a+c+n'!B19</f>
        <v>Kopsavilkums</v>
      </c>
      <c r="C19" s="100">
        <f>'Kops c'!E30</f>
        <v>0</v>
      </c>
    </row>
    <row r="20" spans="1:3">
      <c r="A20" s="11"/>
      <c r="B20" s="12"/>
      <c r="C20" s="13"/>
    </row>
    <row r="21" spans="1:3">
      <c r="A21" s="8"/>
      <c r="B21" s="9"/>
      <c r="C21" s="13"/>
    </row>
    <row r="22" spans="1:3">
      <c r="A22" s="8"/>
      <c r="B22" s="9"/>
      <c r="C22" s="13"/>
    </row>
    <row r="23" spans="1:3">
      <c r="A23" s="8"/>
      <c r="B23" s="9"/>
      <c r="C23" s="13"/>
    </row>
    <row r="24" spans="1:3">
      <c r="A24" s="8"/>
      <c r="B24" s="9"/>
      <c r="C24" s="13"/>
    </row>
    <row r="25" spans="1:3" ht="12" thickBot="1">
      <c r="A25" s="53"/>
      <c r="B25" s="54"/>
      <c r="C25" s="55"/>
    </row>
    <row r="26" spans="1:3" ht="12" thickBot="1">
      <c r="A26" s="14"/>
      <c r="B26" s="15" t="s">
        <v>12</v>
      </c>
      <c r="C26" s="101">
        <f>SUM(C19:C25)</f>
        <v>0</v>
      </c>
    </row>
    <row r="27" spans="1:3" ht="12" thickBot="1">
      <c r="B27" s="17"/>
      <c r="C27" s="18"/>
    </row>
    <row r="28" spans="1:3" ht="12" thickBot="1">
      <c r="A28" s="251" t="s">
        <v>13</v>
      </c>
      <c r="B28" s="252"/>
      <c r="C28" s="102">
        <f>ROUND(C26*21%,2)</f>
        <v>0</v>
      </c>
    </row>
    <row r="31" spans="1:3">
      <c r="A31" s="1" t="s">
        <v>14</v>
      </c>
      <c r="B31" s="257">
        <f>'Kopt a+c+n'!B30:C30</f>
        <v>0</v>
      </c>
      <c r="C31" s="257"/>
    </row>
    <row r="32" spans="1:3">
      <c r="B32" s="248" t="s">
        <v>15</v>
      </c>
      <c r="C32" s="248"/>
    </row>
    <row r="34" spans="1:3">
      <c r="A34" s="1" t="s">
        <v>16</v>
      </c>
      <c r="B34" s="94">
        <f>'Kopt a+c+n'!B33</f>
        <v>0</v>
      </c>
      <c r="C34" s="20"/>
    </row>
    <row r="35" spans="1:3">
      <c r="A35" s="20"/>
      <c r="B35" s="20"/>
      <c r="C35" s="20"/>
    </row>
    <row r="36" spans="1:3">
      <c r="A36" s="1" t="str">
        <f>'Kopt a+c+n'!A35</f>
        <v>Tāme sastādīta 202_. gada __. _______</v>
      </c>
    </row>
  </sheetData>
  <mergeCells count="9">
    <mergeCell ref="A28:B28"/>
    <mergeCell ref="B31:C31"/>
    <mergeCell ref="B32:C32"/>
    <mergeCell ref="B4:C4"/>
    <mergeCell ref="B8:C8"/>
    <mergeCell ref="B13:C13"/>
    <mergeCell ref="B14:C14"/>
    <mergeCell ref="B15:C15"/>
    <mergeCell ref="B16:C16"/>
  </mergeCells>
  <conditionalFormatting sqref="A36">
    <cfRule type="cellIs" dxfId="341" priority="6" operator="equal">
      <formula>"Tāme sastādīta 20__. gada __. _________"</formula>
    </cfRule>
  </conditionalFormatting>
  <conditionalFormatting sqref="B13:B16 A19:C19 C26 C28 B31:C31 B34">
    <cfRule type="cellIs" dxfId="340" priority="2" operator="equal">
      <formula>68757.18</formula>
    </cfRule>
  </conditionalFormatting>
  <conditionalFormatting sqref="B13:B16 A19:C19 C26 C28">
    <cfRule type="cellIs" dxfId="339" priority="1" operator="equal">
      <formula>0</formula>
    </cfRule>
  </conditionalFormatting>
  <conditionalFormatting sqref="B34">
    <cfRule type="cellIs" dxfId="338" priority="4" operator="equal">
      <formula>0</formula>
    </cfRule>
  </conditionalFormatting>
  <conditionalFormatting sqref="B31:C31 B34">
    <cfRule type="cellIs" dxfId="337" priority="3" operator="equal">
      <formula>0</formula>
    </cfRule>
  </conditionalFormatting>
  <conditionalFormatting sqref="B31:C31">
    <cfRule type="cellIs" dxfId="336" priority="5" operator="equal">
      <formula>0</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4831E-91DA-467D-B68B-B35DF321BAB1}">
  <sheetPr codeName="Sheet23">
    <tabColor rgb="FF00B0F0"/>
  </sheetPr>
  <dimension ref="A1:P39"/>
  <sheetViews>
    <sheetView topLeftCell="A9" workbookViewId="0">
      <selection activeCell="U19" sqref="U1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'6a+c+n'!D1</f>
        <v>6</v>
      </c>
      <c r="E1" s="26"/>
      <c r="F1" s="26"/>
      <c r="G1" s="26"/>
      <c r="H1" s="26"/>
      <c r="I1" s="26"/>
      <c r="J1" s="26"/>
      <c r="N1" s="30"/>
      <c r="O1" s="31"/>
      <c r="P1" s="32"/>
    </row>
    <row r="2" spans="1:16">
      <c r="A2" s="33"/>
      <c r="B2" s="33"/>
      <c r="C2" s="316" t="str">
        <f>'6a+c+n'!C2:I2</f>
        <v>Jumta darbi</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P27</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1" t="s">
        <v>61</v>
      </c>
    </row>
    <row r="14" spans="1:16">
      <c r="A14" s="64">
        <f>IF(P14=0,0,IF(COUNTBLANK(P14)=1,0,COUNTA($P$14:P14)))</f>
        <v>0</v>
      </c>
      <c r="B14" s="28">
        <f>IF($C$4="Attiecināmās izmaksas",IF('6a+c+n'!$Q20="A",'6a+c+n'!B20,0),0)</f>
        <v>0</v>
      </c>
      <c r="C14" s="28">
        <f>IF($C$4="Attiecināmās izmaksas",IF('6a+c+n'!$Q20="A",'6a+c+n'!C20,0),0)</f>
        <v>0</v>
      </c>
      <c r="D14" s="28">
        <f>IF($C$4="Attiecināmās izmaksas",IF('6a+c+n'!$Q20="A",'6a+c+n'!D20,0),0)</f>
        <v>0</v>
      </c>
      <c r="E14" s="59"/>
      <c r="F14" s="81"/>
      <c r="G14" s="28">
        <f>IF($C$4="Attiecināmās izmaksas",IF('6a+c+n'!$Q20="A",'6a+c+n'!G20,0),0)</f>
        <v>0</v>
      </c>
      <c r="H14" s="28">
        <f>IF($C$4="Attiecināmās izmaksas",IF('6a+c+n'!$Q20="A",'6a+c+n'!H20,0),0)</f>
        <v>0</v>
      </c>
      <c r="I14" s="28"/>
      <c r="J14" s="28"/>
      <c r="K14" s="59">
        <f>IF($C$4="Attiecināmās izmaksas",IF('6a+c+n'!$Q20="A",'6a+c+n'!K20,0),0)</f>
        <v>0</v>
      </c>
      <c r="L14" s="81">
        <f>IF($C$4="Attiecināmās izmaksas",IF('6a+c+n'!$Q20="A",'6a+c+n'!L20,0),0)</f>
        <v>0</v>
      </c>
      <c r="M14" s="28">
        <f>IF($C$4="Attiecināmās izmaksas",IF('6a+c+n'!$Q20="A",'6a+c+n'!M20,0),0)</f>
        <v>0</v>
      </c>
      <c r="N14" s="28">
        <f>IF($C$4="Attiecināmās izmaksas",IF('6a+c+n'!$Q20="A",'6a+c+n'!N20,0),0)</f>
        <v>0</v>
      </c>
      <c r="O14" s="28">
        <f>IF($C$4="Attiecināmās izmaksas",IF('6a+c+n'!$Q20="A",'6a+c+n'!O20,0),0)</f>
        <v>0</v>
      </c>
      <c r="P14" s="59">
        <f>IF($C$4="Attiecināmās izmaksas",IF('6a+c+n'!$Q20="A",'6a+c+n'!P20,0),0)</f>
        <v>0</v>
      </c>
    </row>
    <row r="15" spans="1:16" ht="22.5">
      <c r="A15" s="64">
        <f>IF(P15=0,0,IF(COUNTBLANK(P15)=1,0,COUNTA($P$14:P15)))</f>
        <v>0</v>
      </c>
      <c r="B15" s="28" t="str">
        <f>IF($C$4="Attiecināmās izmaksas",IF('6a+c+n'!$Q15="A",'6a+c+n'!B15,0),0)</f>
        <v>09-00000</v>
      </c>
      <c r="C15" s="28" t="str">
        <f>IF($C$4="Attiecināmās izmaksas",IF('6a+c+n'!$Q15="A",'6a+c+n'!C15,0),0)</f>
        <v>Koka šķērslata 80x65, t.sk. stiprinājumi</v>
      </c>
      <c r="D15" s="28" t="str">
        <f>IF($C$4="Attiecināmās izmaksas",IF('6a+c+n'!$Q15="A",'6a+c+n'!D15,0),0)</f>
        <v>tm</v>
      </c>
      <c r="E15" s="59"/>
      <c r="F15" s="81"/>
      <c r="G15" s="28">
        <f>IF($C$4="Attiecināmās izmaksas",IF('6a+c+n'!$Q15="A",'6a+c+n'!G15,0),0)</f>
        <v>0</v>
      </c>
      <c r="H15" s="28">
        <f>IF($C$4="Attiecināmās izmaksas",IF('6a+c+n'!$Q15="A",'6a+c+n'!H15,0),0)</f>
        <v>0</v>
      </c>
      <c r="I15" s="28"/>
      <c r="J15" s="28"/>
      <c r="K15" s="59">
        <f>IF($C$4="Attiecināmās izmaksas",IF('6a+c+n'!$Q15="A",'6a+c+n'!K15,0),0)</f>
        <v>0</v>
      </c>
      <c r="L15" s="81">
        <f>IF($C$4="Attiecināmās izmaksas",IF('6a+c+n'!$Q15="A",'6a+c+n'!L15,0),0)</f>
        <v>0</v>
      </c>
      <c r="M15" s="28">
        <f>IF($C$4="Attiecināmās izmaksas",IF('6a+c+n'!$Q15="A",'6a+c+n'!M15,0),0)</f>
        <v>0</v>
      </c>
      <c r="N15" s="28">
        <f>IF($C$4="Attiecināmās izmaksas",IF('6a+c+n'!$Q15="A",'6a+c+n'!N15,0),0)</f>
        <v>0</v>
      </c>
      <c r="O15" s="28">
        <f>IF($C$4="Attiecināmās izmaksas",IF('6a+c+n'!$Q15="A",'6a+c+n'!O15,0),0)</f>
        <v>0</v>
      </c>
      <c r="P15" s="59">
        <f>IF($C$4="Attiecināmās izmaksas",IF('6a+c+n'!$Q15="A",'6a+c+n'!P15,0),0)</f>
        <v>0</v>
      </c>
    </row>
    <row r="16" spans="1:16" ht="22.5">
      <c r="A16" s="64">
        <f>IF(P16=0,0,IF(COUNTBLANK(P16)=1,0,COUNTA($P$14:P16)))</f>
        <v>0</v>
      </c>
      <c r="B16" s="28" t="str">
        <f>IF($C$4="Attiecināmās izmaksas",IF('6a+c+n'!$Q16="A",'6a+c+n'!B16,0),0)</f>
        <v>09-00000</v>
      </c>
      <c r="C16" s="28" t="str">
        <f>IF($C$4="Attiecināmās izmaksas",IF('6a+c+n'!$Q16="A",'6a+c+n'!C16,0),0)</f>
        <v>Apdares dēļi 25x110, t.sk. stiprinājumi</v>
      </c>
      <c r="D16" s="28" t="str">
        <f>IF($C$4="Attiecināmās izmaksas",IF('6a+c+n'!$Q16="A",'6a+c+n'!D16,0),0)</f>
        <v>tm</v>
      </c>
      <c r="E16" s="59"/>
      <c r="F16" s="81"/>
      <c r="G16" s="28">
        <f>IF($C$4="Attiecināmās izmaksas",IF('6a+c+n'!$Q16="A",'6a+c+n'!G16,0),0)</f>
        <v>0</v>
      </c>
      <c r="H16" s="28">
        <f>IF($C$4="Attiecināmās izmaksas",IF('6a+c+n'!$Q16="A",'6a+c+n'!H16,0),0)</f>
        <v>0</v>
      </c>
      <c r="I16" s="28"/>
      <c r="J16" s="28"/>
      <c r="K16" s="59">
        <f>IF($C$4="Attiecināmās izmaksas",IF('6a+c+n'!$Q16="A",'6a+c+n'!K16,0),0)</f>
        <v>0</v>
      </c>
      <c r="L16" s="81">
        <f>IF($C$4="Attiecināmās izmaksas",IF('6a+c+n'!$Q16="A",'6a+c+n'!L16,0),0)</f>
        <v>0</v>
      </c>
      <c r="M16" s="28">
        <f>IF($C$4="Attiecināmās izmaksas",IF('6a+c+n'!$Q16="A",'6a+c+n'!M16,0),0)</f>
        <v>0</v>
      </c>
      <c r="N16" s="28">
        <f>IF($C$4="Attiecināmās izmaksas",IF('6a+c+n'!$Q16="A",'6a+c+n'!N16,0),0)</f>
        <v>0</v>
      </c>
      <c r="O16" s="28">
        <f>IF($C$4="Attiecināmās izmaksas",IF('6a+c+n'!$Q16="A",'6a+c+n'!O16,0),0)</f>
        <v>0</v>
      </c>
      <c r="P16" s="59">
        <f>IF($C$4="Attiecināmās izmaksas",IF('6a+c+n'!$Q16="A",'6a+c+n'!P16,0),0)</f>
        <v>0</v>
      </c>
    </row>
    <row r="17" spans="1:16" ht="22.5">
      <c r="A17" s="64">
        <f>IF(P17=0,0,IF(COUNTBLANK(P17)=1,0,COUNTA($P$14:P17)))</f>
        <v>0</v>
      </c>
      <c r="B17" s="28" t="str">
        <f>IF($C$4="Attiecināmās izmaksas",IF('6a+c+n'!$Q17="A",'6a+c+n'!B17,0),0)</f>
        <v>09-00000</v>
      </c>
      <c r="C17" s="28" t="str">
        <f>IF($C$4="Attiecināmās izmaksas",IF('6a+c+n'!$Q17="A",'6a+c+n'!C17,0),0)</f>
        <v>Cinkota skārda ar PURAL pārklājumu jumta kores nosegdaļa</v>
      </c>
      <c r="D17" s="28" t="str">
        <f>IF($C$4="Attiecināmās izmaksas",IF('6a+c+n'!$Q17="A",'6a+c+n'!D17,0),0)</f>
        <v>tm</v>
      </c>
      <c r="E17" s="59"/>
      <c r="F17" s="81"/>
      <c r="G17" s="28">
        <f>IF($C$4="Attiecināmās izmaksas",IF('6a+c+n'!$Q17="A",'6a+c+n'!G17,0),0)</f>
        <v>0</v>
      </c>
      <c r="H17" s="28">
        <f>IF($C$4="Attiecināmās izmaksas",IF('6a+c+n'!$Q17="A",'6a+c+n'!H17,0),0)</f>
        <v>0</v>
      </c>
      <c r="I17" s="28"/>
      <c r="J17" s="28"/>
      <c r="K17" s="59">
        <f>IF($C$4="Attiecināmās izmaksas",IF('6a+c+n'!$Q17="A",'6a+c+n'!K17,0),0)</f>
        <v>0</v>
      </c>
      <c r="L17" s="81">
        <f>IF($C$4="Attiecināmās izmaksas",IF('6a+c+n'!$Q17="A",'6a+c+n'!L17,0),0)</f>
        <v>0</v>
      </c>
      <c r="M17" s="28">
        <f>IF($C$4="Attiecināmās izmaksas",IF('6a+c+n'!$Q17="A",'6a+c+n'!M17,0),0)</f>
        <v>0</v>
      </c>
      <c r="N17" s="28">
        <f>IF($C$4="Attiecināmās izmaksas",IF('6a+c+n'!$Q17="A",'6a+c+n'!N17,0),0)</f>
        <v>0</v>
      </c>
      <c r="O17" s="28">
        <f>IF($C$4="Attiecināmās izmaksas",IF('6a+c+n'!$Q17="A",'6a+c+n'!O17,0),0)</f>
        <v>0</v>
      </c>
      <c r="P17" s="59">
        <f>IF($C$4="Attiecināmās izmaksas",IF('6a+c+n'!$Q17="A",'6a+c+n'!P17,0),0)</f>
        <v>0</v>
      </c>
    </row>
    <row r="18" spans="1:16" ht="22.5">
      <c r="A18" s="64">
        <f>IF(P18=0,0,IF(COUNTBLANK(P18)=1,0,COUNTA($P$14:P18)))</f>
        <v>0</v>
      </c>
      <c r="B18" s="28" t="str">
        <f>IF($C$4="Attiecināmās izmaksas",IF('6a+c+n'!$Q18="A",'6a+c+n'!B18,0),0)</f>
        <v>09-00000</v>
      </c>
      <c r="C18" s="28" t="str">
        <f>IF($C$4="Attiecināmās izmaksas",IF('6a+c+n'!$Q18="A",'6a+c+n'!C18,0),0)</f>
        <v>Koka lata 25x50mm</v>
      </c>
      <c r="D18" s="28" t="str">
        <f>IF($C$4="Attiecināmās izmaksas",IF('6a+c+n'!$Q18="A",'6a+c+n'!D18,0),0)</f>
        <v>tm</v>
      </c>
      <c r="E18" s="59"/>
      <c r="F18" s="81"/>
      <c r="G18" s="28">
        <f>IF($C$4="Attiecināmās izmaksas",IF('6a+c+n'!$Q18="A",'6a+c+n'!G18,0),0)</f>
        <v>0</v>
      </c>
      <c r="H18" s="28">
        <f>IF($C$4="Attiecināmās izmaksas",IF('6a+c+n'!$Q18="A",'6a+c+n'!H18,0),0)</f>
        <v>0</v>
      </c>
      <c r="I18" s="28"/>
      <c r="J18" s="28"/>
      <c r="K18" s="59">
        <f>IF($C$4="Attiecināmās izmaksas",IF('6a+c+n'!$Q18="A",'6a+c+n'!K18,0),0)</f>
        <v>0</v>
      </c>
      <c r="L18" s="81">
        <f>IF($C$4="Attiecināmās izmaksas",IF('6a+c+n'!$Q18="A",'6a+c+n'!L18,0),0)</f>
        <v>0</v>
      </c>
      <c r="M18" s="28">
        <f>IF($C$4="Attiecināmās izmaksas",IF('6a+c+n'!$Q18="A",'6a+c+n'!M18,0),0)</f>
        <v>0</v>
      </c>
      <c r="N18" s="28">
        <f>IF($C$4="Attiecināmās izmaksas",IF('6a+c+n'!$Q18="A",'6a+c+n'!N18,0),0)</f>
        <v>0</v>
      </c>
      <c r="O18" s="28">
        <f>IF($C$4="Attiecināmās izmaksas",IF('6a+c+n'!$Q18="A",'6a+c+n'!O18,0),0)</f>
        <v>0</v>
      </c>
      <c r="P18" s="59">
        <f>IF($C$4="Attiecināmās izmaksas",IF('6a+c+n'!$Q18="A",'6a+c+n'!P18,0),0)</f>
        <v>0</v>
      </c>
    </row>
    <row r="19" spans="1:16">
      <c r="A19" s="64">
        <f>IF(P19=0,0,IF(COUNTBLANK(P19)=1,0,COUNTA($P$14:P19)))</f>
        <v>0</v>
      </c>
      <c r="B19" s="28">
        <f>IF($C$4="Attiecināmās izmaksas",IF('6a+c+n'!$Q19="A",'6a+c+n'!B19,0),0)</f>
        <v>0</v>
      </c>
      <c r="C19" s="28">
        <f>IF($C$4="Attiecināmās izmaksas",IF('6a+c+n'!$Q19="A",'6a+c+n'!C19,0),0)</f>
        <v>0</v>
      </c>
      <c r="D19" s="28">
        <f>IF($C$4="Attiecināmās izmaksas",IF('6a+c+n'!$Q19="A",'6a+c+n'!D19,0),0)</f>
        <v>0</v>
      </c>
      <c r="E19" s="59"/>
      <c r="F19" s="81"/>
      <c r="G19" s="28">
        <f>IF($C$4="Attiecināmās izmaksas",IF('6a+c+n'!$Q19="A",'6a+c+n'!G19,0),0)</f>
        <v>0</v>
      </c>
      <c r="H19" s="28">
        <f>IF($C$4="Attiecināmās izmaksas",IF('6a+c+n'!$Q19="A",'6a+c+n'!H19,0),0)</f>
        <v>0</v>
      </c>
      <c r="I19" s="28"/>
      <c r="J19" s="28"/>
      <c r="K19" s="59">
        <f>IF($C$4="Attiecināmās izmaksas",IF('6a+c+n'!$Q19="A",'6a+c+n'!K19,0),0)</f>
        <v>0</v>
      </c>
      <c r="L19" s="81">
        <f>IF($C$4="Attiecināmās izmaksas",IF('6a+c+n'!$Q19="A",'6a+c+n'!L19,0),0)</f>
        <v>0</v>
      </c>
      <c r="M19" s="28">
        <f>IF($C$4="Attiecināmās izmaksas",IF('6a+c+n'!$Q19="A",'6a+c+n'!M19,0),0)</f>
        <v>0</v>
      </c>
      <c r="N19" s="28">
        <f>IF($C$4="Attiecināmās izmaksas",IF('6a+c+n'!$Q19="A",'6a+c+n'!N19,0),0)</f>
        <v>0</v>
      </c>
      <c r="O19" s="28">
        <f>IF($C$4="Attiecināmās izmaksas",IF('6a+c+n'!$Q19="A",'6a+c+n'!O19,0),0)</f>
        <v>0</v>
      </c>
      <c r="P19" s="59">
        <f>IF($C$4="Attiecināmās izmaksas",IF('6a+c+n'!$Q19="A",'6a+c+n'!P19,0),0)</f>
        <v>0</v>
      </c>
    </row>
    <row r="20" spans="1:16">
      <c r="A20" s="64">
        <f>IF(P20=0,0,IF(COUNTBLANK(P20)=1,0,COUNTA($P$14:P20)))</f>
        <v>0</v>
      </c>
      <c r="B20" s="28">
        <f>IF($C$4="Attiecināmās izmaksas",IF('6a+c+n'!$Q20="A",'6a+c+n'!B20,0),0)</f>
        <v>0</v>
      </c>
      <c r="C20" s="28">
        <f>IF($C$4="Attiecināmās izmaksas",IF('6a+c+n'!$Q20="A",'6a+c+n'!C20,0),0)</f>
        <v>0</v>
      </c>
      <c r="D20" s="28">
        <f>IF($C$4="Attiecināmās izmaksas",IF('6a+c+n'!$Q20="A",'6a+c+n'!D20,0),0)</f>
        <v>0</v>
      </c>
      <c r="E20" s="59"/>
      <c r="F20" s="81"/>
      <c r="G20" s="28">
        <f>IF($C$4="Attiecināmās izmaksas",IF('6a+c+n'!$Q20="A",'6a+c+n'!G20,0),0)</f>
        <v>0</v>
      </c>
      <c r="H20" s="28">
        <f>IF($C$4="Attiecināmās izmaksas",IF('6a+c+n'!$Q20="A",'6a+c+n'!H20,0),0)</f>
        <v>0</v>
      </c>
      <c r="I20" s="28"/>
      <c r="J20" s="28"/>
      <c r="K20" s="59">
        <f>IF($C$4="Attiecināmās izmaksas",IF('6a+c+n'!$Q20="A",'6a+c+n'!K20,0),0)</f>
        <v>0</v>
      </c>
      <c r="L20" s="81">
        <f>IF($C$4="Attiecināmās izmaksas",IF('6a+c+n'!$Q20="A",'6a+c+n'!L20,0),0)</f>
        <v>0</v>
      </c>
      <c r="M20" s="28">
        <f>IF($C$4="Attiecināmās izmaksas",IF('6a+c+n'!$Q20="A",'6a+c+n'!M20,0),0)</f>
        <v>0</v>
      </c>
      <c r="N20" s="28">
        <f>IF($C$4="Attiecināmās izmaksas",IF('6a+c+n'!$Q20="A",'6a+c+n'!N20,0),0)</f>
        <v>0</v>
      </c>
      <c r="O20" s="28">
        <f>IF($C$4="Attiecināmās izmaksas",IF('6a+c+n'!$Q20="A",'6a+c+n'!O20,0),0)</f>
        <v>0</v>
      </c>
      <c r="P20" s="59">
        <f>IF($C$4="Attiecināmās izmaksas",IF('6a+c+n'!$Q20="A",'6a+c+n'!P20,0),0)</f>
        <v>0</v>
      </c>
    </row>
    <row r="21" spans="1:16" ht="22.5">
      <c r="A21" s="64">
        <f>IF(P21=0,0,IF(COUNTBLANK(P21)=1,0,COUNTA($P$14:P21)))</f>
        <v>0</v>
      </c>
      <c r="B21" s="28" t="str">
        <f>IF($C$4="Attiecināmās izmaksas",IF('6a+c+n'!$Q21="A",'6a+c+n'!B21,0),0)</f>
        <v>09-00000</v>
      </c>
      <c r="C21" s="28" t="str">
        <f>IF($C$4="Attiecināmās izmaksas",IF('6a+c+n'!$Q21="A",'6a+c+n'!C21,0),0)</f>
        <v>Lietus tekņu un noteku uzstādīšana t.sk. stiprinājumi.</v>
      </c>
      <c r="D21" s="28" t="str">
        <f>IF($C$4="Attiecināmās izmaksas",IF('6a+c+n'!$Q21="A",'6a+c+n'!D21,0),0)</f>
        <v>kompl</v>
      </c>
      <c r="E21" s="59"/>
      <c r="F21" s="81"/>
      <c r="G21" s="28">
        <f>IF($C$4="Attiecināmās izmaksas",IF('6a+c+n'!$Q21="A",'6a+c+n'!G21,0),0)</f>
        <v>0</v>
      </c>
      <c r="H21" s="28">
        <f>IF($C$4="Attiecināmās izmaksas",IF('6a+c+n'!$Q21="A",'6a+c+n'!H21,0),0)</f>
        <v>0</v>
      </c>
      <c r="I21" s="28"/>
      <c r="J21" s="28"/>
      <c r="K21" s="59">
        <f>IF($C$4="Attiecināmās izmaksas",IF('6a+c+n'!$Q21="A",'6a+c+n'!K21,0),0)</f>
        <v>0</v>
      </c>
      <c r="L21" s="81">
        <f>IF($C$4="Attiecināmās izmaksas",IF('6a+c+n'!$Q21="A",'6a+c+n'!L21,0),0)</f>
        <v>0</v>
      </c>
      <c r="M21" s="28">
        <f>IF($C$4="Attiecināmās izmaksas",IF('6a+c+n'!$Q21="A",'6a+c+n'!M21,0),0)</f>
        <v>0</v>
      </c>
      <c r="N21" s="28">
        <f>IF($C$4="Attiecināmās izmaksas",IF('6a+c+n'!$Q21="A",'6a+c+n'!N21,0),0)</f>
        <v>0</v>
      </c>
      <c r="O21" s="28">
        <f>IF($C$4="Attiecināmās izmaksas",IF('6a+c+n'!$Q21="A",'6a+c+n'!O21,0),0)</f>
        <v>0</v>
      </c>
      <c r="P21" s="59">
        <f>IF($C$4="Attiecināmās izmaksas",IF('6a+c+n'!$Q21="A",'6a+c+n'!P21,0),0)</f>
        <v>0</v>
      </c>
    </row>
    <row r="22" spans="1:16">
      <c r="A22" s="64">
        <f>IF(P22=0,0,IF(COUNTBLANK(P22)=1,0,COUNTA($P$14:P22)))</f>
        <v>0</v>
      </c>
      <c r="B22" s="28">
        <f>IF($C$4="Attiecināmās izmaksas",IF('6a+c+n'!$Q22="A",'6a+c+n'!B22,0),0)</f>
        <v>0</v>
      </c>
      <c r="C22" s="28">
        <f>IF($C$4="Attiecināmās izmaksas",IF('6a+c+n'!$Q22="A",'6a+c+n'!C22,0),0)</f>
        <v>0</v>
      </c>
      <c r="D22" s="28">
        <f>IF($C$4="Attiecināmās izmaksas",IF('6a+c+n'!$Q22="A",'6a+c+n'!D22,0),0)</f>
        <v>0</v>
      </c>
      <c r="E22" s="59"/>
      <c r="F22" s="81"/>
      <c r="G22" s="28">
        <f>IF($C$4="Attiecināmās izmaksas",IF('6a+c+n'!$Q22="A",'6a+c+n'!G22,0),0)</f>
        <v>0</v>
      </c>
      <c r="H22" s="28">
        <f>IF($C$4="Attiecināmās izmaksas",IF('6a+c+n'!$Q22="A",'6a+c+n'!H22,0),0)</f>
        <v>0</v>
      </c>
      <c r="I22" s="28"/>
      <c r="J22" s="28"/>
      <c r="K22" s="59">
        <f>IF($C$4="Attiecināmās izmaksas",IF('6a+c+n'!$Q22="A",'6a+c+n'!K22,0),0)</f>
        <v>0</v>
      </c>
      <c r="L22" s="81">
        <f>IF($C$4="Attiecināmās izmaksas",IF('6a+c+n'!$Q22="A",'6a+c+n'!L22,0),0)</f>
        <v>0</v>
      </c>
      <c r="M22" s="28">
        <f>IF($C$4="Attiecināmās izmaksas",IF('6a+c+n'!$Q22="A",'6a+c+n'!M22,0),0)</f>
        <v>0</v>
      </c>
      <c r="N22" s="28">
        <f>IF($C$4="Attiecināmās izmaksas",IF('6a+c+n'!$Q22="A",'6a+c+n'!N22,0),0)</f>
        <v>0</v>
      </c>
      <c r="O22" s="28">
        <f>IF($C$4="Attiecināmās izmaksas",IF('6a+c+n'!$Q22="A",'6a+c+n'!O22,0),0)</f>
        <v>0</v>
      </c>
      <c r="P22" s="59">
        <f>IF($C$4="Attiecināmās izmaksas",IF('6a+c+n'!$Q22="A",'6a+c+n'!P22,0),0)</f>
        <v>0</v>
      </c>
    </row>
    <row r="23" spans="1:16" ht="22.5">
      <c r="A23" s="64">
        <f>IF(P23=0,0,IF(COUNTBLANK(P23)=1,0,COUNTA($P$14:P23)))</f>
        <v>0</v>
      </c>
      <c r="B23" s="28" t="str">
        <f>IF($C$4="Attiecināmās izmaksas",IF('6a+c+n'!$Q23="A",'6a+c+n'!B23,0),0)</f>
        <v>09-00000</v>
      </c>
      <c r="C23" s="28" t="str">
        <f>IF($C$4="Attiecināmās izmaksas",IF('6a+c+n'!$Q23="A",'6a+c+n'!C23,0),0)</f>
        <v>Ventilācijas šahtu apsekošana un tīrīšana.</v>
      </c>
      <c r="D23" s="28" t="str">
        <f>IF($C$4="Attiecināmās izmaksas",IF('6a+c+n'!$Q23="A",'6a+c+n'!D23,0),0)</f>
        <v>kompl</v>
      </c>
      <c r="E23" s="59"/>
      <c r="F23" s="81"/>
      <c r="G23" s="28">
        <f>IF($C$4="Attiecināmās izmaksas",IF('6a+c+n'!$Q23="A",'6a+c+n'!G23,0),0)</f>
        <v>0</v>
      </c>
      <c r="H23" s="28">
        <f>IF($C$4="Attiecināmās izmaksas",IF('6a+c+n'!$Q23="A",'6a+c+n'!H23,0),0)</f>
        <v>0</v>
      </c>
      <c r="I23" s="28"/>
      <c r="J23" s="28"/>
      <c r="K23" s="59">
        <f>IF($C$4="Attiecināmās izmaksas",IF('6a+c+n'!$Q23="A",'6a+c+n'!K23,0),0)</f>
        <v>0</v>
      </c>
      <c r="L23" s="81">
        <f>IF($C$4="Attiecināmās izmaksas",IF('6a+c+n'!$Q23="A",'6a+c+n'!L23,0),0)</f>
        <v>0</v>
      </c>
      <c r="M23" s="28">
        <f>IF($C$4="Attiecināmās izmaksas",IF('6a+c+n'!$Q23="A",'6a+c+n'!M23,0),0)</f>
        <v>0</v>
      </c>
      <c r="N23" s="28">
        <f>IF($C$4="Attiecināmās izmaksas",IF('6a+c+n'!$Q23="A",'6a+c+n'!N23,0),0)</f>
        <v>0</v>
      </c>
      <c r="O23" s="28">
        <f>IF($C$4="Attiecināmās izmaksas",IF('6a+c+n'!$Q23="A",'6a+c+n'!O23,0),0)</f>
        <v>0</v>
      </c>
      <c r="P23" s="59">
        <f>IF($C$4="Attiecināmās izmaksas",IF('6a+c+n'!$Q23="A",'6a+c+n'!P23,0),0)</f>
        <v>0</v>
      </c>
    </row>
    <row r="24" spans="1:16">
      <c r="A24" s="64">
        <f>IF(P24=0,0,IF(COUNTBLANK(P24)=1,0,COUNTA($P$14:P24)))</f>
        <v>0</v>
      </c>
      <c r="B24" s="28">
        <f>IF($C$4="Attiecināmās izmaksas",IF('6a+c+n'!$Q24="A",'6a+c+n'!B24,0),0)</f>
        <v>0</v>
      </c>
      <c r="C24" s="28">
        <f>IF($C$4="Attiecināmās izmaksas",IF('6a+c+n'!$Q24="A",'6a+c+n'!C24,0),0)</f>
        <v>0</v>
      </c>
      <c r="D24" s="28">
        <f>IF($C$4="Attiecināmās izmaksas",IF('6a+c+n'!$Q24="A",'6a+c+n'!D24,0),0)</f>
        <v>0</v>
      </c>
      <c r="E24" s="59"/>
      <c r="F24" s="81"/>
      <c r="G24" s="28">
        <f>IF($C$4="Attiecināmās izmaksas",IF('6a+c+n'!$Q24="A",'6a+c+n'!G24,0),0)</f>
        <v>0</v>
      </c>
      <c r="H24" s="28">
        <f>IF($C$4="Attiecināmās izmaksas",IF('6a+c+n'!$Q24="A",'6a+c+n'!H24,0),0)</f>
        <v>0</v>
      </c>
      <c r="I24" s="28"/>
      <c r="J24" s="28"/>
      <c r="K24" s="59">
        <f>IF($C$4="Attiecināmās izmaksas",IF('6a+c+n'!$Q24="A",'6a+c+n'!K24,0),0)</f>
        <v>0</v>
      </c>
      <c r="L24" s="81">
        <f>IF($C$4="Attiecināmās izmaksas",IF('6a+c+n'!$Q24="A",'6a+c+n'!L24,0),0)</f>
        <v>0</v>
      </c>
      <c r="M24" s="28">
        <f>IF($C$4="Attiecināmās izmaksas",IF('6a+c+n'!$Q24="A",'6a+c+n'!M24,0),0)</f>
        <v>0</v>
      </c>
      <c r="N24" s="28">
        <f>IF($C$4="Attiecināmās izmaksas",IF('6a+c+n'!$Q24="A",'6a+c+n'!N24,0),0)</f>
        <v>0</v>
      </c>
      <c r="O24" s="28">
        <f>IF($C$4="Attiecināmās izmaksas",IF('6a+c+n'!$Q24="A",'6a+c+n'!O24,0),0)</f>
        <v>0</v>
      </c>
      <c r="P24" s="59">
        <f>IF($C$4="Attiecināmās izmaksas",IF('6a+c+n'!$Q24="A",'6a+c+n'!P24,0),0)</f>
        <v>0</v>
      </c>
    </row>
    <row r="25" spans="1:16" ht="22.5">
      <c r="A25" s="64">
        <f>IF(P25=0,0,IF(COUNTBLANK(P25)=1,0,COUNTA($P$14:P25)))</f>
        <v>0</v>
      </c>
      <c r="B25" s="28" t="str">
        <f>IF($C$4="Attiecināmās izmaksas",IF('6a+c+n'!$Q25="A",'6a+c+n'!B25,0),0)</f>
        <v>09-00000</v>
      </c>
      <c r="C25" s="28" t="str">
        <f>IF($C$4="Attiecināmās izmaksas",IF('6a+c+n'!$Q25="A",'6a+c+n'!C25,0),0)</f>
        <v>Skārda lāsenis zem notekām</v>
      </c>
      <c r="D25" s="28" t="str">
        <f>IF($C$4="Attiecināmās izmaksas",IF('6a+c+n'!$Q25="A",'6a+c+n'!D25,0),0)</f>
        <v>tm</v>
      </c>
      <c r="E25" s="59"/>
      <c r="F25" s="81"/>
      <c r="G25" s="28">
        <f>IF($C$4="Attiecināmās izmaksas",IF('6a+c+n'!$Q25="A",'6a+c+n'!G25,0),0)</f>
        <v>0</v>
      </c>
      <c r="H25" s="28">
        <f>IF($C$4="Attiecināmās izmaksas",IF('6a+c+n'!$Q25="A",'6a+c+n'!H25,0),0)</f>
        <v>0</v>
      </c>
      <c r="I25" s="28"/>
      <c r="J25" s="28"/>
      <c r="K25" s="59">
        <f>IF($C$4="Attiecināmās izmaksas",IF('6a+c+n'!$Q25="A",'6a+c+n'!K25,0),0)</f>
        <v>0</v>
      </c>
      <c r="L25" s="81">
        <f>IF($C$4="Attiecināmās izmaksas",IF('6a+c+n'!$Q25="A",'6a+c+n'!L25,0),0)</f>
        <v>0</v>
      </c>
      <c r="M25" s="28">
        <f>IF($C$4="Attiecināmās izmaksas",IF('6a+c+n'!$Q25="A",'6a+c+n'!M25,0),0)</f>
        <v>0</v>
      </c>
      <c r="N25" s="28">
        <f>IF($C$4="Attiecināmās izmaksas",IF('6a+c+n'!$Q25="A",'6a+c+n'!N25,0),0)</f>
        <v>0</v>
      </c>
      <c r="O25" s="28">
        <f>IF($C$4="Attiecināmās izmaksas",IF('6a+c+n'!$Q25="A",'6a+c+n'!O25,0),0)</f>
        <v>0</v>
      </c>
      <c r="P25" s="59">
        <f>IF($C$4="Attiecināmās izmaksas",IF('6a+c+n'!$Q25="A",'6a+c+n'!P25,0),0)</f>
        <v>0</v>
      </c>
    </row>
    <row r="26" spans="1:16">
      <c r="A26" s="64">
        <f>IF(P26=0,0,IF(COUNTBLANK(P26)=1,0,COUNTA($P$14:P26)))</f>
        <v>0</v>
      </c>
      <c r="B26" s="28">
        <f>IF($C$4="Attiecināmās izmaksas",IF('6a+c+n'!$Q26="A",'6a+c+n'!B26,0),0)</f>
        <v>0</v>
      </c>
      <c r="C26" s="28">
        <f>IF($C$4="Attiecināmās izmaksas",IF('6a+c+n'!$Q26="A",'6a+c+n'!C26,0),0)</f>
        <v>0</v>
      </c>
      <c r="D26" s="28">
        <f>IF($C$4="Attiecināmās izmaksas",IF('6a+c+n'!$Q26="A",'6a+c+n'!D26,0),0)</f>
        <v>0</v>
      </c>
      <c r="E26" s="59"/>
      <c r="F26" s="81"/>
      <c r="G26" s="28">
        <f>IF($C$4="Attiecināmās izmaksas",IF('6a+c+n'!$Q26="A",'6a+c+n'!G26,0),0)</f>
        <v>0</v>
      </c>
      <c r="H26" s="28">
        <f>IF($C$4="Attiecināmās izmaksas",IF('6a+c+n'!$Q26="A",'6a+c+n'!H26,0),0)</f>
        <v>0</v>
      </c>
      <c r="I26" s="28"/>
      <c r="J26" s="28"/>
      <c r="K26" s="59">
        <f>IF($C$4="Attiecināmās izmaksas",IF('6a+c+n'!$Q26="A",'6a+c+n'!K26,0),0)</f>
        <v>0</v>
      </c>
      <c r="L26" s="81">
        <f>IF($C$4="Attiecināmās izmaksas",IF('6a+c+n'!$Q26="A",'6a+c+n'!L26,0),0)</f>
        <v>0</v>
      </c>
      <c r="M26" s="28">
        <f>IF($C$4="Attiecināmās izmaksas",IF('6a+c+n'!$Q26="A",'6a+c+n'!M26,0),0)</f>
        <v>0</v>
      </c>
      <c r="N26" s="28">
        <f>IF($C$4="Attiecināmās izmaksas",IF('6a+c+n'!$Q26="A",'6a+c+n'!N26,0),0)</f>
        <v>0</v>
      </c>
      <c r="O26" s="28">
        <f>IF($C$4="Attiecināmās izmaksas",IF('6a+c+n'!$Q26="A",'6a+c+n'!O26,0),0)</f>
        <v>0</v>
      </c>
      <c r="P26" s="59">
        <f>IF($C$4="Attiecināmās izmaksas",IF('6a+c+n'!$Q26="A",'6a+c+n'!P26,0),0)</f>
        <v>0</v>
      </c>
    </row>
    <row r="27" spans="1:16" ht="12" customHeight="1" thickBot="1">
      <c r="A27" s="325" t="s">
        <v>63</v>
      </c>
      <c r="B27" s="326"/>
      <c r="C27" s="326"/>
      <c r="D27" s="326"/>
      <c r="E27" s="326"/>
      <c r="F27" s="326"/>
      <c r="G27" s="326"/>
      <c r="H27" s="326"/>
      <c r="I27" s="326"/>
      <c r="J27" s="326"/>
      <c r="K27" s="327"/>
      <c r="L27" s="74">
        <f>SUM(L14:L26)</f>
        <v>0</v>
      </c>
      <c r="M27" s="75">
        <f>SUM(M14:M26)</f>
        <v>0</v>
      </c>
      <c r="N27" s="75">
        <f>SUM(N14:N26)</f>
        <v>0</v>
      </c>
      <c r="O27" s="75">
        <f>SUM(O14:O26)</f>
        <v>0</v>
      </c>
      <c r="P27" s="76">
        <f>SUM(P14:P26)</f>
        <v>0</v>
      </c>
    </row>
    <row r="28" spans="1:16">
      <c r="A28" s="20"/>
      <c r="B28" s="20"/>
      <c r="C28" s="20"/>
      <c r="D28" s="20"/>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 t="s">
        <v>14</v>
      </c>
      <c r="B30" s="20"/>
      <c r="C30" s="328">
        <f>'Kops n'!C35:H35</f>
        <v>0</v>
      </c>
      <c r="D30" s="328"/>
      <c r="E30" s="328"/>
      <c r="F30" s="328"/>
      <c r="G30" s="328"/>
      <c r="H30" s="328"/>
      <c r="I30" s="20"/>
      <c r="J30" s="20"/>
      <c r="K30" s="20"/>
      <c r="L30" s="20"/>
      <c r="M30" s="20"/>
      <c r="N30" s="20"/>
      <c r="O30" s="20"/>
      <c r="P30" s="20"/>
    </row>
    <row r="31" spans="1:16">
      <c r="A31" s="20"/>
      <c r="B31" s="20"/>
      <c r="C31" s="248" t="s">
        <v>15</v>
      </c>
      <c r="D31" s="248"/>
      <c r="E31" s="248"/>
      <c r="F31" s="248"/>
      <c r="G31" s="248"/>
      <c r="H31" s="248"/>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294" t="str">
        <f>'Kops n'!A38:D38</f>
        <v>Tāme sastādīta 202_. gada __. _______</v>
      </c>
      <c r="B33" s="295"/>
      <c r="C33" s="295"/>
      <c r="D33" s="295"/>
      <c r="E33" s="20"/>
      <c r="F33" s="20"/>
      <c r="G33" s="20"/>
      <c r="H33" s="20"/>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 t="s">
        <v>41</v>
      </c>
      <c r="B35" s="20"/>
      <c r="C35" s="328">
        <f>'Kops n'!C40:H40</f>
        <v>0</v>
      </c>
      <c r="D35" s="328"/>
      <c r="E35" s="328"/>
      <c r="F35" s="328"/>
      <c r="G35" s="328"/>
      <c r="H35" s="328"/>
      <c r="I35" s="20"/>
      <c r="J35" s="20"/>
      <c r="K35" s="20"/>
      <c r="L35" s="20"/>
      <c r="M35" s="20"/>
      <c r="N35" s="20"/>
      <c r="O35" s="20"/>
      <c r="P35" s="20"/>
    </row>
    <row r="36" spans="1:16">
      <c r="A36" s="20"/>
      <c r="B36" s="20"/>
      <c r="C36" s="248" t="s">
        <v>15</v>
      </c>
      <c r="D36" s="248"/>
      <c r="E36" s="248"/>
      <c r="F36" s="248"/>
      <c r="G36" s="248"/>
      <c r="H36" s="248"/>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03" t="s">
        <v>16</v>
      </c>
      <c r="B38" s="52"/>
      <c r="C38" s="115">
        <f>'Kops n'!C43</f>
        <v>0</v>
      </c>
      <c r="D38" s="52"/>
      <c r="E38" s="20"/>
      <c r="F38" s="20"/>
      <c r="G38" s="20"/>
      <c r="H38" s="20"/>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sheetData>
  <mergeCells count="23">
    <mergeCell ref="C36:H36"/>
    <mergeCell ref="L12:P12"/>
    <mergeCell ref="A27:K27"/>
    <mergeCell ref="C30:H30"/>
    <mergeCell ref="C31:H31"/>
    <mergeCell ref="A33:D33"/>
    <mergeCell ref="C35:H35"/>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7:K27">
    <cfRule type="containsText" dxfId="140" priority="3" operator="containsText" text="Tiešās izmaksas kopā, t. sk. darba devēja sociālais nodoklis __.__% ">
      <formula>NOT(ISERROR(SEARCH("Tiešās izmaksas kopā, t. sk. darba devēja sociālais nodoklis __.__% ",A27)))</formula>
    </cfRule>
  </conditionalFormatting>
  <conditionalFormatting sqref="A14:P26">
    <cfRule type="cellIs" dxfId="139" priority="1" operator="equal">
      <formula>0</formula>
    </cfRule>
  </conditionalFormatting>
  <conditionalFormatting sqref="C2:I2 D5:L8 N9:O9 L27:P27 C30:H30 C35:H35 C38">
    <cfRule type="cellIs" dxfId="138" priority="2" operator="equal">
      <formula>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BF5B0-D63A-435F-B6A5-3A6CECAF006A}">
  <sheetPr>
    <tabColor rgb="FF00B0F0"/>
  </sheetPr>
  <dimension ref="A1:P31"/>
  <sheetViews>
    <sheetView topLeftCell="A12" workbookViewId="0">
      <selection activeCell="O45" sqref="O45"/>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'6a+c+n'!D1</f>
        <v>6</v>
      </c>
      <c r="E1" s="26"/>
      <c r="F1" s="26"/>
      <c r="G1" s="26"/>
      <c r="H1" s="26"/>
      <c r="I1" s="26"/>
      <c r="J1" s="26"/>
      <c r="N1" s="30"/>
      <c r="O1" s="31"/>
      <c r="P1" s="32"/>
    </row>
    <row r="2" spans="1:16">
      <c r="A2" s="33"/>
      <c r="B2" s="33"/>
      <c r="C2" s="316" t="str">
        <f>'6a+c+n'!C2:I2</f>
        <v>Jumta darbi</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P19</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71" t="s">
        <v>61</v>
      </c>
    </row>
    <row r="14" spans="1:16">
      <c r="A14" s="63">
        <f>IF(P14=0,0,IF(COUNTBLANK(P14)=1,0,COUNTA($P$14:P14)))</f>
        <v>0</v>
      </c>
      <c r="B14" s="27">
        <f>IF($C$4="citu pasākumu izmaksas",IF('6a+c+n'!$Q14="C",'6a+c+n'!B14,0))</f>
        <v>0</v>
      </c>
      <c r="C14" s="27">
        <f>IF($C$4="citu pasākumu izmaksas",IF('6a+c+n'!$Q14="C",'6a+c+n'!C14,0))</f>
        <v>0</v>
      </c>
      <c r="D14" s="27">
        <f>IF($C$4="citu pasākumu izmaksas",IF('6a+c+n'!$Q14="C",'6a+c+n'!D14,0))</f>
        <v>0</v>
      </c>
      <c r="E14" s="162"/>
      <c r="F14" s="79"/>
      <c r="G14" s="27">
        <f>IF($C$4="citu pasākumu izmaksas",IF('6a+c+n'!$Q14="C",'6a+c+n'!G14,0))</f>
        <v>0</v>
      </c>
      <c r="H14" s="27">
        <f>IF($C$4="citu pasākumu izmaksas",IF('6a+c+n'!$Q14="C",'6a+c+n'!H14,0))</f>
        <v>0</v>
      </c>
      <c r="I14" s="27"/>
      <c r="J14" s="27"/>
      <c r="K14" s="162">
        <f>IF($C$4="citu pasākumu izmaksas",IF('6a+c+n'!$Q14="C",'6a+c+n'!K14,0))</f>
        <v>0</v>
      </c>
      <c r="L14" s="79">
        <f>IF($C$4="citu pasākumu izmaksas",IF('6a+c+n'!$Q14="C",'6a+c+n'!L14,0))</f>
        <v>0</v>
      </c>
      <c r="M14" s="27">
        <f>IF($C$4="citu pasākumu izmaksas",IF('6a+c+n'!$Q14="C",'6a+c+n'!M14,0))</f>
        <v>0</v>
      </c>
      <c r="N14" s="27">
        <f>IF($C$4="citu pasākumu izmaksas",IF('6a+c+n'!$Q14="C",'6a+c+n'!N14,0))</f>
        <v>0</v>
      </c>
      <c r="O14" s="27">
        <f>IF($C$4="citu pasākumu izmaksas",IF('6a+c+n'!$Q14="C",'6a+c+n'!O14,0))</f>
        <v>0</v>
      </c>
      <c r="P14" s="57">
        <f>IF($C$4="citu pasākumu izmaksas",IF('6a+c+n'!$Q14="C",'6a+c+n'!P14,0))</f>
        <v>0</v>
      </c>
    </row>
    <row r="15" spans="1:16" ht="33.75">
      <c r="A15" s="64">
        <f>IF(P15=0,0,IF(COUNTBLANK(P15)=1,0,COUNTA($P$14:P15)))</f>
        <v>0</v>
      </c>
      <c r="B15" s="28" t="str">
        <f>IF($C$4="citu pasākumu izmaksas",IF('6a+c+n'!$Q19="C",'6a+c+n'!B19,0))</f>
        <v>09-00000</v>
      </c>
      <c r="C15" s="28" t="str">
        <f>IF($C$4="citu pasākumu izmaksas",IF('6a+c+n'!$Q19="C",'6a+c+n'!C19,0))</f>
        <v>Jumta segums - Trapecveida lokšņu
profils Ruukki T20, cinkots 0,50 mm vai
ekvivalents</v>
      </c>
      <c r="D15" s="28" t="str">
        <f>IF($C$4="citu pasākumu izmaksas",IF('6a+c+n'!$Q19="C",'6a+c+n'!D19,0))</f>
        <v>m2</v>
      </c>
      <c r="E15" s="147"/>
      <c r="F15" s="81"/>
      <c r="G15" s="28">
        <f>IF($C$4="citu pasākumu izmaksas",IF('6a+c+n'!$Q19="C",'6a+c+n'!G19,0))</f>
        <v>0</v>
      </c>
      <c r="H15" s="28">
        <f>IF($C$4="citu pasākumu izmaksas",IF('6a+c+n'!$Q19="C",'6a+c+n'!H19,0))</f>
        <v>0</v>
      </c>
      <c r="I15" s="28"/>
      <c r="J15" s="28"/>
      <c r="K15" s="147">
        <f>IF($C$4="citu pasākumu izmaksas",IF('6a+c+n'!$Q19="C",'6a+c+n'!K19,0))</f>
        <v>0</v>
      </c>
      <c r="L15" s="81">
        <f>IF($C$4="citu pasākumu izmaksas",IF('6a+c+n'!$Q19="C",'6a+c+n'!L19,0))</f>
        <v>0</v>
      </c>
      <c r="M15" s="28">
        <f>IF($C$4="citu pasākumu izmaksas",IF('6a+c+n'!$Q19="C",'6a+c+n'!M19,0))</f>
        <v>0</v>
      </c>
      <c r="N15" s="28">
        <f>IF($C$4="citu pasākumu izmaksas",IF('6a+c+n'!$Q19="C",'6a+c+n'!N19,0))</f>
        <v>0</v>
      </c>
      <c r="O15" s="28">
        <f>IF($C$4="citu pasākumu izmaksas",IF('6a+c+n'!$Q19="C",'6a+c+n'!O19,0))</f>
        <v>0</v>
      </c>
      <c r="P15" s="59">
        <f>IF($C$4="citu pasākumu izmaksas",IF('6a+c+n'!$Q19="C",'6a+c+n'!P19,0))</f>
        <v>0</v>
      </c>
    </row>
    <row r="16" spans="1:16">
      <c r="A16" s="64">
        <f>IF(P16=0,0,IF(COUNTBLANK(P16)=1,0,COUNTA($P$14:P16)))</f>
        <v>0</v>
      </c>
      <c r="B16" s="28">
        <f>IF($C$4="citu pasākumu izmaksas",IF('6a+c+n'!$Q20="C",'6a+c+n'!B20,0))</f>
        <v>0</v>
      </c>
      <c r="C16" s="28">
        <f>IF($C$4="citu pasākumu izmaksas",IF('6a+c+n'!$Q20="C",'6a+c+n'!C20,0))</f>
        <v>0</v>
      </c>
      <c r="D16" s="28">
        <f>IF($C$4="citu pasākumu izmaksas",IF('6a+c+n'!$Q20="C",'6a+c+n'!D20,0))</f>
        <v>0</v>
      </c>
      <c r="E16" s="147"/>
      <c r="F16" s="81"/>
      <c r="G16" s="28">
        <f>IF($C$4="citu pasākumu izmaksas",IF('6a+c+n'!$Q20="C",'6a+c+n'!G20,0))</f>
        <v>0</v>
      </c>
      <c r="H16" s="28">
        <f>IF($C$4="citu pasākumu izmaksas",IF('6a+c+n'!$Q20="C",'6a+c+n'!H20,0))</f>
        <v>0</v>
      </c>
      <c r="I16" s="28"/>
      <c r="J16" s="28"/>
      <c r="K16" s="147">
        <f>IF($C$4="citu pasākumu izmaksas",IF('6a+c+n'!$Q20="C",'6a+c+n'!K20,0))</f>
        <v>0</v>
      </c>
      <c r="L16" s="81">
        <f>IF($C$4="citu pasākumu izmaksas",IF('6a+c+n'!$Q20="C",'6a+c+n'!L20,0))</f>
        <v>0</v>
      </c>
      <c r="M16" s="28">
        <f>IF($C$4="citu pasākumu izmaksas",IF('6a+c+n'!$Q20="C",'6a+c+n'!M20,0))</f>
        <v>0</v>
      </c>
      <c r="N16" s="28">
        <f>IF($C$4="citu pasākumu izmaksas",IF('6a+c+n'!$Q20="C",'6a+c+n'!N20,0))</f>
        <v>0</v>
      </c>
      <c r="O16" s="28">
        <f>IF($C$4="citu pasākumu izmaksas",IF('6a+c+n'!$Q20="C",'6a+c+n'!O20,0))</f>
        <v>0</v>
      </c>
      <c r="P16" s="59">
        <f>IF($C$4="citu pasākumu izmaksas",IF('6a+c+n'!$Q20="C",'6a+c+n'!P20,0))</f>
        <v>0</v>
      </c>
    </row>
    <row r="17" spans="1:16" ht="23.25" customHeight="1">
      <c r="A17" s="64">
        <f>IF(P17=0,0,IF(COUNTBLANK(P17)=1,0,COUNTA($P$14:P17)))</f>
        <v>0</v>
      </c>
      <c r="B17" s="28" t="str">
        <f>IF($C$4="citu pasākumu izmaksas",IF('6a+c+n'!$Q24="C",'6a+c+n'!B24,0))</f>
        <v>09-00000</v>
      </c>
      <c r="C17" s="28" t="str">
        <f>IF($C$4="citu pasākumu izmaksas",IF('6a+c+n'!$Q24="C",'6a+c+n'!C24,0))</f>
        <v>Jumta margas remotns, t.sk. gruntēšana, krāsošana ar pretkorozijas sastāvu.</v>
      </c>
      <c r="D17" s="28" t="str">
        <f>IF($C$4="citu pasākumu izmaksas",IF('6a+c+n'!$Q24="C",'6a+c+n'!D24,0))</f>
        <v>kompl</v>
      </c>
      <c r="E17" s="147"/>
      <c r="F17" s="81"/>
      <c r="G17" s="28">
        <f>IF($C$4="citu pasākumu izmaksas",IF('6a+c+n'!$Q24="C",'6a+c+n'!G24,0))</f>
        <v>0</v>
      </c>
      <c r="H17" s="28">
        <f>IF($C$4="citu pasākumu izmaksas",IF('6a+c+n'!$Q24="C",'6a+c+n'!H24,0))</f>
        <v>0</v>
      </c>
      <c r="I17" s="28"/>
      <c r="J17" s="28"/>
      <c r="K17" s="147">
        <f>IF($C$4="citu pasākumu izmaksas",IF('6a+c+n'!$Q24="C",'6a+c+n'!K24,0))</f>
        <v>0</v>
      </c>
      <c r="L17" s="81">
        <f>IF($C$4="citu pasākumu izmaksas",IF('6a+c+n'!$Q24="C",'6a+c+n'!L24,0))</f>
        <v>0</v>
      </c>
      <c r="M17" s="28">
        <f>IF($C$4="citu pasākumu izmaksas",IF('6a+c+n'!$Q24="C",'6a+c+n'!M24,0))</f>
        <v>0</v>
      </c>
      <c r="N17" s="28">
        <f>IF($C$4="citu pasākumu izmaksas",IF('6a+c+n'!$Q24="C",'6a+c+n'!N24,0))</f>
        <v>0</v>
      </c>
      <c r="O17" s="28">
        <f>IF($C$4="citu pasākumu izmaksas",IF('6a+c+n'!$Q24="C",'6a+c+n'!O24,0))</f>
        <v>0</v>
      </c>
      <c r="P17" s="59">
        <f>IF($C$4="citu pasākumu izmaksas",IF('6a+c+n'!$Q24="C",'6a+c+n'!P24,0))</f>
        <v>0</v>
      </c>
    </row>
    <row r="18" spans="1:16" ht="23.25" customHeight="1">
      <c r="A18" s="64">
        <f>IF(P18=0,0,IF(COUNTBLANK(P18)=1,0,COUNTA($P$14:P18)))</f>
        <v>0</v>
      </c>
      <c r="B18" s="28">
        <f>IF($C$4="citu pasākumu izmaksas",IF('6a+c+n'!$Q25="C",'6a+c+n'!B25,0))</f>
        <v>0</v>
      </c>
      <c r="C18" s="28">
        <f>IF($C$4="citu pasākumu izmaksas",IF('6a+c+n'!$Q25="C",'6a+c+n'!C25,0))</f>
        <v>0</v>
      </c>
      <c r="D18" s="28">
        <f>IF($C$4="citu pasākumu izmaksas",IF('6a+c+n'!$Q25="C",'6a+c+n'!D25,0))</f>
        <v>0</v>
      </c>
      <c r="E18" s="147"/>
      <c r="F18" s="81"/>
      <c r="G18" s="28">
        <f>IF($C$4="citu pasākumu izmaksas",IF('6a+c+n'!$Q25="C",'6a+c+n'!G25,0))</f>
        <v>0</v>
      </c>
      <c r="H18" s="28">
        <f>IF($C$4="citu pasākumu izmaksas",IF('6a+c+n'!$Q25="C",'6a+c+n'!H25,0))</f>
        <v>0</v>
      </c>
      <c r="I18" s="28"/>
      <c r="J18" s="28"/>
      <c r="K18" s="147">
        <f>IF($C$4="citu pasākumu izmaksas",IF('6a+c+n'!$Q25="C",'6a+c+n'!K25,0))</f>
        <v>0</v>
      </c>
      <c r="L18" s="81">
        <f>IF($C$4="citu pasākumu izmaksas",IF('6a+c+n'!$Q25="C",'6a+c+n'!L25,0))</f>
        <v>0</v>
      </c>
      <c r="M18" s="28">
        <f>IF($C$4="citu pasākumu izmaksas",IF('6a+c+n'!$Q25="C",'6a+c+n'!M25,0))</f>
        <v>0</v>
      </c>
      <c r="N18" s="28">
        <f>IF($C$4="citu pasākumu izmaksas",IF('6a+c+n'!$Q25="C",'6a+c+n'!N25,0))</f>
        <v>0</v>
      </c>
      <c r="O18" s="28">
        <f>IF($C$4="citu pasākumu izmaksas",IF('6a+c+n'!$Q25="C",'6a+c+n'!O25,0))</f>
        <v>0</v>
      </c>
      <c r="P18" s="59">
        <f>IF($C$4="citu pasākumu izmaksas",IF('6a+c+n'!$Q25="C",'6a+c+n'!P25,0))</f>
        <v>0</v>
      </c>
    </row>
    <row r="19" spans="1:16" ht="12" customHeight="1" thickBot="1">
      <c r="A19" s="325" t="s">
        <v>63</v>
      </c>
      <c r="B19" s="326"/>
      <c r="C19" s="326"/>
      <c r="D19" s="326"/>
      <c r="E19" s="326"/>
      <c r="F19" s="326"/>
      <c r="G19" s="326"/>
      <c r="H19" s="326"/>
      <c r="I19" s="326"/>
      <c r="J19" s="326"/>
      <c r="K19" s="327"/>
      <c r="L19" s="74">
        <f>SUM(L14:L18)</f>
        <v>0</v>
      </c>
      <c r="M19" s="75">
        <f>SUM(M14:M18)</f>
        <v>0</v>
      </c>
      <c r="N19" s="75">
        <f>SUM(N14:N18)</f>
        <v>0</v>
      </c>
      <c r="O19" s="75">
        <f>SUM(O14:O18)</f>
        <v>0</v>
      </c>
      <c r="P19" s="76">
        <f>SUM(P14:P18)</f>
        <v>0</v>
      </c>
    </row>
    <row r="20" spans="1:16">
      <c r="A20" s="20"/>
      <c r="B20" s="20"/>
      <c r="C20" s="20"/>
      <c r="D20" s="20"/>
      <c r="E20" s="20"/>
      <c r="F20" s="20"/>
      <c r="G20" s="20"/>
      <c r="H20" s="20"/>
      <c r="I20" s="20"/>
      <c r="J20" s="20"/>
      <c r="K20" s="20"/>
      <c r="L20" s="20"/>
      <c r="M20" s="20"/>
      <c r="N20" s="20"/>
      <c r="O20" s="20"/>
      <c r="P20" s="20"/>
    </row>
    <row r="21" spans="1:16">
      <c r="A21" s="20"/>
      <c r="B21" s="20"/>
      <c r="C21" s="20"/>
      <c r="D21" s="20"/>
      <c r="E21" s="20"/>
      <c r="F21" s="20"/>
      <c r="G21" s="20"/>
      <c r="H21" s="20"/>
      <c r="I21" s="20"/>
      <c r="J21" s="20"/>
      <c r="K21" s="20"/>
      <c r="L21" s="20"/>
      <c r="M21" s="20"/>
      <c r="N21" s="20"/>
      <c r="O21" s="20"/>
      <c r="P21" s="20"/>
    </row>
    <row r="22" spans="1:16">
      <c r="A22" s="1" t="s">
        <v>14</v>
      </c>
      <c r="B22" s="20"/>
      <c r="C22" s="328">
        <f>'Kops c'!C35:H35</f>
        <v>0</v>
      </c>
      <c r="D22" s="328"/>
      <c r="E22" s="328"/>
      <c r="F22" s="328"/>
      <c r="G22" s="328"/>
      <c r="H22" s="328"/>
      <c r="I22" s="20"/>
      <c r="J22" s="20"/>
      <c r="K22" s="20"/>
      <c r="L22" s="20"/>
      <c r="M22" s="20"/>
      <c r="N22" s="20"/>
      <c r="O22" s="20"/>
      <c r="P22" s="20"/>
    </row>
    <row r="23" spans="1:16">
      <c r="A23" s="20"/>
      <c r="B23" s="20"/>
      <c r="C23" s="248" t="s">
        <v>15</v>
      </c>
      <c r="D23" s="248"/>
      <c r="E23" s="248"/>
      <c r="F23" s="248"/>
      <c r="G23" s="248"/>
      <c r="H23" s="248"/>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294" t="str">
        <f>'Kops n'!A38:D38</f>
        <v>Tāme sastādīta 202_. gada __. _______</v>
      </c>
      <c r="B25" s="295"/>
      <c r="C25" s="295"/>
      <c r="D25" s="295"/>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41</v>
      </c>
      <c r="B27" s="20"/>
      <c r="C27" s="328">
        <f>'Kops c'!C40:H40</f>
        <v>0</v>
      </c>
      <c r="D27" s="328"/>
      <c r="E27" s="328"/>
      <c r="F27" s="328"/>
      <c r="G27" s="328"/>
      <c r="H27" s="328"/>
      <c r="I27" s="20"/>
      <c r="J27" s="20"/>
      <c r="K27" s="20"/>
      <c r="L27" s="20"/>
      <c r="M27" s="20"/>
      <c r="N27" s="20"/>
      <c r="O27" s="20"/>
      <c r="P27" s="20"/>
    </row>
    <row r="28" spans="1:16">
      <c r="A28" s="20"/>
      <c r="B28" s="20"/>
      <c r="C28" s="248" t="s">
        <v>15</v>
      </c>
      <c r="D28" s="248"/>
      <c r="E28" s="248"/>
      <c r="F28" s="248"/>
      <c r="G28" s="248"/>
      <c r="H28" s="248"/>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03" t="s">
        <v>16</v>
      </c>
      <c r="B30" s="52"/>
      <c r="C30" s="115">
        <f>'Kops c'!C43</f>
        <v>0</v>
      </c>
      <c r="D30" s="52"/>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sheetData>
  <mergeCells count="23">
    <mergeCell ref="C28:H28"/>
    <mergeCell ref="L12:P12"/>
    <mergeCell ref="A19:K19"/>
    <mergeCell ref="C22:H22"/>
    <mergeCell ref="C23:H23"/>
    <mergeCell ref="A25:D25"/>
    <mergeCell ref="C27:H27"/>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19:K19">
    <cfRule type="containsText" dxfId="137" priority="3" operator="containsText" text="Tiešās izmaksas kopā, t. sk. darba devēja sociālais nodoklis __.__% ">
      <formula>NOT(ISERROR(SEARCH("Tiešās izmaksas kopā, t. sk. darba devēja sociālais nodoklis __.__% ",A19)))</formula>
    </cfRule>
  </conditionalFormatting>
  <conditionalFormatting sqref="A14:P18">
    <cfRule type="cellIs" dxfId="136" priority="1" operator="equal">
      <formula>0</formula>
    </cfRule>
  </conditionalFormatting>
  <conditionalFormatting sqref="C2:I2 D5:L8 N9:O9 L19:P19 C22:H22 C27:H27 C30">
    <cfRule type="cellIs" dxfId="135" priority="2" operator="equal">
      <formula>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EA701-52E5-45AC-A920-CEA10BBE7395}">
  <sheetPr codeName="Sheet24">
    <tabColor rgb="FF00B0F0"/>
  </sheetPr>
  <dimension ref="A1:P27"/>
  <sheetViews>
    <sheetView workbookViewId="0">
      <selection activeCell="A23" sqref="A15:XFD2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'6a+c+n'!D1</f>
        <v>6</v>
      </c>
      <c r="E1" s="26"/>
      <c r="F1" s="26"/>
      <c r="G1" s="26"/>
      <c r="H1" s="26"/>
      <c r="I1" s="26"/>
      <c r="J1" s="26"/>
      <c r="N1" s="30"/>
      <c r="O1" s="31"/>
      <c r="P1" s="32"/>
    </row>
    <row r="2" spans="1:16">
      <c r="A2" s="33"/>
      <c r="B2" s="33"/>
      <c r="C2" s="316" t="str">
        <f>'6a+c+n'!C2:I2</f>
        <v>Jumta darbi</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P15</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ht="12" thickBot="1">
      <c r="A14" s="63">
        <f>IF(P14=0,0,IF(COUNTBLANK(P14)=1,0,COUNTA($P$14:P14)))</f>
        <v>0</v>
      </c>
      <c r="B14" s="27">
        <f>IF($C$4="Neattiecināmās izmaksas",IF('6a+c+n'!$Q14="N",'6a+c+n'!B14,0))</f>
        <v>0</v>
      </c>
      <c r="C14" s="27">
        <f>IF($C$4="Neattiecināmās izmaksas",IF('6a+c+n'!$Q14="N",'6a+c+n'!C14,0))</f>
        <v>0</v>
      </c>
      <c r="D14" s="27">
        <f>IF($C$4="Neattiecināmās izmaksas",IF('6a+c+n'!$Q14="N",'6a+c+n'!D14,0))</f>
        <v>0</v>
      </c>
      <c r="E14" s="57"/>
      <c r="F14" s="79"/>
      <c r="G14" s="27">
        <f>IF($C$4="Neattiecināmās izmaksas",IF('6a+c+n'!$Q14="N",'6a+c+n'!G14,0))</f>
        <v>0</v>
      </c>
      <c r="H14" s="27">
        <f>IF($C$4="Neattiecināmās izmaksas",IF('6a+c+n'!$Q14="N",'6a+c+n'!H14,0))</f>
        <v>0</v>
      </c>
      <c r="I14" s="27"/>
      <c r="J14" s="27"/>
      <c r="K14" s="57">
        <f>IF($C$4="Neattiecināmās izmaksas",IF('6a+c+n'!$Q14="N",'6a+c+n'!K14,0))</f>
        <v>0</v>
      </c>
      <c r="L14" s="108">
        <f>IF($C$4="Neattiecināmās izmaksas",IF('6a+c+n'!$Q14="N",'6a+c+n'!L14,0))</f>
        <v>0</v>
      </c>
      <c r="M14" s="27">
        <f>IF($C$4="Neattiecināmās izmaksas",IF('6a+c+n'!$Q14="N",'6a+c+n'!M14,0))</f>
        <v>0</v>
      </c>
      <c r="N14" s="27">
        <f>IF($C$4="Neattiecināmās izmaksas",IF('6a+c+n'!$Q14="N",'6a+c+n'!N14,0))</f>
        <v>0</v>
      </c>
      <c r="O14" s="27">
        <f>IF($C$4="Neattiecināmās izmaksas",IF('6a+c+n'!$Q14="N",'6a+c+n'!O14,0))</f>
        <v>0</v>
      </c>
      <c r="P14" s="57">
        <f>IF($C$4="Neattiecināmās izmaksas",IF('6a+c+n'!$Q14="N",'6a+c+n'!P14,0))</f>
        <v>0</v>
      </c>
    </row>
    <row r="15" spans="1:16" ht="12" customHeight="1" thickBot="1">
      <c r="A15" s="325" t="s">
        <v>63</v>
      </c>
      <c r="B15" s="326"/>
      <c r="C15" s="326"/>
      <c r="D15" s="326"/>
      <c r="E15" s="326"/>
      <c r="F15" s="326"/>
      <c r="G15" s="326"/>
      <c r="H15" s="326"/>
      <c r="I15" s="326"/>
      <c r="J15" s="326"/>
      <c r="K15" s="327"/>
      <c r="L15" s="110">
        <f>SUM(L14:L14)</f>
        <v>0</v>
      </c>
      <c r="M15" s="111">
        <f>SUM(M14:M14)</f>
        <v>0</v>
      </c>
      <c r="N15" s="111">
        <f>SUM(N14:N14)</f>
        <v>0</v>
      </c>
      <c r="O15" s="111">
        <f>SUM(O14:O14)</f>
        <v>0</v>
      </c>
      <c r="P15" s="112">
        <f>SUM(P14:P14)</f>
        <v>0</v>
      </c>
    </row>
    <row r="16" spans="1:16">
      <c r="A16" s="20"/>
      <c r="B16" s="20"/>
      <c r="C16" s="20"/>
      <c r="D16" s="20"/>
      <c r="E16" s="20"/>
      <c r="F16" s="20"/>
      <c r="G16" s="20"/>
      <c r="H16" s="20"/>
      <c r="I16" s="20"/>
      <c r="J16" s="20"/>
      <c r="K16" s="20"/>
      <c r="L16" s="20"/>
      <c r="M16" s="20"/>
      <c r="N16" s="20"/>
      <c r="O16" s="20"/>
      <c r="P16" s="20"/>
    </row>
    <row r="17" spans="1:16">
      <c r="A17" s="20"/>
      <c r="B17" s="20"/>
      <c r="C17" s="20"/>
      <c r="D17" s="20"/>
      <c r="E17" s="20"/>
      <c r="F17" s="20"/>
      <c r="G17" s="20"/>
      <c r="H17" s="20"/>
      <c r="I17" s="20"/>
      <c r="J17" s="20"/>
      <c r="K17" s="20"/>
      <c r="L17" s="20"/>
      <c r="M17" s="20"/>
      <c r="N17" s="20"/>
      <c r="O17" s="20"/>
      <c r="P17" s="20"/>
    </row>
    <row r="18" spans="1:16">
      <c r="A18" s="1" t="s">
        <v>14</v>
      </c>
      <c r="B18" s="20"/>
      <c r="C18" s="328">
        <f>'Kops n'!C35:H35</f>
        <v>0</v>
      </c>
      <c r="D18" s="328"/>
      <c r="E18" s="328"/>
      <c r="F18" s="328"/>
      <c r="G18" s="328"/>
      <c r="H18" s="328"/>
      <c r="I18" s="20"/>
      <c r="J18" s="20"/>
      <c r="K18" s="20"/>
      <c r="L18" s="20"/>
      <c r="M18" s="20"/>
      <c r="N18" s="20"/>
      <c r="O18" s="20"/>
      <c r="P18" s="20"/>
    </row>
    <row r="19" spans="1:16">
      <c r="A19" s="20"/>
      <c r="B19" s="20"/>
      <c r="C19" s="248" t="s">
        <v>15</v>
      </c>
      <c r="D19" s="248"/>
      <c r="E19" s="248"/>
      <c r="F19" s="248"/>
      <c r="G19" s="248"/>
      <c r="H19" s="248"/>
      <c r="I19" s="20"/>
      <c r="J19" s="20"/>
      <c r="K19" s="20"/>
      <c r="L19" s="20"/>
      <c r="M19" s="20"/>
      <c r="N19" s="20"/>
      <c r="O19" s="20"/>
      <c r="P19" s="20"/>
    </row>
    <row r="20" spans="1:16">
      <c r="A20" s="20"/>
      <c r="B20" s="20"/>
      <c r="C20" s="20"/>
      <c r="D20" s="20"/>
      <c r="E20" s="20"/>
      <c r="F20" s="20"/>
      <c r="G20" s="20"/>
      <c r="H20" s="20"/>
      <c r="I20" s="20"/>
      <c r="J20" s="20"/>
      <c r="K20" s="20"/>
      <c r="L20" s="20"/>
      <c r="M20" s="20"/>
      <c r="N20" s="20"/>
      <c r="O20" s="20"/>
      <c r="P20" s="20"/>
    </row>
    <row r="21" spans="1:16">
      <c r="A21" s="294" t="str">
        <f>'Kops n'!A38:D38</f>
        <v>Tāme sastādīta 202_. gada __. _______</v>
      </c>
      <c r="B21" s="295"/>
      <c r="C21" s="295"/>
      <c r="D21" s="295"/>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41</v>
      </c>
      <c r="B23" s="20"/>
      <c r="C23" s="328">
        <f>'Kops n'!C40:H40</f>
        <v>0</v>
      </c>
      <c r="D23" s="328"/>
      <c r="E23" s="328"/>
      <c r="F23" s="328"/>
      <c r="G23" s="328"/>
      <c r="H23" s="328"/>
      <c r="I23" s="20"/>
      <c r="J23" s="20"/>
      <c r="K23" s="20"/>
      <c r="L23" s="20"/>
      <c r="M23" s="20"/>
      <c r="N23" s="20"/>
      <c r="O23" s="20"/>
      <c r="P23" s="20"/>
    </row>
    <row r="24" spans="1:16">
      <c r="A24" s="20"/>
      <c r="B24" s="20"/>
      <c r="C24" s="248" t="s">
        <v>15</v>
      </c>
      <c r="D24" s="248"/>
      <c r="E24" s="248"/>
      <c r="F24" s="248"/>
      <c r="G24" s="248"/>
      <c r="H24" s="24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03" t="s">
        <v>16</v>
      </c>
      <c r="B26" s="52"/>
      <c r="C26" s="115">
        <f>'Kops n'!C43</f>
        <v>0</v>
      </c>
      <c r="D26" s="52"/>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sheetData>
  <mergeCells count="23">
    <mergeCell ref="C24:H24"/>
    <mergeCell ref="L12:P12"/>
    <mergeCell ref="A15:K15"/>
    <mergeCell ref="C18:H18"/>
    <mergeCell ref="C19:H19"/>
    <mergeCell ref="A21:D21"/>
    <mergeCell ref="C23:H2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5:K15">
    <cfRule type="containsText" dxfId="134" priority="3" operator="containsText" text="Tiešās izmaksas kopā, t. sk. darba devēja sociālais nodoklis __.__% ">
      <formula>NOT(ISERROR(SEARCH("Tiešās izmaksas kopā, t. sk. darba devēja sociālais nodoklis __.__% ",A15)))</formula>
    </cfRule>
  </conditionalFormatting>
  <conditionalFormatting sqref="A14:P14">
    <cfRule type="cellIs" dxfId="133" priority="1" operator="equal">
      <formula>0</formula>
    </cfRule>
  </conditionalFormatting>
  <conditionalFormatting sqref="C2:I2 D5:L8 N9:O9 L15:P15 C18:H18 C23:H23 C26">
    <cfRule type="cellIs" dxfId="132" priority="2" operator="equal">
      <formula>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DFDE-FC69-4706-83B9-7FB5298402FE}">
  <sheetPr codeName="Sheet25">
    <tabColor rgb="FF0070C0"/>
  </sheetPr>
  <dimension ref="A1:Q33"/>
  <sheetViews>
    <sheetView zoomScale="85" zoomScaleNormal="85" workbookViewId="0">
      <selection activeCell="I15" sqref="I15:J2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7</v>
      </c>
      <c r="E1" s="26"/>
      <c r="F1" s="26"/>
      <c r="G1" s="26"/>
      <c r="H1" s="26"/>
      <c r="I1" s="26"/>
      <c r="J1" s="26"/>
      <c r="N1" s="30"/>
      <c r="O1" s="31"/>
      <c r="P1" s="32"/>
    </row>
    <row r="2" spans="1:17">
      <c r="A2" s="33"/>
      <c r="B2" s="33"/>
      <c r="C2" s="316" t="s">
        <v>205</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200</v>
      </c>
      <c r="B9" s="319"/>
      <c r="C9" s="319"/>
      <c r="D9" s="319"/>
      <c r="E9" s="319"/>
      <c r="F9" s="319"/>
      <c r="G9" s="35"/>
      <c r="H9" s="35"/>
      <c r="I9" s="35"/>
      <c r="J9" s="320" t="s">
        <v>46</v>
      </c>
      <c r="K9" s="320"/>
      <c r="L9" s="320"/>
      <c r="M9" s="320"/>
      <c r="N9" s="321">
        <f>P21</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137</v>
      </c>
      <c r="D14" s="27"/>
      <c r="E14" s="57"/>
      <c r="F14" s="158"/>
      <c r="G14" s="90"/>
      <c r="H14" s="90">
        <f>F14*G14</f>
        <v>0</v>
      </c>
      <c r="I14" s="90"/>
      <c r="J14" s="90"/>
      <c r="K14" s="91">
        <f>SUM(H14:J14)</f>
        <v>0</v>
      </c>
      <c r="L14" s="89">
        <f>E14*F14</f>
        <v>0</v>
      </c>
      <c r="M14" s="90">
        <f>H14*E14</f>
        <v>0</v>
      </c>
      <c r="N14" s="90">
        <f>I14*E14</f>
        <v>0</v>
      </c>
      <c r="O14" s="90">
        <f>J14*E14</f>
        <v>0</v>
      </c>
      <c r="P14" s="106">
        <f>SUM(M14:O14)</f>
        <v>0</v>
      </c>
      <c r="Q14" s="70"/>
    </row>
    <row r="15" spans="1:17" ht="45">
      <c r="A15" s="40">
        <v>1</v>
      </c>
      <c r="B15" s="28" t="s">
        <v>141</v>
      </c>
      <c r="C15" s="148" t="s">
        <v>331</v>
      </c>
      <c r="D15" s="139" t="s">
        <v>332</v>
      </c>
      <c r="E15" s="240">
        <v>749.14400000000001</v>
      </c>
      <c r="F15" s="247"/>
      <c r="G15" s="140"/>
      <c r="H15" s="49">
        <f t="shared" ref="H15:H18" si="0">F15*G15</f>
        <v>0</v>
      </c>
      <c r="I15" s="49"/>
      <c r="J15" s="49"/>
      <c r="K15" s="107">
        <f t="shared" ref="K15:K18" si="1">SUM(H15:J15)</f>
        <v>0</v>
      </c>
      <c r="L15" s="51">
        <f t="shared" ref="L15:L18" si="2">E15*F15</f>
        <v>0</v>
      </c>
      <c r="M15" s="49">
        <f t="shared" ref="M15:M18" si="3">H15*E15</f>
        <v>0</v>
      </c>
      <c r="N15" s="49">
        <f t="shared" ref="N15:N18" si="4">I15*E15</f>
        <v>0</v>
      </c>
      <c r="O15" s="49">
        <f t="shared" ref="O15:O18" si="5">J15*E15</f>
        <v>0</v>
      </c>
      <c r="P15" s="107">
        <f t="shared" ref="P15:P18" si="6">SUM(M15:O15)</f>
        <v>0</v>
      </c>
      <c r="Q15" s="77" t="s">
        <v>48</v>
      </c>
    </row>
    <row r="16" spans="1:17" ht="33.75">
      <c r="A16" s="40">
        <v>2</v>
      </c>
      <c r="B16" s="28" t="s">
        <v>141</v>
      </c>
      <c r="C16" s="136" t="s">
        <v>138</v>
      </c>
      <c r="D16" s="135" t="s">
        <v>87</v>
      </c>
      <c r="E16" s="133">
        <v>294</v>
      </c>
      <c r="F16" s="138"/>
      <c r="G16" s="140"/>
      <c r="H16" s="49">
        <f t="shared" si="0"/>
        <v>0</v>
      </c>
      <c r="I16" s="49"/>
      <c r="J16" s="49"/>
      <c r="K16" s="107">
        <f t="shared" si="1"/>
        <v>0</v>
      </c>
      <c r="L16" s="51">
        <f t="shared" si="2"/>
        <v>0</v>
      </c>
      <c r="M16" s="49">
        <f t="shared" si="3"/>
        <v>0</v>
      </c>
      <c r="N16" s="49">
        <f t="shared" si="4"/>
        <v>0</v>
      </c>
      <c r="O16" s="49">
        <f t="shared" si="5"/>
        <v>0</v>
      </c>
      <c r="P16" s="107">
        <f t="shared" si="6"/>
        <v>0</v>
      </c>
      <c r="Q16" s="77" t="s">
        <v>48</v>
      </c>
    </row>
    <row r="17" spans="1:17" ht="45">
      <c r="A17" s="40">
        <v>3</v>
      </c>
      <c r="B17" s="28" t="s">
        <v>141</v>
      </c>
      <c r="C17" s="136" t="s">
        <v>139</v>
      </c>
      <c r="D17" s="135" t="s">
        <v>87</v>
      </c>
      <c r="E17" s="133">
        <v>38.5</v>
      </c>
      <c r="F17" s="138"/>
      <c r="G17" s="140"/>
      <c r="H17" s="49">
        <f t="shared" si="0"/>
        <v>0</v>
      </c>
      <c r="I17" s="49"/>
      <c r="J17" s="49"/>
      <c r="K17" s="107">
        <f t="shared" si="1"/>
        <v>0</v>
      </c>
      <c r="L17" s="51">
        <f t="shared" si="2"/>
        <v>0</v>
      </c>
      <c r="M17" s="49">
        <f t="shared" si="3"/>
        <v>0</v>
      </c>
      <c r="N17" s="49">
        <f t="shared" si="4"/>
        <v>0</v>
      </c>
      <c r="O17" s="49">
        <f t="shared" si="5"/>
        <v>0</v>
      </c>
      <c r="P17" s="107">
        <f t="shared" si="6"/>
        <v>0</v>
      </c>
      <c r="Q17" s="77" t="s">
        <v>48</v>
      </c>
    </row>
    <row r="18" spans="1:17" ht="67.5">
      <c r="A18" s="40">
        <v>4</v>
      </c>
      <c r="B18" s="28" t="s">
        <v>141</v>
      </c>
      <c r="C18" s="136" t="s">
        <v>140</v>
      </c>
      <c r="D18" s="135" t="s">
        <v>87</v>
      </c>
      <c r="E18" s="133">
        <v>42.35</v>
      </c>
      <c r="F18" s="138"/>
      <c r="G18" s="140"/>
      <c r="H18" s="49">
        <f t="shared" si="0"/>
        <v>0</v>
      </c>
      <c r="I18" s="49"/>
      <c r="J18" s="49"/>
      <c r="K18" s="107">
        <f t="shared" si="1"/>
        <v>0</v>
      </c>
      <c r="L18" s="51">
        <f t="shared" si="2"/>
        <v>0</v>
      </c>
      <c r="M18" s="49">
        <f t="shared" si="3"/>
        <v>0</v>
      </c>
      <c r="N18" s="49">
        <f t="shared" si="4"/>
        <v>0</v>
      </c>
      <c r="O18" s="49">
        <f t="shared" si="5"/>
        <v>0</v>
      </c>
      <c r="P18" s="107">
        <f t="shared" si="6"/>
        <v>0</v>
      </c>
      <c r="Q18" s="77" t="s">
        <v>55</v>
      </c>
    </row>
    <row r="19" spans="1:17" ht="22.5">
      <c r="A19" s="40">
        <v>5</v>
      </c>
      <c r="B19" s="28" t="s">
        <v>141</v>
      </c>
      <c r="C19" s="136" t="s">
        <v>267</v>
      </c>
      <c r="D19" s="132" t="s">
        <v>76</v>
      </c>
      <c r="E19" s="202">
        <v>125</v>
      </c>
      <c r="F19" s="163"/>
      <c r="G19" s="140"/>
      <c r="H19" s="49">
        <f t="shared" ref="H19:H20" si="7">F19*G19</f>
        <v>0</v>
      </c>
      <c r="I19" s="140"/>
      <c r="J19" s="140"/>
      <c r="K19" s="50">
        <f t="shared" ref="K19:K20" si="8">SUM(H19:J19)</f>
        <v>0</v>
      </c>
      <c r="L19" s="51">
        <f t="shared" ref="L19" si="9">E19*F19</f>
        <v>0</v>
      </c>
      <c r="M19" s="49">
        <f t="shared" ref="M19" si="10">H19*E19</f>
        <v>0</v>
      </c>
      <c r="N19" s="49">
        <f t="shared" ref="N19" si="11">I19*E19</f>
        <v>0</v>
      </c>
      <c r="O19" s="49">
        <f t="shared" ref="O19" si="12">J19*E19</f>
        <v>0</v>
      </c>
      <c r="P19" s="107">
        <f t="shared" ref="P19" si="13">SUM(M19:O19)</f>
        <v>0</v>
      </c>
      <c r="Q19" s="77" t="s">
        <v>55</v>
      </c>
    </row>
    <row r="20" spans="1:17" ht="23.25" thickBot="1">
      <c r="A20" s="183">
        <v>6</v>
      </c>
      <c r="B20" s="29" t="s">
        <v>141</v>
      </c>
      <c r="C20" s="174" t="s">
        <v>268</v>
      </c>
      <c r="D20" s="176" t="s">
        <v>76</v>
      </c>
      <c r="E20" s="203">
        <v>125</v>
      </c>
      <c r="F20" s="201"/>
      <c r="G20" s="194"/>
      <c r="H20" s="189">
        <f t="shared" si="7"/>
        <v>0</v>
      </c>
      <c r="I20" s="194"/>
      <c r="J20" s="194"/>
      <c r="K20" s="191">
        <f t="shared" si="8"/>
        <v>0</v>
      </c>
      <c r="L20" s="192">
        <f t="shared" ref="L20" si="14">E20*F20</f>
        <v>0</v>
      </c>
      <c r="M20" s="189">
        <f t="shared" ref="M20" si="15">H20*E20</f>
        <v>0</v>
      </c>
      <c r="N20" s="189">
        <f t="shared" ref="N20" si="16">I20*E20</f>
        <v>0</v>
      </c>
      <c r="O20" s="189">
        <f t="shared" ref="O20" si="17">J20*E20</f>
        <v>0</v>
      </c>
      <c r="P20" s="195">
        <f t="shared" ref="P20" si="18">SUM(M20:O20)</f>
        <v>0</v>
      </c>
      <c r="Q20" s="193" t="s">
        <v>55</v>
      </c>
    </row>
    <row r="21" spans="1:17" ht="12" customHeight="1" thickBot="1">
      <c r="A21" s="325" t="s">
        <v>63</v>
      </c>
      <c r="B21" s="326"/>
      <c r="C21" s="326"/>
      <c r="D21" s="326"/>
      <c r="E21" s="326"/>
      <c r="F21" s="326"/>
      <c r="G21" s="326"/>
      <c r="H21" s="326"/>
      <c r="I21" s="326"/>
      <c r="J21" s="326"/>
      <c r="K21" s="327"/>
      <c r="L21" s="74">
        <f>SUM(L14:L20)</f>
        <v>0</v>
      </c>
      <c r="M21" s="75">
        <f>SUM(M14:M20)</f>
        <v>0</v>
      </c>
      <c r="N21" s="75">
        <f>SUM(N14:N20)</f>
        <v>0</v>
      </c>
      <c r="O21" s="75">
        <f>SUM(O14:O20)</f>
        <v>0</v>
      </c>
      <c r="P21" s="76">
        <f>SUM(P14:P20)</f>
        <v>0</v>
      </c>
    </row>
    <row r="22" spans="1:17">
      <c r="A22" s="20"/>
      <c r="B22" s="20"/>
      <c r="C22" s="20"/>
      <c r="D22" s="20"/>
      <c r="E22" s="20"/>
      <c r="F22" s="20"/>
      <c r="G22" s="20"/>
      <c r="H22" s="20"/>
      <c r="I22" s="20"/>
      <c r="J22" s="20"/>
      <c r="K22" s="20"/>
      <c r="L22" s="20"/>
      <c r="M22" s="20"/>
      <c r="N22" s="20"/>
      <c r="O22" s="20"/>
      <c r="P22" s="20"/>
    </row>
    <row r="23" spans="1:17">
      <c r="A23" s="20"/>
      <c r="B23" s="20"/>
      <c r="C23" s="20"/>
      <c r="D23" s="20"/>
      <c r="E23" s="20"/>
      <c r="F23" s="20"/>
      <c r="G23" s="20"/>
      <c r="H23" s="20"/>
      <c r="I23" s="20"/>
      <c r="J23" s="20"/>
      <c r="K23" s="20"/>
      <c r="L23" s="20"/>
      <c r="M23" s="20"/>
      <c r="N23" s="20"/>
      <c r="O23" s="20"/>
      <c r="P23" s="20"/>
    </row>
    <row r="24" spans="1:17">
      <c r="A24" s="1" t="s">
        <v>14</v>
      </c>
      <c r="B24" s="20"/>
      <c r="C24" s="328">
        <f>'Kops n'!C35:H35</f>
        <v>0</v>
      </c>
      <c r="D24" s="328"/>
      <c r="E24" s="328"/>
      <c r="F24" s="328"/>
      <c r="G24" s="328"/>
      <c r="H24" s="328"/>
      <c r="I24" s="20"/>
      <c r="J24" s="20"/>
      <c r="K24" s="20"/>
      <c r="L24" s="20"/>
      <c r="M24" s="20"/>
      <c r="N24" s="20"/>
      <c r="O24" s="20"/>
      <c r="P24" s="20"/>
    </row>
    <row r="25" spans="1:17">
      <c r="A25" s="20"/>
      <c r="B25" s="20"/>
      <c r="C25" s="248" t="s">
        <v>15</v>
      </c>
      <c r="D25" s="248"/>
      <c r="E25" s="248"/>
      <c r="F25" s="248"/>
      <c r="G25" s="248"/>
      <c r="H25" s="248"/>
      <c r="I25" s="20"/>
      <c r="J25" s="20"/>
      <c r="K25" s="20"/>
      <c r="L25" s="20"/>
      <c r="M25" s="20"/>
      <c r="N25" s="20"/>
      <c r="O25" s="20"/>
      <c r="P25" s="20"/>
    </row>
    <row r="26" spans="1:17">
      <c r="A26" s="20"/>
      <c r="B26" s="20"/>
      <c r="C26" s="20"/>
      <c r="D26" s="20"/>
      <c r="E26" s="20"/>
      <c r="F26" s="20"/>
      <c r="G26" s="20"/>
      <c r="H26" s="20"/>
      <c r="I26" s="20"/>
      <c r="J26" s="20"/>
      <c r="K26" s="20"/>
      <c r="L26" s="20"/>
      <c r="M26" s="20"/>
      <c r="N26" s="20"/>
      <c r="O26" s="20"/>
      <c r="P26" s="20"/>
    </row>
    <row r="27" spans="1:17">
      <c r="A27" s="294" t="str">
        <f>'Kops n'!A38:D38</f>
        <v>Tāme sastādīta 202_. gada __. _______</v>
      </c>
      <c r="B27" s="295"/>
      <c r="C27" s="295"/>
      <c r="D27" s="295"/>
      <c r="E27" s="20"/>
      <c r="F27" s="20"/>
      <c r="G27" s="20"/>
      <c r="H27" s="20"/>
      <c r="I27" s="20"/>
      <c r="J27" s="20"/>
      <c r="K27" s="20"/>
      <c r="L27" s="20"/>
      <c r="M27" s="20"/>
      <c r="N27" s="20"/>
      <c r="O27" s="20"/>
      <c r="P27" s="20"/>
    </row>
    <row r="28" spans="1:17">
      <c r="A28" s="20"/>
      <c r="B28" s="20"/>
      <c r="C28" s="20"/>
      <c r="D28" s="20"/>
      <c r="E28" s="20"/>
      <c r="F28" s="20"/>
      <c r="G28" s="20"/>
      <c r="H28" s="20"/>
      <c r="I28" s="20"/>
      <c r="J28" s="20"/>
      <c r="K28" s="20"/>
      <c r="L28" s="20"/>
      <c r="M28" s="20"/>
      <c r="N28" s="20"/>
      <c r="O28" s="20"/>
      <c r="P28" s="20"/>
    </row>
    <row r="29" spans="1:17">
      <c r="A29" s="1" t="s">
        <v>41</v>
      </c>
      <c r="B29" s="20"/>
      <c r="C29" s="328">
        <f>'Kops n'!C40:H40</f>
        <v>0</v>
      </c>
      <c r="D29" s="328"/>
      <c r="E29" s="328"/>
      <c r="F29" s="328"/>
      <c r="G29" s="328"/>
      <c r="H29" s="328"/>
      <c r="I29" s="20"/>
      <c r="J29" s="20"/>
      <c r="K29" s="20"/>
      <c r="L29" s="20"/>
      <c r="M29" s="20"/>
      <c r="N29" s="20"/>
      <c r="O29" s="20"/>
      <c r="P29" s="20"/>
    </row>
    <row r="30" spans="1:17">
      <c r="A30" s="20"/>
      <c r="B30" s="20"/>
      <c r="C30" s="248" t="s">
        <v>15</v>
      </c>
      <c r="D30" s="248"/>
      <c r="E30" s="248"/>
      <c r="F30" s="248"/>
      <c r="G30" s="248"/>
      <c r="H30" s="248"/>
      <c r="I30" s="20"/>
      <c r="J30" s="20"/>
      <c r="K30" s="20"/>
      <c r="L30" s="20"/>
      <c r="M30" s="20"/>
      <c r="N30" s="20"/>
      <c r="O30" s="20"/>
      <c r="P30" s="20"/>
    </row>
    <row r="31" spans="1:17">
      <c r="A31" s="20"/>
      <c r="B31" s="20"/>
      <c r="C31" s="20"/>
      <c r="D31" s="20"/>
      <c r="E31" s="20"/>
      <c r="F31" s="20"/>
      <c r="G31" s="20"/>
      <c r="H31" s="20"/>
      <c r="I31" s="20"/>
      <c r="J31" s="20"/>
      <c r="K31" s="20"/>
      <c r="L31" s="20"/>
      <c r="M31" s="20"/>
      <c r="N31" s="20"/>
      <c r="O31" s="20"/>
      <c r="P31" s="20"/>
    </row>
    <row r="32" spans="1:17">
      <c r="A32" s="103" t="s">
        <v>16</v>
      </c>
      <c r="B32" s="52"/>
      <c r="C32" s="115">
        <f>'Kops n'!C43</f>
        <v>0</v>
      </c>
      <c r="D32" s="52"/>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sheetData>
  <mergeCells count="23">
    <mergeCell ref="C30:H30"/>
    <mergeCell ref="L12:P12"/>
    <mergeCell ref="A21:K21"/>
    <mergeCell ref="C24:H24"/>
    <mergeCell ref="C25:H25"/>
    <mergeCell ref="A27:D27"/>
    <mergeCell ref="C29:H29"/>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9:F9">
    <cfRule type="containsText" dxfId="129" priority="45"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0">
    <cfRule type="cellIs" dxfId="128" priority="1" operator="equal">
      <formula>0</formula>
    </cfRule>
  </conditionalFormatting>
  <conditionalFormatting sqref="A21:K21">
    <cfRule type="containsText" dxfId="127" priority="31" operator="containsText" text="Tiešās izmaksas kopā, t. sk. darba devēja sociālais nodoklis __.__% ">
      <formula>NOT(ISERROR(SEARCH("Tiešās izmaksas kopā, t. sk. darba devēja sociālais nodoklis __.__% ",A21)))</formula>
    </cfRule>
  </conditionalFormatting>
  <conditionalFormatting sqref="C24:H24">
    <cfRule type="cellIs" dxfId="126" priority="38" operator="equal">
      <formula>0</formula>
    </cfRule>
  </conditionalFormatting>
  <conditionalFormatting sqref="C29:H29">
    <cfRule type="cellIs" dxfId="125" priority="39" operator="equal">
      <formula>0</formula>
    </cfRule>
  </conditionalFormatting>
  <conditionalFormatting sqref="C2:I2">
    <cfRule type="cellIs" dxfId="124" priority="44" operator="equal">
      <formula>0</formula>
    </cfRule>
  </conditionalFormatting>
  <conditionalFormatting sqref="C4:I4">
    <cfRule type="cellIs" dxfId="123" priority="36" operator="equal">
      <formula>0</formula>
    </cfRule>
  </conditionalFormatting>
  <conditionalFormatting sqref="D1">
    <cfRule type="cellIs" dxfId="122" priority="33" operator="equal">
      <formula>0</formula>
    </cfRule>
  </conditionalFormatting>
  <conditionalFormatting sqref="D16:F18">
    <cfRule type="cellIs" dxfId="121" priority="2" operator="equal">
      <formula>0</formula>
    </cfRule>
  </conditionalFormatting>
  <conditionalFormatting sqref="D5:L8">
    <cfRule type="cellIs" dxfId="120" priority="34" operator="equal">
      <formula>0</formula>
    </cfRule>
  </conditionalFormatting>
  <conditionalFormatting sqref="H14:H20">
    <cfRule type="cellIs" dxfId="119" priority="5" operator="equal">
      <formula>0</formula>
    </cfRule>
  </conditionalFormatting>
  <conditionalFormatting sqref="I14:J20">
    <cfRule type="cellIs" dxfId="118" priority="6" operator="equal">
      <formula>0</formula>
    </cfRule>
  </conditionalFormatting>
  <conditionalFormatting sqref="K14:P20">
    <cfRule type="cellIs" dxfId="117" priority="4" operator="equal">
      <formula>0</formula>
    </cfRule>
  </conditionalFormatting>
  <conditionalFormatting sqref="L21:P21">
    <cfRule type="cellIs" dxfId="116" priority="37" operator="equal">
      <formula>0</formula>
    </cfRule>
  </conditionalFormatting>
  <conditionalFormatting sqref="N9:O9">
    <cfRule type="cellIs" dxfId="115" priority="46" operator="equal">
      <formula>0</formula>
    </cfRule>
  </conditionalFormatting>
  <conditionalFormatting sqref="Q14:Q20">
    <cfRule type="cellIs" dxfId="114" priority="3" operator="equal">
      <formula>0</formula>
    </cfRule>
  </conditionalFormatting>
  <dataValidations count="1">
    <dataValidation type="list" allowBlank="1" showInputMessage="1" showErrorMessage="1" sqref="Q14:Q20" xr:uid="{A13D972E-2A28-4217-A615-BD9AEC1778FD}">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41" operator="containsText" id="{7147BC1D-48D1-42AC-A18F-E1A61E03E1A7}">
            <xm:f>NOT(ISERROR(SEARCH("Tāme sastādīta ____. gada ___. ______________",A27)))</xm:f>
            <xm:f>"Tāme sastādīta ____. gada ___. ______________"</xm:f>
            <x14:dxf>
              <font>
                <color auto="1"/>
              </font>
              <fill>
                <patternFill>
                  <bgColor rgb="FFC6EFCE"/>
                </patternFill>
              </fill>
            </x14:dxf>
          </x14:cfRule>
          <xm:sqref>A27</xm:sqref>
        </x14:conditionalFormatting>
        <x14:conditionalFormatting xmlns:xm="http://schemas.microsoft.com/office/excel/2006/main">
          <x14:cfRule type="containsText" priority="40" operator="containsText" id="{694EE524-F5D1-40CC-8DDC-9A24CDC41892}">
            <xm:f>NOT(ISERROR(SEARCH("Sertifikāta Nr. _________________________________",A32)))</xm:f>
            <xm:f>"Sertifikāta Nr. _________________________________"</xm:f>
            <x14:dxf>
              <font>
                <color auto="1"/>
              </font>
              <fill>
                <patternFill>
                  <bgColor rgb="FFC6EFCE"/>
                </patternFill>
              </fill>
            </x14:dxf>
          </x14:cfRule>
          <xm:sqref>A32</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A18D-C76B-4B50-AB9D-0D61D66E1BC9}">
  <sheetPr codeName="Sheet26">
    <tabColor rgb="FF0070C0"/>
  </sheetPr>
  <dimension ref="A1:P31"/>
  <sheetViews>
    <sheetView workbookViewId="0">
      <selection activeCell="A19" sqref="A19:XFD1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'7a+c+n'!D1</f>
        <v>7</v>
      </c>
      <c r="E1" s="26"/>
      <c r="F1" s="26"/>
      <c r="G1" s="26"/>
      <c r="H1" s="26"/>
      <c r="I1" s="26"/>
      <c r="J1" s="26"/>
      <c r="N1" s="30"/>
      <c r="O1" s="31"/>
      <c r="P1" s="32"/>
    </row>
    <row r="2" spans="1:16">
      <c r="A2" s="33"/>
      <c r="B2" s="33"/>
      <c r="C2" s="316" t="str">
        <f>'7a+c+n'!C2:I2</f>
        <v>Iekštelpu darbi</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P19</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128" t="s">
        <v>61</v>
      </c>
    </row>
    <row r="14" spans="1:16">
      <c r="A14" s="63">
        <f>IF(P14=0,0,IF(COUNTBLANK(P14)=1,0,COUNTA($P$14:P14)))</f>
        <v>0</v>
      </c>
      <c r="B14" s="27">
        <f>IF($C$4="Attiecināmās izmaksas",IF('7a+c+n'!$Q14="A",'7a+c+n'!B14,0),0)</f>
        <v>0</v>
      </c>
      <c r="C14" s="27">
        <f>IF($C$4="Attiecināmās izmaksas",IF('7a+c+n'!$Q14="A",'7a+c+n'!C14,0),0)</f>
        <v>0</v>
      </c>
      <c r="D14" s="27">
        <f>IF($C$4="Attiecināmās izmaksas",IF('7a+c+n'!$Q14="A",'7a+c+n'!D14,0),0)</f>
        <v>0</v>
      </c>
      <c r="E14" s="57"/>
      <c r="F14" s="79"/>
      <c r="G14" s="27">
        <f>IF($C$4="Attiecināmās izmaksas",IF('7a+c+n'!$Q14="A",'7a+c+n'!G14,0),0)</f>
        <v>0</v>
      </c>
      <c r="H14" s="27">
        <f>IF($C$4="Attiecināmās izmaksas",IF('7a+c+n'!$Q14="A",'7a+c+n'!H14,0),0)</f>
        <v>0</v>
      </c>
      <c r="I14" s="27"/>
      <c r="J14" s="27"/>
      <c r="K14" s="57">
        <f>IF($C$4="Attiecināmās izmaksas",IF('7a+c+n'!$Q14="A",'7a+c+n'!K14,0),0)</f>
        <v>0</v>
      </c>
      <c r="L14" s="79">
        <f>IF($C$4="Attiecināmās izmaksas",IF('7a+c+n'!$Q14="A",'7a+c+n'!L14,0),0)</f>
        <v>0</v>
      </c>
      <c r="M14" s="27">
        <f>IF($C$4="Attiecināmās izmaksas",IF('7a+c+n'!$Q14="A",'7a+c+n'!M14,0),0)</f>
        <v>0</v>
      </c>
      <c r="N14" s="27">
        <f>IF($C$4="Attiecināmās izmaksas",IF('7a+c+n'!$Q14="A",'7a+c+n'!N14,0),0)</f>
        <v>0</v>
      </c>
      <c r="O14" s="27">
        <f>IF($C$4="Attiecināmās izmaksas",IF('7a+c+n'!$Q14="A",'7a+c+n'!O14,0),0)</f>
        <v>0</v>
      </c>
      <c r="P14" s="57">
        <f>IF($C$4="Attiecināmās izmaksas",IF('7a+c+n'!$Q14="A",'7a+c+n'!P14,0),0)</f>
        <v>0</v>
      </c>
    </row>
    <row r="15" spans="1:16">
      <c r="A15" s="64">
        <f>IF(P15=0,0,IF(COUNTBLANK(P15)=1,0,COUNTA($P$14:P15)))</f>
        <v>0</v>
      </c>
      <c r="B15" s="28">
        <f>IF($C$4="Attiecināmās izmaksas",IF('7a+c+n'!$Q15="A",'7a+c+n'!B15,0),0)</f>
        <v>0</v>
      </c>
      <c r="C15" s="28">
        <f>IF($C$4="Attiecināmās izmaksas",IF('7a+c+n'!$Q15="A",'7a+c+n'!C15,0),0)</f>
        <v>0</v>
      </c>
      <c r="D15" s="28">
        <f>IF($C$4="Attiecināmās izmaksas",IF('7a+c+n'!$Q15="A",'7a+c+n'!D15,0),0)</f>
        <v>0</v>
      </c>
      <c r="E15" s="59"/>
      <c r="F15" s="81"/>
      <c r="G15" s="28"/>
      <c r="H15" s="28">
        <f>IF($C$4="Attiecināmās izmaksas",IF('7a+c+n'!$Q15="A",'7a+c+n'!H15,0),0)</f>
        <v>0</v>
      </c>
      <c r="I15" s="28"/>
      <c r="J15" s="28"/>
      <c r="K15" s="59">
        <f>IF($C$4="Attiecināmās izmaksas",IF('7a+c+n'!$Q15="A",'7a+c+n'!K15,0),0)</f>
        <v>0</v>
      </c>
      <c r="L15" s="81">
        <f>IF($C$4="Attiecināmās izmaksas",IF('7a+c+n'!$Q15="A",'7a+c+n'!L15,0),0)</f>
        <v>0</v>
      </c>
      <c r="M15" s="28">
        <f>IF($C$4="Attiecināmās izmaksas",IF('7a+c+n'!$Q15="A",'7a+c+n'!M15,0),0)</f>
        <v>0</v>
      </c>
      <c r="N15" s="28">
        <f>IF($C$4="Attiecināmās izmaksas",IF('7a+c+n'!$Q15="A",'7a+c+n'!N15,0),0)</f>
        <v>0</v>
      </c>
      <c r="O15" s="28">
        <f>IF($C$4="Attiecināmās izmaksas",IF('7a+c+n'!$Q15="A",'7a+c+n'!O15,0),0)</f>
        <v>0</v>
      </c>
      <c r="P15" s="59">
        <f>IF($C$4="Attiecināmās izmaksas",IF('7a+c+n'!$Q15="A",'7a+c+n'!P15,0),0)</f>
        <v>0</v>
      </c>
    </row>
    <row r="16" spans="1:16">
      <c r="A16" s="64">
        <f>IF(P16=0,0,IF(COUNTBLANK(P16)=1,0,COUNTA($P$14:P16)))</f>
        <v>0</v>
      </c>
      <c r="B16" s="28">
        <f>IF($C$4="Attiecināmās izmaksas",IF('7a+c+n'!$Q16="A",'7a+c+n'!B16,0),0)</f>
        <v>0</v>
      </c>
      <c r="C16" s="28">
        <f>IF($C$4="Attiecināmās izmaksas",IF('7a+c+n'!$Q16="A",'7a+c+n'!C16,0),0)</f>
        <v>0</v>
      </c>
      <c r="D16" s="28">
        <f>IF($C$4="Attiecināmās izmaksas",IF('7a+c+n'!$Q16="A",'7a+c+n'!D16,0),0)</f>
        <v>0</v>
      </c>
      <c r="E16" s="59"/>
      <c r="F16" s="81"/>
      <c r="G16" s="28"/>
      <c r="H16" s="28">
        <f>IF($C$4="Attiecināmās izmaksas",IF('7a+c+n'!$Q16="A",'7a+c+n'!H16,0),0)</f>
        <v>0</v>
      </c>
      <c r="I16" s="28"/>
      <c r="J16" s="28"/>
      <c r="K16" s="59">
        <f>IF($C$4="Attiecināmās izmaksas",IF('7a+c+n'!$Q16="A",'7a+c+n'!K16,0),0)</f>
        <v>0</v>
      </c>
      <c r="L16" s="81">
        <f>IF($C$4="Attiecināmās izmaksas",IF('7a+c+n'!$Q16="A",'7a+c+n'!L16,0),0)</f>
        <v>0</v>
      </c>
      <c r="M16" s="28">
        <f>IF($C$4="Attiecināmās izmaksas",IF('7a+c+n'!$Q16="A",'7a+c+n'!M16,0),0)</f>
        <v>0</v>
      </c>
      <c r="N16" s="28">
        <f>IF($C$4="Attiecināmās izmaksas",IF('7a+c+n'!$Q16="A",'7a+c+n'!N16,0),0)</f>
        <v>0</v>
      </c>
      <c r="O16" s="28">
        <f>IF($C$4="Attiecināmās izmaksas",IF('7a+c+n'!$Q16="A",'7a+c+n'!O16,0),0)</f>
        <v>0</v>
      </c>
      <c r="P16" s="59">
        <f>IF($C$4="Attiecināmās izmaksas",IF('7a+c+n'!$Q16="A",'7a+c+n'!P16,0),0)</f>
        <v>0</v>
      </c>
    </row>
    <row r="17" spans="1:16">
      <c r="A17" s="64">
        <f>IF(P17=0,0,IF(COUNTBLANK(P17)=1,0,COUNTA($P$14:P17)))</f>
        <v>0</v>
      </c>
      <c r="B17" s="28">
        <f>IF($C$4="Attiecināmās izmaksas",IF('7a+c+n'!$Q17="A",'7a+c+n'!B17,0),0)</f>
        <v>0</v>
      </c>
      <c r="C17" s="28">
        <f>IF($C$4="Attiecināmās izmaksas",IF('7a+c+n'!$Q17="A",'7a+c+n'!C17,0),0)</f>
        <v>0</v>
      </c>
      <c r="D17" s="28">
        <f>IF($C$4="Attiecināmās izmaksas",IF('7a+c+n'!$Q17="A",'7a+c+n'!D17,0),0)</f>
        <v>0</v>
      </c>
      <c r="E17" s="59"/>
      <c r="F17" s="81"/>
      <c r="G17" s="28"/>
      <c r="H17" s="28">
        <f>IF($C$4="Attiecināmās izmaksas",IF('7a+c+n'!$Q17="A",'7a+c+n'!H17,0),0)</f>
        <v>0</v>
      </c>
      <c r="I17" s="28"/>
      <c r="J17" s="28"/>
      <c r="K17" s="59">
        <f>IF($C$4="Attiecināmās izmaksas",IF('7a+c+n'!$Q17="A",'7a+c+n'!K17,0),0)</f>
        <v>0</v>
      </c>
      <c r="L17" s="81">
        <f>IF($C$4="Attiecināmās izmaksas",IF('7a+c+n'!$Q17="A",'7a+c+n'!L17,0),0)</f>
        <v>0</v>
      </c>
      <c r="M17" s="28">
        <f>IF($C$4="Attiecināmās izmaksas",IF('7a+c+n'!$Q17="A",'7a+c+n'!M17,0),0)</f>
        <v>0</v>
      </c>
      <c r="N17" s="28">
        <f>IF($C$4="Attiecināmās izmaksas",IF('7a+c+n'!$Q17="A",'7a+c+n'!N17,0),0)</f>
        <v>0</v>
      </c>
      <c r="O17" s="28">
        <f>IF($C$4="Attiecināmās izmaksas",IF('7a+c+n'!$Q17="A",'7a+c+n'!O17,0),0)</f>
        <v>0</v>
      </c>
      <c r="P17" s="59">
        <f>IF($C$4="Attiecināmās izmaksas",IF('7a+c+n'!$Q17="A",'7a+c+n'!P17,0),0)</f>
        <v>0</v>
      </c>
    </row>
    <row r="18" spans="1:16">
      <c r="A18" s="64">
        <f>IF(P18=0,0,IF(COUNTBLANK(P18)=1,0,COUNTA($P$14:P18)))</f>
        <v>0</v>
      </c>
      <c r="B18" s="28">
        <f>IF($C$4="Attiecināmās izmaksas",IF('7a+c+n'!$Q20="A",'7a+c+n'!B20,0),0)</f>
        <v>0</v>
      </c>
      <c r="C18" s="28">
        <f>IF($C$4="Attiecināmās izmaksas",IF('7a+c+n'!$Q20="A",'7a+c+n'!C20,0),0)</f>
        <v>0</v>
      </c>
      <c r="D18" s="28">
        <f>IF($C$4="Attiecināmās izmaksas",IF('7a+c+n'!$Q20="A",'7a+c+n'!D20,0),0)</f>
        <v>0</v>
      </c>
      <c r="E18" s="59"/>
      <c r="F18" s="81"/>
      <c r="G18" s="28"/>
      <c r="H18" s="28">
        <f>IF($C$4="Attiecināmās izmaksas",IF('7a+c+n'!$Q20="A",'7a+c+n'!H20,0),0)</f>
        <v>0</v>
      </c>
      <c r="I18" s="28"/>
      <c r="J18" s="28"/>
      <c r="K18" s="59">
        <f>IF($C$4="Attiecināmās izmaksas",IF('7a+c+n'!$Q20="A",'7a+c+n'!K20,0),0)</f>
        <v>0</v>
      </c>
      <c r="L18" s="81">
        <f>IF($C$4="Attiecināmās izmaksas",IF('7a+c+n'!$Q20="A",'7a+c+n'!L20,0),0)</f>
        <v>0</v>
      </c>
      <c r="M18" s="28">
        <f>IF($C$4="Attiecināmās izmaksas",IF('7a+c+n'!$Q20="A",'7a+c+n'!M20,0),0)</f>
        <v>0</v>
      </c>
      <c r="N18" s="28">
        <f>IF($C$4="Attiecināmās izmaksas",IF('7a+c+n'!$Q20="A",'7a+c+n'!N20,0),0)</f>
        <v>0</v>
      </c>
      <c r="O18" s="28">
        <f>IF($C$4="Attiecināmās izmaksas",IF('7a+c+n'!$Q20="A",'7a+c+n'!O20,0),0)</f>
        <v>0</v>
      </c>
      <c r="P18" s="59">
        <f>IF($C$4="Attiecināmās izmaksas",IF('7a+c+n'!$Q20="A",'7a+c+n'!P20,0),0)</f>
        <v>0</v>
      </c>
    </row>
    <row r="19" spans="1:16" ht="12" customHeight="1" thickBot="1">
      <c r="A19" s="325" t="s">
        <v>63</v>
      </c>
      <c r="B19" s="326"/>
      <c r="C19" s="326"/>
      <c r="D19" s="326"/>
      <c r="E19" s="326"/>
      <c r="F19" s="326"/>
      <c r="G19" s="326"/>
      <c r="H19" s="326"/>
      <c r="I19" s="326"/>
      <c r="J19" s="326"/>
      <c r="K19" s="327"/>
      <c r="L19" s="74">
        <f>SUM(L14:L18)</f>
        <v>0</v>
      </c>
      <c r="M19" s="75">
        <f>SUM(M14:M18)</f>
        <v>0</v>
      </c>
      <c r="N19" s="75">
        <f>SUM(N14:N18)</f>
        <v>0</v>
      </c>
      <c r="O19" s="75">
        <f>SUM(O14:O18)</f>
        <v>0</v>
      </c>
      <c r="P19" s="76">
        <f>SUM(P14:P18)</f>
        <v>0</v>
      </c>
    </row>
    <row r="20" spans="1:16">
      <c r="A20" s="20"/>
      <c r="B20" s="20"/>
      <c r="C20" s="20"/>
      <c r="D20" s="20"/>
      <c r="E20" s="20"/>
      <c r="F20" s="20"/>
      <c r="G20" s="20"/>
      <c r="H20" s="20"/>
      <c r="I20" s="20"/>
      <c r="J20" s="20"/>
      <c r="K20" s="20"/>
      <c r="L20" s="20"/>
      <c r="M20" s="20"/>
      <c r="N20" s="20"/>
      <c r="O20" s="20"/>
      <c r="P20" s="20"/>
    </row>
    <row r="21" spans="1:16">
      <c r="A21" s="20"/>
      <c r="B21" s="20"/>
      <c r="C21" s="20"/>
      <c r="D21" s="20"/>
      <c r="E21" s="20"/>
      <c r="F21" s="20"/>
      <c r="G21" s="20"/>
      <c r="H21" s="20"/>
      <c r="I21" s="20"/>
      <c r="J21" s="20"/>
      <c r="K21" s="20"/>
      <c r="L21" s="20"/>
      <c r="M21" s="20"/>
      <c r="N21" s="20"/>
      <c r="O21" s="20"/>
      <c r="P21" s="20"/>
    </row>
    <row r="22" spans="1:16">
      <c r="A22" s="1" t="s">
        <v>14</v>
      </c>
      <c r="B22" s="20"/>
      <c r="C22" s="328">
        <f>'Kops n'!C35:H35</f>
        <v>0</v>
      </c>
      <c r="D22" s="328"/>
      <c r="E22" s="328"/>
      <c r="F22" s="328"/>
      <c r="G22" s="328"/>
      <c r="H22" s="328"/>
      <c r="I22" s="20"/>
      <c r="J22" s="20"/>
      <c r="K22" s="20"/>
      <c r="L22" s="20"/>
      <c r="M22" s="20"/>
      <c r="N22" s="20"/>
      <c r="O22" s="20"/>
      <c r="P22" s="20"/>
    </row>
    <row r="23" spans="1:16">
      <c r="A23" s="20"/>
      <c r="B23" s="20"/>
      <c r="C23" s="248" t="s">
        <v>15</v>
      </c>
      <c r="D23" s="248"/>
      <c r="E23" s="248"/>
      <c r="F23" s="248"/>
      <c r="G23" s="248"/>
      <c r="H23" s="248"/>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294" t="str">
        <f>'Kops n'!A38:D38</f>
        <v>Tāme sastādīta 202_. gada __. _______</v>
      </c>
      <c r="B25" s="295"/>
      <c r="C25" s="295"/>
      <c r="D25" s="295"/>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41</v>
      </c>
      <c r="B27" s="20"/>
      <c r="C27" s="328">
        <f>'Kops n'!C40:H40</f>
        <v>0</v>
      </c>
      <c r="D27" s="328"/>
      <c r="E27" s="328"/>
      <c r="F27" s="328"/>
      <c r="G27" s="328"/>
      <c r="H27" s="328"/>
      <c r="I27" s="20"/>
      <c r="J27" s="20"/>
      <c r="K27" s="20"/>
      <c r="L27" s="20"/>
      <c r="M27" s="20"/>
      <c r="N27" s="20"/>
      <c r="O27" s="20"/>
      <c r="P27" s="20"/>
    </row>
    <row r="28" spans="1:16">
      <c r="A28" s="20"/>
      <c r="B28" s="20"/>
      <c r="C28" s="248" t="s">
        <v>15</v>
      </c>
      <c r="D28" s="248"/>
      <c r="E28" s="248"/>
      <c r="F28" s="248"/>
      <c r="G28" s="248"/>
      <c r="H28" s="248"/>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03" t="s">
        <v>16</v>
      </c>
      <c r="B30" s="52"/>
      <c r="C30" s="115">
        <f>'Kops n'!C43</f>
        <v>0</v>
      </c>
      <c r="D30" s="52"/>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sheetData>
  <mergeCells count="23">
    <mergeCell ref="C28:H28"/>
    <mergeCell ref="C4:I4"/>
    <mergeCell ref="F12:K12"/>
    <mergeCell ref="A9:F9"/>
    <mergeCell ref="J9:M9"/>
    <mergeCell ref="D8:L8"/>
    <mergeCell ref="A19:K19"/>
    <mergeCell ref="C22:H22"/>
    <mergeCell ref="C23:H23"/>
    <mergeCell ref="A25:D25"/>
    <mergeCell ref="C27:H27"/>
    <mergeCell ref="N9:O9"/>
    <mergeCell ref="A12:A13"/>
    <mergeCell ref="B12:B13"/>
    <mergeCell ref="C12:C13"/>
    <mergeCell ref="D12:D13"/>
    <mergeCell ref="E12:E13"/>
    <mergeCell ref="L12:P12"/>
    <mergeCell ref="C2:I2"/>
    <mergeCell ref="C3:I3"/>
    <mergeCell ref="D5:L5"/>
    <mergeCell ref="D6:L6"/>
    <mergeCell ref="D7:L7"/>
  </mergeCells>
  <conditionalFormatting sqref="A19:K19">
    <cfRule type="containsText" dxfId="113" priority="3" operator="containsText" text="Tiešās izmaksas kopā, t. sk. darba devēja sociālais nodoklis __.__% ">
      <formula>NOT(ISERROR(SEARCH("Tiešās izmaksas kopā, t. sk. darba devēja sociālais nodoklis __.__% ",A19)))</formula>
    </cfRule>
  </conditionalFormatting>
  <conditionalFormatting sqref="A14:P18">
    <cfRule type="cellIs" dxfId="112" priority="1" operator="equal">
      <formula>0</formula>
    </cfRule>
  </conditionalFormatting>
  <conditionalFormatting sqref="C2:I2 D5:L8 N9:O9 L19:P19 C22:H22 C27:H27 C30">
    <cfRule type="cellIs" dxfId="111" priority="2" operator="equal">
      <formula>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5A909-4E16-475C-A8DE-4AE9280C928F}">
  <sheetPr>
    <tabColor rgb="FF0070C0"/>
  </sheetPr>
  <dimension ref="A1:P33"/>
  <sheetViews>
    <sheetView workbookViewId="0">
      <selection activeCell="R38" sqref="R3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'7a+c+n'!D1</f>
        <v>7</v>
      </c>
      <c r="E1" s="26"/>
      <c r="F1" s="26"/>
      <c r="G1" s="26"/>
      <c r="H1" s="26"/>
      <c r="I1" s="26"/>
      <c r="J1" s="26"/>
      <c r="N1" s="30"/>
      <c r="O1" s="31"/>
      <c r="P1" s="32"/>
    </row>
    <row r="2" spans="1:16">
      <c r="A2" s="33"/>
      <c r="B2" s="33"/>
      <c r="C2" s="316" t="str">
        <f>'7a+c+n'!C2:I2</f>
        <v>Iekštelpu darbi</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P21</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izmaksas",IF('7a+c+n'!$Q14="C",'7a+c+n'!B14,0))</f>
        <v>0</v>
      </c>
      <c r="C14" s="27">
        <f>IF($C$4="citu pasākumu izmaksas",IF('7a+c+n'!$Q14="C",'7a+c+n'!C14,0))</f>
        <v>0</v>
      </c>
      <c r="D14" s="27">
        <f>IF($C$4="citu pasākumu izmaksas",IF('7a+c+n'!$Q14="C",'7a+c+n'!D14,0))</f>
        <v>0</v>
      </c>
      <c r="E14" s="57"/>
      <c r="F14" s="79"/>
      <c r="G14" s="27">
        <f>IF($C$4="citu pasākumu izmaksas",IF('7a+c+n'!$Q14="C",'7a+c+n'!G14,0))</f>
        <v>0</v>
      </c>
      <c r="H14" s="27">
        <f>IF($C$4="citu pasākumu izmaksas",IF('7a+c+n'!$Q14="C",'7a+c+n'!H14,0))</f>
        <v>0</v>
      </c>
      <c r="I14" s="27"/>
      <c r="J14" s="27"/>
      <c r="K14" s="57">
        <f>IF($C$4="citu pasākumu izmaksas",IF('7a+c+n'!$Q14="C",'7a+c+n'!K14,0))</f>
        <v>0</v>
      </c>
      <c r="L14" s="108">
        <f>IF($C$4="citu pasākumu izmaksas",IF('7a+c+n'!$Q14="C",'7a+c+n'!L14,0))</f>
        <v>0</v>
      </c>
      <c r="M14" s="27">
        <f>IF($C$4="citu pasākumu izmaksas",IF('7a+c+n'!$Q14="C",'7a+c+n'!M14,0))</f>
        <v>0</v>
      </c>
      <c r="N14" s="27">
        <f>IF($C$4="citu pasākumu izmaksas",IF('7a+c+n'!$Q14="C",'7a+c+n'!N14,0))</f>
        <v>0</v>
      </c>
      <c r="O14" s="27">
        <f>IF($C$4="citu pasākumu izmaksas",IF('7a+c+n'!$Q14="C",'7a+c+n'!O14,0))</f>
        <v>0</v>
      </c>
      <c r="P14" s="57">
        <f>IF($C$4="citu pasākumu izmaksas",IF('7a+c+n'!$Q14="C",'7a+c+n'!P14,0))</f>
        <v>0</v>
      </c>
    </row>
    <row r="15" spans="1:16" ht="45">
      <c r="A15" s="64">
        <f>IF(P15=0,0,IF(COUNTBLANK(P15)=1,0,COUNTA($P$14:P15)))</f>
        <v>0</v>
      </c>
      <c r="B15" s="28" t="str">
        <f>IF($C$4="citu pasākumu izmaksas",IF('7a+c+n'!$Q15="C",'7a+c+n'!B15,0))</f>
        <v>10-00000</v>
      </c>
      <c r="C15" s="28" t="str">
        <f>IF($C$4="citu pasākumu izmaksas",IF('7a+c+n'!$Q15="C",'7a+c+n'!C15,0))</f>
        <v>Sienu atjaunošana, t.sk. virsmas sagatavošana, špaktelēšana, ģipša mašīnapmetuma iestrāde un krāsošana ar iekštelpu krāsu, toni saskaņojot ar Pasūtītāju</v>
      </c>
      <c r="D15" s="28" t="str">
        <f>IF($C$4="citu pasākumu izmaksas",IF('7a+c+n'!$Q15="C",'7a+c+n'!D15,0))</f>
        <v>m2</v>
      </c>
      <c r="E15" s="59"/>
      <c r="F15" s="81"/>
      <c r="G15" s="28"/>
      <c r="H15" s="28">
        <f>IF($C$4="citu pasākumu izmaksas",IF('7a+c+n'!$Q15="C",'7a+c+n'!H15,0))</f>
        <v>0</v>
      </c>
      <c r="I15" s="28"/>
      <c r="J15" s="28"/>
      <c r="K15" s="59">
        <f>IF($C$4="citu pasākumu izmaksas",IF('7a+c+n'!$Q15="C",'7a+c+n'!K15,0))</f>
        <v>0</v>
      </c>
      <c r="L15" s="109">
        <f>IF($C$4="citu pasākumu izmaksas",IF('7a+c+n'!$Q15="C",'7a+c+n'!L15,0))</f>
        <v>0</v>
      </c>
      <c r="M15" s="28">
        <f>IF($C$4="citu pasākumu izmaksas",IF('7a+c+n'!$Q15="C",'7a+c+n'!M15,0))</f>
        <v>0</v>
      </c>
      <c r="N15" s="28">
        <f>IF($C$4="citu pasākumu izmaksas",IF('7a+c+n'!$Q15="C",'7a+c+n'!N15,0))</f>
        <v>0</v>
      </c>
      <c r="O15" s="28">
        <f>IF($C$4="citu pasākumu izmaksas",IF('7a+c+n'!$Q15="C",'7a+c+n'!O15,0))</f>
        <v>0</v>
      </c>
      <c r="P15" s="59">
        <f>IF($C$4="citu pasākumu izmaksas",IF('7a+c+n'!$Q15="C",'7a+c+n'!P15,0))</f>
        <v>0</v>
      </c>
    </row>
    <row r="16" spans="1:16" ht="33.75">
      <c r="A16" s="64">
        <f>IF(P16=0,0,IF(COUNTBLANK(P16)=1,0,COUNTA($P$14:P16)))</f>
        <v>0</v>
      </c>
      <c r="B16" s="28" t="str">
        <f>IF($C$4="citu pasākumu izmaksas",IF('7a+c+n'!$Q16="C",'7a+c+n'!B16,0))</f>
        <v>10-00000</v>
      </c>
      <c r="C16" s="28" t="str">
        <f>IF($C$4="citu pasākumu izmaksas",IF('7a+c+n'!$Q16="C",'7a+c+n'!C16,0))</f>
        <v>Griestu atjaunošanu, t.sk. vismas sagatavošana, špaktelēšana un krāsošanana, toni saskaņojot ar Pasūtītāju</v>
      </c>
      <c r="D16" s="28" t="str">
        <f>IF($C$4="citu pasākumu izmaksas",IF('7a+c+n'!$Q16="C",'7a+c+n'!D16,0))</f>
        <v>m2</v>
      </c>
      <c r="E16" s="59"/>
      <c r="F16" s="81"/>
      <c r="G16" s="28"/>
      <c r="H16" s="28">
        <f>IF($C$4="citu pasākumu izmaksas",IF('7a+c+n'!$Q16="C",'7a+c+n'!H16,0))</f>
        <v>0</v>
      </c>
      <c r="I16" s="28"/>
      <c r="J16" s="28"/>
      <c r="K16" s="59">
        <f>IF($C$4="citu pasākumu izmaksas",IF('7a+c+n'!$Q16="C",'7a+c+n'!K16,0))</f>
        <v>0</v>
      </c>
      <c r="L16" s="109">
        <f>IF($C$4="citu pasākumu izmaksas",IF('7a+c+n'!$Q16="C",'7a+c+n'!L16,0))</f>
        <v>0</v>
      </c>
      <c r="M16" s="28">
        <f>IF($C$4="citu pasākumu izmaksas",IF('7a+c+n'!$Q16="C",'7a+c+n'!M16,0))</f>
        <v>0</v>
      </c>
      <c r="N16" s="28">
        <f>IF($C$4="citu pasākumu izmaksas",IF('7a+c+n'!$Q16="C",'7a+c+n'!N16,0))</f>
        <v>0</v>
      </c>
      <c r="O16" s="28">
        <f>IF($C$4="citu pasākumu izmaksas",IF('7a+c+n'!$Q16="C",'7a+c+n'!O16,0))</f>
        <v>0</v>
      </c>
      <c r="P16" s="59">
        <f>IF($C$4="citu pasākumu izmaksas",IF('7a+c+n'!$Q16="C",'7a+c+n'!P16,0))</f>
        <v>0</v>
      </c>
    </row>
    <row r="17" spans="1:16" ht="45">
      <c r="A17" s="64">
        <f>IF(P17=0,0,IF(COUNTBLANK(P17)=1,0,COUNTA($P$14:P17)))</f>
        <v>0</v>
      </c>
      <c r="B17" s="28" t="str">
        <f>IF($C$4="citu pasākumu izmaksas",IF('7a+c+n'!$Q17="C",'7a+c+n'!B17,0))</f>
        <v>10-00000</v>
      </c>
      <c r="C17" s="28" t="str">
        <f>IF($C$4="citu pasākumu izmaksas",IF('7a+c+n'!$Q17="C",'7a+c+n'!C17,0))</f>
        <v>Esošo grīdu atjaunošana, izmantojot atbilstošo remontsastāvu ~ 20% no grīdu platības, t.sk. esošās izlīdzinošās kārtas nokalšana, ja nepieciešams, gruntēšana</v>
      </c>
      <c r="D17" s="28" t="str">
        <f>IF($C$4="citu pasākumu izmaksas",IF('7a+c+n'!$Q17="C",'7a+c+n'!D17,0))</f>
        <v>m2</v>
      </c>
      <c r="E17" s="59"/>
      <c r="F17" s="81"/>
      <c r="G17" s="28"/>
      <c r="H17" s="28">
        <f>IF($C$4="citu pasākumu izmaksas",IF('7a+c+n'!$Q17="C",'7a+c+n'!H17,0))</f>
        <v>0</v>
      </c>
      <c r="I17" s="28"/>
      <c r="J17" s="28"/>
      <c r="K17" s="59">
        <f>IF($C$4="citu pasākumu izmaksas",IF('7a+c+n'!$Q17="C",'7a+c+n'!K17,0))</f>
        <v>0</v>
      </c>
      <c r="L17" s="109">
        <f>IF($C$4="citu pasākumu izmaksas",IF('7a+c+n'!$Q17="C",'7a+c+n'!L17,0))</f>
        <v>0</v>
      </c>
      <c r="M17" s="28">
        <f>IF($C$4="citu pasākumu izmaksas",IF('7a+c+n'!$Q17="C",'7a+c+n'!M17,0))</f>
        <v>0</v>
      </c>
      <c r="N17" s="28">
        <f>IF($C$4="citu pasākumu izmaksas",IF('7a+c+n'!$Q17="C",'7a+c+n'!N17,0))</f>
        <v>0</v>
      </c>
      <c r="O17" s="28">
        <f>IF($C$4="citu pasākumu izmaksas",IF('7a+c+n'!$Q17="C",'7a+c+n'!O17,0))</f>
        <v>0</v>
      </c>
      <c r="P17" s="59">
        <f>IF($C$4="citu pasākumu izmaksas",IF('7a+c+n'!$Q17="C",'7a+c+n'!P17,0))</f>
        <v>0</v>
      </c>
    </row>
    <row r="18" spans="1:16">
      <c r="A18" s="64">
        <f>IF(P18=0,0,IF(COUNTBLANK(P18)=1,0,COUNTA($P$14:P18)))</f>
        <v>0</v>
      </c>
      <c r="B18" s="28">
        <f>IF($C$4="citu pasākumu izmaksas",IF('7a+c+n'!$Q18="C",'7a+c+n'!B18,0))</f>
        <v>0</v>
      </c>
      <c r="C18" s="28">
        <f>IF($C$4="citu pasākumu izmaksas",IF('7a+c+n'!$Q18="C",'7a+c+n'!C18,0))</f>
        <v>0</v>
      </c>
      <c r="D18" s="28">
        <f>IF($C$4="citu pasākumu izmaksas",IF('7a+c+n'!$Q18="C",'7a+c+n'!D18,0))</f>
        <v>0</v>
      </c>
      <c r="E18" s="59"/>
      <c r="F18" s="81"/>
      <c r="G18" s="28"/>
      <c r="H18" s="28">
        <f>IF($C$4="citu pasākumu izmaksas",IF('7a+c+n'!$Q18="C",'7a+c+n'!H18,0))</f>
        <v>0</v>
      </c>
      <c r="I18" s="28"/>
      <c r="J18" s="28"/>
      <c r="K18" s="59">
        <f>IF($C$4="citu pasākumu izmaksas",IF('7a+c+n'!$Q18="C",'7a+c+n'!K18,0))</f>
        <v>0</v>
      </c>
      <c r="L18" s="109">
        <f>IF($C$4="citu pasākumu izmaksas",IF('7a+c+n'!$Q18="C",'7a+c+n'!L18,0))</f>
        <v>0</v>
      </c>
      <c r="M18" s="28">
        <f>IF($C$4="citu pasākumu izmaksas",IF('7a+c+n'!$Q18="C",'7a+c+n'!M18,0))</f>
        <v>0</v>
      </c>
      <c r="N18" s="28">
        <f>IF($C$4="citu pasākumu izmaksas",IF('7a+c+n'!$Q18="C",'7a+c+n'!N18,0))</f>
        <v>0</v>
      </c>
      <c r="O18" s="28">
        <f>IF($C$4="citu pasākumu izmaksas",IF('7a+c+n'!$Q18="C",'7a+c+n'!O18,0))</f>
        <v>0</v>
      </c>
      <c r="P18" s="59">
        <f>IF($C$4="citu pasākumu izmaksas",IF('7a+c+n'!$Q18="C",'7a+c+n'!P18,0))</f>
        <v>0</v>
      </c>
    </row>
    <row r="19" spans="1:16">
      <c r="A19" s="64">
        <f>IF(P19=0,0,IF(COUNTBLANK(P19)=1,0,COUNTA($P$14:P19)))</f>
        <v>0</v>
      </c>
      <c r="B19" s="28">
        <f>IF($C$4="citu pasākumu izmaksas",IF('7a+c+n'!$Q19="C",'7a+c+n'!B19,0))</f>
        <v>0</v>
      </c>
      <c r="C19" s="28">
        <f>IF($C$4="citu pasākumu izmaksas",IF('7a+c+n'!$Q19="C",'7a+c+n'!C19,0))</f>
        <v>0</v>
      </c>
      <c r="D19" s="28">
        <f>IF($C$4="citu pasākumu izmaksas",IF('7a+c+n'!$Q19="C",'7a+c+n'!D19,0))</f>
        <v>0</v>
      </c>
      <c r="E19" s="59"/>
      <c r="F19" s="81"/>
      <c r="G19" s="28"/>
      <c r="H19" s="28">
        <f>IF($C$4="citu pasākumu izmaksas",IF('7a+c+n'!$Q19="C",'7a+c+n'!H19,0))</f>
        <v>0</v>
      </c>
      <c r="I19" s="28"/>
      <c r="J19" s="28"/>
      <c r="K19" s="59">
        <f>IF($C$4="citu pasākumu izmaksas",IF('7a+c+n'!$Q19="C",'7a+c+n'!K19,0))</f>
        <v>0</v>
      </c>
      <c r="L19" s="109">
        <f>IF($C$4="citu pasākumu izmaksas",IF('7a+c+n'!$Q19="C",'7a+c+n'!L19,0))</f>
        <v>0</v>
      </c>
      <c r="M19" s="28">
        <f>IF($C$4="citu pasākumu izmaksas",IF('7a+c+n'!$Q19="C",'7a+c+n'!M19,0))</f>
        <v>0</v>
      </c>
      <c r="N19" s="28">
        <f>IF($C$4="citu pasākumu izmaksas",IF('7a+c+n'!$Q19="C",'7a+c+n'!N19,0))</f>
        <v>0</v>
      </c>
      <c r="O19" s="28">
        <f>IF($C$4="citu pasākumu izmaksas",IF('7a+c+n'!$Q19="C",'7a+c+n'!O19,0))</f>
        <v>0</v>
      </c>
      <c r="P19" s="59">
        <f>IF($C$4="citu pasākumu izmaksas",IF('7a+c+n'!$Q19="C",'7a+c+n'!P19,0))</f>
        <v>0</v>
      </c>
    </row>
    <row r="20" spans="1:16" ht="12" thickBot="1">
      <c r="A20" s="64">
        <f>IF(P20=0,0,IF(COUNTBLANK(P20)=1,0,COUNTA($P$14:P20)))</f>
        <v>0</v>
      </c>
      <c r="B20" s="28">
        <f>IF($C$4="citu pasākumu izmaksas",IF('7a+c+n'!$Q20="C",'7a+c+n'!B20,0))</f>
        <v>0</v>
      </c>
      <c r="C20" s="28">
        <f>IF($C$4="citu pasākumu izmaksas",IF('7a+c+n'!$Q20="C",'7a+c+n'!C20,0))</f>
        <v>0</v>
      </c>
      <c r="D20" s="28">
        <f>IF($C$4="citu pasākumu izmaksas",IF('7a+c+n'!$Q20="C",'7a+c+n'!D20,0))</f>
        <v>0</v>
      </c>
      <c r="E20" s="59"/>
      <c r="F20" s="81"/>
      <c r="G20" s="28"/>
      <c r="H20" s="28">
        <f>IF($C$4="citu pasākumu izmaksas",IF('7a+c+n'!$Q20="C",'7a+c+n'!H20,0))</f>
        <v>0</v>
      </c>
      <c r="I20" s="28"/>
      <c r="J20" s="28"/>
      <c r="K20" s="59">
        <f>IF($C$4="citu pasākumu izmaksas",IF('7a+c+n'!$Q20="C",'7a+c+n'!K20,0))</f>
        <v>0</v>
      </c>
      <c r="L20" s="109">
        <f>IF($C$4="citu pasākumu izmaksas",IF('7a+c+n'!$Q20="C",'7a+c+n'!L20,0))</f>
        <v>0</v>
      </c>
      <c r="M20" s="28">
        <f>IF($C$4="citu pasākumu izmaksas",IF('7a+c+n'!$Q20="C",'7a+c+n'!M20,0))</f>
        <v>0</v>
      </c>
      <c r="N20" s="28">
        <f>IF($C$4="citu pasākumu izmaksas",IF('7a+c+n'!$Q20="C",'7a+c+n'!N20,0))</f>
        <v>0</v>
      </c>
      <c r="O20" s="28">
        <f>IF($C$4="citu pasākumu izmaksas",IF('7a+c+n'!$Q20="C",'7a+c+n'!O20,0))</f>
        <v>0</v>
      </c>
      <c r="P20" s="59">
        <f>IF($C$4="citu pasākumu izmaksas",IF('7a+c+n'!$Q20="C",'7a+c+n'!P20,0))</f>
        <v>0</v>
      </c>
    </row>
    <row r="21" spans="1:16" ht="12" customHeight="1" thickBot="1">
      <c r="A21" s="325" t="s">
        <v>63</v>
      </c>
      <c r="B21" s="326"/>
      <c r="C21" s="326"/>
      <c r="D21" s="326"/>
      <c r="E21" s="326"/>
      <c r="F21" s="326"/>
      <c r="G21" s="326"/>
      <c r="H21" s="326"/>
      <c r="I21" s="326"/>
      <c r="J21" s="326"/>
      <c r="K21" s="327"/>
      <c r="L21" s="110">
        <f>SUM(L14:L20)</f>
        <v>0</v>
      </c>
      <c r="M21" s="111">
        <f>SUM(M14:M20)</f>
        <v>0</v>
      </c>
      <c r="N21" s="111">
        <f>SUM(N14:N20)</f>
        <v>0</v>
      </c>
      <c r="O21" s="111">
        <f>SUM(O14:O20)</f>
        <v>0</v>
      </c>
      <c r="P21" s="112">
        <f>SUM(P14:P20)</f>
        <v>0</v>
      </c>
    </row>
    <row r="22" spans="1:16">
      <c r="A22" s="20"/>
      <c r="B22" s="20"/>
      <c r="C22" s="20"/>
      <c r="D22" s="20"/>
      <c r="E22" s="20"/>
      <c r="F22" s="20"/>
      <c r="G22" s="20"/>
      <c r="H22" s="20"/>
      <c r="I22" s="20"/>
      <c r="J22" s="20"/>
      <c r="K22" s="20"/>
      <c r="L22" s="20"/>
      <c r="M22" s="20"/>
      <c r="N22" s="20"/>
      <c r="O22" s="20"/>
      <c r="P22" s="20"/>
    </row>
    <row r="23" spans="1:16">
      <c r="A23" s="20"/>
      <c r="B23" s="20"/>
      <c r="C23" s="20"/>
      <c r="D23" s="20"/>
      <c r="E23" s="20"/>
      <c r="F23" s="20"/>
      <c r="G23" s="20"/>
      <c r="H23" s="20"/>
      <c r="I23" s="20"/>
      <c r="J23" s="20"/>
      <c r="K23" s="20"/>
      <c r="L23" s="20"/>
      <c r="M23" s="20"/>
      <c r="N23" s="20"/>
      <c r="O23" s="20"/>
      <c r="P23" s="20"/>
    </row>
    <row r="24" spans="1:16">
      <c r="A24" s="1" t="s">
        <v>14</v>
      </c>
      <c r="B24" s="20"/>
      <c r="C24" s="328">
        <f>'Kops c'!C35:H35</f>
        <v>0</v>
      </c>
      <c r="D24" s="328"/>
      <c r="E24" s="328"/>
      <c r="F24" s="328"/>
      <c r="G24" s="328"/>
      <c r="H24" s="328"/>
      <c r="I24" s="20"/>
      <c r="J24" s="20"/>
      <c r="K24" s="20"/>
      <c r="L24" s="20"/>
      <c r="M24" s="20"/>
      <c r="N24" s="20"/>
      <c r="O24" s="20"/>
      <c r="P24" s="20"/>
    </row>
    <row r="25" spans="1:16">
      <c r="A25" s="20"/>
      <c r="B25" s="20"/>
      <c r="C25" s="248" t="s">
        <v>15</v>
      </c>
      <c r="D25" s="248"/>
      <c r="E25" s="248"/>
      <c r="F25" s="248"/>
      <c r="G25" s="248"/>
      <c r="H25" s="248"/>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294" t="str">
        <f>'Kops n'!A38:D38</f>
        <v>Tāme sastādīta 202_. gada __. _______</v>
      </c>
      <c r="B27" s="295"/>
      <c r="C27" s="295"/>
      <c r="D27" s="295"/>
      <c r="E27" s="20"/>
      <c r="F27" s="20"/>
      <c r="G27" s="20"/>
      <c r="H27" s="20"/>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 t="s">
        <v>41</v>
      </c>
      <c r="B29" s="20"/>
      <c r="C29" s="328">
        <f>'Kops c'!C40:H40</f>
        <v>0</v>
      </c>
      <c r="D29" s="328"/>
      <c r="E29" s="328"/>
      <c r="F29" s="328"/>
      <c r="G29" s="328"/>
      <c r="H29" s="328"/>
      <c r="I29" s="20"/>
      <c r="J29" s="20"/>
      <c r="K29" s="20"/>
      <c r="L29" s="20"/>
      <c r="M29" s="20"/>
      <c r="N29" s="20"/>
      <c r="O29" s="20"/>
      <c r="P29" s="20"/>
    </row>
    <row r="30" spans="1:16">
      <c r="A30" s="20"/>
      <c r="B30" s="20"/>
      <c r="C30" s="248" t="s">
        <v>15</v>
      </c>
      <c r="D30" s="248"/>
      <c r="E30" s="248"/>
      <c r="F30" s="248"/>
      <c r="G30" s="248"/>
      <c r="H30" s="248"/>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03" t="s">
        <v>16</v>
      </c>
      <c r="B32" s="52"/>
      <c r="C32" s="115">
        <f>'Kops c'!C43</f>
        <v>0</v>
      </c>
      <c r="D32" s="52"/>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sheetData>
  <mergeCells count="23">
    <mergeCell ref="C30:H30"/>
    <mergeCell ref="L12:P12"/>
    <mergeCell ref="A21:K21"/>
    <mergeCell ref="C24:H24"/>
    <mergeCell ref="C25:H25"/>
    <mergeCell ref="A27:D27"/>
    <mergeCell ref="C29:H29"/>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1:K21">
    <cfRule type="containsText" dxfId="110" priority="3" operator="containsText" text="Tiešās izmaksas kopā, t. sk. darba devēja sociālais nodoklis __.__% ">
      <formula>NOT(ISERROR(SEARCH("Tiešās izmaksas kopā, t. sk. darba devēja sociālais nodoklis __.__% ",A21)))</formula>
    </cfRule>
  </conditionalFormatting>
  <conditionalFormatting sqref="A14:P20">
    <cfRule type="cellIs" dxfId="109" priority="1" operator="equal">
      <formula>0</formula>
    </cfRule>
  </conditionalFormatting>
  <conditionalFormatting sqref="C2:I2 D5:L8 N9:O9 L21:P21 C24:H24 C29:H29 C32">
    <cfRule type="cellIs" dxfId="108" priority="2" operator="equal">
      <formula>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6E893-0ACA-45C7-84EA-A379D2A38EC1}">
  <sheetPr codeName="Sheet27">
    <tabColor rgb="FF0070C0"/>
  </sheetPr>
  <dimension ref="A1:P38"/>
  <sheetViews>
    <sheetView workbookViewId="0">
      <selection activeCell="P26" sqref="P2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'7a+c+n'!D1</f>
        <v>7</v>
      </c>
      <c r="E1" s="26"/>
      <c r="F1" s="26"/>
      <c r="G1" s="26"/>
      <c r="H1" s="26"/>
      <c r="I1" s="26"/>
      <c r="J1" s="26"/>
      <c r="N1" s="30"/>
      <c r="O1" s="31"/>
      <c r="P1" s="32"/>
    </row>
    <row r="2" spans="1:16">
      <c r="A2" s="33"/>
      <c r="B2" s="33"/>
      <c r="C2" s="316" t="str">
        <f>'7a+c+n'!C2:I2</f>
        <v>Iekštelpu darbi</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P26</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izmaksas",IF('7a+c+n'!$Q14="N",'7a+c+n'!B14,0))</f>
        <v>0</v>
      </c>
      <c r="C14" s="27">
        <f>IF($C$4="Neattiecināmās izmaksas",IF('7a+c+n'!$Q14="N",'7a+c+n'!C14,0))</f>
        <v>0</v>
      </c>
      <c r="D14" s="27">
        <f>IF($C$4="Neattiecināmās izmaksas",IF('7a+c+n'!$Q14="N",'7a+c+n'!D14,0))</f>
        <v>0</v>
      </c>
      <c r="E14" s="57"/>
      <c r="F14" s="79"/>
      <c r="G14" s="27">
        <f>IF($C$4="Neattiecināmās izmaksas",IF('7a+c+n'!$Q14="N",'7a+c+n'!G14,0))</f>
        <v>0</v>
      </c>
      <c r="H14" s="27">
        <f>IF($C$4="Neattiecināmās izmaksas",IF('7a+c+n'!$Q14="N",'7a+c+n'!H14,0))</f>
        <v>0</v>
      </c>
      <c r="I14" s="27"/>
      <c r="J14" s="27"/>
      <c r="K14" s="57">
        <f>IF($C$4="Neattiecināmās izmaksas",IF('7a+c+n'!$Q14="N",'7a+c+n'!K14,0))</f>
        <v>0</v>
      </c>
      <c r="L14" s="108">
        <f>IF($C$4="Neattiecināmās izmaksas",IF('7a+c+n'!$Q14="N",'7a+c+n'!L14,0))</f>
        <v>0</v>
      </c>
      <c r="M14" s="27">
        <f>IF($C$4="Neattiecināmās izmaksas",IF('7a+c+n'!$Q14="N",'7a+c+n'!M14,0))</f>
        <v>0</v>
      </c>
      <c r="N14" s="27">
        <f>IF($C$4="Neattiecināmās izmaksas",IF('7a+c+n'!$Q14="N",'7a+c+n'!N14,0))</f>
        <v>0</v>
      </c>
      <c r="O14" s="27">
        <f>IF($C$4="Neattiecināmās izmaksas",IF('7a+c+n'!$Q14="N",'7a+c+n'!O14,0))</f>
        <v>0</v>
      </c>
      <c r="P14" s="57">
        <f>IF($C$4="Neattiecināmās izmaksas",IF('7a+c+n'!$Q14="N",'7a+c+n'!P14,0))</f>
        <v>0</v>
      </c>
    </row>
    <row r="15" spans="1:16">
      <c r="A15" s="64">
        <f>IF(P15=0,0,IF(COUNTBLANK(P15)=1,0,COUNTA($P$14:P15)))</f>
        <v>0</v>
      </c>
      <c r="B15" s="28">
        <f>IF($C$4="Neattiecināmās izmaksas",IF('7a+c+n'!$Q16="N",'7a+c+n'!B16,0))</f>
        <v>0</v>
      </c>
      <c r="C15" s="28">
        <f>IF($C$4="Neattiecināmās izmaksas",IF('7a+c+n'!$Q16="N",'7a+c+n'!C16,0))</f>
        <v>0</v>
      </c>
      <c r="D15" s="28">
        <f>IF($C$4="Neattiecināmās izmaksas",IF('7a+c+n'!$Q16="N",'7a+c+n'!D16,0))</f>
        <v>0</v>
      </c>
      <c r="E15" s="59"/>
      <c r="F15" s="81"/>
      <c r="G15" s="28"/>
      <c r="H15" s="28">
        <f>IF($C$4="Neattiecināmās izmaksas",IF('7a+c+n'!$Q16="N",'7a+c+n'!H16,0))</f>
        <v>0</v>
      </c>
      <c r="I15" s="28"/>
      <c r="J15" s="28"/>
      <c r="K15" s="59">
        <f>IF($C$4="Neattiecināmās izmaksas",IF('7a+c+n'!$Q16="N",'7a+c+n'!K16,0))</f>
        <v>0</v>
      </c>
      <c r="L15" s="109">
        <f>IF($C$4="Neattiecināmās izmaksas",IF('7a+c+n'!$Q16="N",'7a+c+n'!L16,0))</f>
        <v>0</v>
      </c>
      <c r="M15" s="28">
        <f>IF($C$4="Neattiecināmās izmaksas",IF('7a+c+n'!$Q16="N",'7a+c+n'!M16,0))</f>
        <v>0</v>
      </c>
      <c r="N15" s="28">
        <f>IF($C$4="Neattiecināmās izmaksas",IF('7a+c+n'!$Q16="N",'7a+c+n'!N16,0))</f>
        <v>0</v>
      </c>
      <c r="O15" s="28">
        <f>IF($C$4="Neattiecināmās izmaksas",IF('7a+c+n'!$Q16="N",'7a+c+n'!O16,0))</f>
        <v>0</v>
      </c>
      <c r="P15" s="59">
        <f>IF($C$4="Neattiecināmās izmaksas",IF('7a+c+n'!$Q16="N",'7a+c+n'!P16,0))</f>
        <v>0</v>
      </c>
    </row>
    <row r="16" spans="1:16">
      <c r="A16" s="64">
        <f>IF(P16=0,0,IF(COUNTBLANK(P16)=1,0,COUNTA($P$14:P16)))</f>
        <v>0</v>
      </c>
      <c r="B16" s="28">
        <f>IF($C$4="Neattiecināmās izmaksas",IF('7a+c+n'!$Q17="N",'7a+c+n'!B17,0))</f>
        <v>0</v>
      </c>
      <c r="C16" s="28">
        <f>IF($C$4="Neattiecināmās izmaksas",IF('7a+c+n'!$Q17="N",'7a+c+n'!C17,0))</f>
        <v>0</v>
      </c>
      <c r="D16" s="28">
        <f>IF($C$4="Neattiecināmās izmaksas",IF('7a+c+n'!$Q17="N",'7a+c+n'!D17,0))</f>
        <v>0</v>
      </c>
      <c r="E16" s="59"/>
      <c r="F16" s="81"/>
      <c r="G16" s="28"/>
      <c r="H16" s="28">
        <f>IF($C$4="Neattiecināmās izmaksas",IF('7a+c+n'!$Q17="N",'7a+c+n'!H17,0))</f>
        <v>0</v>
      </c>
      <c r="I16" s="28"/>
      <c r="J16" s="28"/>
      <c r="K16" s="59">
        <f>IF($C$4="Neattiecināmās izmaksas",IF('7a+c+n'!$Q17="N",'7a+c+n'!K17,0))</f>
        <v>0</v>
      </c>
      <c r="L16" s="109">
        <f>IF($C$4="Neattiecināmās izmaksas",IF('7a+c+n'!$Q17="N",'7a+c+n'!L17,0))</f>
        <v>0</v>
      </c>
      <c r="M16" s="28">
        <f>IF($C$4="Neattiecināmās izmaksas",IF('7a+c+n'!$Q17="N",'7a+c+n'!M17,0))</f>
        <v>0</v>
      </c>
      <c r="N16" s="28">
        <f>IF($C$4="Neattiecināmās izmaksas",IF('7a+c+n'!$Q17="N",'7a+c+n'!N17,0))</f>
        <v>0</v>
      </c>
      <c r="O16" s="28">
        <f>IF($C$4="Neattiecināmās izmaksas",IF('7a+c+n'!$Q17="N",'7a+c+n'!O17,0))</f>
        <v>0</v>
      </c>
      <c r="P16" s="59">
        <f>IF($C$4="Neattiecināmās izmaksas",IF('7a+c+n'!$Q17="N",'7a+c+n'!P17,0))</f>
        <v>0</v>
      </c>
    </row>
    <row r="17" spans="1:16" ht="67.5">
      <c r="A17" s="64">
        <f>IF(P17=0,0,IF(COUNTBLANK(P17)=1,0,COUNTA($P$14:P17)))</f>
        <v>0</v>
      </c>
      <c r="B17" s="28" t="str">
        <f>IF($C$4="Neattiecināmās izmaksas",IF('7a+c+n'!$Q18="N",'7a+c+n'!B18,0))</f>
        <v>10-00000</v>
      </c>
      <c r="C17" s="28" t="str">
        <f>IF($C$4="Neattiecināmās izmaksas",IF('7a+c+n'!$Q18="N",'7a+c+n'!C18,0))</f>
        <v>Esošo pakāpienu atjaunošana izmantojot atbilstošo remontsastāvu ~ 20% no kopējās platības, t.sk. esošās izlīdzinošās kārtas nokalšana, ja nepieciešams, gruntēšana. Krāsošana ar atbilstošu, nodilumizturīgu krāsu. Tonis saskaņojams ar Pasūtītāju.</v>
      </c>
      <c r="D17" s="28" t="str">
        <f>IF($C$4="Neattiecināmās izmaksas",IF('7a+c+n'!$Q18="N",'7a+c+n'!D18,0))</f>
        <v>m2</v>
      </c>
      <c r="E17" s="59"/>
      <c r="F17" s="81"/>
      <c r="G17" s="28"/>
      <c r="H17" s="28">
        <f>IF($C$4="Neattiecināmās izmaksas",IF('7a+c+n'!$Q18="N",'7a+c+n'!H18,0))</f>
        <v>0</v>
      </c>
      <c r="I17" s="28"/>
      <c r="J17" s="28"/>
      <c r="K17" s="59">
        <f>IF($C$4="Neattiecināmās izmaksas",IF('7a+c+n'!$Q18="N",'7a+c+n'!K18,0))</f>
        <v>0</v>
      </c>
      <c r="L17" s="109">
        <f>IF($C$4="Neattiecināmās izmaksas",IF('7a+c+n'!$Q18="N",'7a+c+n'!L18,0))</f>
        <v>0</v>
      </c>
      <c r="M17" s="28">
        <f>IF($C$4="Neattiecināmās izmaksas",IF('7a+c+n'!$Q18="N",'7a+c+n'!M18,0))</f>
        <v>0</v>
      </c>
      <c r="N17" s="28">
        <f>IF($C$4="Neattiecināmās izmaksas",IF('7a+c+n'!$Q18="N",'7a+c+n'!N18,0))</f>
        <v>0</v>
      </c>
      <c r="O17" s="28">
        <f>IF($C$4="Neattiecināmās izmaksas",IF('7a+c+n'!$Q18="N",'7a+c+n'!O18,0))</f>
        <v>0</v>
      </c>
      <c r="P17" s="59">
        <f>IF($C$4="Neattiecināmās izmaksas",IF('7a+c+n'!$Q18="N",'7a+c+n'!P18,0))</f>
        <v>0</v>
      </c>
    </row>
    <row r="18" spans="1:16" ht="22.5">
      <c r="A18" s="64">
        <f>IF(P18=0,0,IF(COUNTBLANK(P18)=1,0,COUNTA($P$14:P18)))</f>
        <v>0</v>
      </c>
      <c r="B18" s="28" t="str">
        <f>IF($C$4="Neattiecināmās izmaksas",IF('7a+c+n'!$Q19="N",'7a+c+n'!B19,0))</f>
        <v>10-00000</v>
      </c>
      <c r="C18" s="28" t="str">
        <f>IF($C$4="Neattiecināmās izmaksas",IF('7a+c+n'!$Q19="N",'7a+c+n'!C19,0))</f>
        <v>Jauna PVC lentera uzstādīšana, krāsa saskaņojama ar Pasūtītāju t.s. materiāli.</v>
      </c>
      <c r="D18" s="28" t="str">
        <f>IF($C$4="Neattiecināmās izmaksas",IF('7a+c+n'!$Q19="N",'7a+c+n'!D19,0))</f>
        <v>tm</v>
      </c>
      <c r="E18" s="59"/>
      <c r="F18" s="81"/>
      <c r="G18" s="28"/>
      <c r="H18" s="28">
        <f>IF($C$4="Neattiecināmās izmaksas",IF('7a+c+n'!$Q19="N",'7a+c+n'!H19,0))</f>
        <v>0</v>
      </c>
      <c r="I18" s="28"/>
      <c r="J18" s="28"/>
      <c r="K18" s="59">
        <f>IF($C$4="Neattiecināmās izmaksas",IF('7a+c+n'!$Q19="N",'7a+c+n'!K19,0))</f>
        <v>0</v>
      </c>
      <c r="L18" s="109">
        <f>IF($C$4="Neattiecināmās izmaksas",IF('7a+c+n'!$Q19="N",'7a+c+n'!L19,0))</f>
        <v>0</v>
      </c>
      <c r="M18" s="28">
        <f>IF($C$4="Neattiecināmās izmaksas",IF('7a+c+n'!$Q19="N",'7a+c+n'!M19,0))</f>
        <v>0</v>
      </c>
      <c r="N18" s="28">
        <f>IF($C$4="Neattiecināmās izmaksas",IF('7a+c+n'!$Q19="N",'7a+c+n'!N19,0))</f>
        <v>0</v>
      </c>
      <c r="O18" s="28">
        <f>IF($C$4="Neattiecināmās izmaksas",IF('7a+c+n'!$Q19="N",'7a+c+n'!O19,0))</f>
        <v>0</v>
      </c>
      <c r="P18" s="59">
        <f>IF($C$4="Neattiecināmās izmaksas",IF('7a+c+n'!$Q19="N",'7a+c+n'!P19,0))</f>
        <v>0</v>
      </c>
    </row>
    <row r="19" spans="1:16" ht="22.5">
      <c r="A19" s="64">
        <f>IF(P19=0,0,IF(COUNTBLANK(P19)=1,0,COUNTA($P$14:P19)))</f>
        <v>0</v>
      </c>
      <c r="B19" s="28" t="str">
        <f>IF($C$4="Neattiecināmās izmaksas",IF('7a+c+n'!$Q20="N",'7a+c+n'!B20,0))</f>
        <v>10-00000</v>
      </c>
      <c r="C19" s="28" t="str">
        <f>IF($C$4="Neattiecināmās izmaksas",IF('7a+c+n'!$Q20="N",'7a+c+n'!C20,0))</f>
        <v>Esošo margu atjaunošana, t.sk. esošās krāsas noņemšana, krāsošana, saskaņojot ar Pasūtītāju</v>
      </c>
      <c r="D19" s="28" t="str">
        <f>IF($C$4="Neattiecināmās izmaksas",IF('7a+c+n'!$Q20="N",'7a+c+n'!D20,0))</f>
        <v>tm</v>
      </c>
      <c r="E19" s="59"/>
      <c r="F19" s="81"/>
      <c r="G19" s="28"/>
      <c r="H19" s="28">
        <f>IF($C$4="Neattiecināmās izmaksas",IF('7a+c+n'!$Q20="N",'7a+c+n'!H20,0))</f>
        <v>0</v>
      </c>
      <c r="I19" s="28"/>
      <c r="J19" s="28"/>
      <c r="K19" s="59">
        <f>IF($C$4="Neattiecināmās izmaksas",IF('7a+c+n'!$Q20="N",'7a+c+n'!K20,0))</f>
        <v>0</v>
      </c>
      <c r="L19" s="109">
        <f>IF($C$4="Neattiecināmās izmaksas",IF('7a+c+n'!$Q20="N",'7a+c+n'!L20,0))</f>
        <v>0</v>
      </c>
      <c r="M19" s="28">
        <f>IF($C$4="Neattiecināmās izmaksas",IF('7a+c+n'!$Q20="N",'7a+c+n'!M20,0))</f>
        <v>0</v>
      </c>
      <c r="N19" s="28">
        <f>IF($C$4="Neattiecināmās izmaksas",IF('7a+c+n'!$Q20="N",'7a+c+n'!N20,0))</f>
        <v>0</v>
      </c>
      <c r="O19" s="28">
        <f>IF($C$4="Neattiecināmās izmaksas",IF('7a+c+n'!$Q20="N",'7a+c+n'!O20,0))</f>
        <v>0</v>
      </c>
      <c r="P19" s="59">
        <f>IF($C$4="Neattiecināmās izmaksas",IF('7a+c+n'!$Q20="N",'7a+c+n'!P20,0))</f>
        <v>0</v>
      </c>
    </row>
    <row r="20" spans="1:16">
      <c r="A20" s="64">
        <f>IF(P20=0,0,IF(COUNTBLANK(P20)=1,0,COUNTA($P$14:P20)))</f>
        <v>0</v>
      </c>
      <c r="B20" s="28">
        <f>IF($C$4="Neattiecināmās izmaksas",IF('7a+c+n'!$Q21="N",'7a+c+n'!B21,0))</f>
        <v>0</v>
      </c>
      <c r="C20" s="28">
        <f>IF($C$4="Neattiecināmās izmaksas",IF('7a+c+n'!$Q21="N",'7a+c+n'!C21,0))</f>
        <v>0</v>
      </c>
      <c r="D20" s="28">
        <f>IF($C$4="Neattiecināmās izmaksas",IF('7a+c+n'!$Q21="N",'7a+c+n'!D21,0))</f>
        <v>0</v>
      </c>
      <c r="E20" s="59"/>
      <c r="F20" s="81"/>
      <c r="G20" s="28"/>
      <c r="H20" s="28">
        <f>IF($C$4="Neattiecināmās izmaksas",IF('7a+c+n'!$Q21="N",'7a+c+n'!H21,0))</f>
        <v>0</v>
      </c>
      <c r="I20" s="28"/>
      <c r="J20" s="28"/>
      <c r="K20" s="59">
        <f>IF($C$4="Neattiecināmās izmaksas",IF('7a+c+n'!$Q21="N",'7a+c+n'!K21,0))</f>
        <v>0</v>
      </c>
      <c r="L20" s="109">
        <f>IF($C$4="Neattiecināmās izmaksas",IF('7a+c+n'!$Q21="N",'7a+c+n'!L21,0))</f>
        <v>0</v>
      </c>
      <c r="M20" s="28">
        <f>IF($C$4="Neattiecināmās izmaksas",IF('7a+c+n'!$Q21="N",'7a+c+n'!M21,0))</f>
        <v>0</v>
      </c>
      <c r="N20" s="28">
        <f>IF($C$4="Neattiecināmās izmaksas",IF('7a+c+n'!$Q21="N",'7a+c+n'!N21,0))</f>
        <v>0</v>
      </c>
      <c r="O20" s="28">
        <f>IF($C$4="Neattiecināmās izmaksas",IF('7a+c+n'!$Q21="N",'7a+c+n'!O21,0))</f>
        <v>0</v>
      </c>
      <c r="P20" s="59">
        <f>IF($C$4="Neattiecināmās izmaksas",IF('7a+c+n'!$Q21="N",'7a+c+n'!P21,0))</f>
        <v>0</v>
      </c>
    </row>
    <row r="21" spans="1:16">
      <c r="A21" s="64">
        <f>IF(P21=0,0,IF(COUNTBLANK(P21)=1,0,COUNTA($P$14:P21)))</f>
        <v>0</v>
      </c>
      <c r="B21" s="28">
        <f>IF($C$4="Neattiecināmās izmaksas",IF('7a+c+n'!$Q22="N",'7a+c+n'!B22,0))</f>
        <v>0</v>
      </c>
      <c r="C21" s="28">
        <f>IF($C$4="Neattiecināmās izmaksas",IF('7a+c+n'!$Q22="N",'7a+c+n'!C22,0))</f>
        <v>0</v>
      </c>
      <c r="D21" s="28">
        <f>IF($C$4="Neattiecināmās izmaksas",IF('7a+c+n'!$Q22="N",'7a+c+n'!D22,0))</f>
        <v>0</v>
      </c>
      <c r="E21" s="59"/>
      <c r="F21" s="81"/>
      <c r="G21" s="28"/>
      <c r="H21" s="28">
        <f>IF($C$4="Neattiecināmās izmaksas",IF('7a+c+n'!$Q22="N",'7a+c+n'!H22,0))</f>
        <v>0</v>
      </c>
      <c r="I21" s="28"/>
      <c r="J21" s="28"/>
      <c r="K21" s="59">
        <f>IF($C$4="Neattiecināmās izmaksas",IF('7a+c+n'!$Q22="N",'7a+c+n'!K22,0))</f>
        <v>0</v>
      </c>
      <c r="L21" s="109">
        <f>IF($C$4="Neattiecināmās izmaksas",IF('7a+c+n'!$Q22="N",'7a+c+n'!L22,0))</f>
        <v>0</v>
      </c>
      <c r="M21" s="28">
        <f>IF($C$4="Neattiecināmās izmaksas",IF('7a+c+n'!$Q22="N",'7a+c+n'!M22,0))</f>
        <v>0</v>
      </c>
      <c r="N21" s="28">
        <f>IF($C$4="Neattiecināmās izmaksas",IF('7a+c+n'!$Q22="N",'7a+c+n'!N22,0))</f>
        <v>0</v>
      </c>
      <c r="O21" s="28">
        <f>IF($C$4="Neattiecināmās izmaksas",IF('7a+c+n'!$Q22="N",'7a+c+n'!O22,0))</f>
        <v>0</v>
      </c>
      <c r="P21" s="59">
        <f>IF($C$4="Neattiecināmās izmaksas",IF('7a+c+n'!$Q22="N",'7a+c+n'!P22,0))</f>
        <v>0</v>
      </c>
    </row>
    <row r="22" spans="1:16">
      <c r="A22" s="64">
        <f>IF(P22=0,0,IF(COUNTBLANK(P22)=1,0,COUNTA($P$14:P22)))</f>
        <v>0</v>
      </c>
      <c r="B22" s="28">
        <f>IF($C$4="Neattiecināmās izmaksas",IF('7a+c+n'!$Q23="N",'7a+c+n'!B23,0))</f>
        <v>0</v>
      </c>
      <c r="C22" s="28">
        <f>IF($C$4="Neattiecināmās izmaksas",IF('7a+c+n'!$Q23="N",'7a+c+n'!C23,0))</f>
        <v>0</v>
      </c>
      <c r="D22" s="28">
        <f>IF($C$4="Neattiecināmās izmaksas",IF('7a+c+n'!$Q23="N",'7a+c+n'!D23,0))</f>
        <v>0</v>
      </c>
      <c r="E22" s="59"/>
      <c r="F22" s="81"/>
      <c r="G22" s="28"/>
      <c r="H22" s="28">
        <f>IF($C$4="Neattiecināmās izmaksas",IF('7a+c+n'!$Q23="N",'7a+c+n'!H23,0))</f>
        <v>0</v>
      </c>
      <c r="I22" s="28"/>
      <c r="J22" s="28"/>
      <c r="K22" s="59">
        <f>IF($C$4="Neattiecināmās izmaksas",IF('7a+c+n'!$Q23="N",'7a+c+n'!K23,0))</f>
        <v>0</v>
      </c>
      <c r="L22" s="109">
        <f>IF($C$4="Neattiecināmās izmaksas",IF('7a+c+n'!$Q23="N",'7a+c+n'!L23,0))</f>
        <v>0</v>
      </c>
      <c r="M22" s="28">
        <f>IF($C$4="Neattiecināmās izmaksas",IF('7a+c+n'!$Q23="N",'7a+c+n'!M23,0))</f>
        <v>0</v>
      </c>
      <c r="N22" s="28">
        <f>IF($C$4="Neattiecināmās izmaksas",IF('7a+c+n'!$Q23="N",'7a+c+n'!N23,0))</f>
        <v>0</v>
      </c>
      <c r="O22" s="28">
        <f>IF($C$4="Neattiecināmās izmaksas",IF('7a+c+n'!$Q23="N",'7a+c+n'!O23,0))</f>
        <v>0</v>
      </c>
      <c r="P22" s="59">
        <f>IF($C$4="Neattiecināmās izmaksas",IF('7a+c+n'!$Q23="N",'7a+c+n'!P23,0))</f>
        <v>0</v>
      </c>
    </row>
    <row r="23" spans="1:16">
      <c r="A23" s="64">
        <f>IF(P23=0,0,IF(COUNTBLANK(P23)=1,0,COUNTA($P$14:P23)))</f>
        <v>0</v>
      </c>
      <c r="B23" s="28">
        <f>IF($C$4="Neattiecināmās izmaksas",IF('7a+c+n'!$Q24="N",'7a+c+n'!B24,0))</f>
        <v>0</v>
      </c>
      <c r="C23" s="28">
        <f>IF($C$4="Neattiecināmās izmaksas",IF('7a+c+n'!$Q24="N",'7a+c+n'!C24,0))</f>
        <v>0</v>
      </c>
      <c r="D23" s="28">
        <f>IF($C$4="Neattiecināmās izmaksas",IF('7a+c+n'!$Q24="N",'7a+c+n'!D24,0))</f>
        <v>0</v>
      </c>
      <c r="E23" s="59"/>
      <c r="F23" s="81"/>
      <c r="G23" s="28"/>
      <c r="H23" s="28">
        <f>IF($C$4="Neattiecināmās izmaksas",IF('7a+c+n'!$Q24="N",'7a+c+n'!H24,0))</f>
        <v>0</v>
      </c>
      <c r="I23" s="28"/>
      <c r="J23" s="28"/>
      <c r="K23" s="59">
        <f>IF($C$4="Neattiecināmās izmaksas",IF('7a+c+n'!$Q24="N",'7a+c+n'!K24,0))</f>
        <v>0</v>
      </c>
      <c r="L23" s="109">
        <f>IF($C$4="Neattiecināmās izmaksas",IF('7a+c+n'!$Q24="N",'7a+c+n'!L24,0))</f>
        <v>0</v>
      </c>
      <c r="M23" s="28">
        <f>IF($C$4="Neattiecināmās izmaksas",IF('7a+c+n'!$Q24="N",'7a+c+n'!M24,0))</f>
        <v>0</v>
      </c>
      <c r="N23" s="28">
        <f>IF($C$4="Neattiecināmās izmaksas",IF('7a+c+n'!$Q24="N",'7a+c+n'!N24,0))</f>
        <v>0</v>
      </c>
      <c r="O23" s="28">
        <f>IF($C$4="Neattiecināmās izmaksas",IF('7a+c+n'!$Q24="N",'7a+c+n'!O24,0))</f>
        <v>0</v>
      </c>
      <c r="P23" s="59">
        <f>IF($C$4="Neattiecināmās izmaksas",IF('7a+c+n'!$Q24="N",'7a+c+n'!P24,0))</f>
        <v>0</v>
      </c>
    </row>
    <row r="24" spans="1:16">
      <c r="A24" s="64">
        <f>IF(P24=0,0,IF(COUNTBLANK(P24)=1,0,COUNTA($P$14:P24)))</f>
        <v>0</v>
      </c>
      <c r="B24" s="28">
        <f>IF($C$4="Neattiecināmās izmaksas",IF('7a+c+n'!$Q25="N",'7a+c+n'!B25,0))</f>
        <v>0</v>
      </c>
      <c r="C24" s="28">
        <f>IF($C$4="Neattiecināmās izmaksas",IF('7a+c+n'!$Q25="N",'7a+c+n'!C25,0))</f>
        <v>0</v>
      </c>
      <c r="D24" s="28">
        <f>IF($C$4="Neattiecināmās izmaksas",IF('7a+c+n'!$Q25="N",'7a+c+n'!D25,0))</f>
        <v>0</v>
      </c>
      <c r="E24" s="59"/>
      <c r="F24" s="81"/>
      <c r="G24" s="28"/>
      <c r="H24" s="28">
        <f>IF($C$4="Neattiecināmās izmaksas",IF('7a+c+n'!$Q25="N",'7a+c+n'!H25,0))</f>
        <v>0</v>
      </c>
      <c r="I24" s="28"/>
      <c r="J24" s="28"/>
      <c r="K24" s="59">
        <f>IF($C$4="Neattiecināmās izmaksas",IF('7a+c+n'!$Q25="N",'7a+c+n'!K25,0))</f>
        <v>0</v>
      </c>
      <c r="L24" s="109">
        <f>IF($C$4="Neattiecināmās izmaksas",IF('7a+c+n'!$Q25="N",'7a+c+n'!L25,0))</f>
        <v>0</v>
      </c>
      <c r="M24" s="28">
        <f>IF($C$4="Neattiecināmās izmaksas",IF('7a+c+n'!$Q25="N",'7a+c+n'!M25,0))</f>
        <v>0</v>
      </c>
      <c r="N24" s="28">
        <f>IF($C$4="Neattiecināmās izmaksas",IF('7a+c+n'!$Q25="N",'7a+c+n'!N25,0))</f>
        <v>0</v>
      </c>
      <c r="O24" s="28">
        <f>IF($C$4="Neattiecināmās izmaksas",IF('7a+c+n'!$Q25="N",'7a+c+n'!O25,0))</f>
        <v>0</v>
      </c>
      <c r="P24" s="59">
        <f>IF($C$4="Neattiecināmās izmaksas",IF('7a+c+n'!$Q25="N",'7a+c+n'!P25,0))</f>
        <v>0</v>
      </c>
    </row>
    <row r="25" spans="1:16" ht="12" thickBot="1">
      <c r="A25" s="64">
        <f>IF(P25=0,0,IF(COUNTBLANK(P25)=1,0,COUNTA($P$14:P25)))</f>
        <v>0</v>
      </c>
      <c r="B25" s="28">
        <f>IF($C$4="Neattiecināmās izmaksas",IF('7a+c+n'!$Q26="N",'7a+c+n'!B26,0))</f>
        <v>0</v>
      </c>
      <c r="C25" s="28">
        <f>IF($C$4="Neattiecināmās izmaksas",IF('7a+c+n'!$Q26="N",'7a+c+n'!C26,0))</f>
        <v>0</v>
      </c>
      <c r="D25" s="28">
        <f>IF($C$4="Neattiecināmās izmaksas",IF('7a+c+n'!$Q26="N",'7a+c+n'!D26,0))</f>
        <v>0</v>
      </c>
      <c r="E25" s="59"/>
      <c r="F25" s="81"/>
      <c r="G25" s="28"/>
      <c r="H25" s="28">
        <f>IF($C$4="Neattiecināmās izmaksas",IF('7a+c+n'!$Q26="N",'7a+c+n'!H26,0))</f>
        <v>0</v>
      </c>
      <c r="I25" s="28"/>
      <c r="J25" s="28"/>
      <c r="K25" s="59">
        <f>IF($C$4="Neattiecināmās izmaksas",IF('7a+c+n'!$Q26="N",'7a+c+n'!K26,0))</f>
        <v>0</v>
      </c>
      <c r="L25" s="109">
        <f>IF($C$4="Neattiecināmās izmaksas",IF('7a+c+n'!$Q26="N",'7a+c+n'!L26,0))</f>
        <v>0</v>
      </c>
      <c r="M25" s="28">
        <f>IF($C$4="Neattiecināmās izmaksas",IF('7a+c+n'!$Q26="N",'7a+c+n'!M26,0))</f>
        <v>0</v>
      </c>
      <c r="N25" s="28">
        <f>IF($C$4="Neattiecināmās izmaksas",IF('7a+c+n'!$Q26="N",'7a+c+n'!N26,0))</f>
        <v>0</v>
      </c>
      <c r="O25" s="28">
        <f>IF($C$4="Neattiecināmās izmaksas",IF('7a+c+n'!$Q26="N",'7a+c+n'!O26,0))</f>
        <v>0</v>
      </c>
      <c r="P25" s="59">
        <f>IF($C$4="Neattiecināmās izmaksas",IF('7a+c+n'!$Q26="N",'7a+c+n'!P26,0))</f>
        <v>0</v>
      </c>
    </row>
    <row r="26" spans="1:16" ht="12" customHeight="1" thickBot="1">
      <c r="A26" s="325" t="s">
        <v>63</v>
      </c>
      <c r="B26" s="326"/>
      <c r="C26" s="326"/>
      <c r="D26" s="326"/>
      <c r="E26" s="326"/>
      <c r="F26" s="326"/>
      <c r="G26" s="326"/>
      <c r="H26" s="326"/>
      <c r="I26" s="326"/>
      <c r="J26" s="326"/>
      <c r="K26" s="327"/>
      <c r="L26" s="110">
        <f>SUM(L14:L19)</f>
        <v>0</v>
      </c>
      <c r="M26" s="111">
        <f>SUM(M14:M19)</f>
        <v>0</v>
      </c>
      <c r="N26" s="111">
        <f>SUM(N14:N19)</f>
        <v>0</v>
      </c>
      <c r="O26" s="111">
        <f>SUM(O14:O19)</f>
        <v>0</v>
      </c>
      <c r="P26" s="112">
        <f>SUM(P14:P19)</f>
        <v>0</v>
      </c>
    </row>
    <row r="27" spans="1:16">
      <c r="A27" s="20"/>
      <c r="B27" s="20"/>
      <c r="C27" s="20"/>
      <c r="D27" s="20"/>
      <c r="E27" s="20"/>
      <c r="F27" s="20"/>
      <c r="G27" s="20"/>
      <c r="H27" s="20"/>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 t="s">
        <v>14</v>
      </c>
      <c r="B29" s="20"/>
      <c r="C29" s="328">
        <f>'Kops n'!C35:H35</f>
        <v>0</v>
      </c>
      <c r="D29" s="328"/>
      <c r="E29" s="328"/>
      <c r="F29" s="328"/>
      <c r="G29" s="328"/>
      <c r="H29" s="328"/>
      <c r="I29" s="20"/>
      <c r="J29" s="20"/>
      <c r="K29" s="20"/>
      <c r="L29" s="20"/>
      <c r="M29" s="20"/>
      <c r="N29" s="20"/>
      <c r="O29" s="20"/>
      <c r="P29" s="20"/>
    </row>
    <row r="30" spans="1:16">
      <c r="A30" s="20"/>
      <c r="B30" s="20"/>
      <c r="C30" s="248" t="s">
        <v>15</v>
      </c>
      <c r="D30" s="248"/>
      <c r="E30" s="248"/>
      <c r="F30" s="248"/>
      <c r="G30" s="248"/>
      <c r="H30" s="248"/>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294" t="str">
        <f>'Kops n'!A38:D38</f>
        <v>Tāme sastādīta 202_. gada __. _______</v>
      </c>
      <c r="B32" s="295"/>
      <c r="C32" s="295"/>
      <c r="D32" s="295"/>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41</v>
      </c>
      <c r="B34" s="20"/>
      <c r="C34" s="328">
        <f>'Kops n'!C40:H40</f>
        <v>0</v>
      </c>
      <c r="D34" s="328"/>
      <c r="E34" s="328"/>
      <c r="F34" s="328"/>
      <c r="G34" s="328"/>
      <c r="H34" s="328"/>
      <c r="I34" s="20"/>
      <c r="J34" s="20"/>
      <c r="K34" s="20"/>
      <c r="L34" s="20"/>
      <c r="M34" s="20"/>
      <c r="N34" s="20"/>
      <c r="O34" s="20"/>
      <c r="P34" s="20"/>
    </row>
    <row r="35" spans="1:16">
      <c r="A35" s="20"/>
      <c r="B35" s="20"/>
      <c r="C35" s="248" t="s">
        <v>15</v>
      </c>
      <c r="D35" s="248"/>
      <c r="E35" s="248"/>
      <c r="F35" s="248"/>
      <c r="G35" s="248"/>
      <c r="H35" s="248"/>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03" t="s">
        <v>16</v>
      </c>
      <c r="B37" s="52"/>
      <c r="C37" s="115">
        <f>'Kops n'!C43</f>
        <v>0</v>
      </c>
      <c r="D37" s="52"/>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sheetData>
  <mergeCells count="23">
    <mergeCell ref="C35:H35"/>
    <mergeCell ref="L12:P12"/>
    <mergeCell ref="A26:K26"/>
    <mergeCell ref="C29:H29"/>
    <mergeCell ref="C30:H30"/>
    <mergeCell ref="A32:D32"/>
    <mergeCell ref="C34:H3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6:K26">
    <cfRule type="containsText" dxfId="107" priority="3" operator="containsText" text="Tiešās izmaksas kopā, t. sk. darba devēja sociālais nodoklis __.__% ">
      <formula>NOT(ISERROR(SEARCH("Tiešās izmaksas kopā, t. sk. darba devēja sociālais nodoklis __.__% ",A26)))</formula>
    </cfRule>
  </conditionalFormatting>
  <conditionalFormatting sqref="A14:P25">
    <cfRule type="cellIs" dxfId="106" priority="1" operator="equal">
      <formula>0</formula>
    </cfRule>
  </conditionalFormatting>
  <conditionalFormatting sqref="C2:I2 D5:L8 N9:O9 L26:P26 C29:H29 C34:H34 C37">
    <cfRule type="cellIs" dxfId="105" priority="2" operator="equal">
      <formula>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A74F-9F3C-4490-9CAF-6FE24D08A2A2}">
  <sheetPr codeName="Sheet28">
    <tabColor rgb="FF002060"/>
  </sheetPr>
  <dimension ref="A1:R50"/>
  <sheetViews>
    <sheetView topLeftCell="A20" zoomScale="85" zoomScaleNormal="85" workbookViewId="0">
      <selection activeCell="H20" sqref="H2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8</v>
      </c>
      <c r="E1" s="26"/>
      <c r="F1" s="26"/>
      <c r="G1" s="26"/>
      <c r="H1" s="26"/>
      <c r="I1" s="26"/>
      <c r="J1" s="26"/>
      <c r="N1" s="30"/>
      <c r="O1" s="31"/>
      <c r="P1" s="32"/>
    </row>
    <row r="2" spans="1:17">
      <c r="A2" s="33"/>
      <c r="B2" s="33"/>
      <c r="C2" s="316" t="s">
        <v>206</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200</v>
      </c>
      <c r="B9" s="319"/>
      <c r="C9" s="319"/>
      <c r="D9" s="319"/>
      <c r="E9" s="319"/>
      <c r="F9" s="319"/>
      <c r="G9" s="35"/>
      <c r="H9" s="35"/>
      <c r="I9" s="35"/>
      <c r="J9" s="320" t="s">
        <v>46</v>
      </c>
      <c r="K9" s="320"/>
      <c r="L9" s="320"/>
      <c r="M9" s="320"/>
      <c r="N9" s="321">
        <f>P38</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128</v>
      </c>
      <c r="D14" s="27"/>
      <c r="E14" s="57"/>
      <c r="F14" s="158"/>
      <c r="G14" s="90"/>
      <c r="H14" s="90">
        <f>F14*G14</f>
        <v>0</v>
      </c>
      <c r="I14" s="90"/>
      <c r="J14" s="90"/>
      <c r="K14" s="91">
        <f>SUM(H14:J14)</f>
        <v>0</v>
      </c>
      <c r="L14" s="89">
        <f>E14*F14</f>
        <v>0</v>
      </c>
      <c r="M14" s="90">
        <f>H14*E14</f>
        <v>0</v>
      </c>
      <c r="N14" s="90">
        <f>I14*E14</f>
        <v>0</v>
      </c>
      <c r="O14" s="90">
        <f>J14*E14</f>
        <v>0</v>
      </c>
      <c r="P14" s="106">
        <f>SUM(M14:O14)</f>
        <v>0</v>
      </c>
      <c r="Q14" s="70"/>
    </row>
    <row r="15" spans="1:17" ht="33.75">
      <c r="A15" s="64">
        <v>1</v>
      </c>
      <c r="B15" s="28" t="s">
        <v>136</v>
      </c>
      <c r="C15" s="136" t="s">
        <v>218</v>
      </c>
      <c r="D15" s="143" t="s">
        <v>86</v>
      </c>
      <c r="E15" s="204">
        <v>0.36</v>
      </c>
      <c r="F15" s="177"/>
      <c r="G15" s="137"/>
      <c r="H15" s="49">
        <f t="shared" ref="H15:H16" si="0">F15*G15</f>
        <v>0</v>
      </c>
      <c r="I15" s="161"/>
      <c r="J15" s="161"/>
      <c r="K15" s="50">
        <f t="shared" ref="K15:K29" si="1">SUM(H15:J15)</f>
        <v>0</v>
      </c>
      <c r="L15" s="51">
        <f t="shared" ref="L15:L16" si="2">E15*F15</f>
        <v>0</v>
      </c>
      <c r="M15" s="49">
        <f t="shared" ref="M15:M16" si="3">H15*E15</f>
        <v>0</v>
      </c>
      <c r="N15" s="49">
        <f t="shared" ref="N15:N16" si="4">I15*E15</f>
        <v>0</v>
      </c>
      <c r="O15" s="49">
        <f t="shared" ref="O15:O16" si="5">J15*E15</f>
        <v>0</v>
      </c>
      <c r="P15" s="107">
        <f t="shared" ref="P15:P16" si="6">SUM(M15:O15)</f>
        <v>0</v>
      </c>
      <c r="Q15" s="160" t="s">
        <v>47</v>
      </c>
    </row>
    <row r="16" spans="1:17" ht="33.75">
      <c r="A16" s="64">
        <v>2</v>
      </c>
      <c r="B16" s="28" t="s">
        <v>136</v>
      </c>
      <c r="C16" s="136" t="s">
        <v>219</v>
      </c>
      <c r="D16" s="132" t="s">
        <v>87</v>
      </c>
      <c r="E16" s="204">
        <v>2.56</v>
      </c>
      <c r="F16" s="177"/>
      <c r="G16" s="137"/>
      <c r="H16" s="49">
        <f t="shared" si="0"/>
        <v>0</v>
      </c>
      <c r="I16" s="161"/>
      <c r="J16" s="161"/>
      <c r="K16" s="50">
        <f t="shared" si="1"/>
        <v>0</v>
      </c>
      <c r="L16" s="51">
        <f t="shared" si="2"/>
        <v>0</v>
      </c>
      <c r="M16" s="49">
        <f t="shared" si="3"/>
        <v>0</v>
      </c>
      <c r="N16" s="49">
        <f t="shared" si="4"/>
        <v>0</v>
      </c>
      <c r="O16" s="49">
        <f t="shared" si="5"/>
        <v>0</v>
      </c>
      <c r="P16" s="107">
        <f t="shared" si="6"/>
        <v>0</v>
      </c>
      <c r="Q16" s="160" t="s">
        <v>48</v>
      </c>
    </row>
    <row r="17" spans="1:17" ht="22.5">
      <c r="A17" s="64">
        <v>3</v>
      </c>
      <c r="B17" s="28" t="s">
        <v>136</v>
      </c>
      <c r="C17" s="136" t="s">
        <v>220</v>
      </c>
      <c r="D17" s="132" t="s">
        <v>77</v>
      </c>
      <c r="E17" s="133">
        <v>33</v>
      </c>
      <c r="F17" s="177"/>
      <c r="G17" s="140"/>
      <c r="H17" s="49">
        <f>F17*G17</f>
        <v>0</v>
      </c>
      <c r="I17" s="161"/>
      <c r="J17" s="161"/>
      <c r="K17" s="50">
        <f t="shared" si="1"/>
        <v>0</v>
      </c>
      <c r="L17" s="51">
        <f t="shared" ref="L17:L19" si="7">E17*F17</f>
        <v>0</v>
      </c>
      <c r="M17" s="49">
        <f t="shared" ref="M17:M19" si="8">H17*E17</f>
        <v>0</v>
      </c>
      <c r="N17" s="49">
        <f t="shared" ref="N17:N19" si="9">I17*E17</f>
        <v>0</v>
      </c>
      <c r="O17" s="49">
        <f t="shared" ref="O17:O19" si="10">J17*E17</f>
        <v>0</v>
      </c>
      <c r="P17" s="107">
        <f t="shared" ref="P17:P19" si="11">SUM(M17:O17)</f>
        <v>0</v>
      </c>
      <c r="Q17" s="160" t="s">
        <v>47</v>
      </c>
    </row>
    <row r="18" spans="1:17" ht="22.5">
      <c r="A18" s="64">
        <v>4</v>
      </c>
      <c r="B18" s="92"/>
      <c r="C18" s="141" t="s">
        <v>335</v>
      </c>
      <c r="D18" s="28"/>
      <c r="E18" s="59"/>
      <c r="F18" s="149"/>
      <c r="G18" s="49"/>
      <c r="H18" s="49">
        <f t="shared" ref="H18:H37" si="12">F18*G18</f>
        <v>0</v>
      </c>
      <c r="I18" s="49"/>
      <c r="J18" s="49"/>
      <c r="K18" s="50">
        <f t="shared" si="1"/>
        <v>0</v>
      </c>
      <c r="L18" s="51">
        <f t="shared" si="7"/>
        <v>0</v>
      </c>
      <c r="M18" s="49">
        <f t="shared" si="8"/>
        <v>0</v>
      </c>
      <c r="N18" s="49">
        <f t="shared" si="9"/>
        <v>0</v>
      </c>
      <c r="O18" s="49">
        <f t="shared" si="10"/>
        <v>0</v>
      </c>
      <c r="P18" s="107">
        <f t="shared" si="11"/>
        <v>0</v>
      </c>
      <c r="Q18" s="160" t="s">
        <v>236</v>
      </c>
    </row>
    <row r="19" spans="1:17" ht="22.5">
      <c r="A19" s="64">
        <v>5</v>
      </c>
      <c r="B19" s="28" t="s">
        <v>136</v>
      </c>
      <c r="C19" s="145" t="s">
        <v>336</v>
      </c>
      <c r="D19" s="146" t="s">
        <v>134</v>
      </c>
      <c r="E19" s="197">
        <v>1</v>
      </c>
      <c r="F19" s="138"/>
      <c r="G19" s="140"/>
      <c r="H19" s="49">
        <f>F19*G19</f>
        <v>0</v>
      </c>
      <c r="I19" s="135"/>
      <c r="J19" s="135"/>
      <c r="K19" s="50">
        <f t="shared" si="1"/>
        <v>0</v>
      </c>
      <c r="L19" s="51">
        <f t="shared" si="7"/>
        <v>0</v>
      </c>
      <c r="M19" s="49">
        <f t="shared" si="8"/>
        <v>0</v>
      </c>
      <c r="N19" s="49">
        <f t="shared" si="9"/>
        <v>0</v>
      </c>
      <c r="O19" s="49">
        <f t="shared" si="10"/>
        <v>0</v>
      </c>
      <c r="P19" s="107">
        <f t="shared" si="11"/>
        <v>0</v>
      </c>
      <c r="Q19" s="77" t="s">
        <v>47</v>
      </c>
    </row>
    <row r="20" spans="1:17" ht="22.5">
      <c r="A20" s="64">
        <v>6</v>
      </c>
      <c r="B20" s="28" t="s">
        <v>136</v>
      </c>
      <c r="C20" s="144" t="s">
        <v>337</v>
      </c>
      <c r="D20" s="132" t="s">
        <v>338</v>
      </c>
      <c r="E20" s="133">
        <v>62.726400000000012</v>
      </c>
      <c r="F20" s="134"/>
      <c r="G20" s="140"/>
      <c r="H20" s="49">
        <f t="shared" si="12"/>
        <v>0</v>
      </c>
      <c r="I20" s="135"/>
      <c r="J20" s="135"/>
      <c r="K20" s="50">
        <f t="shared" si="1"/>
        <v>0</v>
      </c>
      <c r="L20" s="51">
        <f t="shared" ref="L20:L24" si="13">E20*F20</f>
        <v>0</v>
      </c>
      <c r="M20" s="49">
        <f t="shared" ref="M20:M24" si="14">H20*E20</f>
        <v>0</v>
      </c>
      <c r="N20" s="49">
        <f t="shared" ref="N20:N24" si="15">I20*E20</f>
        <v>0</v>
      </c>
      <c r="O20" s="49">
        <f t="shared" ref="O20:O24" si="16">J20*E20</f>
        <v>0</v>
      </c>
      <c r="P20" s="107">
        <f t="shared" ref="P20:P24" si="17">SUM(M20:O20)</f>
        <v>0</v>
      </c>
      <c r="Q20" s="160" t="s">
        <v>47</v>
      </c>
    </row>
    <row r="21" spans="1:17" ht="22.5">
      <c r="A21" s="64">
        <v>7</v>
      </c>
      <c r="B21" s="28" t="s">
        <v>136</v>
      </c>
      <c r="C21" s="136" t="s">
        <v>339</v>
      </c>
      <c r="D21" s="132" t="s">
        <v>89</v>
      </c>
      <c r="E21" s="133">
        <v>255.55200000000002</v>
      </c>
      <c r="F21" s="134"/>
      <c r="G21" s="49"/>
      <c r="H21" s="49">
        <f t="shared" si="12"/>
        <v>0</v>
      </c>
      <c r="I21" s="135"/>
      <c r="J21" s="135"/>
      <c r="K21" s="50">
        <f t="shared" si="1"/>
        <v>0</v>
      </c>
      <c r="L21" s="51">
        <f t="shared" si="13"/>
        <v>0</v>
      </c>
      <c r="M21" s="49">
        <f t="shared" si="14"/>
        <v>0</v>
      </c>
      <c r="N21" s="49">
        <f t="shared" si="15"/>
        <v>0</v>
      </c>
      <c r="O21" s="49">
        <f t="shared" si="16"/>
        <v>0</v>
      </c>
      <c r="P21" s="107">
        <f t="shared" si="17"/>
        <v>0</v>
      </c>
      <c r="Q21" s="77" t="s">
        <v>47</v>
      </c>
    </row>
    <row r="22" spans="1:17" ht="22.5">
      <c r="A22" s="64">
        <v>8</v>
      </c>
      <c r="B22" s="28" t="s">
        <v>136</v>
      </c>
      <c r="C22" s="136" t="s">
        <v>340</v>
      </c>
      <c r="D22" s="132" t="s">
        <v>87</v>
      </c>
      <c r="E22" s="133">
        <v>46.464000000000006</v>
      </c>
      <c r="F22" s="134"/>
      <c r="G22" s="140"/>
      <c r="H22" s="49">
        <f t="shared" si="12"/>
        <v>0</v>
      </c>
      <c r="I22" s="135"/>
      <c r="J22" s="135"/>
      <c r="K22" s="50">
        <f t="shared" si="1"/>
        <v>0</v>
      </c>
      <c r="L22" s="51">
        <f t="shared" si="13"/>
        <v>0</v>
      </c>
      <c r="M22" s="49">
        <f t="shared" si="14"/>
        <v>0</v>
      </c>
      <c r="N22" s="49">
        <f t="shared" si="15"/>
        <v>0</v>
      </c>
      <c r="O22" s="49">
        <f t="shared" si="16"/>
        <v>0</v>
      </c>
      <c r="P22" s="107">
        <f t="shared" si="17"/>
        <v>0</v>
      </c>
      <c r="Q22" s="160" t="s">
        <v>47</v>
      </c>
    </row>
    <row r="23" spans="1:17" ht="22.5">
      <c r="A23" s="64">
        <v>9</v>
      </c>
      <c r="B23" s="28" t="s">
        <v>136</v>
      </c>
      <c r="C23" s="136" t="s">
        <v>325</v>
      </c>
      <c r="D23" s="132" t="s">
        <v>89</v>
      </c>
      <c r="E23" s="133">
        <v>232.32000000000002</v>
      </c>
      <c r="F23" s="134"/>
      <c r="G23" s="49"/>
      <c r="H23" s="49">
        <f t="shared" si="12"/>
        <v>0</v>
      </c>
      <c r="I23" s="135"/>
      <c r="J23" s="135"/>
      <c r="K23" s="50">
        <f t="shared" si="1"/>
        <v>0</v>
      </c>
      <c r="L23" s="51">
        <f t="shared" si="13"/>
        <v>0</v>
      </c>
      <c r="M23" s="49">
        <f t="shared" si="14"/>
        <v>0</v>
      </c>
      <c r="N23" s="49">
        <f t="shared" si="15"/>
        <v>0</v>
      </c>
      <c r="O23" s="49">
        <f t="shared" si="16"/>
        <v>0</v>
      </c>
      <c r="P23" s="107">
        <f t="shared" si="17"/>
        <v>0</v>
      </c>
      <c r="Q23" s="77" t="s">
        <v>47</v>
      </c>
    </row>
    <row r="24" spans="1:17" ht="22.5">
      <c r="A24" s="64">
        <v>10</v>
      </c>
      <c r="B24" s="28" t="s">
        <v>136</v>
      </c>
      <c r="C24" s="136" t="s">
        <v>341</v>
      </c>
      <c r="D24" s="132" t="s">
        <v>87</v>
      </c>
      <c r="E24" s="133">
        <v>46.464000000000006</v>
      </c>
      <c r="F24" s="134"/>
      <c r="G24" s="49"/>
      <c r="H24" s="49">
        <f t="shared" si="12"/>
        <v>0</v>
      </c>
      <c r="I24" s="135"/>
      <c r="J24" s="135"/>
      <c r="K24" s="50">
        <f t="shared" si="1"/>
        <v>0</v>
      </c>
      <c r="L24" s="51">
        <f t="shared" si="13"/>
        <v>0</v>
      </c>
      <c r="M24" s="49">
        <f t="shared" si="14"/>
        <v>0</v>
      </c>
      <c r="N24" s="49">
        <f t="shared" si="15"/>
        <v>0</v>
      </c>
      <c r="O24" s="49">
        <f t="shared" si="16"/>
        <v>0</v>
      </c>
      <c r="P24" s="107">
        <f t="shared" si="17"/>
        <v>0</v>
      </c>
      <c r="Q24" s="77" t="s">
        <v>47</v>
      </c>
    </row>
    <row r="25" spans="1:17" ht="22.5">
      <c r="A25" s="64">
        <v>11</v>
      </c>
      <c r="B25" s="28" t="s">
        <v>136</v>
      </c>
      <c r="C25" s="136" t="s">
        <v>342</v>
      </c>
      <c r="D25" s="132" t="s">
        <v>87</v>
      </c>
      <c r="E25" s="133">
        <v>46.464000000000006</v>
      </c>
      <c r="F25" s="134"/>
      <c r="G25" s="49"/>
      <c r="H25" s="49">
        <f t="shared" ref="H25" si="18">F25*G25</f>
        <v>0</v>
      </c>
      <c r="I25" s="135"/>
      <c r="J25" s="135"/>
      <c r="K25" s="50">
        <f t="shared" ref="K25" si="19">SUM(H25:J25)</f>
        <v>0</v>
      </c>
      <c r="L25" s="51">
        <f t="shared" ref="L25" si="20">E25*F25</f>
        <v>0</v>
      </c>
      <c r="M25" s="49">
        <f t="shared" ref="M25" si="21">H25*E25</f>
        <v>0</v>
      </c>
      <c r="N25" s="49">
        <f t="shared" ref="N25" si="22">I25*E25</f>
        <v>0</v>
      </c>
      <c r="O25" s="49">
        <f t="shared" ref="O25" si="23">J25*E25</f>
        <v>0</v>
      </c>
      <c r="P25" s="107">
        <f t="shared" ref="P25" si="24">SUM(M25:O25)</f>
        <v>0</v>
      </c>
      <c r="Q25" s="77" t="s">
        <v>47</v>
      </c>
    </row>
    <row r="26" spans="1:17" ht="22.5">
      <c r="A26" s="64">
        <v>12</v>
      </c>
      <c r="B26" s="92"/>
      <c r="C26" s="141" t="s">
        <v>143</v>
      </c>
      <c r="D26" s="28"/>
      <c r="E26" s="59"/>
      <c r="F26" s="149"/>
      <c r="G26" s="49"/>
      <c r="H26" s="49">
        <f t="shared" si="12"/>
        <v>0</v>
      </c>
      <c r="I26" s="49"/>
      <c r="J26" s="49"/>
      <c r="K26" s="50">
        <f t="shared" ref="K26" si="25">SUM(H26:J26)</f>
        <v>0</v>
      </c>
      <c r="L26" s="51">
        <f t="shared" ref="L26" si="26">E26*F26</f>
        <v>0</v>
      </c>
      <c r="M26" s="49">
        <f>H26*E26</f>
        <v>0</v>
      </c>
      <c r="N26" s="49">
        <f t="shared" ref="N26" si="27">I26*E26</f>
        <v>0</v>
      </c>
      <c r="O26" s="49">
        <f t="shared" ref="O26" si="28">J26*E26</f>
        <v>0</v>
      </c>
      <c r="P26" s="107">
        <f t="shared" ref="P26" si="29">SUM(M26:O26)</f>
        <v>0</v>
      </c>
      <c r="Q26" s="160" t="s">
        <v>236</v>
      </c>
    </row>
    <row r="27" spans="1:17" ht="22.5">
      <c r="A27" s="64">
        <v>13</v>
      </c>
      <c r="B27" s="28" t="s">
        <v>85</v>
      </c>
      <c r="C27" s="144" t="s">
        <v>221</v>
      </c>
      <c r="D27" s="132" t="s">
        <v>87</v>
      </c>
      <c r="E27" s="204">
        <v>687.5</v>
      </c>
      <c r="F27" s="134"/>
      <c r="G27" s="140"/>
      <c r="H27" s="49">
        <f t="shared" si="12"/>
        <v>0</v>
      </c>
      <c r="I27" s="161"/>
      <c r="J27" s="161"/>
      <c r="K27" s="50">
        <f t="shared" si="1"/>
        <v>0</v>
      </c>
      <c r="L27" s="51">
        <f t="shared" ref="L27:L29" si="30">E27*F27</f>
        <v>0</v>
      </c>
      <c r="M27" s="49">
        <f t="shared" ref="M27:M29" si="31">H27*E27</f>
        <v>0</v>
      </c>
      <c r="N27" s="49">
        <f t="shared" ref="N27:N29" si="32">I27*E27</f>
        <v>0</v>
      </c>
      <c r="O27" s="49">
        <f t="shared" ref="O27:O29" si="33">J27*E27</f>
        <v>0</v>
      </c>
      <c r="P27" s="107">
        <f t="shared" ref="P27:P29" si="34">SUM(M27:O27)</f>
        <v>0</v>
      </c>
      <c r="Q27" s="77" t="s">
        <v>47</v>
      </c>
    </row>
    <row r="28" spans="1:17" ht="45">
      <c r="A28" s="64">
        <v>14</v>
      </c>
      <c r="B28" s="28" t="s">
        <v>85</v>
      </c>
      <c r="C28" s="144" t="s">
        <v>343</v>
      </c>
      <c r="D28" s="143" t="s">
        <v>86</v>
      </c>
      <c r="E28" s="204">
        <v>102.30000000000001</v>
      </c>
      <c r="F28" s="134"/>
      <c r="G28" s="140"/>
      <c r="H28" s="49">
        <f t="shared" si="12"/>
        <v>0</v>
      </c>
      <c r="I28" s="161"/>
      <c r="J28" s="161"/>
      <c r="K28" s="50">
        <f t="shared" si="1"/>
        <v>0</v>
      </c>
      <c r="L28" s="51">
        <f t="shared" si="30"/>
        <v>0</v>
      </c>
      <c r="M28" s="49">
        <f t="shared" si="31"/>
        <v>0</v>
      </c>
      <c r="N28" s="49">
        <f t="shared" si="32"/>
        <v>0</v>
      </c>
      <c r="O28" s="49">
        <f t="shared" si="33"/>
        <v>0</v>
      </c>
      <c r="P28" s="107">
        <f t="shared" si="34"/>
        <v>0</v>
      </c>
      <c r="Q28" s="77" t="s">
        <v>47</v>
      </c>
    </row>
    <row r="29" spans="1:17" ht="33.75">
      <c r="A29" s="64">
        <v>15</v>
      </c>
      <c r="B29" s="28" t="s">
        <v>85</v>
      </c>
      <c r="C29" s="144" t="s">
        <v>273</v>
      </c>
      <c r="D29" s="143" t="s">
        <v>77</v>
      </c>
      <c r="E29" s="204">
        <v>1</v>
      </c>
      <c r="F29" s="134"/>
      <c r="G29" s="140"/>
      <c r="H29" s="49">
        <f t="shared" si="12"/>
        <v>0</v>
      </c>
      <c r="I29" s="161"/>
      <c r="J29" s="161"/>
      <c r="K29" s="50">
        <f t="shared" si="1"/>
        <v>0</v>
      </c>
      <c r="L29" s="51">
        <f t="shared" si="30"/>
        <v>0</v>
      </c>
      <c r="M29" s="49">
        <f t="shared" si="31"/>
        <v>0</v>
      </c>
      <c r="N29" s="49">
        <f t="shared" si="32"/>
        <v>0</v>
      </c>
      <c r="O29" s="49">
        <f t="shared" si="33"/>
        <v>0</v>
      </c>
      <c r="P29" s="107">
        <f t="shared" si="34"/>
        <v>0</v>
      </c>
      <c r="Q29" s="77" t="s">
        <v>47</v>
      </c>
    </row>
    <row r="30" spans="1:17" ht="22.5">
      <c r="A30" s="64">
        <v>16</v>
      </c>
      <c r="B30" s="28"/>
      <c r="C30" s="141" t="s">
        <v>344</v>
      </c>
      <c r="D30" s="28"/>
      <c r="E30" s="59"/>
      <c r="F30" s="163"/>
      <c r="G30" s="140"/>
      <c r="H30" s="49">
        <f t="shared" si="12"/>
        <v>0</v>
      </c>
      <c r="I30" s="137"/>
      <c r="J30" s="137"/>
      <c r="K30" s="50">
        <f t="shared" ref="K30:K37" si="35">SUM(H30:J30)</f>
        <v>0</v>
      </c>
      <c r="L30" s="51">
        <f t="shared" ref="L30:L37" si="36">E30*F30</f>
        <v>0</v>
      </c>
      <c r="M30" s="49">
        <f t="shared" ref="M30:M37" si="37">H30*E30</f>
        <v>0</v>
      </c>
      <c r="N30" s="49">
        <f t="shared" ref="N30:N37" si="38">I30*E30</f>
        <v>0</v>
      </c>
      <c r="O30" s="49">
        <f t="shared" ref="O30:O37" si="39">J30*E30</f>
        <v>0</v>
      </c>
      <c r="P30" s="107">
        <f t="shared" ref="P30:P37" si="40">SUM(M30:O30)</f>
        <v>0</v>
      </c>
      <c r="Q30" s="77"/>
    </row>
    <row r="31" spans="1:17" ht="22.5">
      <c r="A31" s="64">
        <v>17</v>
      </c>
      <c r="B31" s="28" t="s">
        <v>85</v>
      </c>
      <c r="C31" s="136" t="s">
        <v>131</v>
      </c>
      <c r="D31" s="132" t="s">
        <v>87</v>
      </c>
      <c r="E31" s="204">
        <v>115.28</v>
      </c>
      <c r="F31" s="134"/>
      <c r="G31" s="140"/>
      <c r="H31" s="49">
        <f t="shared" si="12"/>
        <v>0</v>
      </c>
      <c r="I31" s="135"/>
      <c r="J31" s="135"/>
      <c r="K31" s="50">
        <f t="shared" si="35"/>
        <v>0</v>
      </c>
      <c r="L31" s="51">
        <f t="shared" si="36"/>
        <v>0</v>
      </c>
      <c r="M31" s="49">
        <f t="shared" si="37"/>
        <v>0</v>
      </c>
      <c r="N31" s="49">
        <f t="shared" si="38"/>
        <v>0</v>
      </c>
      <c r="O31" s="49">
        <f t="shared" si="39"/>
        <v>0</v>
      </c>
      <c r="P31" s="107">
        <f t="shared" si="40"/>
        <v>0</v>
      </c>
      <c r="Q31" s="77" t="s">
        <v>47</v>
      </c>
    </row>
    <row r="32" spans="1:17" ht="33.75">
      <c r="A32" s="64">
        <v>18</v>
      </c>
      <c r="B32" s="28" t="s">
        <v>85</v>
      </c>
      <c r="C32" s="136" t="s">
        <v>292</v>
      </c>
      <c r="D32" s="132" t="s">
        <v>89</v>
      </c>
      <c r="E32" s="133">
        <v>634.04</v>
      </c>
      <c r="F32" s="134"/>
      <c r="G32" s="49"/>
      <c r="H32" s="49">
        <f t="shared" si="12"/>
        <v>0</v>
      </c>
      <c r="I32" s="135"/>
      <c r="J32" s="135"/>
      <c r="K32" s="50">
        <f t="shared" si="35"/>
        <v>0</v>
      </c>
      <c r="L32" s="51">
        <f t="shared" si="36"/>
        <v>0</v>
      </c>
      <c r="M32" s="49">
        <f t="shared" si="37"/>
        <v>0</v>
      </c>
      <c r="N32" s="49">
        <f t="shared" si="38"/>
        <v>0</v>
      </c>
      <c r="O32" s="49">
        <f t="shared" si="39"/>
        <v>0</v>
      </c>
      <c r="P32" s="107">
        <f t="shared" si="40"/>
        <v>0</v>
      </c>
      <c r="Q32" s="77" t="s">
        <v>47</v>
      </c>
    </row>
    <row r="33" spans="1:18" ht="25.5">
      <c r="A33" s="64">
        <v>19</v>
      </c>
      <c r="B33" s="28" t="s">
        <v>85</v>
      </c>
      <c r="C33" s="136" t="s">
        <v>345</v>
      </c>
      <c r="D33" s="132" t="s">
        <v>87</v>
      </c>
      <c r="E33" s="133">
        <v>115.28</v>
      </c>
      <c r="F33" s="134"/>
      <c r="G33" s="49"/>
      <c r="H33" s="49">
        <f t="shared" si="12"/>
        <v>0</v>
      </c>
      <c r="I33" s="135"/>
      <c r="J33" s="135"/>
      <c r="K33" s="50">
        <f t="shared" si="35"/>
        <v>0</v>
      </c>
      <c r="L33" s="51">
        <f t="shared" si="36"/>
        <v>0</v>
      </c>
      <c r="M33" s="49">
        <f t="shared" si="37"/>
        <v>0</v>
      </c>
      <c r="N33" s="49">
        <f t="shared" si="38"/>
        <v>0</v>
      </c>
      <c r="O33" s="49">
        <f t="shared" si="39"/>
        <v>0</v>
      </c>
      <c r="P33" s="107">
        <f t="shared" si="40"/>
        <v>0</v>
      </c>
      <c r="Q33" s="77" t="s">
        <v>47</v>
      </c>
      <c r="R33" s="227"/>
    </row>
    <row r="34" spans="1:18" ht="22.5">
      <c r="A34" s="64">
        <v>20</v>
      </c>
      <c r="B34" s="28" t="s">
        <v>85</v>
      </c>
      <c r="C34" s="136" t="s">
        <v>325</v>
      </c>
      <c r="D34" s="132" t="s">
        <v>89</v>
      </c>
      <c r="E34" s="133">
        <v>576.4</v>
      </c>
      <c r="F34" s="134"/>
      <c r="G34" s="49"/>
      <c r="H34" s="49">
        <f t="shared" si="12"/>
        <v>0</v>
      </c>
      <c r="I34" s="135"/>
      <c r="J34" s="135"/>
      <c r="K34" s="50">
        <f t="shared" si="35"/>
        <v>0</v>
      </c>
      <c r="L34" s="51">
        <f t="shared" si="36"/>
        <v>0</v>
      </c>
      <c r="M34" s="49">
        <f t="shared" si="37"/>
        <v>0</v>
      </c>
      <c r="N34" s="49">
        <f t="shared" si="38"/>
        <v>0</v>
      </c>
      <c r="O34" s="49">
        <f t="shared" si="39"/>
        <v>0</v>
      </c>
      <c r="P34" s="107">
        <f t="shared" si="40"/>
        <v>0</v>
      </c>
      <c r="Q34" s="77" t="s">
        <v>47</v>
      </c>
    </row>
    <row r="35" spans="1:18" ht="22.5">
      <c r="A35" s="64">
        <v>21</v>
      </c>
      <c r="B35" s="28" t="s">
        <v>85</v>
      </c>
      <c r="C35" s="136" t="s">
        <v>132</v>
      </c>
      <c r="D35" s="132" t="s">
        <v>87</v>
      </c>
      <c r="E35" s="133">
        <v>115.28</v>
      </c>
      <c r="F35" s="134"/>
      <c r="G35" s="49"/>
      <c r="H35" s="49">
        <f t="shared" si="12"/>
        <v>0</v>
      </c>
      <c r="I35" s="135"/>
      <c r="J35" s="135"/>
      <c r="K35" s="50">
        <f t="shared" si="35"/>
        <v>0</v>
      </c>
      <c r="L35" s="51">
        <f t="shared" si="36"/>
        <v>0</v>
      </c>
      <c r="M35" s="49">
        <f t="shared" si="37"/>
        <v>0</v>
      </c>
      <c r="N35" s="49">
        <f t="shared" si="38"/>
        <v>0</v>
      </c>
      <c r="O35" s="49">
        <f t="shared" si="39"/>
        <v>0</v>
      </c>
      <c r="P35" s="107">
        <f t="shared" si="40"/>
        <v>0</v>
      </c>
      <c r="Q35" s="77" t="s">
        <v>47</v>
      </c>
    </row>
    <row r="36" spans="1:18">
      <c r="A36" s="64">
        <v>22</v>
      </c>
      <c r="B36" s="28"/>
      <c r="C36" s="141" t="s">
        <v>142</v>
      </c>
      <c r="D36" s="28"/>
      <c r="E36" s="59"/>
      <c r="F36" s="163"/>
      <c r="G36" s="140"/>
      <c r="H36" s="49">
        <f t="shared" si="12"/>
        <v>0</v>
      </c>
      <c r="I36" s="137"/>
      <c r="J36" s="137"/>
      <c r="K36" s="50">
        <f t="shared" si="35"/>
        <v>0</v>
      </c>
      <c r="L36" s="51">
        <f t="shared" si="36"/>
        <v>0</v>
      </c>
      <c r="M36" s="49">
        <f t="shared" si="37"/>
        <v>0</v>
      </c>
      <c r="N36" s="49">
        <f t="shared" si="38"/>
        <v>0</v>
      </c>
      <c r="O36" s="49">
        <f t="shared" si="39"/>
        <v>0</v>
      </c>
      <c r="P36" s="107">
        <f t="shared" si="40"/>
        <v>0</v>
      </c>
      <c r="Q36" s="77"/>
    </row>
    <row r="37" spans="1:18" ht="22.5">
      <c r="A37" s="64">
        <v>23</v>
      </c>
      <c r="B37" s="28" t="s">
        <v>222</v>
      </c>
      <c r="C37" s="144" t="s">
        <v>269</v>
      </c>
      <c r="D37" s="132" t="s">
        <v>77</v>
      </c>
      <c r="E37" s="204">
        <v>1</v>
      </c>
      <c r="F37" s="177"/>
      <c r="G37" s="135"/>
      <c r="H37" s="49">
        <f t="shared" si="12"/>
        <v>0</v>
      </c>
      <c r="I37" s="161"/>
      <c r="J37" s="161"/>
      <c r="K37" s="50">
        <f t="shared" si="35"/>
        <v>0</v>
      </c>
      <c r="L37" s="51">
        <f t="shared" si="36"/>
        <v>0</v>
      </c>
      <c r="M37" s="49">
        <f t="shared" si="37"/>
        <v>0</v>
      </c>
      <c r="N37" s="49">
        <f t="shared" si="38"/>
        <v>0</v>
      </c>
      <c r="O37" s="49">
        <f t="shared" si="39"/>
        <v>0</v>
      </c>
      <c r="P37" s="107">
        <f t="shared" si="40"/>
        <v>0</v>
      </c>
      <c r="Q37" s="77" t="s">
        <v>47</v>
      </c>
    </row>
    <row r="38" spans="1:18" ht="12" customHeight="1" thickBot="1">
      <c r="A38" s="325" t="s">
        <v>63</v>
      </c>
      <c r="B38" s="326"/>
      <c r="C38" s="326"/>
      <c r="D38" s="326"/>
      <c r="E38" s="326"/>
      <c r="F38" s="326"/>
      <c r="G38" s="326"/>
      <c r="H38" s="326"/>
      <c r="I38" s="326"/>
      <c r="J38" s="326"/>
      <c r="K38" s="327"/>
      <c r="L38" s="74">
        <f>SUM(L14:L37)</f>
        <v>0</v>
      </c>
      <c r="M38" s="75">
        <f>SUM(M14:M37)</f>
        <v>0</v>
      </c>
      <c r="N38" s="75">
        <f>SUM(N14:N37)</f>
        <v>0</v>
      </c>
      <c r="O38" s="75">
        <f>SUM(O14:O37)</f>
        <v>0</v>
      </c>
      <c r="P38" s="76">
        <f>SUM(P14:P37)</f>
        <v>0</v>
      </c>
    </row>
    <row r="39" spans="1:18">
      <c r="A39" s="20"/>
      <c r="B39" s="20"/>
      <c r="C39" s="20"/>
      <c r="D39" s="20"/>
      <c r="E39" s="20"/>
      <c r="F39" s="20"/>
      <c r="G39" s="20"/>
      <c r="H39" s="20"/>
      <c r="I39" s="20"/>
      <c r="J39" s="20"/>
      <c r="K39" s="20"/>
      <c r="L39" s="20"/>
      <c r="M39" s="20"/>
      <c r="N39" s="20"/>
      <c r="O39" s="20"/>
      <c r="P39" s="20"/>
    </row>
    <row r="40" spans="1:18">
      <c r="A40" s="20"/>
      <c r="B40" s="20"/>
      <c r="C40" s="20"/>
      <c r="D40" s="20"/>
      <c r="E40" s="20"/>
      <c r="F40" s="20"/>
      <c r="G40" s="20"/>
      <c r="H40" s="20"/>
      <c r="I40" s="20"/>
      <c r="J40" s="20"/>
      <c r="K40" s="20"/>
      <c r="L40" s="20"/>
      <c r="M40" s="20"/>
      <c r="N40" s="20"/>
      <c r="O40" s="20"/>
      <c r="P40" s="20"/>
    </row>
    <row r="41" spans="1:18">
      <c r="A41" s="1" t="s">
        <v>14</v>
      </c>
      <c r="B41" s="20"/>
      <c r="C41" s="328">
        <f>'Kops n'!C35:H35</f>
        <v>0</v>
      </c>
      <c r="D41" s="328"/>
      <c r="E41" s="328"/>
      <c r="F41" s="328"/>
      <c r="G41" s="328"/>
      <c r="H41" s="328"/>
      <c r="I41" s="20"/>
      <c r="J41" s="20"/>
      <c r="K41" s="20"/>
      <c r="L41" s="20"/>
      <c r="M41" s="20"/>
      <c r="N41" s="20"/>
      <c r="O41" s="20"/>
      <c r="P41" s="20"/>
    </row>
    <row r="42" spans="1:18">
      <c r="A42" s="20"/>
      <c r="B42" s="20"/>
      <c r="C42" s="248" t="s">
        <v>15</v>
      </c>
      <c r="D42" s="248"/>
      <c r="E42" s="248"/>
      <c r="F42" s="248"/>
      <c r="G42" s="248"/>
      <c r="H42" s="248"/>
      <c r="I42" s="20"/>
      <c r="J42" s="20"/>
      <c r="K42" s="20"/>
      <c r="L42" s="20"/>
      <c r="M42" s="20"/>
      <c r="N42" s="20"/>
      <c r="O42" s="20"/>
      <c r="P42" s="20"/>
    </row>
    <row r="43" spans="1:18">
      <c r="A43" s="20"/>
      <c r="B43" s="20"/>
      <c r="C43" s="20"/>
      <c r="D43" s="20"/>
      <c r="E43" s="20"/>
      <c r="F43" s="20"/>
      <c r="G43" s="20"/>
      <c r="H43" s="20"/>
      <c r="I43" s="20"/>
      <c r="J43" s="20"/>
      <c r="K43" s="20"/>
      <c r="L43" s="20"/>
      <c r="M43" s="20"/>
      <c r="N43" s="20"/>
      <c r="O43" s="20"/>
      <c r="P43" s="20"/>
    </row>
    <row r="44" spans="1:18">
      <c r="A44" s="294" t="str">
        <f>'Kops n'!A38:D38</f>
        <v>Tāme sastādīta 202_. gada __. _______</v>
      </c>
      <c r="B44" s="295"/>
      <c r="C44" s="295"/>
      <c r="D44" s="295"/>
      <c r="E44" s="20"/>
      <c r="F44" s="20"/>
      <c r="G44" s="20"/>
      <c r="H44" s="20"/>
      <c r="I44" s="20"/>
      <c r="J44" s="20"/>
      <c r="K44" s="20"/>
      <c r="L44" s="20"/>
      <c r="M44" s="20"/>
      <c r="N44" s="20"/>
      <c r="O44" s="20"/>
      <c r="P44" s="20"/>
    </row>
    <row r="45" spans="1:18">
      <c r="A45" s="20"/>
      <c r="B45" s="20"/>
      <c r="C45" s="20"/>
      <c r="D45" s="20"/>
      <c r="E45" s="20"/>
      <c r="F45" s="20"/>
      <c r="G45" s="20"/>
      <c r="H45" s="20"/>
      <c r="I45" s="20"/>
      <c r="J45" s="20"/>
      <c r="K45" s="20"/>
      <c r="L45" s="20"/>
      <c r="M45" s="20"/>
      <c r="N45" s="20"/>
      <c r="O45" s="20"/>
      <c r="P45" s="20"/>
    </row>
    <row r="46" spans="1:18">
      <c r="A46" s="1" t="s">
        <v>41</v>
      </c>
      <c r="B46" s="20"/>
      <c r="C46" s="328">
        <f>'Kops n'!C40:H40</f>
        <v>0</v>
      </c>
      <c r="D46" s="328"/>
      <c r="E46" s="328"/>
      <c r="F46" s="328"/>
      <c r="G46" s="328"/>
      <c r="H46" s="328"/>
      <c r="I46" s="20"/>
      <c r="J46" s="20"/>
      <c r="K46" s="20"/>
      <c r="L46" s="20"/>
      <c r="M46" s="20"/>
      <c r="N46" s="20"/>
      <c r="O46" s="20"/>
      <c r="P46" s="20"/>
    </row>
    <row r="47" spans="1:18">
      <c r="A47" s="20"/>
      <c r="B47" s="20"/>
      <c r="C47" s="248" t="s">
        <v>15</v>
      </c>
      <c r="D47" s="248"/>
      <c r="E47" s="248"/>
      <c r="F47" s="248"/>
      <c r="G47" s="248"/>
      <c r="H47" s="248"/>
      <c r="I47" s="20"/>
      <c r="J47" s="20"/>
      <c r="K47" s="20"/>
      <c r="L47" s="20"/>
      <c r="M47" s="20"/>
      <c r="N47" s="20"/>
      <c r="O47" s="20"/>
      <c r="P47" s="20"/>
    </row>
    <row r="48" spans="1:18">
      <c r="A48" s="20"/>
      <c r="B48" s="20"/>
      <c r="C48" s="20"/>
      <c r="D48" s="20"/>
      <c r="E48" s="20"/>
      <c r="F48" s="20"/>
      <c r="G48" s="20"/>
      <c r="H48" s="20"/>
      <c r="I48" s="20"/>
      <c r="J48" s="20"/>
      <c r="K48" s="20"/>
      <c r="L48" s="20"/>
      <c r="M48" s="20"/>
      <c r="N48" s="20"/>
      <c r="O48" s="20"/>
      <c r="P48" s="20"/>
    </row>
    <row r="49" spans="1:16">
      <c r="A49" s="103" t="s">
        <v>16</v>
      </c>
      <c r="B49" s="52"/>
      <c r="C49" s="115">
        <f>'Kops n'!C43</f>
        <v>0</v>
      </c>
      <c r="D49" s="52"/>
      <c r="E49" s="20"/>
      <c r="F49" s="20"/>
      <c r="G49" s="20"/>
      <c r="H49" s="20"/>
      <c r="I49" s="20"/>
      <c r="J49" s="20"/>
      <c r="K49" s="20"/>
      <c r="L49" s="20"/>
      <c r="M49" s="20"/>
      <c r="N49" s="20"/>
      <c r="O49" s="20"/>
      <c r="P49" s="20"/>
    </row>
    <row r="50" spans="1:16">
      <c r="A50" s="20"/>
      <c r="B50" s="20"/>
      <c r="C50" s="20"/>
      <c r="D50" s="20"/>
      <c r="E50" s="20"/>
      <c r="F50" s="20"/>
      <c r="G50" s="20"/>
      <c r="H50" s="20"/>
      <c r="I50" s="20"/>
      <c r="J50" s="20"/>
      <c r="K50" s="20"/>
      <c r="L50" s="20"/>
      <c r="M50" s="20"/>
      <c r="N50" s="20"/>
      <c r="O50" s="20"/>
      <c r="P50" s="20"/>
    </row>
  </sheetData>
  <mergeCells count="23">
    <mergeCell ref="C47:H47"/>
    <mergeCell ref="C4:I4"/>
    <mergeCell ref="F12:K12"/>
    <mergeCell ref="A9:F9"/>
    <mergeCell ref="J9:M9"/>
    <mergeCell ref="D8:L8"/>
    <mergeCell ref="A38:K38"/>
    <mergeCell ref="C41:H41"/>
    <mergeCell ref="C42:H42"/>
    <mergeCell ref="A44:D44"/>
    <mergeCell ref="C46:H46"/>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102" priority="206" operator="containsText" text="Tāme sastādīta  20__. gada tirgus cenās, pamatojoties uz ___ daļas rasējumiem">
      <formula>NOT(ISERROR(SEARCH("Tāme sastādīta  20__. gada tirgus cenās, pamatojoties uz ___ daļas rasējumiem",A9)))</formula>
    </cfRule>
  </conditionalFormatting>
  <conditionalFormatting sqref="A38:K38">
    <cfRule type="containsText" dxfId="101" priority="192" operator="containsText" text="Tiešās izmaksas kopā, t. sk. darba devēja sociālais nodoklis __.__% ">
      <formula>NOT(ISERROR(SEARCH("Tiešās izmaksas kopā, t. sk. darba devēja sociālais nodoklis __.__% ",A38)))</formula>
    </cfRule>
  </conditionalFormatting>
  <conditionalFormatting sqref="B22 D22">
    <cfRule type="cellIs" dxfId="100" priority="48" operator="equal">
      <formula>0</formula>
    </cfRule>
  </conditionalFormatting>
  <conditionalFormatting sqref="B19:C19">
    <cfRule type="cellIs" dxfId="99" priority="13" operator="equal">
      <formula>0</formula>
    </cfRule>
  </conditionalFormatting>
  <conditionalFormatting sqref="B21:C21">
    <cfRule type="cellIs" dxfId="98" priority="12" operator="equal">
      <formula>0</formula>
    </cfRule>
  </conditionalFormatting>
  <conditionalFormatting sqref="B23:C25">
    <cfRule type="cellIs" dxfId="97" priority="6" operator="equal">
      <formula>0</formula>
    </cfRule>
  </conditionalFormatting>
  <conditionalFormatting sqref="B20:D20">
    <cfRule type="cellIs" dxfId="96" priority="64" operator="equal">
      <formula>0</formula>
    </cfRule>
  </conditionalFormatting>
  <conditionalFormatting sqref="B26:G31">
    <cfRule type="cellIs" dxfId="95" priority="42" operator="equal">
      <formula>0</formula>
    </cfRule>
  </conditionalFormatting>
  <conditionalFormatting sqref="B36:G37">
    <cfRule type="cellIs" dxfId="94" priority="32" operator="equal">
      <formula>0</formula>
    </cfRule>
  </conditionalFormatting>
  <conditionalFormatting sqref="C32">
    <cfRule type="cellIs" dxfId="93" priority="3" operator="equal">
      <formula>0</formula>
    </cfRule>
  </conditionalFormatting>
  <conditionalFormatting sqref="C34:C35">
    <cfRule type="cellIs" dxfId="92" priority="2" operator="equal">
      <formula>0</formula>
    </cfRule>
  </conditionalFormatting>
  <conditionalFormatting sqref="C15:E16">
    <cfRule type="cellIs" dxfId="91" priority="28" operator="equal">
      <formula>0</formula>
    </cfRule>
  </conditionalFormatting>
  <conditionalFormatting sqref="C14:G14 C18:G18">
    <cfRule type="cellIs" dxfId="90" priority="196" operator="equal">
      <formula>0</formula>
    </cfRule>
  </conditionalFormatting>
  <conditionalFormatting sqref="C41:H41">
    <cfRule type="cellIs" dxfId="89" priority="199" operator="equal">
      <formula>0</formula>
    </cfRule>
  </conditionalFormatting>
  <conditionalFormatting sqref="C46:H46">
    <cfRule type="cellIs" dxfId="88" priority="200" operator="equal">
      <formula>0</formula>
    </cfRule>
  </conditionalFormatting>
  <conditionalFormatting sqref="C2:I2">
    <cfRule type="cellIs" dxfId="87" priority="205" operator="equal">
      <formula>0</formula>
    </cfRule>
  </conditionalFormatting>
  <conditionalFormatting sqref="C4:I4">
    <cfRule type="cellIs" dxfId="86" priority="197" operator="equal">
      <formula>0</formula>
    </cfRule>
  </conditionalFormatting>
  <conditionalFormatting sqref="D1 A14:B16 B17:B18 A17:A37">
    <cfRule type="cellIs" dxfId="85" priority="194" operator="equal">
      <formula>0</formula>
    </cfRule>
  </conditionalFormatting>
  <conditionalFormatting sqref="D29">
    <cfRule type="cellIs" dxfId="84" priority="52" operator="equal">
      <formula>0</formula>
    </cfRule>
  </conditionalFormatting>
  <conditionalFormatting sqref="D5:L8">
    <cfRule type="cellIs" dxfId="83" priority="195" operator="equal">
      <formula>0</formula>
    </cfRule>
  </conditionalFormatting>
  <conditionalFormatting sqref="F15:G17">
    <cfRule type="cellIs" dxfId="82" priority="167" operator="equal">
      <formula>0</formula>
    </cfRule>
  </conditionalFormatting>
  <conditionalFormatting sqref="F19:G25">
    <cfRule type="cellIs" dxfId="81" priority="10" operator="equal">
      <formula>0</formula>
    </cfRule>
  </conditionalFormatting>
  <conditionalFormatting sqref="F32:G35">
    <cfRule type="cellIs" dxfId="80" priority="4" operator="equal">
      <formula>0</formula>
    </cfRule>
  </conditionalFormatting>
  <conditionalFormatting sqref="K14:P37 H14:H37">
    <cfRule type="cellIs" dxfId="79" priority="5" operator="equal">
      <formula>0</formula>
    </cfRule>
  </conditionalFormatting>
  <conditionalFormatting sqref="I14:J37 Q14:Q37 B32:B35">
    <cfRule type="cellIs" dxfId="78" priority="1" operator="equal">
      <formula>0</formula>
    </cfRule>
  </conditionalFormatting>
  <conditionalFormatting sqref="L38:P38">
    <cfRule type="cellIs" dxfId="77" priority="198" operator="equal">
      <formula>0</formula>
    </cfRule>
  </conditionalFormatting>
  <conditionalFormatting sqref="N9:O9">
    <cfRule type="cellIs" dxfId="76" priority="207" operator="equal">
      <formula>0</formula>
    </cfRule>
  </conditionalFormatting>
  <dataValidations count="1">
    <dataValidation type="list" allowBlank="1" showInputMessage="1" showErrorMessage="1" sqref="Q14:Q37" xr:uid="{0954C2CA-3A3B-4266-A4BC-48A5217A2C9F}">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02" operator="containsText" id="{691F4930-6CFB-4D6E-9602-D8BBD1FA0B0A}">
            <xm:f>NOT(ISERROR(SEARCH("Tāme sastādīta ____. gada ___. ______________",A44)))</xm:f>
            <xm:f>"Tāme sastādīta ____. gada ___. ______________"</xm:f>
            <x14:dxf>
              <font>
                <color auto="1"/>
              </font>
              <fill>
                <patternFill>
                  <bgColor rgb="FFC6EFCE"/>
                </patternFill>
              </fill>
            </x14:dxf>
          </x14:cfRule>
          <xm:sqref>A44</xm:sqref>
        </x14:conditionalFormatting>
        <x14:conditionalFormatting xmlns:xm="http://schemas.microsoft.com/office/excel/2006/main">
          <x14:cfRule type="containsText" priority="201" operator="containsText" id="{5235297E-D242-4173-AE1C-DA1CD197EAF6}">
            <xm:f>NOT(ISERROR(SEARCH("Sertifikāta Nr. _________________________________",A49)))</xm:f>
            <xm:f>"Sertifikāta Nr. _________________________________"</xm:f>
            <x14:dxf>
              <font>
                <color auto="1"/>
              </font>
              <fill>
                <patternFill>
                  <bgColor rgb="FFC6EFCE"/>
                </patternFill>
              </fill>
            </x14:dxf>
          </x14:cfRule>
          <xm:sqref>A49</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28E5-32B9-41A0-BE05-3FF1628C371E}">
  <sheetPr codeName="Sheet29">
    <tabColor rgb="FF002060"/>
  </sheetPr>
  <dimension ref="A1:P51"/>
  <sheetViews>
    <sheetView topLeftCell="A20" workbookViewId="0">
      <selection activeCell="A39" sqref="A39:XFD4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'8a+c+n'!D1</f>
        <v>8</v>
      </c>
      <c r="E1" s="26"/>
      <c r="F1" s="26"/>
      <c r="G1" s="26"/>
      <c r="H1" s="26"/>
      <c r="I1" s="26"/>
      <c r="J1" s="26"/>
      <c r="N1" s="30"/>
      <c r="O1" s="31"/>
      <c r="P1" s="32"/>
    </row>
    <row r="2" spans="1:16">
      <c r="A2" s="33"/>
      <c r="B2" s="33"/>
      <c r="C2" s="316" t="str">
        <f>'8a+c+n'!C2:I2</f>
        <v>Bēniņu siltināšana</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P39</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85">
        <f>IF($C$4="Attiecināmās izmaksas",IF('8a+c+n'!$Q14="A",'8a+c+n'!B14,0),0)</f>
        <v>0</v>
      </c>
      <c r="C14" s="85">
        <f>IF($C$4="Attiecināmās izmaksas",IF('8a+c+n'!$Q14="A",'8a+c+n'!C14,0),0)</f>
        <v>0</v>
      </c>
      <c r="D14" s="85">
        <f>IF($C$4="Attiecināmās izmaksas",IF('8a+c+n'!$Q14="A",'8a+c+n'!D14,0),0)</f>
        <v>0</v>
      </c>
      <c r="E14" s="171"/>
      <c r="F14" s="63"/>
      <c r="G14" s="85">
        <f>IF($C$4="Attiecināmās izmaksas",IF('8a+c+n'!$Q14="A",'8a+c+n'!G14,0),0)</f>
        <v>0</v>
      </c>
      <c r="H14" s="85">
        <f>IF($C$4="Attiecināmās izmaksas",IF('8a+c+n'!$Q14="A",'8a+c+n'!H14,0),0)</f>
        <v>0</v>
      </c>
      <c r="I14" s="85"/>
      <c r="J14" s="85"/>
      <c r="K14" s="171">
        <f>IF($C$4="Attiecināmās izmaksas",IF('8a+c+n'!$Q14="A",'8a+c+n'!K14,0),0)</f>
        <v>0</v>
      </c>
      <c r="L14" s="63">
        <f>IF($C$4="Attiecināmās izmaksas",IF('8a+c+n'!$Q14="A",'8a+c+n'!L14,0),0)</f>
        <v>0</v>
      </c>
      <c r="M14" s="85">
        <f>IF($C$4="Attiecināmās izmaksas",IF('8a+c+n'!$Q14="A",'8a+c+n'!M14,0),0)</f>
        <v>0</v>
      </c>
      <c r="N14" s="85">
        <f>IF($C$4="Attiecināmās izmaksas",IF('8a+c+n'!$Q14="A",'8a+c+n'!N14,0),0)</f>
        <v>0</v>
      </c>
      <c r="O14" s="85">
        <f>IF($C$4="Attiecināmās izmaksas",IF('8a+c+n'!$Q14="A",'8a+c+n'!O14,0),0)</f>
        <v>0</v>
      </c>
      <c r="P14" s="113">
        <f>IF($C$4="Attiecināmās izmaksas",IF('8a+c+n'!$Q14="A",'8a+c+n'!P14,0),0)</f>
        <v>0</v>
      </c>
    </row>
    <row r="15" spans="1:16" ht="33.75">
      <c r="A15" s="64">
        <f>IF(P15=0,0,IF(COUNTBLANK(P15)=1,0,COUNTA($P$14:P15)))</f>
        <v>0</v>
      </c>
      <c r="B15" s="84" t="str">
        <f>IF($C$4="Attiecināmās izmaksas",IF('8a+c+n'!$Q15="A",'8a+c+n'!B15,0),0)</f>
        <v>09-00000</v>
      </c>
      <c r="C15" s="84" t="str">
        <f>IF($C$4="Attiecināmās izmaksas",IF('8a+c+n'!$Q15="A",'8a+c+n'!C15,0),0)</f>
        <v>BAUROC (Aeroc) Clasic 150x200 vai ekviv. mūrējums, samazinot duvju aili par 300 mm un veidojot pakāpienus, t.sk. java</v>
      </c>
      <c r="D15" s="84" t="str">
        <f>IF($C$4="Attiecināmās izmaksas",IF('8a+c+n'!$Q15="A",'8a+c+n'!D15,0),0)</f>
        <v>m3</v>
      </c>
      <c r="E15" s="172"/>
      <c r="F15" s="64"/>
      <c r="G15" s="84">
        <f>IF($C$4="Attiecināmās izmaksas",IF('8a+c+n'!$Q15="A",'8a+c+n'!G15,0),0)</f>
        <v>0</v>
      </c>
      <c r="H15" s="84">
        <f>IF($C$4="Attiecināmās izmaksas",IF('8a+c+n'!$Q15="A",'8a+c+n'!H15,0),0)</f>
        <v>0</v>
      </c>
      <c r="I15" s="84"/>
      <c r="J15" s="84"/>
      <c r="K15" s="172">
        <f>IF($C$4="Attiecināmās izmaksas",IF('8a+c+n'!$Q15="A",'8a+c+n'!K15,0),0)</f>
        <v>0</v>
      </c>
      <c r="L15" s="64">
        <f>IF($C$4="Attiecināmās izmaksas",IF('8a+c+n'!$Q15="A",'8a+c+n'!L15,0),0)</f>
        <v>0</v>
      </c>
      <c r="M15" s="84">
        <f>IF($C$4="Attiecināmās izmaksas",IF('8a+c+n'!$Q15="A",'8a+c+n'!M15,0),0)</f>
        <v>0</v>
      </c>
      <c r="N15" s="84">
        <f>IF($C$4="Attiecināmās izmaksas",IF('8a+c+n'!$Q15="A",'8a+c+n'!N15,0),0)</f>
        <v>0</v>
      </c>
      <c r="O15" s="84">
        <f>IF($C$4="Attiecināmās izmaksas",IF('8a+c+n'!$Q15="A",'8a+c+n'!O15,0),0)</f>
        <v>0</v>
      </c>
      <c r="P15" s="114">
        <f>IF($C$4="Attiecināmās izmaksas",IF('8a+c+n'!$Q15="A",'8a+c+n'!P15,0),0)</f>
        <v>0</v>
      </c>
    </row>
    <row r="16" spans="1:16">
      <c r="A16" s="64">
        <f>IF(P16=0,0,IF(COUNTBLANK(P16)=1,0,COUNTA($P$14:P16)))</f>
        <v>0</v>
      </c>
      <c r="B16" s="84">
        <f>IF($C$4="Attiecināmās izmaksas",IF('8a+c+n'!$Q16="A",'8a+c+n'!B16,0),0)</f>
        <v>0</v>
      </c>
      <c r="C16" s="84">
        <f>IF($C$4="Attiecināmās izmaksas",IF('8a+c+n'!$Q16="A",'8a+c+n'!C16,0),0)</f>
        <v>0</v>
      </c>
      <c r="D16" s="84">
        <f>IF($C$4="Attiecināmās izmaksas",IF('8a+c+n'!$Q16="A",'8a+c+n'!D16,0),0)</f>
        <v>0</v>
      </c>
      <c r="E16" s="172"/>
      <c r="F16" s="64"/>
      <c r="G16" s="84">
        <f>IF($C$4="Attiecināmās izmaksas",IF('8a+c+n'!$Q16="A",'8a+c+n'!G16,0),0)</f>
        <v>0</v>
      </c>
      <c r="H16" s="84">
        <f>IF($C$4="Attiecināmās izmaksas",IF('8a+c+n'!$Q16="A",'8a+c+n'!H16,0),0)</f>
        <v>0</v>
      </c>
      <c r="I16" s="84"/>
      <c r="J16" s="84"/>
      <c r="K16" s="172">
        <f>IF($C$4="Attiecināmās izmaksas",IF('8a+c+n'!$Q16="A",'8a+c+n'!K16,0),0)</f>
        <v>0</v>
      </c>
      <c r="L16" s="64">
        <f>IF($C$4="Attiecināmās izmaksas",IF('8a+c+n'!$Q16="A",'8a+c+n'!L16,0),0)</f>
        <v>0</v>
      </c>
      <c r="M16" s="84">
        <f>IF($C$4="Attiecināmās izmaksas",IF('8a+c+n'!$Q16="A",'8a+c+n'!M16,0),0)</f>
        <v>0</v>
      </c>
      <c r="N16" s="84">
        <f>IF($C$4="Attiecināmās izmaksas",IF('8a+c+n'!$Q16="A",'8a+c+n'!N16,0),0)</f>
        <v>0</v>
      </c>
      <c r="O16" s="84">
        <f>IF($C$4="Attiecināmās izmaksas",IF('8a+c+n'!$Q16="A",'8a+c+n'!O16,0),0)</f>
        <v>0</v>
      </c>
      <c r="P16" s="114">
        <f>IF($C$4="Attiecināmās izmaksas",IF('8a+c+n'!$Q16="A",'8a+c+n'!P16,0),0)</f>
        <v>0</v>
      </c>
    </row>
    <row r="17" spans="1:16" ht="22.5">
      <c r="A17" s="64">
        <f>IF(P17=0,0,IF(COUNTBLANK(P17)=1,0,COUNTA($P$14:P17)))</f>
        <v>0</v>
      </c>
      <c r="B17" s="84" t="str">
        <f>IF($C$4="Attiecināmās izmaksas",IF('8a+c+n'!$Q17="A",'8a+c+n'!B17,0),0)</f>
        <v>09-00000</v>
      </c>
      <c r="C17" s="84" t="str">
        <f>IF($C$4="Attiecināmās izmaksas",IF('8a+c+n'!$Q17="A",'8a+c+n'!C17,0),0)</f>
        <v>Gaisa kanālu veidošana siltumizolācijas slānī, t.s. Lokanas gofrētas caurules uzstādīšna DN100</v>
      </c>
      <c r="D17" s="84" t="str">
        <f>IF($C$4="Attiecināmās izmaksas",IF('8a+c+n'!$Q17="A",'8a+c+n'!D17,0),0)</f>
        <v>kompl</v>
      </c>
      <c r="E17" s="172"/>
      <c r="F17" s="64"/>
      <c r="G17" s="84">
        <f>IF($C$4="Attiecināmās izmaksas",IF('8a+c+n'!$Q17="A",'8a+c+n'!G17,0),0)</f>
        <v>0</v>
      </c>
      <c r="H17" s="84">
        <f>IF($C$4="Attiecināmās izmaksas",IF('8a+c+n'!$Q17="A",'8a+c+n'!H17,0),0)</f>
        <v>0</v>
      </c>
      <c r="I17" s="84"/>
      <c r="J17" s="84"/>
      <c r="K17" s="172">
        <f>IF($C$4="Attiecināmās izmaksas",IF('8a+c+n'!$Q17="A",'8a+c+n'!K17,0),0)</f>
        <v>0</v>
      </c>
      <c r="L17" s="64">
        <f>IF($C$4="Attiecināmās izmaksas",IF('8a+c+n'!$Q17="A",'8a+c+n'!L17,0),0)</f>
        <v>0</v>
      </c>
      <c r="M17" s="84">
        <f>IF($C$4="Attiecināmās izmaksas",IF('8a+c+n'!$Q17="A",'8a+c+n'!M17,0),0)</f>
        <v>0</v>
      </c>
      <c r="N17" s="84">
        <f>IF($C$4="Attiecināmās izmaksas",IF('8a+c+n'!$Q17="A",'8a+c+n'!N17,0),0)</f>
        <v>0</v>
      </c>
      <c r="O17" s="84">
        <f>IF($C$4="Attiecināmās izmaksas",IF('8a+c+n'!$Q17="A",'8a+c+n'!O17,0),0)</f>
        <v>0</v>
      </c>
      <c r="P17" s="114">
        <f>IF($C$4="Attiecināmās izmaksas",IF('8a+c+n'!$Q17="A",'8a+c+n'!P17,0),0)</f>
        <v>0</v>
      </c>
    </row>
    <row r="18" spans="1:16">
      <c r="A18" s="64">
        <f>IF(P18=0,0,IF(COUNTBLANK(P18)=1,0,COUNTA($P$14:P18)))</f>
        <v>0</v>
      </c>
      <c r="B18" s="84">
        <f>IF($C$4="Attiecināmās izmaksas",IF('8a+c+n'!$Q18="A",'8a+c+n'!B18,0),0)</f>
        <v>0</v>
      </c>
      <c r="C18" s="84">
        <f>IF($C$4="Attiecināmās izmaksas",IF('8a+c+n'!$Q18="A",'8a+c+n'!C18,0),0)</f>
        <v>0</v>
      </c>
      <c r="D18" s="84">
        <f>IF($C$4="Attiecināmās izmaksas",IF('8a+c+n'!$Q18="A",'8a+c+n'!D18,0),0)</f>
        <v>0</v>
      </c>
      <c r="E18" s="172"/>
      <c r="F18" s="64"/>
      <c r="G18" s="84">
        <f>IF($C$4="Attiecināmās izmaksas",IF('8a+c+n'!$Q18="A",'8a+c+n'!G18,0),0)</f>
        <v>0</v>
      </c>
      <c r="H18" s="84">
        <f>IF($C$4="Attiecināmās izmaksas",IF('8a+c+n'!$Q18="A",'8a+c+n'!H18,0),0)</f>
        <v>0</v>
      </c>
      <c r="I18" s="84"/>
      <c r="J18" s="84"/>
      <c r="K18" s="172">
        <f>IF($C$4="Attiecināmās izmaksas",IF('8a+c+n'!$Q18="A",'8a+c+n'!K18,0),0)</f>
        <v>0</v>
      </c>
      <c r="L18" s="64">
        <f>IF($C$4="Attiecināmās izmaksas",IF('8a+c+n'!$Q18="A",'8a+c+n'!L18,0),0)</f>
        <v>0</v>
      </c>
      <c r="M18" s="84">
        <f>IF($C$4="Attiecināmās izmaksas",IF('8a+c+n'!$Q18="A",'8a+c+n'!M18,0),0)</f>
        <v>0</v>
      </c>
      <c r="N18" s="84">
        <f>IF($C$4="Attiecināmās izmaksas",IF('8a+c+n'!$Q18="A",'8a+c+n'!N18,0),0)</f>
        <v>0</v>
      </c>
      <c r="O18" s="84">
        <f>IF($C$4="Attiecināmās izmaksas",IF('8a+c+n'!$Q18="A",'8a+c+n'!O18,0),0)</f>
        <v>0</v>
      </c>
      <c r="P18" s="114">
        <f>IF($C$4="Attiecināmās izmaksas",IF('8a+c+n'!$Q18="A",'8a+c+n'!P18,0),0)</f>
        <v>0</v>
      </c>
    </row>
    <row r="19" spans="1:16" ht="22.5">
      <c r="A19" s="64">
        <f>IF(P19=0,0,IF(COUNTBLANK(P19)=1,0,COUNTA($P$14:P19)))</f>
        <v>0</v>
      </c>
      <c r="B19" s="84" t="str">
        <f>IF($C$4="Attiecināmās izmaksas",IF('8a+c+n'!$Q19="A",'8a+c+n'!B19,0),0)</f>
        <v>09-00000</v>
      </c>
      <c r="C19" s="84" t="str">
        <f>IF($C$4="Attiecināmās izmaksas",IF('8a+c+n'!$Q19="A",'8a+c+n'!C19,0),0)</f>
        <v>Esošās virmsas sagatavošana</v>
      </c>
      <c r="D19" s="84" t="str">
        <f>IF($C$4="Attiecināmās izmaksas",IF('8a+c+n'!$Q19="A",'8a+c+n'!D19,0),0)</f>
        <v>kompl.</v>
      </c>
      <c r="E19" s="172"/>
      <c r="F19" s="64"/>
      <c r="G19" s="84">
        <f>IF($C$4="Attiecināmās izmaksas",IF('8a+c+n'!$Q19="A",'8a+c+n'!G19,0),0)</f>
        <v>0</v>
      </c>
      <c r="H19" s="84">
        <f>IF($C$4="Attiecināmās izmaksas",IF('8a+c+n'!$Q19="A",'8a+c+n'!H19,0),0)</f>
        <v>0</v>
      </c>
      <c r="I19" s="84"/>
      <c r="J19" s="84"/>
      <c r="K19" s="172">
        <f>IF($C$4="Attiecināmās izmaksas",IF('8a+c+n'!$Q19="A",'8a+c+n'!K19,0),0)</f>
        <v>0</v>
      </c>
      <c r="L19" s="64">
        <f>IF($C$4="Attiecināmās izmaksas",IF('8a+c+n'!$Q19="A",'8a+c+n'!L19,0),0)</f>
        <v>0</v>
      </c>
      <c r="M19" s="84">
        <f>IF($C$4="Attiecināmās izmaksas",IF('8a+c+n'!$Q19="A",'8a+c+n'!M19,0),0)</f>
        <v>0</v>
      </c>
      <c r="N19" s="84">
        <f>IF($C$4="Attiecināmās izmaksas",IF('8a+c+n'!$Q19="A",'8a+c+n'!N19,0),0)</f>
        <v>0</v>
      </c>
      <c r="O19" s="84">
        <f>IF($C$4="Attiecināmās izmaksas",IF('8a+c+n'!$Q19="A",'8a+c+n'!O19,0),0)</f>
        <v>0</v>
      </c>
      <c r="P19" s="114">
        <f>IF($C$4="Attiecināmās izmaksas",IF('8a+c+n'!$Q19="A",'8a+c+n'!P19,0),0)</f>
        <v>0</v>
      </c>
    </row>
    <row r="20" spans="1:16" ht="22.5">
      <c r="A20" s="64">
        <f>IF(P20=0,0,IF(COUNTBLANK(P20)=1,0,COUNTA($P$14:P20)))</f>
        <v>0</v>
      </c>
      <c r="B20" s="84" t="str">
        <f>IF($C$4="Attiecināmās izmaksas",IF('8a+c+n'!$Q20="A",'8a+c+n'!B20,0),0)</f>
        <v>09-00000</v>
      </c>
      <c r="C20" s="84" t="str">
        <f>IF($C$4="Attiecināmās izmaksas",IF('8a+c+n'!$Q20="A",'8a+c+n'!C20,0),0)</f>
        <v>Griestu gruntēšana ar grunti SAKRET TGW vai ekviv.</v>
      </c>
      <c r="D20" s="84" t="str">
        <f>IF($C$4="Attiecināmās izmaksas",IF('8a+c+n'!$Q20="A",'8a+c+n'!D20,0),0)</f>
        <v>l</v>
      </c>
      <c r="E20" s="172"/>
      <c r="F20" s="64"/>
      <c r="G20" s="84">
        <f>IF($C$4="Attiecināmās izmaksas",IF('8a+c+n'!$Q20="A",'8a+c+n'!G20,0),0)</f>
        <v>0</v>
      </c>
      <c r="H20" s="84">
        <f>IF($C$4="Attiecināmās izmaksas",IF('8a+c+n'!$Q20="A",'8a+c+n'!H20,0),0)</f>
        <v>0</v>
      </c>
      <c r="I20" s="84"/>
      <c r="J20" s="84"/>
      <c r="K20" s="172">
        <f>IF($C$4="Attiecināmās izmaksas",IF('8a+c+n'!$Q20="A",'8a+c+n'!K20,0),0)</f>
        <v>0</v>
      </c>
      <c r="L20" s="64">
        <f>IF($C$4="Attiecināmās izmaksas",IF('8a+c+n'!$Q20="A",'8a+c+n'!L20,0),0)</f>
        <v>0</v>
      </c>
      <c r="M20" s="84">
        <f>IF($C$4="Attiecināmās izmaksas",IF('8a+c+n'!$Q20="A",'8a+c+n'!M20,0),0)</f>
        <v>0</v>
      </c>
      <c r="N20" s="84">
        <f>IF($C$4="Attiecināmās izmaksas",IF('8a+c+n'!$Q20="A",'8a+c+n'!N20,0),0)</f>
        <v>0</v>
      </c>
      <c r="O20" s="84">
        <f>IF($C$4="Attiecināmās izmaksas",IF('8a+c+n'!$Q20="A",'8a+c+n'!O20,0),0)</f>
        <v>0</v>
      </c>
      <c r="P20" s="114">
        <f>IF($C$4="Attiecināmās izmaksas",IF('8a+c+n'!$Q20="A",'8a+c+n'!P20,0),0)</f>
        <v>0</v>
      </c>
    </row>
    <row r="21" spans="1:16" ht="22.5">
      <c r="A21" s="64">
        <f>IF(P21=0,0,IF(COUNTBLANK(P21)=1,0,COUNTA($P$14:P21)))</f>
        <v>0</v>
      </c>
      <c r="B21" s="84" t="str">
        <f>IF($C$4="Attiecināmās izmaksas",IF('8a+c+n'!$Q21="A",'8a+c+n'!B21,0),0)</f>
        <v>09-00000</v>
      </c>
      <c r="C21" s="84" t="str">
        <f>IF($C$4="Attiecināmās izmaksas",IF('8a+c+n'!$Q21="A",'8a+c+n'!C21,0),0)</f>
        <v>Siltumizolācijas materiālu stiprināšana ar līmjavu SAKRET BAK  vai ekvivalentu.</v>
      </c>
      <c r="D21" s="84" t="str">
        <f>IF($C$4="Attiecināmās izmaksas",IF('8a+c+n'!$Q21="A",'8a+c+n'!D21,0),0)</f>
        <v>kg</v>
      </c>
      <c r="E21" s="172"/>
      <c r="F21" s="64"/>
      <c r="G21" s="84">
        <f>IF($C$4="Attiecināmās izmaksas",IF('8a+c+n'!$Q21="A",'8a+c+n'!G21,0),0)</f>
        <v>0</v>
      </c>
      <c r="H21" s="84">
        <f>IF($C$4="Attiecināmās izmaksas",IF('8a+c+n'!$Q21="A",'8a+c+n'!H21,0),0)</f>
        <v>0</v>
      </c>
      <c r="I21" s="84"/>
      <c r="J21" s="84"/>
      <c r="K21" s="172">
        <f>IF($C$4="Attiecināmās izmaksas",IF('8a+c+n'!$Q21="A",'8a+c+n'!K21,0),0)</f>
        <v>0</v>
      </c>
      <c r="L21" s="64">
        <f>IF($C$4="Attiecināmās izmaksas",IF('8a+c+n'!$Q21="A",'8a+c+n'!L21,0),0)</f>
        <v>0</v>
      </c>
      <c r="M21" s="84">
        <f>IF($C$4="Attiecināmās izmaksas",IF('8a+c+n'!$Q21="A",'8a+c+n'!M21,0),0)</f>
        <v>0</v>
      </c>
      <c r="N21" s="84">
        <f>IF($C$4="Attiecināmās izmaksas",IF('8a+c+n'!$Q21="A",'8a+c+n'!N21,0),0)</f>
        <v>0</v>
      </c>
      <c r="O21" s="84">
        <f>IF($C$4="Attiecināmās izmaksas",IF('8a+c+n'!$Q21="A",'8a+c+n'!O21,0),0)</f>
        <v>0</v>
      </c>
      <c r="P21" s="114">
        <f>IF($C$4="Attiecināmās izmaksas",IF('8a+c+n'!$Q21="A",'8a+c+n'!P21,0),0)</f>
        <v>0</v>
      </c>
    </row>
    <row r="22" spans="1:16" ht="22.5">
      <c r="A22" s="64">
        <f>IF(P22=0,0,IF(COUNTBLANK(P22)=1,0,COUNTA($P$14:P22)))</f>
        <v>0</v>
      </c>
      <c r="B22" s="84" t="str">
        <f>IF($C$4="Attiecināmās izmaksas",IF('8a+c+n'!$Q22="A",'8a+c+n'!B22,0),0)</f>
        <v>09-00000</v>
      </c>
      <c r="C22" s="84" t="str">
        <f>IF($C$4="Attiecināmās izmaksas",IF('8a+c+n'!$Q22="A",'8a+c+n'!C22,0),0)</f>
        <v>Putupolistirols TENAPORS EPS100
(λ&lt;=0,036 W/(mK)) (vai ekvivalents), b=70 mm</v>
      </c>
      <c r="D22" s="84" t="str">
        <f>IF($C$4="Attiecināmās izmaksas",IF('8a+c+n'!$Q22="A",'8a+c+n'!D22,0),0)</f>
        <v>m2</v>
      </c>
      <c r="E22" s="172"/>
      <c r="F22" s="64"/>
      <c r="G22" s="84">
        <f>IF($C$4="Attiecināmās izmaksas",IF('8a+c+n'!$Q22="A",'8a+c+n'!G22,0),0)</f>
        <v>0</v>
      </c>
      <c r="H22" s="84">
        <f>IF($C$4="Attiecināmās izmaksas",IF('8a+c+n'!$Q22="A",'8a+c+n'!H22,0),0)</f>
        <v>0</v>
      </c>
      <c r="I22" s="84"/>
      <c r="J22" s="84"/>
      <c r="K22" s="172">
        <f>IF($C$4="Attiecināmās izmaksas",IF('8a+c+n'!$Q22="A",'8a+c+n'!K22,0),0)</f>
        <v>0</v>
      </c>
      <c r="L22" s="64">
        <f>IF($C$4="Attiecināmās izmaksas",IF('8a+c+n'!$Q22="A",'8a+c+n'!L22,0),0)</f>
        <v>0</v>
      </c>
      <c r="M22" s="84">
        <f>IF($C$4="Attiecināmās izmaksas",IF('8a+c+n'!$Q22="A",'8a+c+n'!M22,0),0)</f>
        <v>0</v>
      </c>
      <c r="N22" s="84">
        <f>IF($C$4="Attiecināmās izmaksas",IF('8a+c+n'!$Q22="A",'8a+c+n'!N22,0),0)</f>
        <v>0</v>
      </c>
      <c r="O22" s="84">
        <f>IF($C$4="Attiecināmās izmaksas",IF('8a+c+n'!$Q22="A",'8a+c+n'!O22,0),0)</f>
        <v>0</v>
      </c>
      <c r="P22" s="114">
        <f>IF($C$4="Attiecināmās izmaksas",IF('8a+c+n'!$Q22="A",'8a+c+n'!P22,0),0)</f>
        <v>0</v>
      </c>
    </row>
    <row r="23" spans="1:16" ht="22.5">
      <c r="A23" s="64">
        <f>IF(P23=0,0,IF(COUNTBLANK(P23)=1,0,COUNTA($P$14:P23)))</f>
        <v>0</v>
      </c>
      <c r="B23" s="84" t="str">
        <f>IF($C$4="Attiecināmās izmaksas",IF('8a+c+n'!$Q23="A",'8a+c+n'!B23,0),0)</f>
        <v>09-00000</v>
      </c>
      <c r="C23" s="84" t="str">
        <f>IF($C$4="Attiecināmās izmaksas",IF('8a+c+n'!$Q23="A",'8a+c+n'!C23,0),0)</f>
        <v>Armējošā slāņa iestrāde ar javas kārtu SAKRET BAK vai ekvivalentu - 1 kārtā</v>
      </c>
      <c r="D23" s="84" t="str">
        <f>IF($C$4="Attiecināmās izmaksas",IF('8a+c+n'!$Q23="A",'8a+c+n'!D23,0),0)</f>
        <v>kg</v>
      </c>
      <c r="E23" s="172"/>
      <c r="F23" s="64"/>
      <c r="G23" s="84">
        <f>IF($C$4="Attiecināmās izmaksas",IF('8a+c+n'!$Q23="A",'8a+c+n'!G23,0),0)</f>
        <v>0</v>
      </c>
      <c r="H23" s="84">
        <f>IF($C$4="Attiecināmās izmaksas",IF('8a+c+n'!$Q23="A",'8a+c+n'!H23,0),0)</f>
        <v>0</v>
      </c>
      <c r="I23" s="84"/>
      <c r="J23" s="84"/>
      <c r="K23" s="172">
        <f>IF($C$4="Attiecināmās izmaksas",IF('8a+c+n'!$Q23="A",'8a+c+n'!K23,0),0)</f>
        <v>0</v>
      </c>
      <c r="L23" s="64">
        <f>IF($C$4="Attiecināmās izmaksas",IF('8a+c+n'!$Q23="A",'8a+c+n'!L23,0),0)</f>
        <v>0</v>
      </c>
      <c r="M23" s="84">
        <f>IF($C$4="Attiecināmās izmaksas",IF('8a+c+n'!$Q23="A",'8a+c+n'!M23,0),0)</f>
        <v>0</v>
      </c>
      <c r="N23" s="84">
        <f>IF($C$4="Attiecināmās izmaksas",IF('8a+c+n'!$Q23="A",'8a+c+n'!N23,0),0)</f>
        <v>0</v>
      </c>
      <c r="O23" s="84">
        <f>IF($C$4="Attiecināmās izmaksas",IF('8a+c+n'!$Q23="A",'8a+c+n'!O23,0),0)</f>
        <v>0</v>
      </c>
      <c r="P23" s="114">
        <f>IF($C$4="Attiecināmās izmaksas",IF('8a+c+n'!$Q23="A",'8a+c+n'!P23,0),0)</f>
        <v>0</v>
      </c>
    </row>
    <row r="24" spans="1:16" ht="22.5">
      <c r="A24" s="64">
        <f>IF(P24=0,0,IF(COUNTBLANK(P24)=1,0,COUNTA($P$14:P24)))</f>
        <v>0</v>
      </c>
      <c r="B24" s="84" t="str">
        <f>IF($C$4="Attiecināmās izmaksas",IF('8a+c+n'!$Q24="A",'8a+c+n'!B24,0),0)</f>
        <v>09-00000</v>
      </c>
      <c r="C24" s="84" t="str">
        <f>IF($C$4="Attiecināmās izmaksas",IF('8a+c+n'!$Q24="A",'8a+c+n'!C24,0),0)</f>
        <v>Baumit StarTex vai ekvivalents stiklušķiedras siets 160 g/m²</v>
      </c>
      <c r="D24" s="84" t="str">
        <f>IF($C$4="Attiecināmās izmaksas",IF('8a+c+n'!$Q24="A",'8a+c+n'!D24,0),0)</f>
        <v>m2</v>
      </c>
      <c r="E24" s="172"/>
      <c r="F24" s="64"/>
      <c r="G24" s="84">
        <f>IF($C$4="Attiecināmās izmaksas",IF('8a+c+n'!$Q24="A",'8a+c+n'!G24,0),0)</f>
        <v>0</v>
      </c>
      <c r="H24" s="84">
        <f>IF($C$4="Attiecināmās izmaksas",IF('8a+c+n'!$Q24="A",'8a+c+n'!H24,0),0)</f>
        <v>0</v>
      </c>
      <c r="I24" s="84"/>
      <c r="J24" s="84"/>
      <c r="K24" s="172">
        <f>IF($C$4="Attiecināmās izmaksas",IF('8a+c+n'!$Q24="A",'8a+c+n'!K24,0),0)</f>
        <v>0</v>
      </c>
      <c r="L24" s="64">
        <f>IF($C$4="Attiecināmās izmaksas",IF('8a+c+n'!$Q24="A",'8a+c+n'!L24,0),0)</f>
        <v>0</v>
      </c>
      <c r="M24" s="84">
        <f>IF($C$4="Attiecināmās izmaksas",IF('8a+c+n'!$Q24="A",'8a+c+n'!M24,0),0)</f>
        <v>0</v>
      </c>
      <c r="N24" s="84">
        <f>IF($C$4="Attiecināmās izmaksas",IF('8a+c+n'!$Q24="A",'8a+c+n'!N24,0),0)</f>
        <v>0</v>
      </c>
      <c r="O24" s="84">
        <f>IF($C$4="Attiecināmās izmaksas",IF('8a+c+n'!$Q24="A",'8a+c+n'!O24,0),0)</f>
        <v>0</v>
      </c>
      <c r="P24" s="114">
        <f>IF($C$4="Attiecināmās izmaksas",IF('8a+c+n'!$Q24="A",'8a+c+n'!P24,0),0)</f>
        <v>0</v>
      </c>
    </row>
    <row r="25" spans="1:16" ht="22.5">
      <c r="A25" s="64">
        <f>IF(P25=0,0,IF(COUNTBLANK(P25)=1,0,COUNTA($P$14:P25)))</f>
        <v>0</v>
      </c>
      <c r="B25" s="84" t="str">
        <f>IF($C$4="Attiecināmās izmaksas",IF('8a+c+n'!$Q25="A",'8a+c+n'!B25,0),0)</f>
        <v>09-00000</v>
      </c>
      <c r="C25" s="84" t="str">
        <f>IF($C$4="Attiecināmās izmaksas",IF('8a+c+n'!$Q25="A",'8a+c+n'!C25,0),0)</f>
        <v>Krāsošana ar iekštelpu krāsu, tonis saskaņojams ar Pasūtītāju</v>
      </c>
      <c r="D25" s="84" t="str">
        <f>IF($C$4="Attiecināmās izmaksas",IF('8a+c+n'!$Q25="A",'8a+c+n'!D25,0),0)</f>
        <v>m2</v>
      </c>
      <c r="E25" s="172"/>
      <c r="F25" s="64"/>
      <c r="G25" s="84">
        <f>IF($C$4="Attiecināmās izmaksas",IF('8a+c+n'!$Q25="A",'8a+c+n'!G25,0),0)</f>
        <v>0</v>
      </c>
      <c r="H25" s="84">
        <f>IF($C$4="Attiecināmās izmaksas",IF('8a+c+n'!$Q25="A",'8a+c+n'!H25,0),0)</f>
        <v>0</v>
      </c>
      <c r="I25" s="84"/>
      <c r="J25" s="84"/>
      <c r="K25" s="172">
        <f>IF($C$4="Attiecināmās izmaksas",IF('8a+c+n'!$Q25="A",'8a+c+n'!K25,0),0)</f>
        <v>0</v>
      </c>
      <c r="L25" s="64">
        <f>IF($C$4="Attiecināmās izmaksas",IF('8a+c+n'!$Q25="A",'8a+c+n'!L25,0),0)</f>
        <v>0</v>
      </c>
      <c r="M25" s="84">
        <f>IF($C$4="Attiecināmās izmaksas",IF('8a+c+n'!$Q25="A",'8a+c+n'!M25,0),0)</f>
        <v>0</v>
      </c>
      <c r="N25" s="84">
        <f>IF($C$4="Attiecināmās izmaksas",IF('8a+c+n'!$Q25="A",'8a+c+n'!N25,0),0)</f>
        <v>0</v>
      </c>
      <c r="O25" s="84">
        <f>IF($C$4="Attiecināmās izmaksas",IF('8a+c+n'!$Q25="A",'8a+c+n'!O25,0),0)</f>
        <v>0</v>
      </c>
      <c r="P25" s="114">
        <f>IF($C$4="Attiecināmās izmaksas",IF('8a+c+n'!$Q25="A",'8a+c+n'!P25,0),0)</f>
        <v>0</v>
      </c>
    </row>
    <row r="26" spans="1:16">
      <c r="A26" s="64">
        <f>IF(P26=0,0,IF(COUNTBLANK(P26)=1,0,COUNTA($P$14:P26)))</f>
        <v>0</v>
      </c>
      <c r="B26" s="84">
        <f>IF($C$4="Attiecināmās izmaksas",IF('8a+c+n'!$Q26="A",'8a+c+n'!B26,0),0)</f>
        <v>0</v>
      </c>
      <c r="C26" s="84">
        <f>IF($C$4="Attiecināmās izmaksas",IF('8a+c+n'!$Q26="A",'8a+c+n'!C26,0),0)</f>
        <v>0</v>
      </c>
      <c r="D26" s="84">
        <f>IF($C$4="Attiecināmās izmaksas",IF('8a+c+n'!$Q26="A",'8a+c+n'!D26,0),0)</f>
        <v>0</v>
      </c>
      <c r="E26" s="172"/>
      <c r="F26" s="64"/>
      <c r="G26" s="84">
        <f>IF($C$4="Attiecināmās izmaksas",IF('8a+c+n'!$Q26="A",'8a+c+n'!G26,0),0)</f>
        <v>0</v>
      </c>
      <c r="H26" s="84">
        <f>IF($C$4="Attiecināmās izmaksas",IF('8a+c+n'!$Q26="A",'8a+c+n'!H26,0),0)</f>
        <v>0</v>
      </c>
      <c r="I26" s="84"/>
      <c r="J26" s="84"/>
      <c r="K26" s="172">
        <f>IF($C$4="Attiecināmās izmaksas",IF('8a+c+n'!$Q26="A",'8a+c+n'!K26,0),0)</f>
        <v>0</v>
      </c>
      <c r="L26" s="64">
        <f>IF($C$4="Attiecināmās izmaksas",IF('8a+c+n'!$Q26="A",'8a+c+n'!L26,0),0)</f>
        <v>0</v>
      </c>
      <c r="M26" s="84">
        <f>IF($C$4="Attiecināmās izmaksas",IF('8a+c+n'!$Q26="A",'8a+c+n'!M26,0),0)</f>
        <v>0</v>
      </c>
      <c r="N26" s="84">
        <f>IF($C$4="Attiecināmās izmaksas",IF('8a+c+n'!$Q26="A",'8a+c+n'!N26,0),0)</f>
        <v>0</v>
      </c>
      <c r="O26" s="84">
        <f>IF($C$4="Attiecināmās izmaksas",IF('8a+c+n'!$Q26="A",'8a+c+n'!O26,0),0)</f>
        <v>0</v>
      </c>
      <c r="P26" s="114">
        <f>IF($C$4="Attiecināmās izmaksas",IF('8a+c+n'!$Q26="A",'8a+c+n'!P26,0),0)</f>
        <v>0</v>
      </c>
    </row>
    <row r="27" spans="1:16" ht="22.5">
      <c r="A27" s="64">
        <f>IF(P27=0,0,IF(COUNTBLANK(P27)=1,0,COUNTA($P$14:P27)))</f>
        <v>0</v>
      </c>
      <c r="B27" s="84" t="str">
        <f>IF($C$4="Attiecināmās izmaksas",IF('8a+c+n'!$Q27="A",'8a+c+n'!B27,0),0)</f>
        <v>13-00000</v>
      </c>
      <c r="C27" s="84" t="str">
        <f>IF($C$4="Attiecināmās izmaksas",IF('8a+c+n'!$Q27="A",'8a+c+n'!C27,0),0)</f>
        <v>Pretvēja plēve</v>
      </c>
      <c r="D27" s="84" t="str">
        <f>IF($C$4="Attiecināmās izmaksas",IF('8a+c+n'!$Q27="A",'8a+c+n'!D27,0),0)</f>
        <v>m2</v>
      </c>
      <c r="E27" s="172"/>
      <c r="F27" s="64"/>
      <c r="G27" s="84">
        <f>IF($C$4="Attiecināmās izmaksas",IF('8a+c+n'!$Q27="A",'8a+c+n'!G27,0),0)</f>
        <v>0</v>
      </c>
      <c r="H27" s="84">
        <f>IF($C$4="Attiecināmās izmaksas",IF('8a+c+n'!$Q27="A",'8a+c+n'!H27,0),0)</f>
        <v>0</v>
      </c>
      <c r="I27" s="84"/>
      <c r="J27" s="84"/>
      <c r="K27" s="172">
        <f>IF($C$4="Attiecināmās izmaksas",IF('8a+c+n'!$Q27="A",'8a+c+n'!K27,0),0)</f>
        <v>0</v>
      </c>
      <c r="L27" s="64">
        <f>IF($C$4="Attiecināmās izmaksas",IF('8a+c+n'!$Q27="A",'8a+c+n'!L27,0),0)</f>
        <v>0</v>
      </c>
      <c r="M27" s="84">
        <f>IF($C$4="Attiecināmās izmaksas",IF('8a+c+n'!$Q27="A",'8a+c+n'!M27,0),0)</f>
        <v>0</v>
      </c>
      <c r="N27" s="84">
        <f>IF($C$4="Attiecināmās izmaksas",IF('8a+c+n'!$Q27="A",'8a+c+n'!N27,0),0)</f>
        <v>0</v>
      </c>
      <c r="O27" s="84">
        <f>IF($C$4="Attiecināmās izmaksas",IF('8a+c+n'!$Q27="A",'8a+c+n'!O27,0),0)</f>
        <v>0</v>
      </c>
      <c r="P27" s="114">
        <f>IF($C$4="Attiecināmās izmaksas",IF('8a+c+n'!$Q27="A",'8a+c+n'!P27,0),0)</f>
        <v>0</v>
      </c>
    </row>
    <row r="28" spans="1:16" ht="45">
      <c r="A28" s="64">
        <f>IF(P28=0,0,IF(COUNTBLANK(P28)=1,0,COUNTA($P$14:P28)))</f>
        <v>0</v>
      </c>
      <c r="B28" s="84" t="str">
        <f>IF($C$4="Attiecināmās izmaksas",IF('8a+c+n'!$Q28="A",'8a+c+n'!B28,0),0)</f>
        <v>13-00000</v>
      </c>
      <c r="C28" s="84" t="str">
        <f>IF($C$4="Attiecināmās izmaksas",IF('8a+c+n'!$Q28="A",'8a+c+n'!C28,0),0)</f>
        <v xml:space="preserve">Esošās siltumizolācijas papildināšana ar beramās akmens vates siltumizolācijas slāni PAROC BLT3 vai ekvivalents (λ&lt;=0,041 W/(mK)) b=150mm, papildus apjoms 20% sēšanās. </v>
      </c>
      <c r="D28" s="84" t="str">
        <f>IF($C$4="Attiecināmās izmaksas",IF('8a+c+n'!$Q28="A",'8a+c+n'!D28,0),0)</f>
        <v>m3</v>
      </c>
      <c r="E28" s="172"/>
      <c r="F28" s="64"/>
      <c r="G28" s="84">
        <f>IF($C$4="Attiecināmās izmaksas",IF('8a+c+n'!$Q28="A",'8a+c+n'!G28,0),0)</f>
        <v>0</v>
      </c>
      <c r="H28" s="84">
        <f>IF($C$4="Attiecināmās izmaksas",IF('8a+c+n'!$Q28="A",'8a+c+n'!H28,0),0)</f>
        <v>0</v>
      </c>
      <c r="I28" s="84"/>
      <c r="J28" s="84"/>
      <c r="K28" s="172">
        <f>IF($C$4="Attiecināmās izmaksas",IF('8a+c+n'!$Q28="A",'8a+c+n'!K28,0),0)</f>
        <v>0</v>
      </c>
      <c r="L28" s="64">
        <f>IF($C$4="Attiecināmās izmaksas",IF('8a+c+n'!$Q28="A",'8a+c+n'!L28,0),0)</f>
        <v>0</v>
      </c>
      <c r="M28" s="84">
        <f>IF($C$4="Attiecināmās izmaksas",IF('8a+c+n'!$Q28="A",'8a+c+n'!M28,0),0)</f>
        <v>0</v>
      </c>
      <c r="N28" s="84">
        <f>IF($C$4="Attiecināmās izmaksas",IF('8a+c+n'!$Q28="A",'8a+c+n'!N28,0),0)</f>
        <v>0</v>
      </c>
      <c r="O28" s="84">
        <f>IF($C$4="Attiecināmās izmaksas",IF('8a+c+n'!$Q28="A",'8a+c+n'!O28,0),0)</f>
        <v>0</v>
      </c>
      <c r="P28" s="114">
        <f>IF($C$4="Attiecināmās izmaksas",IF('8a+c+n'!$Q28="A",'8a+c+n'!P28,0),0)</f>
        <v>0</v>
      </c>
    </row>
    <row r="29" spans="1:16" ht="33.75">
      <c r="A29" s="64">
        <f>IF(P29=0,0,IF(COUNTBLANK(P29)=1,0,COUNTA($P$14:P29)))</f>
        <v>0</v>
      </c>
      <c r="B29" s="84" t="str">
        <f>IF($C$4="Attiecināmās izmaksas",IF('8a+c+n'!$Q29="A",'8a+c+n'!B29,0),0)</f>
        <v>13-00000</v>
      </c>
      <c r="C29" s="84" t="str">
        <f>IF($C$4="Attiecināmās izmaksas",IF('8a+c+n'!$Q29="A",'8a+c+n'!C29,0),0)</f>
        <v>Esoša bojātā siltuizolācijas slāņa nomaiņa (λ&lt;=0,036 W/(mK)), apjoms precizējams būvniecības laikā. T.sk. bojātā siltumizolācijas slāņa utilizācija</v>
      </c>
      <c r="D29" s="84" t="str">
        <f>IF($C$4="Attiecināmās izmaksas",IF('8a+c+n'!$Q29="A",'8a+c+n'!D29,0),0)</f>
        <v>kompl</v>
      </c>
      <c r="E29" s="172"/>
      <c r="F29" s="64"/>
      <c r="G29" s="84">
        <f>IF($C$4="Attiecināmās izmaksas",IF('8a+c+n'!$Q29="A",'8a+c+n'!G29,0),0)</f>
        <v>0</v>
      </c>
      <c r="H29" s="84">
        <f>IF($C$4="Attiecināmās izmaksas",IF('8a+c+n'!$Q29="A",'8a+c+n'!H29,0),0)</f>
        <v>0</v>
      </c>
      <c r="I29" s="84"/>
      <c r="J29" s="84"/>
      <c r="K29" s="172">
        <f>IF($C$4="Attiecināmās izmaksas",IF('8a+c+n'!$Q29="A",'8a+c+n'!K29,0),0)</f>
        <v>0</v>
      </c>
      <c r="L29" s="64">
        <f>IF($C$4="Attiecināmās izmaksas",IF('8a+c+n'!$Q29="A",'8a+c+n'!L29,0),0)</f>
        <v>0</v>
      </c>
      <c r="M29" s="84">
        <f>IF($C$4="Attiecināmās izmaksas",IF('8a+c+n'!$Q29="A",'8a+c+n'!M29,0),0)</f>
        <v>0</v>
      </c>
      <c r="N29" s="84">
        <f>IF($C$4="Attiecināmās izmaksas",IF('8a+c+n'!$Q29="A",'8a+c+n'!N29,0),0)</f>
        <v>0</v>
      </c>
      <c r="O29" s="84">
        <f>IF($C$4="Attiecināmās izmaksas",IF('8a+c+n'!$Q29="A",'8a+c+n'!O29,0),0)</f>
        <v>0</v>
      </c>
      <c r="P29" s="114">
        <f>IF($C$4="Attiecināmās izmaksas",IF('8a+c+n'!$Q29="A",'8a+c+n'!P29,0),0)</f>
        <v>0</v>
      </c>
    </row>
    <row r="30" spans="1:16">
      <c r="A30" s="64">
        <f>IF(P30=0,0,IF(COUNTBLANK(P30)=1,0,COUNTA($P$14:P30)))</f>
        <v>0</v>
      </c>
      <c r="B30" s="84">
        <f>IF($C$4="Attiecināmās izmaksas",IF('8a+c+n'!$Q30="A",'8a+c+n'!B30,0),0)</f>
        <v>0</v>
      </c>
      <c r="C30" s="84">
        <f>IF($C$4="Attiecināmās izmaksas",IF('8a+c+n'!$Q30="A",'8a+c+n'!C30,0),0)</f>
        <v>0</v>
      </c>
      <c r="D30" s="84">
        <f>IF($C$4="Attiecināmās izmaksas",IF('8a+c+n'!$Q30="A",'8a+c+n'!D30,0),0)</f>
        <v>0</v>
      </c>
      <c r="E30" s="172"/>
      <c r="F30" s="64"/>
      <c r="G30" s="84">
        <f>IF($C$4="Attiecināmās izmaksas",IF('8a+c+n'!$Q30="A",'8a+c+n'!G30,0),0)</f>
        <v>0</v>
      </c>
      <c r="H30" s="84">
        <f>IF($C$4="Attiecināmās izmaksas",IF('8a+c+n'!$Q30="A",'8a+c+n'!H30,0),0)</f>
        <v>0</v>
      </c>
      <c r="I30" s="84"/>
      <c r="J30" s="84"/>
      <c r="K30" s="172">
        <f>IF($C$4="Attiecināmās izmaksas",IF('8a+c+n'!$Q30="A",'8a+c+n'!K30,0),0)</f>
        <v>0</v>
      </c>
      <c r="L30" s="64">
        <f>IF($C$4="Attiecināmās izmaksas",IF('8a+c+n'!$Q30="A",'8a+c+n'!L30,0),0)</f>
        <v>0</v>
      </c>
      <c r="M30" s="84">
        <f>IF($C$4="Attiecināmās izmaksas",IF('8a+c+n'!$Q30="A",'8a+c+n'!M30,0),0)</f>
        <v>0</v>
      </c>
      <c r="N30" s="84">
        <f>IF($C$4="Attiecināmās izmaksas",IF('8a+c+n'!$Q30="A",'8a+c+n'!N30,0),0)</f>
        <v>0</v>
      </c>
      <c r="O30" s="84">
        <f>IF($C$4="Attiecināmās izmaksas",IF('8a+c+n'!$Q30="A",'8a+c+n'!O30,0),0)</f>
        <v>0</v>
      </c>
      <c r="P30" s="114">
        <f>IF($C$4="Attiecināmās izmaksas",IF('8a+c+n'!$Q30="A",'8a+c+n'!P30,0),0)</f>
        <v>0</v>
      </c>
    </row>
    <row r="31" spans="1:16" ht="22.5">
      <c r="A31" s="64">
        <f>IF(P31=0,0,IF(COUNTBLANK(P31)=1,0,COUNTA($P$14:P31)))</f>
        <v>0</v>
      </c>
      <c r="B31" s="84" t="str">
        <f>IF($C$4="Attiecināmās izmaksas",IF('8a+c+n'!$Q31="A",'8a+c+n'!B31,0),0)</f>
        <v>13-00000</v>
      </c>
      <c r="C31" s="84" t="str">
        <f>IF($C$4="Attiecināmās izmaksas",IF('8a+c+n'!$Q31="A",'8a+c+n'!C31,0),0)</f>
        <v>Virsmas attīrīšana, izlīdzināšana, sagatavošana</v>
      </c>
      <c r="D31" s="84" t="str">
        <f>IF($C$4="Attiecināmās izmaksas",IF('8a+c+n'!$Q31="A",'8a+c+n'!D31,0),0)</f>
        <v>m2</v>
      </c>
      <c r="E31" s="172"/>
      <c r="F31" s="64"/>
      <c r="G31" s="84">
        <f>IF($C$4="Attiecināmās izmaksas",IF('8a+c+n'!$Q31="A",'8a+c+n'!G31,0),0)</f>
        <v>0</v>
      </c>
      <c r="H31" s="84">
        <f>IF($C$4="Attiecināmās izmaksas",IF('8a+c+n'!$Q31="A",'8a+c+n'!H31,0),0)</f>
        <v>0</v>
      </c>
      <c r="I31" s="84"/>
      <c r="J31" s="84"/>
      <c r="K31" s="172">
        <f>IF($C$4="Attiecināmās izmaksas",IF('8a+c+n'!$Q31="A",'8a+c+n'!K31,0),0)</f>
        <v>0</v>
      </c>
      <c r="L31" s="64">
        <f>IF($C$4="Attiecināmās izmaksas",IF('8a+c+n'!$Q31="A",'8a+c+n'!L31,0),0)</f>
        <v>0</v>
      </c>
      <c r="M31" s="84">
        <f>IF($C$4="Attiecināmās izmaksas",IF('8a+c+n'!$Q31="A",'8a+c+n'!M31,0),0)</f>
        <v>0</v>
      </c>
      <c r="N31" s="84">
        <f>IF($C$4="Attiecināmās izmaksas",IF('8a+c+n'!$Q31="A",'8a+c+n'!N31,0),0)</f>
        <v>0</v>
      </c>
      <c r="O31" s="84">
        <f>IF($C$4="Attiecināmās izmaksas",IF('8a+c+n'!$Q31="A",'8a+c+n'!O31,0),0)</f>
        <v>0</v>
      </c>
      <c r="P31" s="114">
        <f>IF($C$4="Attiecināmās izmaksas",IF('8a+c+n'!$Q31="A",'8a+c+n'!P31,0),0)</f>
        <v>0</v>
      </c>
    </row>
    <row r="32" spans="1:16" ht="33.75">
      <c r="A32" s="64">
        <f>IF(P32=0,0,IF(COUNTBLANK(P32)=1,0,COUNTA($P$14:P32)))</f>
        <v>0</v>
      </c>
      <c r="B32" s="84" t="str">
        <f>IF($C$4="Attiecināmās izmaksas",IF('8a+c+n'!$Q32="A",'8a+c+n'!B32,0),0)</f>
        <v>13-00000</v>
      </c>
      <c r="C32" s="84" t="str">
        <f>IF($C$4="Attiecināmās izmaksas",IF('8a+c+n'!$Q32="A",'8a+c+n'!C32,0),0)</f>
        <v>Siltumizolācijas materiālu stiprināšana ar līmjavu SAKRET BAK  vai ekvivalentu. Pēc nepieciešamības pirms tam virsmas gruntēšana.</v>
      </c>
      <c r="D32" s="84" t="str">
        <f>IF($C$4="Attiecināmās izmaksas",IF('8a+c+n'!$Q32="A",'8a+c+n'!D32,0),0)</f>
        <v>kg</v>
      </c>
      <c r="E32" s="172"/>
      <c r="F32" s="64"/>
      <c r="G32" s="84">
        <f>IF($C$4="Attiecināmās izmaksas",IF('8a+c+n'!$Q32="A",'8a+c+n'!G32,0),0)</f>
        <v>0</v>
      </c>
      <c r="H32" s="84">
        <f>IF($C$4="Attiecināmās izmaksas",IF('8a+c+n'!$Q32="A",'8a+c+n'!H32,0),0)</f>
        <v>0</v>
      </c>
      <c r="I32" s="84"/>
      <c r="J32" s="84"/>
      <c r="K32" s="172">
        <f>IF($C$4="Attiecināmās izmaksas",IF('8a+c+n'!$Q32="A",'8a+c+n'!K32,0),0)</f>
        <v>0</v>
      </c>
      <c r="L32" s="64">
        <f>IF($C$4="Attiecināmās izmaksas",IF('8a+c+n'!$Q32="A",'8a+c+n'!L32,0),0)</f>
        <v>0</v>
      </c>
      <c r="M32" s="84">
        <f>IF($C$4="Attiecināmās izmaksas",IF('8a+c+n'!$Q32="A",'8a+c+n'!M32,0),0)</f>
        <v>0</v>
      </c>
      <c r="N32" s="84">
        <f>IF($C$4="Attiecināmās izmaksas",IF('8a+c+n'!$Q32="A",'8a+c+n'!N32,0),0)</f>
        <v>0</v>
      </c>
      <c r="O32" s="84">
        <f>IF($C$4="Attiecināmās izmaksas",IF('8a+c+n'!$Q32="A",'8a+c+n'!O32,0),0)</f>
        <v>0</v>
      </c>
      <c r="P32" s="114">
        <f>IF($C$4="Attiecināmās izmaksas",IF('8a+c+n'!$Q32="A",'8a+c+n'!P32,0),0)</f>
        <v>0</v>
      </c>
    </row>
    <row r="33" spans="1:16" ht="22.5">
      <c r="A33" s="64">
        <f>IF(P33=0,0,IF(COUNTBLANK(P33)=1,0,COUNTA($P$14:P33)))</f>
        <v>0</v>
      </c>
      <c r="B33" s="84" t="str">
        <f>IF($C$4="Attiecināmās izmaksas",IF('8a+c+n'!$Q33="A",'8a+c+n'!B33,0),0)</f>
        <v>13-00000</v>
      </c>
      <c r="C33" s="84" t="str">
        <f>IF($C$4="Attiecināmās izmaksas",IF('8a+c+n'!$Q33="A",'8a+c+n'!C33,0),0)</f>
        <v>Nedegoša akmens vates siltumizolācija plānajām apmetuma sistēmām - λ&lt;=0,036 W/(mK), b=100 mm</v>
      </c>
      <c r="D33" s="84" t="str">
        <f>IF($C$4="Attiecināmās izmaksas",IF('8a+c+n'!$Q33="A",'8a+c+n'!D33,0),0)</f>
        <v>m2</v>
      </c>
      <c r="E33" s="172"/>
      <c r="F33" s="64"/>
      <c r="G33" s="84">
        <f>IF($C$4="Attiecināmās izmaksas",IF('8a+c+n'!$Q33="A",'8a+c+n'!G33,0),0)</f>
        <v>0</v>
      </c>
      <c r="H33" s="84">
        <f>IF($C$4="Attiecināmās izmaksas",IF('8a+c+n'!$Q33="A",'8a+c+n'!H33,0),0)</f>
        <v>0</v>
      </c>
      <c r="I33" s="84"/>
      <c r="J33" s="84"/>
      <c r="K33" s="172">
        <f>IF($C$4="Attiecināmās izmaksas",IF('8a+c+n'!$Q33="A",'8a+c+n'!K33,0),0)</f>
        <v>0</v>
      </c>
      <c r="L33" s="64">
        <f>IF($C$4="Attiecināmās izmaksas",IF('8a+c+n'!$Q33="A",'8a+c+n'!L33,0),0)</f>
        <v>0</v>
      </c>
      <c r="M33" s="84">
        <f>IF($C$4="Attiecināmās izmaksas",IF('8a+c+n'!$Q33="A",'8a+c+n'!M33,0),0)</f>
        <v>0</v>
      </c>
      <c r="N33" s="84">
        <f>IF($C$4="Attiecināmās izmaksas",IF('8a+c+n'!$Q33="A",'8a+c+n'!N33,0),0)</f>
        <v>0</v>
      </c>
      <c r="O33" s="84">
        <f>IF($C$4="Attiecināmās izmaksas",IF('8a+c+n'!$Q33="A",'8a+c+n'!O33,0),0)</f>
        <v>0</v>
      </c>
      <c r="P33" s="114">
        <f>IF($C$4="Attiecināmās izmaksas",IF('8a+c+n'!$Q33="A",'8a+c+n'!P33,0),0)</f>
        <v>0</v>
      </c>
    </row>
    <row r="34" spans="1:16" ht="22.5">
      <c r="A34" s="64">
        <f>IF(P34=0,0,IF(COUNTBLANK(P34)=1,0,COUNTA($P$14:P34)))</f>
        <v>0</v>
      </c>
      <c r="B34" s="84" t="str">
        <f>IF($C$4="Attiecināmās izmaksas",IF('8a+c+n'!$Q34="A",'8a+c+n'!B34,0),0)</f>
        <v>13-00000</v>
      </c>
      <c r="C34" s="84" t="str">
        <f>IF($C$4="Attiecināmās izmaksas",IF('8a+c+n'!$Q34="A",'8a+c+n'!C34,0),0)</f>
        <v>Armējošā slāņa iestrāde ar javas kārtu SAKRET BAK vai ekvivalentu - 1 kārtā</v>
      </c>
      <c r="D34" s="84" t="str">
        <f>IF($C$4="Attiecināmās izmaksas",IF('8a+c+n'!$Q34="A",'8a+c+n'!D34,0),0)</f>
        <v>kg</v>
      </c>
      <c r="E34" s="172"/>
      <c r="F34" s="64"/>
      <c r="G34" s="84">
        <f>IF($C$4="Attiecināmās izmaksas",IF('8a+c+n'!$Q34="A",'8a+c+n'!G34,0),0)</f>
        <v>0</v>
      </c>
      <c r="H34" s="84">
        <f>IF($C$4="Attiecināmās izmaksas",IF('8a+c+n'!$Q34="A",'8a+c+n'!H34,0),0)</f>
        <v>0</v>
      </c>
      <c r="I34" s="84"/>
      <c r="J34" s="84"/>
      <c r="K34" s="172">
        <f>IF($C$4="Attiecināmās izmaksas",IF('8a+c+n'!$Q34="A",'8a+c+n'!K34,0),0)</f>
        <v>0</v>
      </c>
      <c r="L34" s="64">
        <f>IF($C$4="Attiecināmās izmaksas",IF('8a+c+n'!$Q34="A",'8a+c+n'!L34,0),0)</f>
        <v>0</v>
      </c>
      <c r="M34" s="84">
        <f>IF($C$4="Attiecināmās izmaksas",IF('8a+c+n'!$Q34="A",'8a+c+n'!M34,0),0)</f>
        <v>0</v>
      </c>
      <c r="N34" s="84">
        <f>IF($C$4="Attiecināmās izmaksas",IF('8a+c+n'!$Q34="A",'8a+c+n'!N34,0),0)</f>
        <v>0</v>
      </c>
      <c r="O34" s="84">
        <f>IF($C$4="Attiecināmās izmaksas",IF('8a+c+n'!$Q34="A",'8a+c+n'!O34,0),0)</f>
        <v>0</v>
      </c>
      <c r="P34" s="114">
        <f>IF($C$4="Attiecināmās izmaksas",IF('8a+c+n'!$Q34="A",'8a+c+n'!P34,0),0)</f>
        <v>0</v>
      </c>
    </row>
    <row r="35" spans="1:16" ht="22.5">
      <c r="A35" s="64">
        <f>IF(P35=0,0,IF(COUNTBLANK(P35)=1,0,COUNTA($P$14:P35)))</f>
        <v>0</v>
      </c>
      <c r="B35" s="84" t="str">
        <f>IF($C$4="Attiecināmās izmaksas",IF('8a+c+n'!$Q35="A",'8a+c+n'!B35,0),0)</f>
        <v>13-00000</v>
      </c>
      <c r="C35" s="84" t="str">
        <f>IF($C$4="Attiecināmās izmaksas",IF('8a+c+n'!$Q35="A",'8a+c+n'!C35,0),0)</f>
        <v>Baumit StarTex vai ekvivalents stiklušķiedras siets 160 g/m²  - 1 kārtā</v>
      </c>
      <c r="D35" s="84" t="str">
        <f>IF($C$4="Attiecināmās izmaksas",IF('8a+c+n'!$Q35="A",'8a+c+n'!D35,0),0)</f>
        <v>m2</v>
      </c>
      <c r="E35" s="172"/>
      <c r="F35" s="64"/>
      <c r="G35" s="84">
        <f>IF($C$4="Attiecināmās izmaksas",IF('8a+c+n'!$Q35="A",'8a+c+n'!G35,0),0)</f>
        <v>0</v>
      </c>
      <c r="H35" s="84">
        <f>IF($C$4="Attiecināmās izmaksas",IF('8a+c+n'!$Q35="A",'8a+c+n'!H35,0),0)</f>
        <v>0</v>
      </c>
      <c r="I35" s="84"/>
      <c r="J35" s="84"/>
      <c r="K35" s="172">
        <f>IF($C$4="Attiecināmās izmaksas",IF('8a+c+n'!$Q35="A",'8a+c+n'!K35,0),0)</f>
        <v>0</v>
      </c>
      <c r="L35" s="64">
        <f>IF($C$4="Attiecināmās izmaksas",IF('8a+c+n'!$Q35="A",'8a+c+n'!L35,0),0)</f>
        <v>0</v>
      </c>
      <c r="M35" s="84">
        <f>IF($C$4="Attiecināmās izmaksas",IF('8a+c+n'!$Q35="A",'8a+c+n'!M35,0),0)</f>
        <v>0</v>
      </c>
      <c r="N35" s="84">
        <f>IF($C$4="Attiecināmās izmaksas",IF('8a+c+n'!$Q35="A",'8a+c+n'!N35,0),0)</f>
        <v>0</v>
      </c>
      <c r="O35" s="84">
        <f>IF($C$4="Attiecināmās izmaksas",IF('8a+c+n'!$Q35="A",'8a+c+n'!O35,0),0)</f>
        <v>0</v>
      </c>
      <c r="P35" s="114">
        <f>IF($C$4="Attiecināmās izmaksas",IF('8a+c+n'!$Q35="A",'8a+c+n'!P35,0),0)</f>
        <v>0</v>
      </c>
    </row>
    <row r="36" spans="1:16">
      <c r="A36" s="64">
        <f>IF(P36=0,0,IF(COUNTBLANK(P36)=1,0,COUNTA($P$14:P36)))</f>
        <v>0</v>
      </c>
      <c r="B36" s="84">
        <f>IF($C$4="Attiecināmās izmaksas",IF('8a+c+n'!$Q36="A",'8a+c+n'!B36,0),0)</f>
        <v>0</v>
      </c>
      <c r="C36" s="84">
        <f>IF($C$4="Attiecināmās izmaksas",IF('8a+c+n'!$Q36="A",'8a+c+n'!C36,0),0)</f>
        <v>0</v>
      </c>
      <c r="D36" s="84">
        <f>IF($C$4="Attiecināmās izmaksas",IF('8a+c+n'!$Q36="A",'8a+c+n'!D36,0),0)</f>
        <v>0</v>
      </c>
      <c r="E36" s="172"/>
      <c r="F36" s="64"/>
      <c r="G36" s="84">
        <f>IF($C$4="Attiecināmās izmaksas",IF('8a+c+n'!$Q36="A",'8a+c+n'!G36,0),0)</f>
        <v>0</v>
      </c>
      <c r="H36" s="84">
        <f>IF($C$4="Attiecināmās izmaksas",IF('8a+c+n'!$Q36="A",'8a+c+n'!H36,0),0)</f>
        <v>0</v>
      </c>
      <c r="I36" s="84"/>
      <c r="J36" s="84"/>
      <c r="K36" s="172">
        <f>IF($C$4="Attiecināmās izmaksas",IF('8a+c+n'!$Q36="A",'8a+c+n'!K36,0),0)</f>
        <v>0</v>
      </c>
      <c r="L36" s="64">
        <f>IF($C$4="Attiecināmās izmaksas",IF('8a+c+n'!$Q36="A",'8a+c+n'!L36,0),0)</f>
        <v>0</v>
      </c>
      <c r="M36" s="84">
        <f>IF($C$4="Attiecināmās izmaksas",IF('8a+c+n'!$Q36="A",'8a+c+n'!M36,0),0)</f>
        <v>0</v>
      </c>
      <c r="N36" s="84">
        <f>IF($C$4="Attiecināmās izmaksas",IF('8a+c+n'!$Q36="A",'8a+c+n'!N36,0),0)</f>
        <v>0</v>
      </c>
      <c r="O36" s="84">
        <f>IF($C$4="Attiecināmās izmaksas",IF('8a+c+n'!$Q36="A",'8a+c+n'!O36,0),0)</f>
        <v>0</v>
      </c>
      <c r="P36" s="114">
        <f>IF($C$4="Attiecināmās izmaksas",IF('8a+c+n'!$Q36="A",'8a+c+n'!P36,0),0)</f>
        <v>0</v>
      </c>
    </row>
    <row r="37" spans="1:16" ht="22.5">
      <c r="A37" s="64">
        <f>IF(P37=0,0,IF(COUNTBLANK(P37)=1,0,COUNTA($P$14:P37)))</f>
        <v>0</v>
      </c>
      <c r="B37" s="84" t="str">
        <f>IF($C$4="Attiecināmās izmaksas",IF('8a+c+n'!$Q37="A",'8a+c+n'!B37,0),0)</f>
        <v>08-00000</v>
      </c>
      <c r="C37" s="84" t="str">
        <f>IF($C$4="Attiecināmās izmaksas",IF('8a+c+n'!$Q37="A",'8a+c+n'!C37,0),0)</f>
        <v>Esošās pārvietošanās laipas remonts</v>
      </c>
      <c r="D37" s="84" t="str">
        <f>IF($C$4="Attiecināmās izmaksas",IF('8a+c+n'!$Q37="A",'8a+c+n'!D37,0),0)</f>
        <v>kompl</v>
      </c>
      <c r="E37" s="172"/>
      <c r="F37" s="64"/>
      <c r="G37" s="84">
        <f>IF($C$4="Attiecināmās izmaksas",IF('8a+c+n'!$Q37="A",'8a+c+n'!G37,0),0)</f>
        <v>0</v>
      </c>
      <c r="H37" s="84">
        <f>IF($C$4="Attiecināmās izmaksas",IF('8a+c+n'!$Q37="A",'8a+c+n'!H37,0),0)</f>
        <v>0</v>
      </c>
      <c r="I37" s="84"/>
      <c r="J37" s="84"/>
      <c r="K37" s="172">
        <f>IF($C$4="Attiecināmās izmaksas",IF('8a+c+n'!$Q37="A",'8a+c+n'!K37,0),0)</f>
        <v>0</v>
      </c>
      <c r="L37" s="64">
        <f>IF($C$4="Attiecināmās izmaksas",IF('8a+c+n'!$Q37="A",'8a+c+n'!L37,0),0)</f>
        <v>0</v>
      </c>
      <c r="M37" s="84">
        <f>IF($C$4="Attiecināmās izmaksas",IF('8a+c+n'!$Q37="A",'8a+c+n'!M37,0),0)</f>
        <v>0</v>
      </c>
      <c r="N37" s="84">
        <f>IF($C$4="Attiecināmās izmaksas",IF('8a+c+n'!$Q37="A",'8a+c+n'!N37,0),0)</f>
        <v>0</v>
      </c>
      <c r="O37" s="84">
        <f>IF($C$4="Attiecināmās izmaksas",IF('8a+c+n'!$Q37="A",'8a+c+n'!O37,0),0)</f>
        <v>0</v>
      </c>
      <c r="P37" s="114">
        <f>IF($C$4="Attiecināmās izmaksas",IF('8a+c+n'!$Q37="A",'8a+c+n'!P37,0),0)</f>
        <v>0</v>
      </c>
    </row>
    <row r="38" spans="1:16">
      <c r="A38" s="64">
        <f>IF(P38=0,0,IF(COUNTBLANK(P38)=1,0,COUNTA($P$14:P38)))</f>
        <v>0</v>
      </c>
      <c r="B38" s="84">
        <f>IF($C$4="Attiecināmās izmaksas",IF('8a+c+n'!$Q38="A",'8a+c+n'!B38,0),0)</f>
        <v>0</v>
      </c>
      <c r="C38" s="84">
        <f>IF($C$4="Attiecināmās izmaksas",IF('8a+c+n'!$Q38="A",'8a+c+n'!C38,0),0)</f>
        <v>0</v>
      </c>
      <c r="D38" s="84">
        <f>IF($C$4="Attiecināmās izmaksas",IF('8a+c+n'!$Q38="A",'8a+c+n'!D38,0),0)</f>
        <v>0</v>
      </c>
      <c r="E38" s="172"/>
      <c r="F38" s="64"/>
      <c r="G38" s="84">
        <f>IF($C$4="Attiecināmās izmaksas",IF('8a+c+n'!$Q38="A",'8a+c+n'!G38,0),0)</f>
        <v>0</v>
      </c>
      <c r="H38" s="84">
        <f>IF($C$4="Attiecināmās izmaksas",IF('8a+c+n'!$Q38="A",'8a+c+n'!H38,0),0)</f>
        <v>0</v>
      </c>
      <c r="I38" s="84"/>
      <c r="J38" s="84"/>
      <c r="K38" s="172">
        <f>IF($C$4="Attiecināmās izmaksas",IF('8a+c+n'!$Q38="A",'8a+c+n'!K38,0),0)</f>
        <v>0</v>
      </c>
      <c r="L38" s="64">
        <f>IF($C$4="Attiecināmās izmaksas",IF('8a+c+n'!$Q38="A",'8a+c+n'!L38,0),0)</f>
        <v>0</v>
      </c>
      <c r="M38" s="84">
        <f>IF($C$4="Attiecināmās izmaksas",IF('8a+c+n'!$Q38="A",'8a+c+n'!M38,0),0)</f>
        <v>0</v>
      </c>
      <c r="N38" s="84">
        <f>IF($C$4="Attiecināmās izmaksas",IF('8a+c+n'!$Q38="A",'8a+c+n'!N38,0),0)</f>
        <v>0</v>
      </c>
      <c r="O38" s="84">
        <f>IF($C$4="Attiecināmās izmaksas",IF('8a+c+n'!$Q38="A",'8a+c+n'!O38,0),0)</f>
        <v>0</v>
      </c>
      <c r="P38" s="114">
        <f>IF($C$4="Attiecināmās izmaksas",IF('8a+c+n'!$Q38="A",'8a+c+n'!P38,0),0)</f>
        <v>0</v>
      </c>
    </row>
    <row r="39" spans="1:16" ht="12" customHeight="1" thickBot="1">
      <c r="A39" s="325" t="s">
        <v>63</v>
      </c>
      <c r="B39" s="326"/>
      <c r="C39" s="326"/>
      <c r="D39" s="326"/>
      <c r="E39" s="326"/>
      <c r="F39" s="326"/>
      <c r="G39" s="326"/>
      <c r="H39" s="326"/>
      <c r="I39" s="326"/>
      <c r="J39" s="326"/>
      <c r="K39" s="327"/>
      <c r="L39" s="74">
        <f>SUM(L14:L38)</f>
        <v>0</v>
      </c>
      <c r="M39" s="75">
        <f>SUM(M14:M38)</f>
        <v>0</v>
      </c>
      <c r="N39" s="75">
        <f>SUM(N14:N38)</f>
        <v>0</v>
      </c>
      <c r="O39" s="75">
        <f>SUM(O14:O38)</f>
        <v>0</v>
      </c>
      <c r="P39" s="76">
        <f>SUM(P14:P38)</f>
        <v>0</v>
      </c>
    </row>
    <row r="40" spans="1:16">
      <c r="A40" s="20"/>
      <c r="B40" s="20"/>
      <c r="C40" s="20"/>
      <c r="D40" s="20"/>
      <c r="E40" s="20"/>
      <c r="F40" s="20"/>
      <c r="G40" s="20"/>
      <c r="H40" s="20"/>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row r="42" spans="1:16">
      <c r="A42" s="1" t="s">
        <v>14</v>
      </c>
      <c r="B42" s="20"/>
      <c r="C42" s="328">
        <f>'Kops n'!C35:H35</f>
        <v>0</v>
      </c>
      <c r="D42" s="328"/>
      <c r="E42" s="328"/>
      <c r="F42" s="328"/>
      <c r="G42" s="328"/>
      <c r="H42" s="328"/>
      <c r="I42" s="20"/>
      <c r="J42" s="20"/>
      <c r="K42" s="20"/>
      <c r="L42" s="20"/>
      <c r="M42" s="20"/>
      <c r="N42" s="20"/>
      <c r="O42" s="20"/>
      <c r="P42" s="20"/>
    </row>
    <row r="43" spans="1:16">
      <c r="A43" s="20"/>
      <c r="B43" s="20"/>
      <c r="C43" s="248" t="s">
        <v>15</v>
      </c>
      <c r="D43" s="248"/>
      <c r="E43" s="248"/>
      <c r="F43" s="248"/>
      <c r="G43" s="248"/>
      <c r="H43" s="248"/>
      <c r="I43" s="20"/>
      <c r="J43" s="20"/>
      <c r="K43" s="20"/>
      <c r="L43" s="20"/>
      <c r="M43" s="20"/>
      <c r="N43" s="20"/>
      <c r="O43" s="20"/>
      <c r="P43" s="20"/>
    </row>
    <row r="44" spans="1:16">
      <c r="A44" s="20"/>
      <c r="B44" s="20"/>
      <c r="C44" s="20"/>
      <c r="D44" s="20"/>
      <c r="E44" s="20"/>
      <c r="F44" s="20"/>
      <c r="G44" s="20"/>
      <c r="H44" s="20"/>
      <c r="I44" s="20"/>
      <c r="J44" s="20"/>
      <c r="K44" s="20"/>
      <c r="L44" s="20"/>
      <c r="M44" s="20"/>
      <c r="N44" s="20"/>
      <c r="O44" s="20"/>
      <c r="P44" s="20"/>
    </row>
    <row r="45" spans="1:16">
      <c r="A45" s="294" t="str">
        <f>'Kops n'!A38:D38</f>
        <v>Tāme sastādīta 202_. gada __. _______</v>
      </c>
      <c r="B45" s="295"/>
      <c r="C45" s="295"/>
      <c r="D45" s="295"/>
      <c r="E45" s="20"/>
      <c r="F45" s="20"/>
      <c r="G45" s="20"/>
      <c r="H45" s="20"/>
      <c r="I45" s="20"/>
      <c r="J45" s="20"/>
      <c r="K45" s="20"/>
      <c r="L45" s="20"/>
      <c r="M45" s="20"/>
      <c r="N45" s="20"/>
      <c r="O45" s="20"/>
      <c r="P45" s="20"/>
    </row>
    <row r="46" spans="1:16">
      <c r="A46" s="20"/>
      <c r="B46" s="20"/>
      <c r="C46" s="20"/>
      <c r="D46" s="20"/>
      <c r="E46" s="20"/>
      <c r="F46" s="20"/>
      <c r="G46" s="20"/>
      <c r="H46" s="20"/>
      <c r="I46" s="20"/>
      <c r="J46" s="20"/>
      <c r="K46" s="20"/>
      <c r="L46" s="20"/>
      <c r="M46" s="20"/>
      <c r="N46" s="20"/>
      <c r="O46" s="20"/>
      <c r="P46" s="20"/>
    </row>
    <row r="47" spans="1:16">
      <c r="A47" s="1" t="s">
        <v>41</v>
      </c>
      <c r="B47" s="20"/>
      <c r="C47" s="328">
        <f>'Kops n'!C40:H40</f>
        <v>0</v>
      </c>
      <c r="D47" s="328"/>
      <c r="E47" s="328"/>
      <c r="F47" s="328"/>
      <c r="G47" s="328"/>
      <c r="H47" s="328"/>
      <c r="I47" s="20"/>
      <c r="J47" s="20"/>
      <c r="K47" s="20"/>
      <c r="L47" s="20"/>
      <c r="M47" s="20"/>
      <c r="N47" s="20"/>
      <c r="O47" s="20"/>
      <c r="P47" s="20"/>
    </row>
    <row r="48" spans="1:16">
      <c r="A48" s="20"/>
      <c r="B48" s="20"/>
      <c r="C48" s="248" t="s">
        <v>15</v>
      </c>
      <c r="D48" s="248"/>
      <c r="E48" s="248"/>
      <c r="F48" s="248"/>
      <c r="G48" s="248"/>
      <c r="H48" s="248"/>
      <c r="I48" s="20"/>
      <c r="J48" s="20"/>
      <c r="K48" s="20"/>
      <c r="L48" s="20"/>
      <c r="M48" s="20"/>
      <c r="N48" s="20"/>
      <c r="O48" s="20"/>
      <c r="P48" s="20"/>
    </row>
    <row r="49" spans="1:16">
      <c r="A49" s="20"/>
      <c r="B49" s="20"/>
      <c r="C49" s="20"/>
      <c r="D49" s="20"/>
      <c r="E49" s="20"/>
      <c r="F49" s="20"/>
      <c r="G49" s="20"/>
      <c r="H49" s="20"/>
      <c r="I49" s="20"/>
      <c r="J49" s="20"/>
      <c r="K49" s="20"/>
      <c r="L49" s="20"/>
      <c r="M49" s="20"/>
      <c r="N49" s="20"/>
      <c r="O49" s="20"/>
      <c r="P49" s="20"/>
    </row>
    <row r="50" spans="1:16">
      <c r="A50" s="103" t="s">
        <v>16</v>
      </c>
      <c r="B50" s="52"/>
      <c r="C50" s="115">
        <f>'Kops n'!C43</f>
        <v>0</v>
      </c>
      <c r="D50" s="52"/>
      <c r="E50" s="20"/>
      <c r="F50" s="20"/>
      <c r="G50" s="20"/>
      <c r="H50" s="20"/>
      <c r="I50" s="20"/>
      <c r="J50" s="20"/>
      <c r="K50" s="20"/>
      <c r="L50" s="20"/>
      <c r="M50" s="20"/>
      <c r="N50" s="20"/>
      <c r="O50" s="20"/>
      <c r="P50" s="20"/>
    </row>
    <row r="51" spans="1:16">
      <c r="A51" s="20"/>
      <c r="B51" s="20"/>
      <c r="C51" s="20"/>
      <c r="D51" s="20"/>
      <c r="E51" s="20"/>
      <c r="F51" s="20"/>
      <c r="G51" s="20"/>
      <c r="H51" s="20"/>
      <c r="I51" s="20"/>
      <c r="J51" s="20"/>
      <c r="K51" s="20"/>
      <c r="L51" s="20"/>
      <c r="M51" s="20"/>
      <c r="N51" s="20"/>
      <c r="O51" s="20"/>
      <c r="P51" s="20"/>
    </row>
  </sheetData>
  <mergeCells count="23">
    <mergeCell ref="C48:H48"/>
    <mergeCell ref="L12:P12"/>
    <mergeCell ref="A39:K39"/>
    <mergeCell ref="C42:H42"/>
    <mergeCell ref="C43:H43"/>
    <mergeCell ref="A45:D45"/>
    <mergeCell ref="C47:H47"/>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9:K39">
    <cfRule type="containsText" dxfId="75" priority="3" operator="containsText" text="Tiešās izmaksas kopā, t. sk. darba devēja sociālais nodoklis __.__% ">
      <formula>NOT(ISERROR(SEARCH("Tiešās izmaksas kopā, t. sk. darba devēja sociālais nodoklis __.__% ",A39)))</formula>
    </cfRule>
  </conditionalFormatting>
  <conditionalFormatting sqref="C2:I2 D5:L8 N9:O9 A14:P38 L39:P39 C42:H42 C47:H47 C50">
    <cfRule type="cellIs" dxfId="74" priority="2" operator="equal">
      <formula>0</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4A98-0811-4A73-8095-152364A1A466}">
  <sheetPr>
    <tabColor rgb="FF002060"/>
  </sheetPr>
  <dimension ref="A1:P29"/>
  <sheetViews>
    <sheetView topLeftCell="A12" workbookViewId="0">
      <selection activeCell="R18" sqref="R1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'8a+c+n'!D1</f>
        <v>8</v>
      </c>
      <c r="E1" s="26"/>
      <c r="F1" s="26"/>
      <c r="G1" s="26"/>
      <c r="H1" s="26"/>
      <c r="I1" s="26"/>
      <c r="J1" s="26"/>
      <c r="N1" s="30"/>
      <c r="O1" s="31"/>
      <c r="P1" s="32"/>
    </row>
    <row r="2" spans="1:16">
      <c r="A2" s="33"/>
      <c r="B2" s="33"/>
      <c r="C2" s="316" t="str">
        <f>'8a+c+n'!C2:I2</f>
        <v>Bēniņu siltināšana</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P17</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71" t="s">
        <v>61</v>
      </c>
    </row>
    <row r="14" spans="1:16">
      <c r="A14" s="63">
        <f>IF(P14=0,0,IF(COUNTBLANK(P14)=1,0,COUNTA($P$14:P14)))</f>
        <v>0</v>
      </c>
      <c r="B14" s="27">
        <f>IF($C$4="citu pasākumu izmaksas",IF('8a+c+n'!$Q15="C",'8a+c+n'!B15,0))</f>
        <v>0</v>
      </c>
      <c r="C14" s="27">
        <f>IF($C$4="citu pasākumu izmaksas",IF('8a+c+n'!$Q15="C",'8a+c+n'!C15,0))</f>
        <v>0</v>
      </c>
      <c r="D14" s="27">
        <f>IF($C$4="citu pasākumu izmaksas",IF('8a+c+n'!$Q15="C",'8a+c+n'!D15,0))</f>
        <v>0</v>
      </c>
      <c r="E14" s="57"/>
      <c r="F14" s="79"/>
      <c r="G14" s="27"/>
      <c r="H14" s="27">
        <f>IF($C$4="citu pasākumu izmaksas",IF('8a+c+n'!$Q15="C",'8a+c+n'!H15,0))</f>
        <v>0</v>
      </c>
      <c r="I14" s="27"/>
      <c r="J14" s="27"/>
      <c r="K14" s="57">
        <f>IF($C$4="citu pasākumu izmaksas",IF('8a+c+n'!$Q15="C",'8a+c+n'!K15,0))</f>
        <v>0</v>
      </c>
      <c r="L14" s="108">
        <f>IF($C$4="citu pasākumu izmaksas",IF('8a+c+n'!$Q15="C",'8a+c+n'!L15,0))</f>
        <v>0</v>
      </c>
      <c r="M14" s="27">
        <f>IF($C$4="citu pasākumu izmaksas",IF('8a+c+n'!$Q15="C",'8a+c+n'!M15,0))</f>
        <v>0</v>
      </c>
      <c r="N14" s="27">
        <f>IF($C$4="citu pasākumu izmaksas",IF('8a+c+n'!$Q15="C",'8a+c+n'!N15,0))</f>
        <v>0</v>
      </c>
      <c r="O14" s="27">
        <f>IF($C$4="citu pasākumu izmaksas",IF('8a+c+n'!$Q15="C",'8a+c+n'!O15,0))</f>
        <v>0</v>
      </c>
      <c r="P14" s="57">
        <f>IF($C$4="citu pasākumu izmaksas",IF('8a+c+n'!$Q15="C",'8a+c+n'!P15,0))</f>
        <v>0</v>
      </c>
    </row>
    <row r="15" spans="1:16" ht="33.75">
      <c r="A15" s="64">
        <f>IF(P15=0,0,IF(COUNTBLANK(P15)=1,0,COUNTA($P$14:P15)))</f>
        <v>0</v>
      </c>
      <c r="B15" s="28" t="str">
        <f>IF($C$4="citu pasākumu izmaksas",IF('8a+c+n'!$Q16="C",'8a+c+n'!B16,0))</f>
        <v>09-00000</v>
      </c>
      <c r="C15" s="28" t="str">
        <f>IF($C$4="citu pasākumu izmaksas",IF('8a+c+n'!$Q16="C",'8a+c+n'!C16,0))</f>
        <v>Iekštelpu flīzes jaunizveidotiem pakāpieniem, pretslīdes koeficiens R11. Tips un tonis saskaņojams ar Pasūtītāju</v>
      </c>
      <c r="D15" s="28" t="str">
        <f>IF($C$4="citu pasākumu izmaksas",IF('8a+c+n'!$Q16="C",'8a+c+n'!D16,0))</f>
        <v>m2</v>
      </c>
      <c r="E15" s="59"/>
      <c r="F15" s="81"/>
      <c r="G15" s="28"/>
      <c r="H15" s="28">
        <f>IF($C$4="citu pasākumu izmaksas",IF('8a+c+n'!$Q16="C",'8a+c+n'!H16,0))</f>
        <v>0</v>
      </c>
      <c r="I15" s="28"/>
      <c r="J15" s="28"/>
      <c r="K15" s="59">
        <f>IF($C$4="citu pasākumu izmaksas",IF('8a+c+n'!$Q16="C",'8a+c+n'!K16,0))</f>
        <v>0</v>
      </c>
      <c r="L15" s="109">
        <f>IF($C$4="citu pasākumu izmaksas",IF('8a+c+n'!$Q16="C",'8a+c+n'!L16,0))</f>
        <v>0</v>
      </c>
      <c r="M15" s="28">
        <f>IF($C$4="citu pasākumu izmaksas",IF('8a+c+n'!$Q16="C",'8a+c+n'!M16,0))</f>
        <v>0</v>
      </c>
      <c r="N15" s="28">
        <f>IF($C$4="citu pasākumu izmaksas",IF('8a+c+n'!$Q16="C",'8a+c+n'!N16,0))</f>
        <v>0</v>
      </c>
      <c r="O15" s="28">
        <f>IF($C$4="citu pasākumu izmaksas",IF('8a+c+n'!$Q16="C",'8a+c+n'!O16,0))</f>
        <v>0</v>
      </c>
      <c r="P15" s="59">
        <f>IF($C$4="citu pasākumu izmaksas",IF('8a+c+n'!$Q16="C",'8a+c+n'!P16,0))</f>
        <v>0</v>
      </c>
    </row>
    <row r="16" spans="1:16" ht="12" thickBot="1">
      <c r="A16" s="65">
        <f>IF(P16=0,0,IF(COUNTBLANK(P16)=1,0,COUNTA($P$14:P16)))</f>
        <v>0</v>
      </c>
      <c r="B16" s="29">
        <f>IF($C$4="citu pasākumu izmaksas",IF('8a+c+n'!$Q17="C",'8a+c+n'!B17,0))</f>
        <v>0</v>
      </c>
      <c r="C16" s="29">
        <f>IF($C$4="citu pasākumu izmaksas",IF('8a+c+n'!$Q17="C",'8a+c+n'!C17,0))</f>
        <v>0</v>
      </c>
      <c r="D16" s="29">
        <f>IF($C$4="citu pasākumu izmaksas",IF('8a+c+n'!$Q17="C",'8a+c+n'!D17,0))</f>
        <v>0</v>
      </c>
      <c r="E16" s="41"/>
      <c r="F16" s="198"/>
      <c r="G16" s="29"/>
      <c r="H16" s="29">
        <f>IF($C$4="citu pasākumu izmaksas",IF('8a+c+n'!$Q17="C",'8a+c+n'!H17,0))</f>
        <v>0</v>
      </c>
      <c r="I16" s="29"/>
      <c r="J16" s="29"/>
      <c r="K16" s="41">
        <f>IF($C$4="citu pasākumu izmaksas",IF('8a+c+n'!$Q17="C",'8a+c+n'!K17,0))</f>
        <v>0</v>
      </c>
      <c r="L16" s="224">
        <f>IF($C$4="citu pasākumu izmaksas",IF('8a+c+n'!$Q17="C",'8a+c+n'!L17,0))</f>
        <v>0</v>
      </c>
      <c r="M16" s="29">
        <f>IF($C$4="citu pasākumu izmaksas",IF('8a+c+n'!$Q17="C",'8a+c+n'!M17,0))</f>
        <v>0</v>
      </c>
      <c r="N16" s="29">
        <f>IF($C$4="citu pasākumu izmaksas",IF('8a+c+n'!$Q17="C",'8a+c+n'!N17,0))</f>
        <v>0</v>
      </c>
      <c r="O16" s="29">
        <f>IF($C$4="citu pasākumu izmaksas",IF('8a+c+n'!$Q17="C",'8a+c+n'!O17,0))</f>
        <v>0</v>
      </c>
      <c r="P16" s="41">
        <f>IF($C$4="citu pasākumu izmaksas",IF('8a+c+n'!$Q17="C",'8a+c+n'!P17,0))</f>
        <v>0</v>
      </c>
    </row>
    <row r="17" spans="1:16" ht="12" customHeight="1" thickBot="1">
      <c r="A17" s="325" t="s">
        <v>63</v>
      </c>
      <c r="B17" s="326"/>
      <c r="C17" s="326"/>
      <c r="D17" s="326"/>
      <c r="E17" s="326"/>
      <c r="F17" s="326"/>
      <c r="G17" s="326"/>
      <c r="H17" s="326"/>
      <c r="I17" s="326"/>
      <c r="J17" s="326"/>
      <c r="K17" s="327"/>
      <c r="L17" s="74">
        <f>SUM(L14:L16)</f>
        <v>0</v>
      </c>
      <c r="M17" s="75">
        <f>SUM(M14:M16)</f>
        <v>0</v>
      </c>
      <c r="N17" s="75">
        <f>SUM(N14:N16)</f>
        <v>0</v>
      </c>
      <c r="O17" s="75">
        <f>SUM(O14:O16)</f>
        <v>0</v>
      </c>
      <c r="P17" s="76">
        <f>SUM(P14:P16)</f>
        <v>0</v>
      </c>
    </row>
    <row r="18" spans="1:16">
      <c r="A18" s="20"/>
      <c r="B18" s="20"/>
      <c r="C18" s="20"/>
      <c r="D18" s="20"/>
      <c r="E18" s="20"/>
      <c r="F18" s="20"/>
      <c r="G18" s="20"/>
      <c r="H18" s="20"/>
      <c r="I18" s="20"/>
      <c r="J18" s="20"/>
      <c r="K18" s="20"/>
      <c r="L18" s="20"/>
      <c r="M18" s="20"/>
      <c r="N18" s="20"/>
      <c r="O18" s="20"/>
      <c r="P18" s="20"/>
    </row>
    <row r="19" spans="1:16">
      <c r="A19" s="20"/>
      <c r="B19" s="20"/>
      <c r="C19" s="20"/>
      <c r="D19" s="20"/>
      <c r="E19" s="20"/>
      <c r="F19" s="20"/>
      <c r="G19" s="20"/>
      <c r="H19" s="20"/>
      <c r="I19" s="20"/>
      <c r="J19" s="20"/>
      <c r="K19" s="20"/>
      <c r="L19" s="20"/>
      <c r="M19" s="20"/>
      <c r="N19" s="20"/>
      <c r="O19" s="20"/>
      <c r="P19" s="20"/>
    </row>
    <row r="20" spans="1:16">
      <c r="A20" s="1" t="s">
        <v>14</v>
      </c>
      <c r="B20" s="20"/>
      <c r="C20" s="328">
        <f>'Kops c'!C35:H35</f>
        <v>0</v>
      </c>
      <c r="D20" s="328"/>
      <c r="E20" s="328"/>
      <c r="F20" s="328"/>
      <c r="G20" s="328"/>
      <c r="H20" s="328"/>
      <c r="I20" s="20"/>
      <c r="J20" s="20"/>
      <c r="K20" s="20"/>
      <c r="L20" s="20"/>
      <c r="M20" s="20"/>
      <c r="N20" s="20"/>
      <c r="O20" s="20"/>
      <c r="P20" s="20"/>
    </row>
    <row r="21" spans="1:16">
      <c r="A21" s="20"/>
      <c r="B21" s="20"/>
      <c r="C21" s="248" t="s">
        <v>15</v>
      </c>
      <c r="D21" s="248"/>
      <c r="E21" s="248"/>
      <c r="F21" s="248"/>
      <c r="G21" s="248"/>
      <c r="H21" s="248"/>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294" t="str">
        <f>'Kops n'!A38:D38</f>
        <v>Tāme sastādīta 202_. gada __. _______</v>
      </c>
      <c r="B23" s="295"/>
      <c r="C23" s="295"/>
      <c r="D23" s="295"/>
      <c r="E23" s="20"/>
      <c r="F23" s="20"/>
      <c r="G23" s="20"/>
      <c r="H23" s="20"/>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1" t="s">
        <v>41</v>
      </c>
      <c r="B25" s="20"/>
      <c r="C25" s="328">
        <f>'Kops c'!C40:H40</f>
        <v>0</v>
      </c>
      <c r="D25" s="328"/>
      <c r="E25" s="328"/>
      <c r="F25" s="328"/>
      <c r="G25" s="328"/>
      <c r="H25" s="328"/>
      <c r="I25" s="20"/>
      <c r="J25" s="20"/>
      <c r="K25" s="20"/>
      <c r="L25" s="20"/>
      <c r="M25" s="20"/>
      <c r="N25" s="20"/>
      <c r="O25" s="20"/>
      <c r="P25" s="20"/>
    </row>
    <row r="26" spans="1:16">
      <c r="A26" s="20"/>
      <c r="B26" s="20"/>
      <c r="C26" s="248" t="s">
        <v>15</v>
      </c>
      <c r="D26" s="248"/>
      <c r="E26" s="248"/>
      <c r="F26" s="248"/>
      <c r="G26" s="248"/>
      <c r="H26" s="248"/>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03" t="s">
        <v>16</v>
      </c>
      <c r="B28" s="52"/>
      <c r="C28" s="115">
        <f>'Kops c'!C43</f>
        <v>0</v>
      </c>
      <c r="D28" s="52"/>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sheetData>
  <mergeCells count="23">
    <mergeCell ref="C26:H26"/>
    <mergeCell ref="L12:P12"/>
    <mergeCell ref="A17:K17"/>
    <mergeCell ref="C20:H20"/>
    <mergeCell ref="C21:H21"/>
    <mergeCell ref="A23:D23"/>
    <mergeCell ref="C25:H25"/>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17:K17">
    <cfRule type="containsText" dxfId="73" priority="3" operator="containsText" text="Tiešās izmaksas kopā, t. sk. darba devēja sociālais nodoklis __.__% ">
      <formula>NOT(ISERROR(SEARCH("Tiešās izmaksas kopā, t. sk. darba devēja sociālais nodoklis __.__% ",A17)))</formula>
    </cfRule>
  </conditionalFormatting>
  <conditionalFormatting sqref="C2:I2 D5:L8 N9:O9 A14:P16 L17:P17 C20:H20 C25:H25 C28">
    <cfRule type="cellIs" dxfId="72"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A1AB7-1C54-48CE-8B9B-12AF225927C6}">
  <sheetPr codeName="Sheet3">
    <tabColor theme="8"/>
  </sheetPr>
  <dimension ref="A2:C36"/>
  <sheetViews>
    <sheetView workbookViewId="0">
      <selection activeCell="C19" sqref="C19"/>
    </sheetView>
  </sheetViews>
  <sheetFormatPr defaultRowHeight="11.25"/>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c r="C2" s="2" t="s">
        <v>0</v>
      </c>
    </row>
    <row r="3" spans="1:3">
      <c r="A3" s="2"/>
      <c r="B3" s="3"/>
      <c r="C3" s="3"/>
    </row>
    <row r="4" spans="1:3">
      <c r="B4" s="249" t="s">
        <v>1</v>
      </c>
      <c r="C4" s="249"/>
    </row>
    <row r="5" spans="1:3">
      <c r="A5" s="2"/>
      <c r="B5" s="2"/>
      <c r="C5" s="2"/>
    </row>
    <row r="6" spans="1:3">
      <c r="C6" s="4" t="s">
        <v>2</v>
      </c>
    </row>
    <row r="8" spans="1:3">
      <c r="B8" s="250" t="s">
        <v>3</v>
      </c>
      <c r="C8" s="250"/>
    </row>
    <row r="11" spans="1:3">
      <c r="B11" s="2" t="s">
        <v>4</v>
      </c>
    </row>
    <row r="12" spans="1:3">
      <c r="B12" s="68" t="s">
        <v>19</v>
      </c>
    </row>
    <row r="13" spans="1:3">
      <c r="A13" s="4" t="s">
        <v>5</v>
      </c>
      <c r="B13" s="260" t="str">
        <f>'Kopt a '!B13:C13</f>
        <v>Daudzdzīvokļu dzīvojamā ēka</v>
      </c>
      <c r="C13" s="260"/>
    </row>
    <row r="14" spans="1:3">
      <c r="A14" s="4" t="s">
        <v>6</v>
      </c>
      <c r="B14" s="261" t="str">
        <f>'Kopt a '!B14:C14</f>
        <v>Daudzdzīvokļu dzīvojamās ēkas energoefektivitātes paaugstināšana</v>
      </c>
      <c r="C14" s="261"/>
    </row>
    <row r="15" spans="1:3">
      <c r="A15" s="4" t="s">
        <v>7</v>
      </c>
      <c r="B15" s="261" t="str">
        <f>'Kopt a '!B15:C15</f>
        <v>Zemgales iela 23, Olaine, Olaines nov., LV-2114</v>
      </c>
      <c r="C15" s="261"/>
    </row>
    <row r="16" spans="1:3">
      <c r="A16" s="4" t="s">
        <v>8</v>
      </c>
      <c r="B16" s="261" t="str">
        <f>'Kopt a '!B16:C16</f>
        <v>Iepirkums Nr. AS OŪS 2023/14_E</v>
      </c>
      <c r="C16" s="261"/>
    </row>
    <row r="17" spans="1:3" ht="12" thickBot="1"/>
    <row r="18" spans="1:3">
      <c r="A18" s="5" t="s">
        <v>9</v>
      </c>
      <c r="B18" s="6" t="s">
        <v>10</v>
      </c>
      <c r="C18" s="7" t="s">
        <v>11</v>
      </c>
    </row>
    <row r="19" spans="1:3">
      <c r="A19" s="64">
        <f>'Kopt a+c+n'!A19</f>
        <v>1</v>
      </c>
      <c r="B19" s="99" t="str">
        <f>'Kopt a+c+n'!B19</f>
        <v>Kopsavilkums</v>
      </c>
      <c r="C19" s="100">
        <f>'Kops n'!E30</f>
        <v>0</v>
      </c>
    </row>
    <row r="20" spans="1:3">
      <c r="A20" s="11"/>
      <c r="B20" s="12"/>
      <c r="C20" s="13"/>
    </row>
    <row r="21" spans="1:3">
      <c r="A21" s="8"/>
      <c r="B21" s="9"/>
      <c r="C21" s="13"/>
    </row>
    <row r="22" spans="1:3">
      <c r="A22" s="8"/>
      <c r="B22" s="9"/>
      <c r="C22" s="13"/>
    </row>
    <row r="23" spans="1:3">
      <c r="A23" s="8"/>
      <c r="B23" s="9"/>
      <c r="C23" s="13"/>
    </row>
    <row r="24" spans="1:3">
      <c r="A24" s="8"/>
      <c r="B24" s="9"/>
      <c r="C24" s="13"/>
    </row>
    <row r="25" spans="1:3" ht="12" thickBot="1">
      <c r="A25" s="53"/>
      <c r="B25" s="54"/>
      <c r="C25" s="55"/>
    </row>
    <row r="26" spans="1:3" ht="12" thickBot="1">
      <c r="A26" s="14"/>
      <c r="B26" s="15" t="s">
        <v>12</v>
      </c>
      <c r="C26" s="101">
        <f>SUM(C19:C25)</f>
        <v>0</v>
      </c>
    </row>
    <row r="27" spans="1:3" ht="12" thickBot="1">
      <c r="B27" s="17"/>
      <c r="C27" s="18"/>
    </row>
    <row r="28" spans="1:3" ht="12" thickBot="1">
      <c r="A28" s="251" t="s">
        <v>13</v>
      </c>
      <c r="B28" s="252"/>
      <c r="C28" s="102">
        <f>ROUND(C26*21%,2)</f>
        <v>0</v>
      </c>
    </row>
    <row r="31" spans="1:3">
      <c r="A31" s="1" t="s">
        <v>14</v>
      </c>
      <c r="B31" s="257">
        <f>'Kopt a+c+n'!B30:C30</f>
        <v>0</v>
      </c>
      <c r="C31" s="257"/>
    </row>
    <row r="32" spans="1:3">
      <c r="B32" s="248" t="s">
        <v>15</v>
      </c>
      <c r="C32" s="248"/>
    </row>
    <row r="34" spans="1:3">
      <c r="A34" s="1" t="s">
        <v>16</v>
      </c>
      <c r="B34" s="94">
        <f>'Kopt a+c+n'!B33</f>
        <v>0</v>
      </c>
      <c r="C34" s="20"/>
    </row>
    <row r="35" spans="1:3">
      <c r="A35" s="20"/>
      <c r="B35" s="20"/>
      <c r="C35" s="20"/>
    </row>
    <row r="36" spans="1:3">
      <c r="A36" s="1" t="str">
        <f>'Kopt a+c+n'!A35</f>
        <v>Tāme sastādīta 202_. gada __. _______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335" priority="6" operator="equal">
      <formula>"Tāme sastādīta 20__. gada __. _________"</formula>
    </cfRule>
  </conditionalFormatting>
  <conditionalFormatting sqref="B13:B16 A19:C19 C26 C28 B31:C31 B34">
    <cfRule type="cellIs" dxfId="334" priority="2" operator="equal">
      <formula>68757.18</formula>
    </cfRule>
  </conditionalFormatting>
  <conditionalFormatting sqref="B13:B16 A19:C19 C26 C28">
    <cfRule type="cellIs" dxfId="333" priority="1" operator="equal">
      <formula>0</formula>
    </cfRule>
  </conditionalFormatting>
  <conditionalFormatting sqref="B34">
    <cfRule type="cellIs" dxfId="332" priority="4" operator="equal">
      <formula>0</formula>
    </cfRule>
  </conditionalFormatting>
  <conditionalFormatting sqref="B31:C31 B34">
    <cfRule type="cellIs" dxfId="331" priority="3" operator="equal">
      <formula>0</formula>
    </cfRule>
  </conditionalFormatting>
  <conditionalFormatting sqref="B31:C31">
    <cfRule type="cellIs" dxfId="330" priority="5"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2D98-A18A-47CD-BF81-5EE621A64752}">
  <sheetPr codeName="Sheet30">
    <tabColor rgb="FF002060"/>
  </sheetPr>
  <dimension ref="A1:P29"/>
  <sheetViews>
    <sheetView workbookViewId="0">
      <selection activeCell="A17" sqref="A17:XFD1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'8a+c+n'!D1</f>
        <v>8</v>
      </c>
      <c r="E1" s="26"/>
      <c r="F1" s="26"/>
      <c r="G1" s="26"/>
      <c r="H1" s="26"/>
      <c r="I1" s="26"/>
      <c r="J1" s="26"/>
      <c r="N1" s="30"/>
      <c r="O1" s="31"/>
      <c r="P1" s="32"/>
    </row>
    <row r="2" spans="1:16">
      <c r="A2" s="33"/>
      <c r="B2" s="33"/>
      <c r="C2" s="316" t="str">
        <f>'8a+c+n'!C2:I2</f>
        <v>Bēniņu siltināšana</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P17</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izmaksas",IF('8a+c+n'!$Q14="N",'8a+c+n'!B14,0))</f>
        <v>0</v>
      </c>
      <c r="C14" s="27">
        <f>IF($C$4="Neattiecināmās izmaksas",IF('8a+c+n'!$Q14="N",'8a+c+n'!C14,0))</f>
        <v>0</v>
      </c>
      <c r="D14" s="27">
        <f>IF($C$4="Neattiecināmās izmaksas",IF('8a+c+n'!$Q14="N",'8a+c+n'!D14,0))</f>
        <v>0</v>
      </c>
      <c r="E14" s="57"/>
      <c r="F14" s="79"/>
      <c r="G14" s="27">
        <f>IF($C$4="Neattiecināmās izmaksas",IF('8a+c+n'!$Q14="N",'8a+c+n'!G14,0))</f>
        <v>0</v>
      </c>
      <c r="H14" s="27">
        <f>IF($C$4="Neattiecināmās izmaksas",IF('8a+c+n'!$Q14="N",'8a+c+n'!H14,0))</f>
        <v>0</v>
      </c>
      <c r="I14" s="27"/>
      <c r="J14" s="27"/>
      <c r="K14" s="57">
        <f>IF($C$4="Neattiecināmās izmaksas",IF('8a+c+n'!$Q14="N",'8a+c+n'!K14,0))</f>
        <v>0</v>
      </c>
      <c r="L14" s="108">
        <f>IF($C$4="Neattiecināmās izmaksas",IF('8a+c+n'!$Q14="N",'8a+c+n'!L14,0))</f>
        <v>0</v>
      </c>
      <c r="M14" s="27">
        <f>IF($C$4="Neattiecināmās izmaksas",IF('8a+c+n'!$Q14="N",'8a+c+n'!M14,0))</f>
        <v>0</v>
      </c>
      <c r="N14" s="27">
        <f>IF($C$4="Neattiecināmās izmaksas",IF('8a+c+n'!$Q14="N",'8a+c+n'!N14,0))</f>
        <v>0</v>
      </c>
      <c r="O14" s="27">
        <f>IF($C$4="Neattiecināmās izmaksas",IF('8a+c+n'!$Q14="N",'8a+c+n'!O14,0))</f>
        <v>0</v>
      </c>
      <c r="P14" s="57">
        <f>IF($C$4="Neattiecināmās izmaksas",IF('8a+c+n'!$Q14="N",'8a+c+n'!P14,0))</f>
        <v>0</v>
      </c>
    </row>
    <row r="15" spans="1:16">
      <c r="A15" s="64">
        <f>IF(P15=0,0,IF(COUNTBLANK(P15)=1,0,COUNTA($P$14:P15)))</f>
        <v>0</v>
      </c>
      <c r="B15" s="28">
        <f>IF($C$4="Neattiecināmās izmaksas",IF('8a+c+n'!$Q17="N",'8a+c+n'!B17,0))</f>
        <v>0</v>
      </c>
      <c r="C15" s="28">
        <f>IF($C$4="Neattiecināmās izmaksas",IF('8a+c+n'!$Q17="N",'8a+c+n'!C17,0))</f>
        <v>0</v>
      </c>
      <c r="D15" s="28">
        <f>IF($C$4="Neattiecināmās izmaksas",IF('8a+c+n'!$Q17="N",'8a+c+n'!D17,0))</f>
        <v>0</v>
      </c>
      <c r="E15" s="59"/>
      <c r="F15" s="81"/>
      <c r="G15" s="28"/>
      <c r="H15" s="28">
        <f>IF($C$4="Neattiecināmās izmaksas",IF('8a+c+n'!$Q17="N",'8a+c+n'!H17,0))</f>
        <v>0</v>
      </c>
      <c r="I15" s="28"/>
      <c r="J15" s="28"/>
      <c r="K15" s="59">
        <f>IF($C$4="Neattiecināmās izmaksas",IF('8a+c+n'!$Q17="N",'8a+c+n'!K17,0))</f>
        <v>0</v>
      </c>
      <c r="L15" s="109">
        <f>IF($C$4="Neattiecināmās izmaksas",IF('8a+c+n'!$Q17="N",'8a+c+n'!L17,0))</f>
        <v>0</v>
      </c>
      <c r="M15" s="28">
        <f>IF($C$4="Neattiecināmās izmaksas",IF('8a+c+n'!$Q17="N",'8a+c+n'!M17,0))</f>
        <v>0</v>
      </c>
      <c r="N15" s="28">
        <f>IF($C$4="Neattiecināmās izmaksas",IF('8a+c+n'!$Q17="N",'8a+c+n'!N17,0))</f>
        <v>0</v>
      </c>
      <c r="O15" s="28">
        <f>IF($C$4="Neattiecināmās izmaksas",IF('8a+c+n'!$Q17="N",'8a+c+n'!O17,0))</f>
        <v>0</v>
      </c>
      <c r="P15" s="59">
        <f>IF($C$4="Neattiecināmās izmaksas",IF('8a+c+n'!$Q17="N",'8a+c+n'!P17,0))</f>
        <v>0</v>
      </c>
    </row>
    <row r="16" spans="1:16" ht="12" thickBot="1">
      <c r="A16" s="64">
        <f>IF(P16=0,0,IF(COUNTBLANK(P16)=1,0,COUNTA($P$14:P16)))</f>
        <v>0</v>
      </c>
      <c r="B16" s="28">
        <f>IF($C$4="Neattiecināmās izmaksas",IF('8a+c+n'!$Q18="N",'8a+c+n'!B18,0))</f>
        <v>0</v>
      </c>
      <c r="C16" s="28">
        <f>IF($C$4="Neattiecināmās izmaksas",IF('8a+c+n'!$Q18="N",'8a+c+n'!C18,0))</f>
        <v>0</v>
      </c>
      <c r="D16" s="28">
        <f>IF($C$4="Neattiecināmās izmaksas",IF('8a+c+n'!$Q18="N",'8a+c+n'!D18,0))</f>
        <v>0</v>
      </c>
      <c r="E16" s="59"/>
      <c r="F16" s="81"/>
      <c r="G16" s="28"/>
      <c r="H16" s="28">
        <f>IF($C$4="Neattiecināmās izmaksas",IF('8a+c+n'!$Q18="N",'8a+c+n'!H18,0))</f>
        <v>0</v>
      </c>
      <c r="I16" s="28"/>
      <c r="J16" s="28"/>
      <c r="K16" s="59">
        <f>IF($C$4="Neattiecināmās izmaksas",IF('8a+c+n'!$Q18="N",'8a+c+n'!K18,0))</f>
        <v>0</v>
      </c>
      <c r="L16" s="109">
        <f>IF($C$4="Neattiecināmās izmaksas",IF('8a+c+n'!$Q18="N",'8a+c+n'!L18,0))</f>
        <v>0</v>
      </c>
      <c r="M16" s="28">
        <f>IF($C$4="Neattiecināmās izmaksas",IF('8a+c+n'!$Q18="N",'8a+c+n'!M18,0))</f>
        <v>0</v>
      </c>
      <c r="N16" s="28">
        <f>IF($C$4="Neattiecināmās izmaksas",IF('8a+c+n'!$Q18="N",'8a+c+n'!N18,0))</f>
        <v>0</v>
      </c>
      <c r="O16" s="28">
        <f>IF($C$4="Neattiecināmās izmaksas",IF('8a+c+n'!$Q18="N",'8a+c+n'!O18,0))</f>
        <v>0</v>
      </c>
      <c r="P16" s="59">
        <f>IF($C$4="Neattiecināmās izmaksas",IF('8a+c+n'!$Q18="N",'8a+c+n'!P18,0))</f>
        <v>0</v>
      </c>
    </row>
    <row r="17" spans="1:16" ht="12" customHeight="1" thickBot="1">
      <c r="A17" s="325" t="s">
        <v>63</v>
      </c>
      <c r="B17" s="326"/>
      <c r="C17" s="326"/>
      <c r="D17" s="326"/>
      <c r="E17" s="326"/>
      <c r="F17" s="326"/>
      <c r="G17" s="326"/>
      <c r="H17" s="326"/>
      <c r="I17" s="326"/>
      <c r="J17" s="326"/>
      <c r="K17" s="327"/>
      <c r="L17" s="110">
        <f>SUM(L14:L16)</f>
        <v>0</v>
      </c>
      <c r="M17" s="111">
        <f>SUM(M14:M16)</f>
        <v>0</v>
      </c>
      <c r="N17" s="111">
        <f>SUM(N14:N16)</f>
        <v>0</v>
      </c>
      <c r="O17" s="111">
        <f>SUM(O14:O16)</f>
        <v>0</v>
      </c>
      <c r="P17" s="112">
        <f>SUM(P14:P16)</f>
        <v>0</v>
      </c>
    </row>
    <row r="18" spans="1:16">
      <c r="A18" s="20"/>
      <c r="B18" s="20"/>
      <c r="C18" s="20"/>
      <c r="D18" s="20"/>
      <c r="E18" s="20"/>
      <c r="F18" s="20"/>
      <c r="G18" s="20"/>
      <c r="H18" s="20"/>
      <c r="I18" s="20"/>
      <c r="J18" s="20"/>
      <c r="K18" s="20"/>
      <c r="L18" s="20"/>
      <c r="M18" s="20"/>
      <c r="N18" s="20"/>
      <c r="O18" s="20"/>
      <c r="P18" s="20"/>
    </row>
    <row r="19" spans="1:16">
      <c r="A19" s="20"/>
      <c r="B19" s="20"/>
      <c r="C19" s="20"/>
      <c r="D19" s="20"/>
      <c r="E19" s="20"/>
      <c r="F19" s="20"/>
      <c r="G19" s="20"/>
      <c r="H19" s="20"/>
      <c r="I19" s="20"/>
      <c r="J19" s="20"/>
      <c r="K19" s="20"/>
      <c r="L19" s="20"/>
      <c r="M19" s="20"/>
      <c r="N19" s="20"/>
      <c r="O19" s="20"/>
      <c r="P19" s="20"/>
    </row>
    <row r="20" spans="1:16">
      <c r="A20" s="1" t="s">
        <v>14</v>
      </c>
      <c r="B20" s="20"/>
      <c r="C20" s="328">
        <f>'Kops n'!C35:H35</f>
        <v>0</v>
      </c>
      <c r="D20" s="328"/>
      <c r="E20" s="328"/>
      <c r="F20" s="328"/>
      <c r="G20" s="328"/>
      <c r="H20" s="328"/>
      <c r="I20" s="20"/>
      <c r="J20" s="20"/>
      <c r="K20" s="20"/>
      <c r="L20" s="20"/>
      <c r="M20" s="20"/>
      <c r="N20" s="20"/>
      <c r="O20" s="20"/>
      <c r="P20" s="20"/>
    </row>
    <row r="21" spans="1:16">
      <c r="A21" s="20"/>
      <c r="B21" s="20"/>
      <c r="C21" s="248" t="s">
        <v>15</v>
      </c>
      <c r="D21" s="248"/>
      <c r="E21" s="248"/>
      <c r="F21" s="248"/>
      <c r="G21" s="248"/>
      <c r="H21" s="248"/>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294" t="str">
        <f>'Kops n'!A38:D38</f>
        <v>Tāme sastādīta 202_. gada __. _______</v>
      </c>
      <c r="B23" s="295"/>
      <c r="C23" s="295"/>
      <c r="D23" s="295"/>
      <c r="E23" s="20"/>
      <c r="F23" s="20"/>
      <c r="G23" s="20"/>
      <c r="H23" s="20"/>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1" t="s">
        <v>41</v>
      </c>
      <c r="B25" s="20"/>
      <c r="C25" s="328">
        <f>'Kops n'!C40:H40</f>
        <v>0</v>
      </c>
      <c r="D25" s="328"/>
      <c r="E25" s="328"/>
      <c r="F25" s="328"/>
      <c r="G25" s="328"/>
      <c r="H25" s="328"/>
      <c r="I25" s="20"/>
      <c r="J25" s="20"/>
      <c r="K25" s="20"/>
      <c r="L25" s="20"/>
      <c r="M25" s="20"/>
      <c r="N25" s="20"/>
      <c r="O25" s="20"/>
      <c r="P25" s="20"/>
    </row>
    <row r="26" spans="1:16">
      <c r="A26" s="20"/>
      <c r="B26" s="20"/>
      <c r="C26" s="248" t="s">
        <v>15</v>
      </c>
      <c r="D26" s="248"/>
      <c r="E26" s="248"/>
      <c r="F26" s="248"/>
      <c r="G26" s="248"/>
      <c r="H26" s="248"/>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03" t="s">
        <v>16</v>
      </c>
      <c r="B28" s="52"/>
      <c r="C28" s="115">
        <f>'Kops n'!C43</f>
        <v>0</v>
      </c>
      <c r="D28" s="52"/>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sheetData>
  <mergeCells count="23">
    <mergeCell ref="C26:H26"/>
    <mergeCell ref="L12:P12"/>
    <mergeCell ref="A17:K17"/>
    <mergeCell ref="C20:H20"/>
    <mergeCell ref="C21:H21"/>
    <mergeCell ref="A23:D23"/>
    <mergeCell ref="C25:H25"/>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7:K17">
    <cfRule type="containsText" dxfId="71" priority="3" operator="containsText" text="Tiešās izmaksas kopā, t. sk. darba devēja sociālais nodoklis __.__% ">
      <formula>NOT(ISERROR(SEARCH("Tiešās izmaksas kopā, t. sk. darba devēja sociālais nodoklis __.__% ",A17)))</formula>
    </cfRule>
  </conditionalFormatting>
  <conditionalFormatting sqref="C2:I2 D5:L8 N9:O9 A14:P16 L17:P17 C20:H20 C25:H25 C28">
    <cfRule type="cellIs" dxfId="70" priority="2" operator="equal">
      <formula>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93D8-063B-4CE6-A3B4-9136DD213AE2}">
  <sheetPr codeName="Sheet31">
    <tabColor rgb="FF7030A0"/>
  </sheetPr>
  <dimension ref="A1:Q36"/>
  <sheetViews>
    <sheetView zoomScale="85" zoomScaleNormal="85" workbookViewId="0">
      <selection activeCell="I14" sqref="I14:J2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9</v>
      </c>
      <c r="E1" s="26"/>
      <c r="F1" s="26"/>
      <c r="G1" s="26"/>
      <c r="H1" s="26"/>
      <c r="I1" s="26"/>
      <c r="J1" s="26"/>
      <c r="N1" s="30"/>
      <c r="O1" s="31"/>
      <c r="P1" s="32"/>
    </row>
    <row r="2" spans="1:17">
      <c r="A2" s="33"/>
      <c r="B2" s="33"/>
      <c r="C2" s="316" t="s">
        <v>207</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200</v>
      </c>
      <c r="B9" s="319"/>
      <c r="C9" s="319"/>
      <c r="D9" s="319"/>
      <c r="E9" s="319"/>
      <c r="F9" s="319"/>
      <c r="G9" s="35"/>
      <c r="H9" s="35"/>
      <c r="I9" s="35"/>
      <c r="J9" s="320" t="s">
        <v>46</v>
      </c>
      <c r="K9" s="320"/>
      <c r="L9" s="320"/>
      <c r="M9" s="320"/>
      <c r="N9" s="321">
        <f>P24</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144</v>
      </c>
      <c r="D14" s="27"/>
      <c r="E14" s="57"/>
      <c r="F14" s="89"/>
      <c r="G14" s="90"/>
      <c r="H14" s="90">
        <f>F14*G14</f>
        <v>0</v>
      </c>
      <c r="I14" s="90"/>
      <c r="J14" s="90"/>
      <c r="K14" s="91">
        <f>SUM(H14:J14)</f>
        <v>0</v>
      </c>
      <c r="L14" s="89">
        <f>E14*F14</f>
        <v>0</v>
      </c>
      <c r="M14" s="90">
        <f>H14*E14</f>
        <v>0</v>
      </c>
      <c r="N14" s="90">
        <f>I14*E14</f>
        <v>0</v>
      </c>
      <c r="O14" s="90">
        <f>J14*E14</f>
        <v>0</v>
      </c>
      <c r="P14" s="106">
        <f>SUM(M14:O14)</f>
        <v>0</v>
      </c>
      <c r="Q14" s="70"/>
    </row>
    <row r="15" spans="1:17" ht="22.5">
      <c r="A15" s="40">
        <v>1</v>
      </c>
      <c r="B15" s="28" t="s">
        <v>153</v>
      </c>
      <c r="C15" s="136" t="s">
        <v>145</v>
      </c>
      <c r="D15" s="132" t="s">
        <v>76</v>
      </c>
      <c r="E15" s="133">
        <v>143.41999999999999</v>
      </c>
      <c r="F15" s="134"/>
      <c r="G15" s="140"/>
      <c r="H15" s="49">
        <f>F15*G15</f>
        <v>0</v>
      </c>
      <c r="I15" s="135"/>
      <c r="J15" s="135"/>
      <c r="K15" s="50">
        <f t="shared" ref="K15:K23" si="0">SUM(H15:J15)</f>
        <v>0</v>
      </c>
      <c r="L15" s="51">
        <f t="shared" ref="L15:L23" si="1">E15*F15</f>
        <v>0</v>
      </c>
      <c r="M15" s="49">
        <f t="shared" ref="M15:M23" si="2">H15*E15</f>
        <v>0</v>
      </c>
      <c r="N15" s="49">
        <f t="shared" ref="N15:N23" si="3">I15*E15</f>
        <v>0</v>
      </c>
      <c r="O15" s="49">
        <f t="shared" ref="O15:O23" si="4">J15*E15</f>
        <v>0</v>
      </c>
      <c r="P15" s="107">
        <f t="shared" ref="P15:P23" si="5">SUM(M15:O15)</f>
        <v>0</v>
      </c>
      <c r="Q15" s="77" t="s">
        <v>47</v>
      </c>
    </row>
    <row r="16" spans="1:17" ht="22.5">
      <c r="A16" s="40">
        <v>2</v>
      </c>
      <c r="B16" s="28" t="s">
        <v>153</v>
      </c>
      <c r="C16" s="136" t="s">
        <v>270</v>
      </c>
      <c r="D16" s="132" t="s">
        <v>77</v>
      </c>
      <c r="E16" s="133">
        <v>4</v>
      </c>
      <c r="F16" s="134"/>
      <c r="G16" s="140"/>
      <c r="H16" s="49">
        <f>F16*G16</f>
        <v>0</v>
      </c>
      <c r="I16" s="135"/>
      <c r="J16" s="135"/>
      <c r="K16" s="50">
        <f t="shared" ref="K16" si="6">SUM(H16:J16)</f>
        <v>0</v>
      </c>
      <c r="L16" s="51">
        <f t="shared" ref="L16" si="7">E16*F16</f>
        <v>0</v>
      </c>
      <c r="M16" s="49">
        <f t="shared" ref="M16" si="8">H16*E16</f>
        <v>0</v>
      </c>
      <c r="N16" s="49">
        <f t="shared" ref="N16" si="9">I16*E16</f>
        <v>0</v>
      </c>
      <c r="O16" s="49">
        <f t="shared" ref="O16" si="10">J16*E16</f>
        <v>0</v>
      </c>
      <c r="P16" s="107">
        <f t="shared" ref="P16" si="11">SUM(M16:O16)</f>
        <v>0</v>
      </c>
      <c r="Q16" s="77" t="s">
        <v>47</v>
      </c>
    </row>
    <row r="17" spans="1:17" ht="22.5">
      <c r="A17" s="40">
        <v>3</v>
      </c>
      <c r="B17" s="28" t="s">
        <v>153</v>
      </c>
      <c r="C17" s="136" t="s">
        <v>146</v>
      </c>
      <c r="D17" s="132" t="s">
        <v>86</v>
      </c>
      <c r="E17" s="133">
        <v>7.17</v>
      </c>
      <c r="F17" s="134"/>
      <c r="G17" s="140"/>
      <c r="H17" s="49">
        <f t="shared" ref="H17:H23" si="12">F17*G17</f>
        <v>0</v>
      </c>
      <c r="I17" s="135"/>
      <c r="J17" s="135"/>
      <c r="K17" s="50">
        <f t="shared" si="0"/>
        <v>0</v>
      </c>
      <c r="L17" s="51">
        <f t="shared" si="1"/>
        <v>0</v>
      </c>
      <c r="M17" s="49">
        <f t="shared" si="2"/>
        <v>0</v>
      </c>
      <c r="N17" s="49">
        <f t="shared" si="3"/>
        <v>0</v>
      </c>
      <c r="O17" s="49">
        <f t="shared" si="4"/>
        <v>0</v>
      </c>
      <c r="P17" s="107">
        <f t="shared" si="5"/>
        <v>0</v>
      </c>
      <c r="Q17" s="77" t="s">
        <v>47</v>
      </c>
    </row>
    <row r="18" spans="1:17" ht="22.5">
      <c r="A18" s="40">
        <v>4</v>
      </c>
      <c r="B18" s="28" t="s">
        <v>153</v>
      </c>
      <c r="C18" s="136" t="s">
        <v>147</v>
      </c>
      <c r="D18" s="132" t="s">
        <v>86</v>
      </c>
      <c r="E18" s="133">
        <v>21.51</v>
      </c>
      <c r="F18" s="134"/>
      <c r="G18" s="140"/>
      <c r="H18" s="49">
        <f t="shared" si="12"/>
        <v>0</v>
      </c>
      <c r="I18" s="135"/>
      <c r="J18" s="135"/>
      <c r="K18" s="50">
        <f t="shared" si="0"/>
        <v>0</v>
      </c>
      <c r="L18" s="51">
        <f t="shared" si="1"/>
        <v>0</v>
      </c>
      <c r="M18" s="49">
        <f t="shared" si="2"/>
        <v>0</v>
      </c>
      <c r="N18" s="49">
        <f t="shared" si="3"/>
        <v>0</v>
      </c>
      <c r="O18" s="49">
        <f t="shared" si="4"/>
        <v>0</v>
      </c>
      <c r="P18" s="107">
        <f t="shared" si="5"/>
        <v>0</v>
      </c>
      <c r="Q18" s="77" t="s">
        <v>47</v>
      </c>
    </row>
    <row r="19" spans="1:17" ht="22.5">
      <c r="A19" s="40">
        <v>5</v>
      </c>
      <c r="B19" s="28" t="s">
        <v>153</v>
      </c>
      <c r="C19" s="136" t="s">
        <v>148</v>
      </c>
      <c r="D19" s="132" t="s">
        <v>77</v>
      </c>
      <c r="E19" s="133">
        <v>1</v>
      </c>
      <c r="F19" s="134"/>
      <c r="G19" s="140"/>
      <c r="H19" s="49">
        <f t="shared" si="12"/>
        <v>0</v>
      </c>
      <c r="I19" s="135"/>
      <c r="J19" s="135"/>
      <c r="K19" s="50">
        <f t="shared" si="0"/>
        <v>0</v>
      </c>
      <c r="L19" s="51">
        <f t="shared" si="1"/>
        <v>0</v>
      </c>
      <c r="M19" s="49">
        <f t="shared" si="2"/>
        <v>0</v>
      </c>
      <c r="N19" s="49">
        <f t="shared" si="3"/>
        <v>0</v>
      </c>
      <c r="O19" s="49">
        <f t="shared" si="4"/>
        <v>0</v>
      </c>
      <c r="P19" s="107">
        <f t="shared" si="5"/>
        <v>0</v>
      </c>
      <c r="Q19" s="77" t="s">
        <v>47</v>
      </c>
    </row>
    <row r="20" spans="1:17" ht="22.5">
      <c r="A20" s="40">
        <v>6</v>
      </c>
      <c r="B20" s="28" t="s">
        <v>153</v>
      </c>
      <c r="C20" s="136" t="s">
        <v>149</v>
      </c>
      <c r="D20" s="132" t="s">
        <v>76</v>
      </c>
      <c r="E20" s="133">
        <v>143.41999999999999</v>
      </c>
      <c r="F20" s="134"/>
      <c r="G20" s="140"/>
      <c r="H20" s="49">
        <f t="shared" si="12"/>
        <v>0</v>
      </c>
      <c r="I20" s="135"/>
      <c r="J20" s="135"/>
      <c r="K20" s="50">
        <f t="shared" si="0"/>
        <v>0</v>
      </c>
      <c r="L20" s="51">
        <f t="shared" si="1"/>
        <v>0</v>
      </c>
      <c r="M20" s="49">
        <f t="shared" si="2"/>
        <v>0</v>
      </c>
      <c r="N20" s="49">
        <f t="shared" si="3"/>
        <v>0</v>
      </c>
      <c r="O20" s="49">
        <f t="shared" si="4"/>
        <v>0</v>
      </c>
      <c r="P20" s="107">
        <f t="shared" si="5"/>
        <v>0</v>
      </c>
      <c r="Q20" s="77" t="s">
        <v>47</v>
      </c>
    </row>
    <row r="21" spans="1:17" ht="22.5">
      <c r="A21" s="40">
        <v>7</v>
      </c>
      <c r="B21" s="28" t="s">
        <v>153</v>
      </c>
      <c r="C21" s="136" t="s">
        <v>150</v>
      </c>
      <c r="D21" s="132" t="s">
        <v>76</v>
      </c>
      <c r="E21" s="133">
        <v>143.41999999999999</v>
      </c>
      <c r="F21" s="134"/>
      <c r="G21" s="140"/>
      <c r="H21" s="49">
        <f t="shared" si="12"/>
        <v>0</v>
      </c>
      <c r="I21" s="135"/>
      <c r="J21" s="135"/>
      <c r="K21" s="50">
        <f t="shared" si="0"/>
        <v>0</v>
      </c>
      <c r="L21" s="51">
        <f t="shared" si="1"/>
        <v>0</v>
      </c>
      <c r="M21" s="49">
        <f t="shared" si="2"/>
        <v>0</v>
      </c>
      <c r="N21" s="49">
        <f t="shared" si="3"/>
        <v>0</v>
      </c>
      <c r="O21" s="49">
        <f t="shared" si="4"/>
        <v>0</v>
      </c>
      <c r="P21" s="107">
        <f t="shared" si="5"/>
        <v>0</v>
      </c>
      <c r="Q21" s="77" t="s">
        <v>47</v>
      </c>
    </row>
    <row r="22" spans="1:17" ht="22.5">
      <c r="A22" s="40">
        <v>8</v>
      </c>
      <c r="B22" s="28" t="s">
        <v>153</v>
      </c>
      <c r="C22" s="136" t="s">
        <v>151</v>
      </c>
      <c r="D22" s="132" t="s">
        <v>152</v>
      </c>
      <c r="E22" s="196">
        <v>1</v>
      </c>
      <c r="F22" s="134"/>
      <c r="G22" s="140"/>
      <c r="H22" s="49">
        <f t="shared" si="12"/>
        <v>0</v>
      </c>
      <c r="I22" s="135"/>
      <c r="J22" s="135"/>
      <c r="K22" s="50">
        <f t="shared" si="0"/>
        <v>0</v>
      </c>
      <c r="L22" s="51">
        <f t="shared" si="1"/>
        <v>0</v>
      </c>
      <c r="M22" s="49">
        <f t="shared" si="2"/>
        <v>0</v>
      </c>
      <c r="N22" s="49">
        <f t="shared" si="3"/>
        <v>0</v>
      </c>
      <c r="O22" s="49">
        <f t="shared" si="4"/>
        <v>0</v>
      </c>
      <c r="P22" s="107">
        <f t="shared" si="5"/>
        <v>0</v>
      </c>
      <c r="Q22" s="77" t="s">
        <v>48</v>
      </c>
    </row>
    <row r="23" spans="1:17" ht="23.25" thickBot="1">
      <c r="A23" s="183">
        <v>9</v>
      </c>
      <c r="B23" s="29" t="s">
        <v>153</v>
      </c>
      <c r="C23" s="174" t="s">
        <v>223</v>
      </c>
      <c r="D23" s="176" t="s">
        <v>78</v>
      </c>
      <c r="E23" s="205">
        <v>4</v>
      </c>
      <c r="F23" s="206"/>
      <c r="G23" s="194"/>
      <c r="H23" s="189">
        <f t="shared" si="12"/>
        <v>0</v>
      </c>
      <c r="I23" s="190"/>
      <c r="J23" s="190"/>
      <c r="K23" s="191">
        <f t="shared" si="0"/>
        <v>0</v>
      </c>
      <c r="L23" s="192">
        <f t="shared" si="1"/>
        <v>0</v>
      </c>
      <c r="M23" s="189">
        <f t="shared" si="2"/>
        <v>0</v>
      </c>
      <c r="N23" s="189">
        <f t="shared" si="3"/>
        <v>0</v>
      </c>
      <c r="O23" s="189">
        <f t="shared" si="4"/>
        <v>0</v>
      </c>
      <c r="P23" s="195">
        <f t="shared" si="5"/>
        <v>0</v>
      </c>
      <c r="Q23" s="193" t="s">
        <v>48</v>
      </c>
    </row>
    <row r="24" spans="1:17" ht="12" customHeight="1" thickBot="1">
      <c r="A24" s="325" t="s">
        <v>63</v>
      </c>
      <c r="B24" s="326"/>
      <c r="C24" s="326"/>
      <c r="D24" s="326"/>
      <c r="E24" s="326"/>
      <c r="F24" s="326"/>
      <c r="G24" s="326"/>
      <c r="H24" s="326"/>
      <c r="I24" s="326"/>
      <c r="J24" s="326"/>
      <c r="K24" s="327"/>
      <c r="L24" s="74">
        <f>SUM(L14:L23)</f>
        <v>0</v>
      </c>
      <c r="M24" s="75">
        <f>SUM(M14:M23)</f>
        <v>0</v>
      </c>
      <c r="N24" s="75">
        <f>SUM(N14:N23)</f>
        <v>0</v>
      </c>
      <c r="O24" s="75">
        <f>SUM(O14:O23)</f>
        <v>0</v>
      </c>
      <c r="P24" s="76">
        <f>SUM(P14:P23)</f>
        <v>0</v>
      </c>
    </row>
    <row r="25" spans="1:17">
      <c r="A25" s="20"/>
      <c r="B25" s="20"/>
      <c r="C25" s="20"/>
      <c r="D25" s="20"/>
      <c r="E25" s="20"/>
      <c r="F25" s="20"/>
      <c r="G25" s="20"/>
      <c r="H25" s="20"/>
      <c r="I25" s="20"/>
      <c r="J25" s="20"/>
      <c r="K25" s="20"/>
      <c r="L25" s="20"/>
      <c r="M25" s="20"/>
      <c r="N25" s="20"/>
      <c r="O25" s="20"/>
      <c r="P25" s="20"/>
    </row>
    <row r="26" spans="1:17">
      <c r="A26" s="20"/>
      <c r="B26" s="20"/>
      <c r="C26" s="20"/>
      <c r="D26" s="20"/>
      <c r="E26" s="20"/>
      <c r="F26" s="20"/>
      <c r="G26" s="20"/>
      <c r="H26" s="20"/>
      <c r="I26" s="20"/>
      <c r="J26" s="20"/>
      <c r="K26" s="20"/>
      <c r="L26" s="20"/>
      <c r="M26" s="20"/>
      <c r="N26" s="20"/>
      <c r="O26" s="20"/>
      <c r="P26" s="20"/>
    </row>
    <row r="27" spans="1:17">
      <c r="A27" s="1" t="s">
        <v>14</v>
      </c>
      <c r="B27" s="20"/>
      <c r="C27" s="328">
        <f>'Kops n'!C35:H35</f>
        <v>0</v>
      </c>
      <c r="D27" s="328"/>
      <c r="E27" s="328"/>
      <c r="F27" s="328"/>
      <c r="G27" s="328"/>
      <c r="H27" s="328"/>
      <c r="I27" s="20"/>
      <c r="J27" s="20"/>
      <c r="K27" s="20"/>
      <c r="L27" s="20"/>
      <c r="M27" s="20"/>
      <c r="N27" s="20"/>
      <c r="O27" s="20"/>
      <c r="P27" s="20"/>
    </row>
    <row r="28" spans="1:17">
      <c r="A28" s="20"/>
      <c r="B28" s="20"/>
      <c r="C28" s="248" t="s">
        <v>15</v>
      </c>
      <c r="D28" s="248"/>
      <c r="E28" s="248"/>
      <c r="F28" s="248"/>
      <c r="G28" s="248"/>
      <c r="H28" s="248"/>
      <c r="I28" s="20"/>
      <c r="J28" s="20"/>
      <c r="K28" s="20"/>
      <c r="L28" s="20"/>
      <c r="M28" s="20"/>
      <c r="N28" s="20"/>
      <c r="O28" s="20"/>
      <c r="P28" s="20"/>
    </row>
    <row r="29" spans="1:17">
      <c r="A29" s="20"/>
      <c r="B29" s="20"/>
      <c r="C29" s="20"/>
      <c r="D29" s="20"/>
      <c r="E29" s="20"/>
      <c r="F29" s="20"/>
      <c r="G29" s="20"/>
      <c r="H29" s="20"/>
      <c r="I29" s="20"/>
      <c r="J29" s="20"/>
      <c r="K29" s="20"/>
      <c r="L29" s="20"/>
      <c r="M29" s="20"/>
      <c r="N29" s="20"/>
      <c r="O29" s="20"/>
      <c r="P29" s="20"/>
    </row>
    <row r="30" spans="1:17">
      <c r="A30" s="294" t="str">
        <f>'Kops n'!A38:D38</f>
        <v>Tāme sastādīta 202_. gada __. _______</v>
      </c>
      <c r="B30" s="295"/>
      <c r="C30" s="295"/>
      <c r="D30" s="295"/>
      <c r="E30" s="20"/>
      <c r="F30" s="20"/>
      <c r="G30" s="20"/>
      <c r="H30" s="20"/>
      <c r="I30" s="20"/>
      <c r="J30" s="20"/>
      <c r="K30" s="20"/>
      <c r="L30" s="20"/>
      <c r="M30" s="20"/>
      <c r="N30" s="20"/>
      <c r="O30" s="20"/>
      <c r="P30" s="20"/>
    </row>
    <row r="31" spans="1:17">
      <c r="A31" s="20"/>
      <c r="B31" s="20"/>
      <c r="C31" s="20"/>
      <c r="D31" s="20"/>
      <c r="E31" s="20"/>
      <c r="F31" s="20"/>
      <c r="G31" s="20"/>
      <c r="H31" s="20"/>
      <c r="I31" s="20"/>
      <c r="J31" s="20"/>
      <c r="K31" s="20"/>
      <c r="L31" s="20"/>
      <c r="M31" s="20"/>
      <c r="N31" s="20"/>
      <c r="O31" s="20"/>
      <c r="P31" s="20"/>
    </row>
    <row r="32" spans="1:17">
      <c r="A32" s="1" t="s">
        <v>41</v>
      </c>
      <c r="B32" s="20"/>
      <c r="C32" s="328">
        <f>'Kops n'!C40:H40</f>
        <v>0</v>
      </c>
      <c r="D32" s="328"/>
      <c r="E32" s="328"/>
      <c r="F32" s="328"/>
      <c r="G32" s="328"/>
      <c r="H32" s="328"/>
      <c r="I32" s="20"/>
      <c r="J32" s="20"/>
      <c r="K32" s="20"/>
      <c r="L32" s="20"/>
      <c r="M32" s="20"/>
      <c r="N32" s="20"/>
      <c r="O32" s="20"/>
      <c r="P32" s="20"/>
    </row>
    <row r="33" spans="1:16">
      <c r="A33" s="20"/>
      <c r="B33" s="20"/>
      <c r="C33" s="248" t="s">
        <v>15</v>
      </c>
      <c r="D33" s="248"/>
      <c r="E33" s="248"/>
      <c r="F33" s="248"/>
      <c r="G33" s="248"/>
      <c r="H33" s="248"/>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03" t="s">
        <v>16</v>
      </c>
      <c r="B35" s="52"/>
      <c r="C35" s="115">
        <f>'Kops n'!C43</f>
        <v>0</v>
      </c>
      <c r="D35" s="5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sheetData>
  <mergeCells count="23">
    <mergeCell ref="C33:H33"/>
    <mergeCell ref="C4:I4"/>
    <mergeCell ref="F12:K12"/>
    <mergeCell ref="A9:F9"/>
    <mergeCell ref="J9:M9"/>
    <mergeCell ref="D8:L8"/>
    <mergeCell ref="A24:K24"/>
    <mergeCell ref="C27:H27"/>
    <mergeCell ref="C28:H28"/>
    <mergeCell ref="A30:D30"/>
    <mergeCell ref="C32:H32"/>
    <mergeCell ref="N9:O9"/>
    <mergeCell ref="A12:A13"/>
    <mergeCell ref="B12:B13"/>
    <mergeCell ref="C12:C13"/>
    <mergeCell ref="D12:D13"/>
    <mergeCell ref="E12:E13"/>
    <mergeCell ref="L12:P12"/>
    <mergeCell ref="C2:I2"/>
    <mergeCell ref="C3:I3"/>
    <mergeCell ref="D5:L5"/>
    <mergeCell ref="D6:L6"/>
    <mergeCell ref="D7:L7"/>
  </mergeCells>
  <conditionalFormatting sqref="A14:B23">
    <cfRule type="cellIs" dxfId="67" priority="50" operator="equal">
      <formula>0</formula>
    </cfRule>
  </conditionalFormatting>
  <conditionalFormatting sqref="A9:F9">
    <cfRule type="containsText" dxfId="66" priority="47" operator="containsText" text="Tāme sastādīta  20__. gada tirgus cenās, pamatojoties uz ___ daļas rasējumiem">
      <formula>NOT(ISERROR(SEARCH("Tāme sastādīta  20__. gada tirgus cenās, pamatojoties uz ___ daļas rasējumiem",A9)))</formula>
    </cfRule>
  </conditionalFormatting>
  <conditionalFormatting sqref="A24:K24">
    <cfRule type="containsText" dxfId="65" priority="31" operator="containsText" text="Tiešās izmaksas kopā, t. sk. darba devēja sociālais nodoklis __.__% ">
      <formula>NOT(ISERROR(SEARCH("Tiešās izmaksas kopā, t. sk. darba devēja sociālais nodoklis __.__% ",A24)))</formula>
    </cfRule>
  </conditionalFormatting>
  <conditionalFormatting sqref="C22:E22">
    <cfRule type="cellIs" dxfId="64" priority="15" operator="equal">
      <formula>0</formula>
    </cfRule>
  </conditionalFormatting>
  <conditionalFormatting sqref="C14:G14">
    <cfRule type="cellIs" dxfId="63" priority="37" operator="equal">
      <formula>0</formula>
    </cfRule>
  </conditionalFormatting>
  <conditionalFormatting sqref="C27:H27">
    <cfRule type="cellIs" dxfId="62" priority="40" operator="equal">
      <formula>0</formula>
    </cfRule>
  </conditionalFormatting>
  <conditionalFormatting sqref="C32:H32">
    <cfRule type="cellIs" dxfId="61" priority="41" operator="equal">
      <formula>0</formula>
    </cfRule>
  </conditionalFormatting>
  <conditionalFormatting sqref="C2:I2">
    <cfRule type="cellIs" dxfId="60" priority="46" operator="equal">
      <formula>0</formula>
    </cfRule>
  </conditionalFormatting>
  <conditionalFormatting sqref="C4:I4">
    <cfRule type="cellIs" dxfId="59" priority="38" operator="equal">
      <formula>0</formula>
    </cfRule>
  </conditionalFormatting>
  <conditionalFormatting sqref="D1">
    <cfRule type="cellIs" dxfId="58" priority="33" operator="equal">
      <formula>0</formula>
    </cfRule>
  </conditionalFormatting>
  <conditionalFormatting sqref="D5:L8">
    <cfRule type="cellIs" dxfId="57" priority="34" operator="equal">
      <formula>0</formula>
    </cfRule>
  </conditionalFormatting>
  <conditionalFormatting sqref="F15:G23">
    <cfRule type="cellIs" dxfId="56" priority="8" operator="equal">
      <formula>0</formula>
    </cfRule>
  </conditionalFormatting>
  <conditionalFormatting sqref="H14:H23">
    <cfRule type="cellIs" dxfId="55" priority="29" operator="equal">
      <formula>0</formula>
    </cfRule>
  </conditionalFormatting>
  <conditionalFormatting sqref="I14:J23">
    <cfRule type="cellIs" dxfId="54" priority="1" operator="equal">
      <formula>0</formula>
    </cfRule>
  </conditionalFormatting>
  <conditionalFormatting sqref="K14:P23">
    <cfRule type="cellIs" dxfId="53" priority="28" operator="equal">
      <formula>0</formula>
    </cfRule>
  </conditionalFormatting>
  <conditionalFormatting sqref="L24:P24">
    <cfRule type="cellIs" dxfId="52" priority="39" operator="equal">
      <formula>0</formula>
    </cfRule>
  </conditionalFormatting>
  <conditionalFormatting sqref="N9:O9">
    <cfRule type="cellIs" dxfId="51" priority="49" operator="equal">
      <formula>0</formula>
    </cfRule>
  </conditionalFormatting>
  <conditionalFormatting sqref="Q14:Q23">
    <cfRule type="cellIs" dxfId="50" priority="27" operator="equal">
      <formula>0</formula>
    </cfRule>
  </conditionalFormatting>
  <dataValidations count="1">
    <dataValidation type="list" allowBlank="1" showInputMessage="1" showErrorMessage="1" sqref="Q14:Q23" xr:uid="{01D3D7D5-2F80-4BED-AF25-4DE21AD1A92B}">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3" operator="containsText" id="{CA968219-76FB-4505-92C3-C4DDA46A6362}">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42" operator="containsText" id="{F298470E-59D4-4BDF-88C0-AD8C775F3EA9}">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09BF8-09FC-43ED-A701-B40A9EE9B302}">
  <sheetPr codeName="Sheet32">
    <tabColor rgb="FF7030A0"/>
  </sheetPr>
  <dimension ref="A1:P36"/>
  <sheetViews>
    <sheetView topLeftCell="A13" workbookViewId="0">
      <selection activeCell="S29" sqref="S2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'9a+c+n'!D1</f>
        <v>9</v>
      </c>
      <c r="E1" s="26"/>
      <c r="F1" s="26"/>
      <c r="G1" s="26"/>
      <c r="H1" s="26"/>
      <c r="I1" s="26"/>
      <c r="J1" s="26"/>
      <c r="N1" s="30"/>
      <c r="O1" s="31"/>
      <c r="P1" s="32"/>
    </row>
    <row r="2" spans="1:16">
      <c r="A2" s="33"/>
      <c r="B2" s="33"/>
      <c r="C2" s="316" t="str">
        <f>'9a+c+n'!C2:I2</f>
        <v>Labiekārtošana</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P24</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128" t="s">
        <v>61</v>
      </c>
    </row>
    <row r="14" spans="1:16">
      <c r="A14" s="63">
        <f>IF(P14=0,0,IF(COUNTBLANK(P14)=1,0,COUNTA($P$14:P14)))</f>
        <v>0</v>
      </c>
      <c r="B14" s="27">
        <f>IF($C$4="Attiecināmās izmaksas",IF('9a+c+n'!$Q14="A",'9a+c+n'!B14,0),0)</f>
        <v>0</v>
      </c>
      <c r="C14" s="27">
        <f>IF($C$4="Attiecināmās izmaksas",IF('9a+c+n'!$Q14="A",'9a+c+n'!C14,0),0)</f>
        <v>0</v>
      </c>
      <c r="D14" s="27">
        <f>IF($C$4="Attiecināmās izmaksas",IF('9a+c+n'!$Q14="A",'9a+c+n'!D14,0),0)</f>
        <v>0</v>
      </c>
      <c r="E14" s="57"/>
      <c r="F14" s="79"/>
      <c r="G14" s="27">
        <f>IF($C$4="Attiecināmās izmaksas",IF('9a+c+n'!$Q14="A",'9a+c+n'!G14,0),0)</f>
        <v>0</v>
      </c>
      <c r="H14" s="27">
        <f>IF($C$4="Attiecināmās izmaksas",IF('9a+c+n'!$Q14="A",'9a+c+n'!H14,0),0)</f>
        <v>0</v>
      </c>
      <c r="I14" s="27"/>
      <c r="J14" s="27"/>
      <c r="K14" s="57">
        <f>IF($C$4="Attiecināmās izmaksas",IF('9a+c+n'!$Q14="A",'9a+c+n'!K14,0),0)</f>
        <v>0</v>
      </c>
      <c r="L14" s="79">
        <f>IF($C$4="Attiecināmās izmaksas",IF('9a+c+n'!$Q14="A",'9a+c+n'!L14,0),0)</f>
        <v>0</v>
      </c>
      <c r="M14" s="27">
        <f>IF($C$4="Attiecināmās izmaksas",IF('9a+c+n'!$Q14="A",'9a+c+n'!M14,0),0)</f>
        <v>0</v>
      </c>
      <c r="N14" s="27">
        <f>IF($C$4="Attiecināmās izmaksas",IF('9a+c+n'!$Q14="A",'9a+c+n'!N14,0),0)</f>
        <v>0</v>
      </c>
      <c r="O14" s="27">
        <f>IF($C$4="Attiecināmās izmaksas",IF('9a+c+n'!$Q14="A",'9a+c+n'!O14,0),0)</f>
        <v>0</v>
      </c>
      <c r="P14" s="57">
        <f>IF($C$4="Attiecināmās izmaksas",IF('9a+c+n'!$Q14="A",'9a+c+n'!P14,0),0)</f>
        <v>0</v>
      </c>
    </row>
    <row r="15" spans="1:16" ht="22.5">
      <c r="A15" s="64">
        <f>IF(P15=0,0,IF(COUNTBLANK(P15)=1,0,COUNTA($P$14:P15)))</f>
        <v>0</v>
      </c>
      <c r="B15" s="28" t="str">
        <f>IF($C$4="Attiecināmās izmaksas",IF('9a+c+n'!$Q15="A",'9a+c+n'!B15,0),0)</f>
        <v>31-00000</v>
      </c>
      <c r="C15" s="28" t="str">
        <f>IF($C$4="Attiecināmās izmaksas",IF('9a+c+n'!$Q15="A",'9a+c+n'!C15,0),0)</f>
        <v>Betona bruģakmens"PRIZMA" vai ekvivalents, 100x200x60 ieklāšana 600mm joslā</v>
      </c>
      <c r="D15" s="28" t="str">
        <f>IF($C$4="Attiecināmās izmaksas",IF('9a+c+n'!$Q15="A",'9a+c+n'!D15,0),0)</f>
        <v>tm</v>
      </c>
      <c r="E15" s="59"/>
      <c r="F15" s="81"/>
      <c r="G15" s="28"/>
      <c r="H15" s="28">
        <f>IF($C$4="Attiecināmās izmaksas",IF('9a+c+n'!$Q15="A",'9a+c+n'!H15,0),0)</f>
        <v>0</v>
      </c>
      <c r="I15" s="28"/>
      <c r="J15" s="28"/>
      <c r="K15" s="59">
        <f>IF($C$4="Attiecināmās izmaksas",IF('9a+c+n'!$Q15="A",'9a+c+n'!K15,0),0)</f>
        <v>0</v>
      </c>
      <c r="L15" s="81">
        <f>IF($C$4="Attiecināmās izmaksas",IF('9a+c+n'!$Q15="A",'9a+c+n'!L15,0),0)</f>
        <v>0</v>
      </c>
      <c r="M15" s="28">
        <f>IF($C$4="Attiecināmās izmaksas",IF('9a+c+n'!$Q15="A",'9a+c+n'!M15,0),0)</f>
        <v>0</v>
      </c>
      <c r="N15" s="28">
        <f>IF($C$4="Attiecināmās izmaksas",IF('9a+c+n'!$Q15="A",'9a+c+n'!N15,0),0)</f>
        <v>0</v>
      </c>
      <c r="O15" s="28">
        <f>IF($C$4="Attiecināmās izmaksas",IF('9a+c+n'!$Q15="A",'9a+c+n'!O15,0),0)</f>
        <v>0</v>
      </c>
      <c r="P15" s="59">
        <f>IF($C$4="Attiecināmās izmaksas",IF('9a+c+n'!$Q15="A",'9a+c+n'!P15,0),0)</f>
        <v>0</v>
      </c>
    </row>
    <row r="16" spans="1:16" ht="22.5">
      <c r="A16" s="64">
        <f>IF(P16=0,0,IF(COUNTBLANK(P16)=1,0,COUNTA($P$14:P16)))</f>
        <v>0</v>
      </c>
      <c r="B16" s="28" t="str">
        <f>IF($C$4="Attiecināmās izmaksas",IF('9a+c+n'!$Q16="A",'9a+c+n'!B16,0),0)</f>
        <v>31-00000</v>
      </c>
      <c r="C16" s="28" t="str">
        <f>IF($C$4="Attiecināmās izmaksas",IF('9a+c+n'!$Q16="A",'9a+c+n'!C16,0),0)</f>
        <v>Betonona lietus reņu iestrāde betona bruģakmens joslā l=2m</v>
      </c>
      <c r="D16" s="28" t="str">
        <f>IF($C$4="Attiecināmās izmaksas",IF('9a+c+n'!$Q16="A",'9a+c+n'!D16,0),0)</f>
        <v>kompl</v>
      </c>
      <c r="E16" s="59"/>
      <c r="F16" s="81"/>
      <c r="G16" s="28"/>
      <c r="H16" s="28">
        <f>IF($C$4="Attiecināmās izmaksas",IF('9a+c+n'!$Q16="A",'9a+c+n'!H16,0),0)</f>
        <v>0</v>
      </c>
      <c r="I16" s="28"/>
      <c r="J16" s="28"/>
      <c r="K16" s="59">
        <f>IF($C$4="Attiecināmās izmaksas",IF('9a+c+n'!$Q16="A",'9a+c+n'!K16,0),0)</f>
        <v>0</v>
      </c>
      <c r="L16" s="81">
        <f>IF($C$4="Attiecināmās izmaksas",IF('9a+c+n'!$Q16="A",'9a+c+n'!L16,0),0)</f>
        <v>0</v>
      </c>
      <c r="M16" s="28">
        <f>IF($C$4="Attiecināmās izmaksas",IF('9a+c+n'!$Q16="A",'9a+c+n'!M16,0),0)</f>
        <v>0</v>
      </c>
      <c r="N16" s="28">
        <f>IF($C$4="Attiecināmās izmaksas",IF('9a+c+n'!$Q16="A",'9a+c+n'!N16,0),0)</f>
        <v>0</v>
      </c>
      <c r="O16" s="28">
        <f>IF($C$4="Attiecināmās izmaksas",IF('9a+c+n'!$Q16="A",'9a+c+n'!O16,0),0)</f>
        <v>0</v>
      </c>
      <c r="P16" s="59">
        <f>IF($C$4="Attiecināmās izmaksas",IF('9a+c+n'!$Q16="A",'9a+c+n'!P16,0),0)</f>
        <v>0</v>
      </c>
    </row>
    <row r="17" spans="1:16" ht="22.5">
      <c r="A17" s="64">
        <f>IF(P17=0,0,IF(COUNTBLANK(P17)=1,0,COUNTA($P$14:P17)))</f>
        <v>0</v>
      </c>
      <c r="B17" s="28" t="str">
        <f>IF($C$4="Attiecināmās izmaksas",IF('9a+c+n'!$Q17="A",'9a+c+n'!B17,0),0)</f>
        <v>31-00000</v>
      </c>
      <c r="C17" s="28" t="str">
        <f>IF($C$4="Attiecināmās izmaksas",IF('9a+c+n'!$Q17="A",'9a+c+n'!C17,0),0)</f>
        <v>Dolomīta atsijas fr. 2 - 8; 50mm</v>
      </c>
      <c r="D17" s="28" t="str">
        <f>IF($C$4="Attiecināmās izmaksas",IF('9a+c+n'!$Q17="A",'9a+c+n'!D17,0),0)</f>
        <v>m3</v>
      </c>
      <c r="E17" s="59"/>
      <c r="F17" s="81"/>
      <c r="G17" s="28"/>
      <c r="H17" s="28">
        <f>IF($C$4="Attiecināmās izmaksas",IF('9a+c+n'!$Q17="A",'9a+c+n'!H17,0),0)</f>
        <v>0</v>
      </c>
      <c r="I17" s="28"/>
      <c r="J17" s="28"/>
      <c r="K17" s="59">
        <f>IF($C$4="Attiecināmās izmaksas",IF('9a+c+n'!$Q17="A",'9a+c+n'!K17,0),0)</f>
        <v>0</v>
      </c>
      <c r="L17" s="81">
        <f>IF($C$4="Attiecināmās izmaksas",IF('9a+c+n'!$Q17="A",'9a+c+n'!L17,0),0)</f>
        <v>0</v>
      </c>
      <c r="M17" s="28">
        <f>IF($C$4="Attiecināmās izmaksas",IF('9a+c+n'!$Q17="A",'9a+c+n'!M17,0),0)</f>
        <v>0</v>
      </c>
      <c r="N17" s="28">
        <f>IF($C$4="Attiecināmās izmaksas",IF('9a+c+n'!$Q17="A",'9a+c+n'!N17,0),0)</f>
        <v>0</v>
      </c>
      <c r="O17" s="28">
        <f>IF($C$4="Attiecināmās izmaksas",IF('9a+c+n'!$Q17="A",'9a+c+n'!O17,0),0)</f>
        <v>0</v>
      </c>
      <c r="P17" s="59">
        <f>IF($C$4="Attiecināmās izmaksas",IF('9a+c+n'!$Q17="A",'9a+c+n'!P17,0),0)</f>
        <v>0</v>
      </c>
    </row>
    <row r="18" spans="1:16" ht="22.5">
      <c r="A18" s="64">
        <f>IF(P18=0,0,IF(COUNTBLANK(P18)=1,0,COUNTA($P$14:P18)))</f>
        <v>0</v>
      </c>
      <c r="B18" s="28" t="str">
        <f>IF($C$4="Attiecināmās izmaksas",IF('9a+c+n'!$Q18="A",'9a+c+n'!B18,0),0)</f>
        <v>31-00000</v>
      </c>
      <c r="C18" s="28" t="str">
        <f>IF($C$4="Attiecināmās izmaksas",IF('9a+c+n'!$Q18="A",'9a+c+n'!C18,0),0)</f>
        <v>Šķembas fr. 20-60mm, biezums 150 mm</v>
      </c>
      <c r="D18" s="28" t="str">
        <f>IF($C$4="Attiecināmās izmaksas",IF('9a+c+n'!$Q18="A",'9a+c+n'!D18,0),0)</f>
        <v>m3</v>
      </c>
      <c r="E18" s="59"/>
      <c r="F18" s="81"/>
      <c r="G18" s="28"/>
      <c r="H18" s="28">
        <f>IF($C$4="Attiecināmās izmaksas",IF('9a+c+n'!$Q18="A",'9a+c+n'!H18,0),0)</f>
        <v>0</v>
      </c>
      <c r="I18" s="28"/>
      <c r="J18" s="28"/>
      <c r="K18" s="59">
        <f>IF($C$4="Attiecināmās izmaksas",IF('9a+c+n'!$Q18="A",'9a+c+n'!K18,0),0)</f>
        <v>0</v>
      </c>
      <c r="L18" s="81">
        <f>IF($C$4="Attiecināmās izmaksas",IF('9a+c+n'!$Q18="A",'9a+c+n'!L18,0),0)</f>
        <v>0</v>
      </c>
      <c r="M18" s="28">
        <f>IF($C$4="Attiecināmās izmaksas",IF('9a+c+n'!$Q18="A",'9a+c+n'!M18,0),0)</f>
        <v>0</v>
      </c>
      <c r="N18" s="28">
        <f>IF($C$4="Attiecināmās izmaksas",IF('9a+c+n'!$Q18="A",'9a+c+n'!N18,0),0)</f>
        <v>0</v>
      </c>
      <c r="O18" s="28">
        <f>IF($C$4="Attiecināmās izmaksas",IF('9a+c+n'!$Q18="A",'9a+c+n'!O18,0),0)</f>
        <v>0</v>
      </c>
      <c r="P18" s="59">
        <f>IF($C$4="Attiecināmās izmaksas",IF('9a+c+n'!$Q18="A",'9a+c+n'!P18,0),0)</f>
        <v>0</v>
      </c>
    </row>
    <row r="19" spans="1:16" ht="22.5">
      <c r="A19" s="64">
        <f>IF(P19=0,0,IF(COUNTBLANK(P19)=1,0,COUNTA($P$14:P19)))</f>
        <v>0</v>
      </c>
      <c r="B19" s="28" t="str">
        <f>IF($C$4="Attiecināmās izmaksas",IF('9a+c+n'!$Q19="A",'9a+c+n'!B19,0),0)</f>
        <v>31-00000</v>
      </c>
      <c r="C19" s="28" t="str">
        <f>IF($C$4="Attiecināmās izmaksas",IF('9a+c+n'!$Q19="A",'9a+c+n'!C19,0),0)</f>
        <v>Esošās grunts blietēšana</v>
      </c>
      <c r="D19" s="28" t="str">
        <f>IF($C$4="Attiecināmās izmaksas",IF('9a+c+n'!$Q19="A",'9a+c+n'!D19,0),0)</f>
        <v>kompl</v>
      </c>
      <c r="E19" s="59"/>
      <c r="F19" s="81"/>
      <c r="G19" s="28"/>
      <c r="H19" s="28">
        <f>IF($C$4="Attiecināmās izmaksas",IF('9a+c+n'!$Q19="A",'9a+c+n'!H19,0),0)</f>
        <v>0</v>
      </c>
      <c r="I19" s="28"/>
      <c r="J19" s="28"/>
      <c r="K19" s="59">
        <f>IF($C$4="Attiecināmās izmaksas",IF('9a+c+n'!$Q19="A",'9a+c+n'!K19,0),0)</f>
        <v>0</v>
      </c>
      <c r="L19" s="81">
        <f>IF($C$4="Attiecināmās izmaksas",IF('9a+c+n'!$Q19="A",'9a+c+n'!L19,0),0)</f>
        <v>0</v>
      </c>
      <c r="M19" s="28">
        <f>IF($C$4="Attiecināmās izmaksas",IF('9a+c+n'!$Q19="A",'9a+c+n'!M19,0),0)</f>
        <v>0</v>
      </c>
      <c r="N19" s="28">
        <f>IF($C$4="Attiecināmās izmaksas",IF('9a+c+n'!$Q19="A",'9a+c+n'!N19,0),0)</f>
        <v>0</v>
      </c>
      <c r="O19" s="28">
        <f>IF($C$4="Attiecināmās izmaksas",IF('9a+c+n'!$Q19="A",'9a+c+n'!O19,0),0)</f>
        <v>0</v>
      </c>
      <c r="P19" s="59">
        <f>IF($C$4="Attiecināmās izmaksas",IF('9a+c+n'!$Q19="A",'9a+c+n'!P19,0),0)</f>
        <v>0</v>
      </c>
    </row>
    <row r="20" spans="1:16" ht="22.5">
      <c r="A20" s="64">
        <f>IF(P20=0,0,IF(COUNTBLANK(P20)=1,0,COUNTA($P$14:P20)))</f>
        <v>0</v>
      </c>
      <c r="B20" s="28" t="str">
        <f>IF($C$4="Attiecināmās izmaksas",IF('9a+c+n'!$Q20="A",'9a+c+n'!B20,0),0)</f>
        <v>31-00000</v>
      </c>
      <c r="C20" s="28" t="str">
        <f>IF($C$4="Attiecināmās izmaksas",IF('9a+c+n'!$Q20="A",'9a+c+n'!C20,0),0)</f>
        <v>Betona bortakmeņa BR 100.20.8 iebūve</v>
      </c>
      <c r="D20" s="28" t="str">
        <f>IF($C$4="Attiecināmās izmaksas",IF('9a+c+n'!$Q20="A",'9a+c+n'!D20,0),0)</f>
        <v>tm</v>
      </c>
      <c r="E20" s="59"/>
      <c r="F20" s="81"/>
      <c r="G20" s="28"/>
      <c r="H20" s="28">
        <f>IF($C$4="Attiecināmās izmaksas",IF('9a+c+n'!$Q20="A",'9a+c+n'!H20,0),0)</f>
        <v>0</v>
      </c>
      <c r="I20" s="28"/>
      <c r="J20" s="28"/>
      <c r="K20" s="59">
        <f>IF($C$4="Attiecināmās izmaksas",IF('9a+c+n'!$Q20="A",'9a+c+n'!K20,0),0)</f>
        <v>0</v>
      </c>
      <c r="L20" s="81">
        <f>IF($C$4="Attiecināmās izmaksas",IF('9a+c+n'!$Q20="A",'9a+c+n'!L20,0),0)</f>
        <v>0</v>
      </c>
      <c r="M20" s="28">
        <f>IF($C$4="Attiecināmās izmaksas",IF('9a+c+n'!$Q20="A",'9a+c+n'!M20,0),0)</f>
        <v>0</v>
      </c>
      <c r="N20" s="28">
        <f>IF($C$4="Attiecināmās izmaksas",IF('9a+c+n'!$Q20="A",'9a+c+n'!N20,0),0)</f>
        <v>0</v>
      </c>
      <c r="O20" s="28">
        <f>IF($C$4="Attiecināmās izmaksas",IF('9a+c+n'!$Q20="A",'9a+c+n'!O20,0),0)</f>
        <v>0</v>
      </c>
      <c r="P20" s="59">
        <f>IF($C$4="Attiecināmās izmaksas",IF('9a+c+n'!$Q20="A",'9a+c+n'!P20,0),0)</f>
        <v>0</v>
      </c>
    </row>
    <row r="21" spans="1:16" ht="22.5">
      <c r="A21" s="64">
        <f>IF(P21=0,0,IF(COUNTBLANK(P21)=1,0,COUNTA($P$14:P21)))</f>
        <v>0</v>
      </c>
      <c r="B21" s="28" t="str">
        <f>IF($C$4="Attiecināmās izmaksas",IF('9a+c+n'!$Q21="A",'9a+c+n'!B21,0),0)</f>
        <v>31-00000</v>
      </c>
      <c r="C21" s="28" t="str">
        <f>IF($C$4="Attiecināmās izmaksas",IF('9a+c+n'!$Q21="A",'9a+c+n'!C21,0),0)</f>
        <v>Betona C16/20 pamatnes izveidošana bortakmens pamatnei</v>
      </c>
      <c r="D21" s="28" t="str">
        <f>IF($C$4="Attiecināmās izmaksas",IF('9a+c+n'!$Q21="A",'9a+c+n'!D21,0),0)</f>
        <v>tm</v>
      </c>
      <c r="E21" s="59"/>
      <c r="F21" s="81"/>
      <c r="G21" s="28"/>
      <c r="H21" s="28">
        <f>IF($C$4="Attiecināmās izmaksas",IF('9a+c+n'!$Q21="A",'9a+c+n'!H21,0),0)</f>
        <v>0</v>
      </c>
      <c r="I21" s="28"/>
      <c r="J21" s="28"/>
      <c r="K21" s="59">
        <f>IF($C$4="Attiecināmās izmaksas",IF('9a+c+n'!$Q21="A",'9a+c+n'!K21,0),0)</f>
        <v>0</v>
      </c>
      <c r="L21" s="81">
        <f>IF($C$4="Attiecināmās izmaksas",IF('9a+c+n'!$Q21="A",'9a+c+n'!L21,0),0)</f>
        <v>0</v>
      </c>
      <c r="M21" s="28">
        <f>IF($C$4="Attiecināmās izmaksas",IF('9a+c+n'!$Q21="A",'9a+c+n'!M21,0),0)</f>
        <v>0</v>
      </c>
      <c r="N21" s="28">
        <f>IF($C$4="Attiecināmās izmaksas",IF('9a+c+n'!$Q21="A",'9a+c+n'!N21,0),0)</f>
        <v>0</v>
      </c>
      <c r="O21" s="28">
        <f>IF($C$4="Attiecināmās izmaksas",IF('9a+c+n'!$Q21="A",'9a+c+n'!O21,0),0)</f>
        <v>0</v>
      </c>
      <c r="P21" s="59">
        <f>IF($C$4="Attiecināmās izmaksas",IF('9a+c+n'!$Q21="A",'9a+c+n'!P21,0),0)</f>
        <v>0</v>
      </c>
    </row>
    <row r="22" spans="1:16">
      <c r="A22" s="64">
        <f>IF(P22=0,0,IF(COUNTBLANK(P22)=1,0,COUNTA($P$14:P22)))</f>
        <v>0</v>
      </c>
      <c r="B22" s="28">
        <f>IF($C$4="Attiecināmās izmaksas",IF('9a+c+n'!$Q22="A",'9a+c+n'!B22,0),0)</f>
        <v>0</v>
      </c>
      <c r="C22" s="28">
        <f>IF($C$4="Attiecināmās izmaksas",IF('9a+c+n'!$Q22="A",'9a+c+n'!C22,0),0)</f>
        <v>0</v>
      </c>
      <c r="D22" s="28">
        <f>IF($C$4="Attiecināmās izmaksas",IF('9a+c+n'!$Q22="A",'9a+c+n'!D22,0),0)</f>
        <v>0</v>
      </c>
      <c r="E22" s="59"/>
      <c r="F22" s="81"/>
      <c r="G22" s="28"/>
      <c r="H22" s="28">
        <f>IF($C$4="Attiecināmās izmaksas",IF('9a+c+n'!$Q22="A",'9a+c+n'!H22,0),0)</f>
        <v>0</v>
      </c>
      <c r="I22" s="28"/>
      <c r="J22" s="28"/>
      <c r="K22" s="59">
        <f>IF($C$4="Attiecināmās izmaksas",IF('9a+c+n'!$Q22="A",'9a+c+n'!K22,0),0)</f>
        <v>0</v>
      </c>
      <c r="L22" s="81">
        <f>IF($C$4="Attiecināmās izmaksas",IF('9a+c+n'!$Q22="A",'9a+c+n'!L22,0),0)</f>
        <v>0</v>
      </c>
      <c r="M22" s="28">
        <f>IF($C$4="Attiecināmās izmaksas",IF('9a+c+n'!$Q22="A",'9a+c+n'!M22,0),0)</f>
        <v>0</v>
      </c>
      <c r="N22" s="28">
        <f>IF($C$4="Attiecināmās izmaksas",IF('9a+c+n'!$Q22="A",'9a+c+n'!N22,0),0)</f>
        <v>0</v>
      </c>
      <c r="O22" s="28">
        <f>IF($C$4="Attiecināmās izmaksas",IF('9a+c+n'!$Q22="A",'9a+c+n'!O22,0),0)</f>
        <v>0</v>
      </c>
      <c r="P22" s="59">
        <f>IF($C$4="Attiecināmās izmaksas",IF('9a+c+n'!$Q22="A",'9a+c+n'!P22,0),0)</f>
        <v>0</v>
      </c>
    </row>
    <row r="23" spans="1:16">
      <c r="A23" s="64">
        <f>IF(P23=0,0,IF(COUNTBLANK(P23)=1,0,COUNTA($P$14:P23)))</f>
        <v>0</v>
      </c>
      <c r="B23" s="28">
        <f>IF($C$4="Attiecināmās izmaksas",IF('9a+c+n'!$Q23="A",'9a+c+n'!B23,0),0)</f>
        <v>0</v>
      </c>
      <c r="C23" s="28">
        <f>IF($C$4="Attiecināmās izmaksas",IF('9a+c+n'!$Q23="A",'9a+c+n'!C23,0),0)</f>
        <v>0</v>
      </c>
      <c r="D23" s="28">
        <f>IF($C$4="Attiecināmās izmaksas",IF('9a+c+n'!$Q23="A",'9a+c+n'!D23,0),0)</f>
        <v>0</v>
      </c>
      <c r="E23" s="59"/>
      <c r="F23" s="81"/>
      <c r="G23" s="28"/>
      <c r="H23" s="28">
        <f>IF($C$4="Attiecināmās izmaksas",IF('9a+c+n'!$Q23="A",'9a+c+n'!H23,0),0)</f>
        <v>0</v>
      </c>
      <c r="I23" s="28"/>
      <c r="J23" s="28"/>
      <c r="K23" s="59">
        <f>IF($C$4="Attiecināmās izmaksas",IF('9a+c+n'!$Q23="A",'9a+c+n'!K23,0),0)</f>
        <v>0</v>
      </c>
      <c r="L23" s="81">
        <f>IF($C$4="Attiecināmās izmaksas",IF('9a+c+n'!$Q23="A",'9a+c+n'!L23,0),0)</f>
        <v>0</v>
      </c>
      <c r="M23" s="28">
        <f>IF($C$4="Attiecināmās izmaksas",IF('9a+c+n'!$Q23="A",'9a+c+n'!M23,0),0)</f>
        <v>0</v>
      </c>
      <c r="N23" s="28">
        <f>IF($C$4="Attiecināmās izmaksas",IF('9a+c+n'!$Q23="A",'9a+c+n'!N23,0),0)</f>
        <v>0</v>
      </c>
      <c r="O23" s="28">
        <f>IF($C$4="Attiecināmās izmaksas",IF('9a+c+n'!$Q23="A",'9a+c+n'!O23,0),0)</f>
        <v>0</v>
      </c>
      <c r="P23" s="59">
        <f>IF($C$4="Attiecināmās izmaksas",IF('9a+c+n'!$Q23="A",'9a+c+n'!P23,0),0)</f>
        <v>0</v>
      </c>
    </row>
    <row r="24" spans="1:16" ht="12" customHeight="1" thickBot="1">
      <c r="A24" s="325" t="s">
        <v>63</v>
      </c>
      <c r="B24" s="326"/>
      <c r="C24" s="326"/>
      <c r="D24" s="326"/>
      <c r="E24" s="326"/>
      <c r="F24" s="326"/>
      <c r="G24" s="326"/>
      <c r="H24" s="326"/>
      <c r="I24" s="326"/>
      <c r="J24" s="326"/>
      <c r="K24" s="327"/>
      <c r="L24" s="74">
        <f>SUM(L14:L23)</f>
        <v>0</v>
      </c>
      <c r="M24" s="75">
        <f>SUM(M14:M23)</f>
        <v>0</v>
      </c>
      <c r="N24" s="75">
        <f>SUM(N14:N23)</f>
        <v>0</v>
      </c>
      <c r="O24" s="75">
        <f>SUM(O14:O23)</f>
        <v>0</v>
      </c>
      <c r="P24" s="76">
        <f>SUM(P14:P23)</f>
        <v>0</v>
      </c>
    </row>
    <row r="25" spans="1:16">
      <c r="A25" s="20"/>
      <c r="B25" s="20"/>
      <c r="C25" s="20"/>
      <c r="D25" s="20"/>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14</v>
      </c>
      <c r="B27" s="20"/>
      <c r="C27" s="328">
        <f>'Kops n'!C35:H35</f>
        <v>0</v>
      </c>
      <c r="D27" s="328"/>
      <c r="E27" s="328"/>
      <c r="F27" s="328"/>
      <c r="G27" s="328"/>
      <c r="H27" s="328"/>
      <c r="I27" s="20"/>
      <c r="J27" s="20"/>
      <c r="K27" s="20"/>
      <c r="L27" s="20"/>
      <c r="M27" s="20"/>
      <c r="N27" s="20"/>
      <c r="O27" s="20"/>
      <c r="P27" s="20"/>
    </row>
    <row r="28" spans="1:16">
      <c r="A28" s="20"/>
      <c r="B28" s="20"/>
      <c r="C28" s="248" t="s">
        <v>15</v>
      </c>
      <c r="D28" s="248"/>
      <c r="E28" s="248"/>
      <c r="F28" s="248"/>
      <c r="G28" s="248"/>
      <c r="H28" s="248"/>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294" t="str">
        <f>'Kops n'!A38:D38</f>
        <v>Tāme sastādīta 202_. gada __. _______</v>
      </c>
      <c r="B30" s="295"/>
      <c r="C30" s="295"/>
      <c r="D30" s="295"/>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41</v>
      </c>
      <c r="B32" s="20"/>
      <c r="C32" s="328">
        <f>'Kops n'!C40:H40</f>
        <v>0</v>
      </c>
      <c r="D32" s="328"/>
      <c r="E32" s="328"/>
      <c r="F32" s="328"/>
      <c r="G32" s="328"/>
      <c r="H32" s="328"/>
      <c r="I32" s="20"/>
      <c r="J32" s="20"/>
      <c r="K32" s="20"/>
      <c r="L32" s="20"/>
      <c r="M32" s="20"/>
      <c r="N32" s="20"/>
      <c r="O32" s="20"/>
      <c r="P32" s="20"/>
    </row>
    <row r="33" spans="1:16">
      <c r="A33" s="20"/>
      <c r="B33" s="20"/>
      <c r="C33" s="248" t="s">
        <v>15</v>
      </c>
      <c r="D33" s="248"/>
      <c r="E33" s="248"/>
      <c r="F33" s="248"/>
      <c r="G33" s="248"/>
      <c r="H33" s="248"/>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03" t="s">
        <v>16</v>
      </c>
      <c r="B35" s="52"/>
      <c r="C35" s="115">
        <f>'Kops n'!C43</f>
        <v>0</v>
      </c>
      <c r="D35" s="5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sheetData>
  <mergeCells count="23">
    <mergeCell ref="C33:H33"/>
    <mergeCell ref="L12:P12"/>
    <mergeCell ref="A24:K24"/>
    <mergeCell ref="C27:H27"/>
    <mergeCell ref="C28:H28"/>
    <mergeCell ref="A30:D30"/>
    <mergeCell ref="C32:H32"/>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4:K24">
    <cfRule type="containsText" dxfId="49" priority="3" operator="containsText" text="Tiešās izmaksas kopā, t. sk. darba devēja sociālais nodoklis __.__% ">
      <formula>NOT(ISERROR(SEARCH("Tiešās izmaksas kopā, t. sk. darba devēja sociālais nodoklis __.__% ",A24)))</formula>
    </cfRule>
  </conditionalFormatting>
  <conditionalFormatting sqref="C2:I2 D5:L8 N9:O9 A14:P23 L24:P24 C27:H27 C32:H32 C35">
    <cfRule type="cellIs" dxfId="48" priority="2" operator="equal">
      <formula>0</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95418-072E-495A-9648-1212B5DF6C71}">
  <sheetPr>
    <tabColor rgb="FF7030A0"/>
  </sheetPr>
  <dimension ref="A1:P36"/>
  <sheetViews>
    <sheetView topLeftCell="A4" workbookViewId="0">
      <selection activeCell="T25" sqref="T25"/>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'9a+c+n'!D1</f>
        <v>9</v>
      </c>
      <c r="E1" s="26"/>
      <c r="F1" s="26"/>
      <c r="G1" s="26"/>
      <c r="H1" s="26"/>
      <c r="I1" s="26"/>
      <c r="J1" s="26"/>
      <c r="N1" s="30"/>
      <c r="O1" s="31"/>
      <c r="P1" s="32"/>
    </row>
    <row r="2" spans="1:16">
      <c r="A2" s="33"/>
      <c r="B2" s="33"/>
      <c r="C2" s="316" t="str">
        <f>'9a+c+n'!C2:I2</f>
        <v>Labiekārtošana</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P24</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izmaksas",IF('9a+c+n'!$Q14="C",'9a+c+n'!B14,0))</f>
        <v>0</v>
      </c>
      <c r="C14" s="27">
        <f>IF($C$4="citu pasākumu izmaksas",IF('9a+c+n'!$Q14="C",'9a+c+n'!C14,0))</f>
        <v>0</v>
      </c>
      <c r="D14" s="27">
        <f>IF($C$4="citu pasākumu izmaksas",IF('9a+c+n'!$Q14="C",'9a+c+n'!D14,0))</f>
        <v>0</v>
      </c>
      <c r="E14" s="57"/>
      <c r="F14" s="79"/>
      <c r="G14" s="27">
        <f>IF($C$4="citu pasākumu izmaksas",IF('9a+c+n'!$Q14="C",'9a+c+n'!G14,0))</f>
        <v>0</v>
      </c>
      <c r="H14" s="27">
        <f>IF($C$4="citu pasākumu izmaksas",IF('9a+c+n'!$Q14="C",'9a+c+n'!H14,0))</f>
        <v>0</v>
      </c>
      <c r="I14" s="27"/>
      <c r="J14" s="27"/>
      <c r="K14" s="57">
        <f>IF($C$4="citu pasākumu izmaksas",IF('9a+c+n'!$Q14="C",'9a+c+n'!K14,0))</f>
        <v>0</v>
      </c>
      <c r="L14" s="108">
        <f>IF($C$4="citu pasākumu izmaksas",IF('9a+c+n'!$Q14="C",'9a+c+n'!L14,0))</f>
        <v>0</v>
      </c>
      <c r="M14" s="27">
        <f>IF($C$4="citu pasākumu izmaksas",IF('9a+c+n'!$Q14="C",'9a+c+n'!M14,0))</f>
        <v>0</v>
      </c>
      <c r="N14" s="27">
        <f>IF($C$4="citu pasākumu izmaksas",IF('9a+c+n'!$Q14="C",'9a+c+n'!N14,0))</f>
        <v>0</v>
      </c>
      <c r="O14" s="27">
        <f>IF($C$4="citu pasākumu izmaksas",IF('9a+c+n'!$Q14="C",'9a+c+n'!O14,0))</f>
        <v>0</v>
      </c>
      <c r="P14" s="57">
        <f>IF($C$4="citu pasākumu izmaksas",IF('9a+c+n'!$Q14="C",'9a+c+n'!P14,0))</f>
        <v>0</v>
      </c>
    </row>
    <row r="15" spans="1:16">
      <c r="A15" s="64">
        <f>IF(P15=0,0,IF(COUNTBLANK(P15)=1,0,COUNTA($P$14:P15)))</f>
        <v>0</v>
      </c>
      <c r="B15" s="28">
        <f>IF($C$4="citu pasākumu izmaksas",IF('9a+c+n'!$Q15="C",'9a+c+n'!B15,0))</f>
        <v>0</v>
      </c>
      <c r="C15" s="28">
        <f>IF($C$4="citu pasākumu izmaksas",IF('9a+c+n'!$Q15="C",'9a+c+n'!C15,0))</f>
        <v>0</v>
      </c>
      <c r="D15" s="28">
        <f>IF($C$4="citu pasākumu izmaksas",IF('9a+c+n'!$Q15="C",'9a+c+n'!D15,0))</f>
        <v>0</v>
      </c>
      <c r="E15" s="59"/>
      <c r="F15" s="81"/>
      <c r="G15" s="28"/>
      <c r="H15" s="28">
        <f>IF($C$4="citu pasākumu izmaksas",IF('9a+c+n'!$Q15="C",'9a+c+n'!H15,0))</f>
        <v>0</v>
      </c>
      <c r="I15" s="28"/>
      <c r="J15" s="28"/>
      <c r="K15" s="59">
        <f>IF($C$4="citu pasākumu izmaksas",IF('9a+c+n'!$Q15="C",'9a+c+n'!K15,0))</f>
        <v>0</v>
      </c>
      <c r="L15" s="109">
        <f>IF($C$4="citu pasākumu izmaksas",IF('9a+c+n'!$Q15="C",'9a+c+n'!L15,0))</f>
        <v>0</v>
      </c>
      <c r="M15" s="28">
        <f>IF($C$4="citu pasākumu izmaksas",IF('9a+c+n'!$Q15="C",'9a+c+n'!M15,0))</f>
        <v>0</v>
      </c>
      <c r="N15" s="28">
        <f>IF($C$4="citu pasākumu izmaksas",IF('9a+c+n'!$Q15="C",'9a+c+n'!N15,0))</f>
        <v>0</v>
      </c>
      <c r="O15" s="28">
        <f>IF($C$4="citu pasākumu izmaksas",IF('9a+c+n'!$Q15="C",'9a+c+n'!O15,0))</f>
        <v>0</v>
      </c>
      <c r="P15" s="59">
        <f>IF($C$4="citu pasākumu izmaksas",IF('9a+c+n'!$Q15="C",'9a+c+n'!P15,0))</f>
        <v>0</v>
      </c>
    </row>
    <row r="16" spans="1:16">
      <c r="A16" s="64">
        <f>IF(P16=0,0,IF(COUNTBLANK(P16)=1,0,COUNTA($P$14:P16)))</f>
        <v>0</v>
      </c>
      <c r="B16" s="28">
        <f>IF($C$4="citu pasākumu izmaksas",IF('9a+c+n'!$Q16="C",'9a+c+n'!B16,0))</f>
        <v>0</v>
      </c>
      <c r="C16" s="28">
        <f>IF($C$4="citu pasākumu izmaksas",IF('9a+c+n'!$Q16="C",'9a+c+n'!C16,0))</f>
        <v>0</v>
      </c>
      <c r="D16" s="28">
        <f>IF($C$4="citu pasākumu izmaksas",IF('9a+c+n'!$Q16="C",'9a+c+n'!D16,0))</f>
        <v>0</v>
      </c>
      <c r="E16" s="59"/>
      <c r="F16" s="81"/>
      <c r="G16" s="28"/>
      <c r="H16" s="28">
        <f>IF($C$4="citu pasākumu izmaksas",IF('9a+c+n'!$Q16="C",'9a+c+n'!H16,0))</f>
        <v>0</v>
      </c>
      <c r="I16" s="28"/>
      <c r="J16" s="28"/>
      <c r="K16" s="59">
        <f>IF($C$4="citu pasākumu izmaksas",IF('9a+c+n'!$Q16="C",'9a+c+n'!K16,0))</f>
        <v>0</v>
      </c>
      <c r="L16" s="109">
        <f>IF($C$4="citu pasākumu izmaksas",IF('9a+c+n'!$Q16="C",'9a+c+n'!L16,0))</f>
        <v>0</v>
      </c>
      <c r="M16" s="28">
        <f>IF($C$4="citu pasākumu izmaksas",IF('9a+c+n'!$Q16="C",'9a+c+n'!M16,0))</f>
        <v>0</v>
      </c>
      <c r="N16" s="28">
        <f>IF($C$4="citu pasākumu izmaksas",IF('9a+c+n'!$Q16="C",'9a+c+n'!N16,0))</f>
        <v>0</v>
      </c>
      <c r="O16" s="28">
        <f>IF($C$4="citu pasākumu izmaksas",IF('9a+c+n'!$Q16="C",'9a+c+n'!O16,0))</f>
        <v>0</v>
      </c>
      <c r="P16" s="59">
        <f>IF($C$4="citu pasākumu izmaksas",IF('9a+c+n'!$Q16="C",'9a+c+n'!P16,0))</f>
        <v>0</v>
      </c>
    </row>
    <row r="17" spans="1:16">
      <c r="A17" s="64">
        <f>IF(P17=0,0,IF(COUNTBLANK(P17)=1,0,COUNTA($P$14:P17)))</f>
        <v>0</v>
      </c>
      <c r="B17" s="28">
        <f>IF($C$4="citu pasākumu izmaksas",IF('9a+c+n'!$Q17="C",'9a+c+n'!B17,0))</f>
        <v>0</v>
      </c>
      <c r="C17" s="28">
        <f>IF($C$4="citu pasākumu izmaksas",IF('9a+c+n'!$Q17="C",'9a+c+n'!C17,0))</f>
        <v>0</v>
      </c>
      <c r="D17" s="28">
        <f>IF($C$4="citu pasākumu izmaksas",IF('9a+c+n'!$Q17="C",'9a+c+n'!D17,0))</f>
        <v>0</v>
      </c>
      <c r="E17" s="59"/>
      <c r="F17" s="81"/>
      <c r="G17" s="28"/>
      <c r="H17" s="28">
        <f>IF($C$4="citu pasākumu izmaksas",IF('9a+c+n'!$Q17="C",'9a+c+n'!H17,0))</f>
        <v>0</v>
      </c>
      <c r="I17" s="28"/>
      <c r="J17" s="28"/>
      <c r="K17" s="59">
        <f>IF($C$4="citu pasākumu izmaksas",IF('9a+c+n'!$Q17="C",'9a+c+n'!K17,0))</f>
        <v>0</v>
      </c>
      <c r="L17" s="109">
        <f>IF($C$4="citu pasākumu izmaksas",IF('9a+c+n'!$Q17="C",'9a+c+n'!L17,0))</f>
        <v>0</v>
      </c>
      <c r="M17" s="28">
        <f>IF($C$4="citu pasākumu izmaksas",IF('9a+c+n'!$Q17="C",'9a+c+n'!M17,0))</f>
        <v>0</v>
      </c>
      <c r="N17" s="28">
        <f>IF($C$4="citu pasākumu izmaksas",IF('9a+c+n'!$Q17="C",'9a+c+n'!N17,0))</f>
        <v>0</v>
      </c>
      <c r="O17" s="28">
        <f>IF($C$4="citu pasākumu izmaksas",IF('9a+c+n'!$Q17="C",'9a+c+n'!O17,0))</f>
        <v>0</v>
      </c>
      <c r="P17" s="59">
        <f>IF($C$4="citu pasākumu izmaksas",IF('9a+c+n'!$Q17="C",'9a+c+n'!P17,0))</f>
        <v>0</v>
      </c>
    </row>
    <row r="18" spans="1:16">
      <c r="A18" s="64">
        <f>IF(P18=0,0,IF(COUNTBLANK(P18)=1,0,COUNTA($P$14:P18)))</f>
        <v>0</v>
      </c>
      <c r="B18" s="28">
        <f>IF($C$4="citu pasākumu izmaksas",IF('9a+c+n'!$Q18="C",'9a+c+n'!B18,0))</f>
        <v>0</v>
      </c>
      <c r="C18" s="28">
        <f>IF($C$4="citu pasākumu izmaksas",IF('9a+c+n'!$Q18="C",'9a+c+n'!C18,0))</f>
        <v>0</v>
      </c>
      <c r="D18" s="28">
        <f>IF($C$4="citu pasākumu izmaksas",IF('9a+c+n'!$Q18="C",'9a+c+n'!D18,0))</f>
        <v>0</v>
      </c>
      <c r="E18" s="59"/>
      <c r="F18" s="81"/>
      <c r="G18" s="28"/>
      <c r="H18" s="28">
        <f>IF($C$4="citu pasākumu izmaksas",IF('9a+c+n'!$Q18="C",'9a+c+n'!H18,0))</f>
        <v>0</v>
      </c>
      <c r="I18" s="28"/>
      <c r="J18" s="28"/>
      <c r="K18" s="59">
        <f>IF($C$4="citu pasākumu izmaksas",IF('9a+c+n'!$Q18="C",'9a+c+n'!K18,0))</f>
        <v>0</v>
      </c>
      <c r="L18" s="109">
        <f>IF($C$4="citu pasākumu izmaksas",IF('9a+c+n'!$Q18="C",'9a+c+n'!L18,0))</f>
        <v>0</v>
      </c>
      <c r="M18" s="28">
        <f>IF($C$4="citu pasākumu izmaksas",IF('9a+c+n'!$Q18="C",'9a+c+n'!M18,0))</f>
        <v>0</v>
      </c>
      <c r="N18" s="28">
        <f>IF($C$4="citu pasākumu izmaksas",IF('9a+c+n'!$Q18="C",'9a+c+n'!N18,0))</f>
        <v>0</v>
      </c>
      <c r="O18" s="28">
        <f>IF($C$4="citu pasākumu izmaksas",IF('9a+c+n'!$Q18="C",'9a+c+n'!O18,0))</f>
        <v>0</v>
      </c>
      <c r="P18" s="59">
        <f>IF($C$4="citu pasākumu izmaksas",IF('9a+c+n'!$Q18="C",'9a+c+n'!P18,0))</f>
        <v>0</v>
      </c>
    </row>
    <row r="19" spans="1:16">
      <c r="A19" s="64">
        <f>IF(P19=0,0,IF(COUNTBLANK(P19)=1,0,COUNTA($P$14:P19)))</f>
        <v>0</v>
      </c>
      <c r="B19" s="28">
        <f>IF($C$4="citu pasākumu izmaksas",IF('9a+c+n'!$Q19="C",'9a+c+n'!B19,0))</f>
        <v>0</v>
      </c>
      <c r="C19" s="28">
        <f>IF($C$4="citu pasākumu izmaksas",IF('9a+c+n'!$Q19="C",'9a+c+n'!C19,0))</f>
        <v>0</v>
      </c>
      <c r="D19" s="28">
        <f>IF($C$4="citu pasākumu izmaksas",IF('9a+c+n'!$Q19="C",'9a+c+n'!D19,0))</f>
        <v>0</v>
      </c>
      <c r="E19" s="59"/>
      <c r="F19" s="81"/>
      <c r="G19" s="28"/>
      <c r="H19" s="28">
        <f>IF($C$4="citu pasākumu izmaksas",IF('9a+c+n'!$Q19="C",'9a+c+n'!H19,0))</f>
        <v>0</v>
      </c>
      <c r="I19" s="28"/>
      <c r="J19" s="28"/>
      <c r="K19" s="59">
        <f>IF($C$4="citu pasākumu izmaksas",IF('9a+c+n'!$Q19="C",'9a+c+n'!K19,0))</f>
        <v>0</v>
      </c>
      <c r="L19" s="109">
        <f>IF($C$4="citu pasākumu izmaksas",IF('9a+c+n'!$Q19="C",'9a+c+n'!L19,0))</f>
        <v>0</v>
      </c>
      <c r="M19" s="28">
        <f>IF($C$4="citu pasākumu izmaksas",IF('9a+c+n'!$Q19="C",'9a+c+n'!M19,0))</f>
        <v>0</v>
      </c>
      <c r="N19" s="28">
        <f>IF($C$4="citu pasākumu izmaksas",IF('9a+c+n'!$Q19="C",'9a+c+n'!N19,0))</f>
        <v>0</v>
      </c>
      <c r="O19" s="28">
        <f>IF($C$4="citu pasākumu izmaksas",IF('9a+c+n'!$Q19="C",'9a+c+n'!O19,0))</f>
        <v>0</v>
      </c>
      <c r="P19" s="59">
        <f>IF($C$4="citu pasākumu izmaksas",IF('9a+c+n'!$Q19="C",'9a+c+n'!P19,0))</f>
        <v>0</v>
      </c>
    </row>
    <row r="20" spans="1:16">
      <c r="A20" s="64">
        <f>IF(P20=0,0,IF(COUNTBLANK(P20)=1,0,COUNTA($P$14:P20)))</f>
        <v>0</v>
      </c>
      <c r="B20" s="28">
        <f>IF($C$4="citu pasākumu izmaksas",IF('9a+c+n'!$Q20="C",'9a+c+n'!B20,0))</f>
        <v>0</v>
      </c>
      <c r="C20" s="28">
        <f>IF($C$4="citu pasākumu izmaksas",IF('9a+c+n'!$Q20="C",'9a+c+n'!C20,0))</f>
        <v>0</v>
      </c>
      <c r="D20" s="28">
        <f>IF($C$4="citu pasākumu izmaksas",IF('9a+c+n'!$Q20="C",'9a+c+n'!D20,0))</f>
        <v>0</v>
      </c>
      <c r="E20" s="59"/>
      <c r="F20" s="81"/>
      <c r="G20" s="28"/>
      <c r="H20" s="28">
        <f>IF($C$4="citu pasākumu izmaksas",IF('9a+c+n'!$Q20="C",'9a+c+n'!H20,0))</f>
        <v>0</v>
      </c>
      <c r="I20" s="28"/>
      <c r="J20" s="28"/>
      <c r="K20" s="59">
        <f>IF($C$4="citu pasākumu izmaksas",IF('9a+c+n'!$Q20="C",'9a+c+n'!K20,0))</f>
        <v>0</v>
      </c>
      <c r="L20" s="109">
        <f>IF($C$4="citu pasākumu izmaksas",IF('9a+c+n'!$Q20="C",'9a+c+n'!L20,0))</f>
        <v>0</v>
      </c>
      <c r="M20" s="28">
        <f>IF($C$4="citu pasākumu izmaksas",IF('9a+c+n'!$Q20="C",'9a+c+n'!M20,0))</f>
        <v>0</v>
      </c>
      <c r="N20" s="28">
        <f>IF($C$4="citu pasākumu izmaksas",IF('9a+c+n'!$Q20="C",'9a+c+n'!N20,0))</f>
        <v>0</v>
      </c>
      <c r="O20" s="28">
        <f>IF($C$4="citu pasākumu izmaksas",IF('9a+c+n'!$Q20="C",'9a+c+n'!O20,0))</f>
        <v>0</v>
      </c>
      <c r="P20" s="59">
        <f>IF($C$4="citu pasākumu izmaksas",IF('9a+c+n'!$Q20="C",'9a+c+n'!P20,0))</f>
        <v>0</v>
      </c>
    </row>
    <row r="21" spans="1:16">
      <c r="A21" s="64">
        <f>IF(P21=0,0,IF(COUNTBLANK(P21)=1,0,COUNTA($P$14:P21)))</f>
        <v>0</v>
      </c>
      <c r="B21" s="28">
        <f>IF($C$4="citu pasākumu izmaksas",IF('9a+c+n'!$Q21="C",'9a+c+n'!B21,0))</f>
        <v>0</v>
      </c>
      <c r="C21" s="28">
        <f>IF($C$4="citu pasākumu izmaksas",IF('9a+c+n'!$Q21="C",'9a+c+n'!C21,0))</f>
        <v>0</v>
      </c>
      <c r="D21" s="28">
        <f>IF($C$4="citu pasākumu izmaksas",IF('9a+c+n'!$Q21="C",'9a+c+n'!D21,0))</f>
        <v>0</v>
      </c>
      <c r="E21" s="59"/>
      <c r="F21" s="81"/>
      <c r="G21" s="28"/>
      <c r="H21" s="28">
        <f>IF($C$4="citu pasākumu izmaksas",IF('9a+c+n'!$Q21="C",'9a+c+n'!H21,0))</f>
        <v>0</v>
      </c>
      <c r="I21" s="28"/>
      <c r="J21" s="28"/>
      <c r="K21" s="59">
        <f>IF($C$4="citu pasākumu izmaksas",IF('9a+c+n'!$Q21="C",'9a+c+n'!K21,0))</f>
        <v>0</v>
      </c>
      <c r="L21" s="109">
        <f>IF($C$4="citu pasākumu izmaksas",IF('9a+c+n'!$Q21="C",'9a+c+n'!L21,0))</f>
        <v>0</v>
      </c>
      <c r="M21" s="28">
        <f>IF($C$4="citu pasākumu izmaksas",IF('9a+c+n'!$Q21="C",'9a+c+n'!M21,0))</f>
        <v>0</v>
      </c>
      <c r="N21" s="28">
        <f>IF($C$4="citu pasākumu izmaksas",IF('9a+c+n'!$Q21="C",'9a+c+n'!N21,0))</f>
        <v>0</v>
      </c>
      <c r="O21" s="28">
        <f>IF($C$4="citu pasākumu izmaksas",IF('9a+c+n'!$Q21="C",'9a+c+n'!O21,0))</f>
        <v>0</v>
      </c>
      <c r="P21" s="59">
        <f>IF($C$4="citu pasākumu izmaksas",IF('9a+c+n'!$Q21="C",'9a+c+n'!P21,0))</f>
        <v>0</v>
      </c>
    </row>
    <row r="22" spans="1:16" ht="22.5">
      <c r="A22" s="64">
        <f>IF(P22=0,0,IF(COUNTBLANK(P22)=1,0,COUNTA($P$14:P22)))</f>
        <v>0</v>
      </c>
      <c r="B22" s="28" t="str">
        <f>IF($C$4="citu pasākumu izmaksas",IF('9a+c+n'!$Q22="C",'9a+c+n'!B22,0))</f>
        <v>31-00000</v>
      </c>
      <c r="C22" s="28" t="str">
        <f>IF($C$4="citu pasākumu izmaksas",IF('9a+c+n'!$Q22="C",'9a+c+n'!C22,0))</f>
        <v>Zāliena atjaunošana pēc darbu pabeigšanas, t.sk. melnzemes uzbēršana 150mm un zāliena sēšana</v>
      </c>
      <c r="D22" s="28" t="str">
        <f>IF($C$4="citu pasākumu izmaksas",IF('9a+c+n'!$Q22="C",'9a+c+n'!D22,0))</f>
        <v>obj</v>
      </c>
      <c r="E22" s="59"/>
      <c r="F22" s="81"/>
      <c r="G22" s="28"/>
      <c r="H22" s="28">
        <f>IF($C$4="citu pasākumu izmaksas",IF('9a+c+n'!$Q22="C",'9a+c+n'!H22,0))</f>
        <v>0</v>
      </c>
      <c r="I22" s="28"/>
      <c r="J22" s="28"/>
      <c r="K22" s="59">
        <f>IF($C$4="citu pasākumu izmaksas",IF('9a+c+n'!$Q22="C",'9a+c+n'!K22,0))</f>
        <v>0</v>
      </c>
      <c r="L22" s="109">
        <f>IF($C$4="citu pasākumu izmaksas",IF('9a+c+n'!$Q22="C",'9a+c+n'!L22,0))</f>
        <v>0</v>
      </c>
      <c r="M22" s="28">
        <f>IF($C$4="citu pasākumu izmaksas",IF('9a+c+n'!$Q22="C",'9a+c+n'!M22,0))</f>
        <v>0</v>
      </c>
      <c r="N22" s="28">
        <f>IF($C$4="citu pasākumu izmaksas",IF('9a+c+n'!$Q22="C",'9a+c+n'!N22,0))</f>
        <v>0</v>
      </c>
      <c r="O22" s="28">
        <f>IF($C$4="citu pasākumu izmaksas",IF('9a+c+n'!$Q22="C",'9a+c+n'!O22,0))</f>
        <v>0</v>
      </c>
      <c r="P22" s="59">
        <f>IF($C$4="citu pasākumu izmaksas",IF('9a+c+n'!$Q22="C",'9a+c+n'!P22,0))</f>
        <v>0</v>
      </c>
    </row>
    <row r="23" spans="1:16" ht="23.25" thickBot="1">
      <c r="A23" s="64">
        <f>IF(P23=0,0,IF(COUNTBLANK(P23)=1,0,COUNTA($P$14:P23)))</f>
        <v>0</v>
      </c>
      <c r="B23" s="28" t="str">
        <f>IF($C$4="citu pasākumu izmaksas",IF('9a+c+n'!$Q23="C",'9a+c+n'!B23,0))</f>
        <v>31-00000</v>
      </c>
      <c r="C23" s="28" t="str">
        <f>IF($C$4="citu pasākumu izmaksas",IF('9a+c+n'!$Q23="C",'9a+c+n'!C23,0))</f>
        <v>Dalīto aizsargcauruļu uzstādīšana esošiem elektrības un sakaru kabeļiem, atrokot pamatus, l=1500</v>
      </c>
      <c r="D23" s="28" t="str">
        <f>IF($C$4="citu pasākumu izmaksas",IF('9a+c+n'!$Q23="C",'9a+c+n'!D23,0))</f>
        <v>gab</v>
      </c>
      <c r="E23" s="59"/>
      <c r="F23" s="81"/>
      <c r="G23" s="28"/>
      <c r="H23" s="28">
        <f>IF($C$4="citu pasākumu izmaksas",IF('9a+c+n'!$Q23="C",'9a+c+n'!H23,0))</f>
        <v>0</v>
      </c>
      <c r="I23" s="28"/>
      <c r="J23" s="28"/>
      <c r="K23" s="59">
        <f>IF($C$4="citu pasākumu izmaksas",IF('9a+c+n'!$Q23="C",'9a+c+n'!K23,0))</f>
        <v>0</v>
      </c>
      <c r="L23" s="109">
        <f>IF($C$4="citu pasākumu izmaksas",IF('9a+c+n'!$Q23="C",'9a+c+n'!L23,0))</f>
        <v>0</v>
      </c>
      <c r="M23" s="28">
        <f>IF($C$4="citu pasākumu izmaksas",IF('9a+c+n'!$Q23="C",'9a+c+n'!M23,0))</f>
        <v>0</v>
      </c>
      <c r="N23" s="28">
        <f>IF($C$4="citu pasākumu izmaksas",IF('9a+c+n'!$Q23="C",'9a+c+n'!N23,0))</f>
        <v>0</v>
      </c>
      <c r="O23" s="28">
        <f>IF($C$4="citu pasākumu izmaksas",IF('9a+c+n'!$Q23="C",'9a+c+n'!O23,0))</f>
        <v>0</v>
      </c>
      <c r="P23" s="59">
        <f>IF($C$4="citu pasākumu izmaksas",IF('9a+c+n'!$Q23="C",'9a+c+n'!P23,0))</f>
        <v>0</v>
      </c>
    </row>
    <row r="24" spans="1:16" ht="12" customHeight="1" thickBot="1">
      <c r="A24" s="325" t="s">
        <v>63</v>
      </c>
      <c r="B24" s="326"/>
      <c r="C24" s="326"/>
      <c r="D24" s="326"/>
      <c r="E24" s="326"/>
      <c r="F24" s="326"/>
      <c r="G24" s="326"/>
      <c r="H24" s="326"/>
      <c r="I24" s="326"/>
      <c r="J24" s="326"/>
      <c r="K24" s="327"/>
      <c r="L24" s="110">
        <f>SUM(L14:L23)</f>
        <v>0</v>
      </c>
      <c r="M24" s="111">
        <f>SUM(M14:M23)</f>
        <v>0</v>
      </c>
      <c r="N24" s="111">
        <f>SUM(N14:N23)</f>
        <v>0</v>
      </c>
      <c r="O24" s="111">
        <f>SUM(O14:O23)</f>
        <v>0</v>
      </c>
      <c r="P24" s="112">
        <f>SUM(P14:P23)</f>
        <v>0</v>
      </c>
    </row>
    <row r="25" spans="1:16">
      <c r="A25" s="20"/>
      <c r="B25" s="20"/>
      <c r="C25" s="20"/>
      <c r="D25" s="20"/>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14</v>
      </c>
      <c r="B27" s="20"/>
      <c r="C27" s="328">
        <f>'Kops c'!C35:H35</f>
        <v>0</v>
      </c>
      <c r="D27" s="328"/>
      <c r="E27" s="328"/>
      <c r="F27" s="328"/>
      <c r="G27" s="328"/>
      <c r="H27" s="328"/>
      <c r="I27" s="20"/>
      <c r="J27" s="20"/>
      <c r="K27" s="20"/>
      <c r="L27" s="20"/>
      <c r="M27" s="20"/>
      <c r="N27" s="20"/>
      <c r="O27" s="20"/>
      <c r="P27" s="20"/>
    </row>
    <row r="28" spans="1:16">
      <c r="A28" s="20"/>
      <c r="B28" s="20"/>
      <c r="C28" s="248" t="s">
        <v>15</v>
      </c>
      <c r="D28" s="248"/>
      <c r="E28" s="248"/>
      <c r="F28" s="248"/>
      <c r="G28" s="248"/>
      <c r="H28" s="248"/>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294" t="str">
        <f>'Kops n'!A38:D38</f>
        <v>Tāme sastādīta 202_. gada __. _______</v>
      </c>
      <c r="B30" s="295"/>
      <c r="C30" s="295"/>
      <c r="D30" s="295"/>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41</v>
      </c>
      <c r="B32" s="20"/>
      <c r="C32" s="328">
        <f>'Kops c'!C40:H40</f>
        <v>0</v>
      </c>
      <c r="D32" s="328"/>
      <c r="E32" s="328"/>
      <c r="F32" s="328"/>
      <c r="G32" s="328"/>
      <c r="H32" s="328"/>
      <c r="I32" s="20"/>
      <c r="J32" s="20"/>
      <c r="K32" s="20"/>
      <c r="L32" s="20"/>
      <c r="M32" s="20"/>
      <c r="N32" s="20"/>
      <c r="O32" s="20"/>
      <c r="P32" s="20"/>
    </row>
    <row r="33" spans="1:16">
      <c r="A33" s="20"/>
      <c r="B33" s="20"/>
      <c r="C33" s="248" t="s">
        <v>15</v>
      </c>
      <c r="D33" s="248"/>
      <c r="E33" s="248"/>
      <c r="F33" s="248"/>
      <c r="G33" s="248"/>
      <c r="H33" s="248"/>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03" t="s">
        <v>16</v>
      </c>
      <c r="B35" s="52"/>
      <c r="C35" s="115">
        <f>'Kops c'!C43</f>
        <v>0</v>
      </c>
      <c r="D35" s="5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sheetData>
  <mergeCells count="23">
    <mergeCell ref="C33:H33"/>
    <mergeCell ref="L12:P12"/>
    <mergeCell ref="A24:K24"/>
    <mergeCell ref="C27:H27"/>
    <mergeCell ref="C28:H28"/>
    <mergeCell ref="A30:D30"/>
    <mergeCell ref="C32:H32"/>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4:K24">
    <cfRule type="containsText" dxfId="47"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46" priority="1" operator="equal">
      <formula>0</formula>
    </cfRule>
  </conditionalFormatting>
  <conditionalFormatting sqref="C2:I2 D5:L8 N9:O9 L24:P24 C27:H27 C32:H32 C35">
    <cfRule type="cellIs" dxfId="45" priority="2" operator="equal">
      <formula>0</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D0AA-0DEF-4D17-B221-F4EBF783DACF}">
  <sheetPr codeName="Sheet33">
    <tabColor rgb="FF7030A0"/>
  </sheetPr>
  <dimension ref="A1:P35"/>
  <sheetViews>
    <sheetView workbookViewId="0">
      <selection activeCell="I31" sqref="I31"/>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'9a+c+n'!D1</f>
        <v>9</v>
      </c>
      <c r="E1" s="26"/>
      <c r="F1" s="26"/>
      <c r="G1" s="26"/>
      <c r="H1" s="26"/>
      <c r="I1" s="26"/>
      <c r="J1" s="26"/>
      <c r="N1" s="30"/>
      <c r="O1" s="31"/>
      <c r="P1" s="32"/>
    </row>
    <row r="2" spans="1:16">
      <c r="A2" s="33"/>
      <c r="B2" s="33"/>
      <c r="C2" s="316" t="str">
        <f>'9a+c+n'!C2:I2</f>
        <v>Labiekārtošana</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200</v>
      </c>
      <c r="B9" s="319"/>
      <c r="C9" s="319"/>
      <c r="D9" s="319"/>
      <c r="E9" s="319"/>
      <c r="F9" s="319"/>
      <c r="G9" s="35"/>
      <c r="H9" s="35"/>
      <c r="I9" s="35"/>
      <c r="J9" s="320" t="s">
        <v>46</v>
      </c>
      <c r="K9" s="320"/>
      <c r="L9" s="320"/>
      <c r="M9" s="320"/>
      <c r="N9" s="321">
        <f>P23</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izmaksas",IF('9a+c+n'!$Q14="N",'9a+c+n'!B14,0))</f>
        <v>0</v>
      </c>
      <c r="C14" s="27">
        <f>IF($C$4="Neattiecināmās izmaksas",IF('9a+c+n'!$Q14="N",'9a+c+n'!C14,0))</f>
        <v>0</v>
      </c>
      <c r="D14" s="27">
        <f>IF($C$4="Neattiecināmās izmaksas",IF('9a+c+n'!$Q14="N",'9a+c+n'!D14,0))</f>
        <v>0</v>
      </c>
      <c r="E14" s="57"/>
      <c r="F14" s="79"/>
      <c r="G14" s="27">
        <f>IF($C$4="Neattiecināmās izmaksas",IF('9a+c+n'!$Q14="N",'9a+c+n'!G14,0))</f>
        <v>0</v>
      </c>
      <c r="H14" s="27">
        <f>IF($C$4="Neattiecināmās izmaksas",IF('9a+c+n'!$Q14="N",'9a+c+n'!H14,0))</f>
        <v>0</v>
      </c>
      <c r="I14" s="27"/>
      <c r="J14" s="27"/>
      <c r="K14" s="57">
        <f>IF($C$4="Neattiecināmās izmaksas",IF('9a+c+n'!$Q14="N",'9a+c+n'!K14,0))</f>
        <v>0</v>
      </c>
      <c r="L14" s="108">
        <f>IF($C$4="Neattiecināmās izmaksas",IF('9a+c+n'!$Q14="N",'9a+c+n'!L14,0))</f>
        <v>0</v>
      </c>
      <c r="M14" s="27">
        <f>IF($C$4="Neattiecināmās izmaksas",IF('9a+c+n'!$Q14="N",'9a+c+n'!M14,0))</f>
        <v>0</v>
      </c>
      <c r="N14" s="27">
        <f>IF($C$4="Neattiecināmās izmaksas",IF('9a+c+n'!$Q14="N",'9a+c+n'!N14,0))</f>
        <v>0</v>
      </c>
      <c r="O14" s="27">
        <f>IF($C$4="Neattiecināmās izmaksas",IF('9a+c+n'!$Q14="N",'9a+c+n'!O14,0))</f>
        <v>0</v>
      </c>
      <c r="P14" s="57">
        <f>IF($C$4="Neattiecināmās izmaksas",IF('9a+c+n'!$Q14="N",'9a+c+n'!P14,0))</f>
        <v>0</v>
      </c>
    </row>
    <row r="15" spans="1:16">
      <c r="A15" s="64">
        <f>IF(P15=0,0,IF(COUNTBLANK(P15)=1,0,COUNTA($P$14:P15)))</f>
        <v>0</v>
      </c>
      <c r="B15" s="28">
        <f>IF($C$4="Neattiecināmās izmaksas",IF('9a+c+n'!$Q15="N",'9a+c+n'!B15,0))</f>
        <v>0</v>
      </c>
      <c r="C15" s="28">
        <f>IF($C$4="Neattiecināmās izmaksas",IF('9a+c+n'!$Q15="N",'9a+c+n'!C15,0))</f>
        <v>0</v>
      </c>
      <c r="D15" s="28">
        <f>IF($C$4="Neattiecināmās izmaksas",IF('9a+c+n'!$Q15="N",'9a+c+n'!D15,0))</f>
        <v>0</v>
      </c>
      <c r="E15" s="59"/>
      <c r="F15" s="81"/>
      <c r="G15" s="28"/>
      <c r="H15" s="28">
        <f>IF($C$4="Neattiecināmās izmaksas",IF('9a+c+n'!$Q15="N",'9a+c+n'!H15,0))</f>
        <v>0</v>
      </c>
      <c r="I15" s="28"/>
      <c r="J15" s="28"/>
      <c r="K15" s="59">
        <f>IF($C$4="Neattiecināmās izmaksas",IF('9a+c+n'!$Q15="N",'9a+c+n'!K15,0))</f>
        <v>0</v>
      </c>
      <c r="L15" s="109">
        <f>IF($C$4="Neattiecināmās izmaksas",IF('9a+c+n'!$Q15="N",'9a+c+n'!L15,0))</f>
        <v>0</v>
      </c>
      <c r="M15" s="28">
        <f>IF($C$4="Neattiecināmās izmaksas",IF('9a+c+n'!$Q15="N",'9a+c+n'!M15,0))</f>
        <v>0</v>
      </c>
      <c r="N15" s="28">
        <f>IF($C$4="Neattiecināmās izmaksas",IF('9a+c+n'!$Q15="N",'9a+c+n'!N15,0))</f>
        <v>0</v>
      </c>
      <c r="O15" s="28">
        <f>IF($C$4="Neattiecināmās izmaksas",IF('9a+c+n'!$Q15="N",'9a+c+n'!O15,0))</f>
        <v>0</v>
      </c>
      <c r="P15" s="59">
        <f>IF($C$4="Neattiecināmās izmaksas",IF('9a+c+n'!$Q15="N",'9a+c+n'!P15,0))</f>
        <v>0</v>
      </c>
    </row>
    <row r="16" spans="1:16">
      <c r="A16" s="64">
        <f>IF(P16=0,0,IF(COUNTBLANK(P16)=1,0,COUNTA($P$14:P16)))</f>
        <v>0</v>
      </c>
      <c r="B16" s="28">
        <f>IF($C$4="Neattiecināmās izmaksas",IF('9a+c+n'!$Q17="N",'9a+c+n'!B17,0))</f>
        <v>0</v>
      </c>
      <c r="C16" s="28">
        <f>IF($C$4="Neattiecināmās izmaksas",IF('9a+c+n'!$Q17="N",'9a+c+n'!C17,0))</f>
        <v>0</v>
      </c>
      <c r="D16" s="28">
        <f>IF($C$4="Neattiecināmās izmaksas",IF('9a+c+n'!$Q17="N",'9a+c+n'!D17,0))</f>
        <v>0</v>
      </c>
      <c r="E16" s="59"/>
      <c r="F16" s="81"/>
      <c r="G16" s="28"/>
      <c r="H16" s="28">
        <f>IF($C$4="Neattiecināmās izmaksas",IF('9a+c+n'!$Q17="N",'9a+c+n'!H17,0))</f>
        <v>0</v>
      </c>
      <c r="I16" s="28"/>
      <c r="J16" s="28"/>
      <c r="K16" s="59">
        <f>IF($C$4="Neattiecināmās izmaksas",IF('9a+c+n'!$Q17="N",'9a+c+n'!K17,0))</f>
        <v>0</v>
      </c>
      <c r="L16" s="109">
        <f>IF($C$4="Neattiecināmās izmaksas",IF('9a+c+n'!$Q17="N",'9a+c+n'!L17,0))</f>
        <v>0</v>
      </c>
      <c r="M16" s="28">
        <f>IF($C$4="Neattiecināmās izmaksas",IF('9a+c+n'!$Q17="N",'9a+c+n'!M17,0))</f>
        <v>0</v>
      </c>
      <c r="N16" s="28">
        <f>IF($C$4="Neattiecināmās izmaksas",IF('9a+c+n'!$Q17="N",'9a+c+n'!N17,0))</f>
        <v>0</v>
      </c>
      <c r="O16" s="28">
        <f>IF($C$4="Neattiecināmās izmaksas",IF('9a+c+n'!$Q17="N",'9a+c+n'!O17,0))</f>
        <v>0</v>
      </c>
      <c r="P16" s="59">
        <f>IF($C$4="Neattiecināmās izmaksas",IF('9a+c+n'!$Q17="N",'9a+c+n'!P17,0))</f>
        <v>0</v>
      </c>
    </row>
    <row r="17" spans="1:16">
      <c r="A17" s="64">
        <f>IF(P17=0,0,IF(COUNTBLANK(P17)=1,0,COUNTA($P$14:P17)))</f>
        <v>0</v>
      </c>
      <c r="B17" s="28">
        <f>IF($C$4="Neattiecināmās izmaksas",IF('9a+c+n'!$Q18="N",'9a+c+n'!B18,0))</f>
        <v>0</v>
      </c>
      <c r="C17" s="28">
        <f>IF($C$4="Neattiecināmās izmaksas",IF('9a+c+n'!$Q18="N",'9a+c+n'!C18,0))</f>
        <v>0</v>
      </c>
      <c r="D17" s="28">
        <f>IF($C$4="Neattiecināmās izmaksas",IF('9a+c+n'!$Q18="N",'9a+c+n'!D18,0))</f>
        <v>0</v>
      </c>
      <c r="E17" s="59"/>
      <c r="F17" s="81"/>
      <c r="G17" s="28"/>
      <c r="H17" s="28">
        <f>IF($C$4="Neattiecināmās izmaksas",IF('9a+c+n'!$Q18="N",'9a+c+n'!H18,0))</f>
        <v>0</v>
      </c>
      <c r="I17" s="28"/>
      <c r="J17" s="28"/>
      <c r="K17" s="59">
        <f>IF($C$4="Neattiecināmās izmaksas",IF('9a+c+n'!$Q18="N",'9a+c+n'!K18,0))</f>
        <v>0</v>
      </c>
      <c r="L17" s="109">
        <f>IF($C$4="Neattiecināmās izmaksas",IF('9a+c+n'!$Q18="N",'9a+c+n'!L18,0))</f>
        <v>0</v>
      </c>
      <c r="M17" s="28">
        <f>IF($C$4="Neattiecināmās izmaksas",IF('9a+c+n'!$Q18="N",'9a+c+n'!M18,0))</f>
        <v>0</v>
      </c>
      <c r="N17" s="28">
        <f>IF($C$4="Neattiecināmās izmaksas",IF('9a+c+n'!$Q18="N",'9a+c+n'!N18,0))</f>
        <v>0</v>
      </c>
      <c r="O17" s="28">
        <f>IF($C$4="Neattiecināmās izmaksas",IF('9a+c+n'!$Q18="N",'9a+c+n'!O18,0))</f>
        <v>0</v>
      </c>
      <c r="P17" s="59">
        <f>IF($C$4="Neattiecināmās izmaksas",IF('9a+c+n'!$Q18="N",'9a+c+n'!P18,0))</f>
        <v>0</v>
      </c>
    </row>
    <row r="18" spans="1:16">
      <c r="A18" s="64">
        <f>IF(P18=0,0,IF(COUNTBLANK(P18)=1,0,COUNTA($P$14:P18)))</f>
        <v>0</v>
      </c>
      <c r="B18" s="28">
        <f>IF($C$4="Neattiecināmās izmaksas",IF('9a+c+n'!$Q19="N",'9a+c+n'!B19,0))</f>
        <v>0</v>
      </c>
      <c r="C18" s="28">
        <f>IF($C$4="Neattiecināmās izmaksas",IF('9a+c+n'!$Q19="N",'9a+c+n'!C19,0))</f>
        <v>0</v>
      </c>
      <c r="D18" s="28">
        <f>IF($C$4="Neattiecināmās izmaksas",IF('9a+c+n'!$Q19="N",'9a+c+n'!D19,0))</f>
        <v>0</v>
      </c>
      <c r="E18" s="59"/>
      <c r="F18" s="81"/>
      <c r="G18" s="28"/>
      <c r="H18" s="28">
        <f>IF($C$4="Neattiecināmās izmaksas",IF('9a+c+n'!$Q19="N",'9a+c+n'!H19,0))</f>
        <v>0</v>
      </c>
      <c r="I18" s="28"/>
      <c r="J18" s="28"/>
      <c r="K18" s="59">
        <f>IF($C$4="Neattiecināmās izmaksas",IF('9a+c+n'!$Q19="N",'9a+c+n'!K19,0))</f>
        <v>0</v>
      </c>
      <c r="L18" s="109">
        <f>IF($C$4="Neattiecināmās izmaksas",IF('9a+c+n'!$Q19="N",'9a+c+n'!L19,0))</f>
        <v>0</v>
      </c>
      <c r="M18" s="28">
        <f>IF($C$4="Neattiecināmās izmaksas",IF('9a+c+n'!$Q19="N",'9a+c+n'!M19,0))</f>
        <v>0</v>
      </c>
      <c r="N18" s="28">
        <f>IF($C$4="Neattiecināmās izmaksas",IF('9a+c+n'!$Q19="N",'9a+c+n'!N19,0))</f>
        <v>0</v>
      </c>
      <c r="O18" s="28">
        <f>IF($C$4="Neattiecināmās izmaksas",IF('9a+c+n'!$Q19="N",'9a+c+n'!O19,0))</f>
        <v>0</v>
      </c>
      <c r="P18" s="59">
        <f>IF($C$4="Neattiecināmās izmaksas",IF('9a+c+n'!$Q19="N",'9a+c+n'!P19,0))</f>
        <v>0</v>
      </c>
    </row>
    <row r="19" spans="1:16">
      <c r="A19" s="64">
        <f>IF(P19=0,0,IF(COUNTBLANK(P19)=1,0,COUNTA($P$14:P19)))</f>
        <v>0</v>
      </c>
      <c r="B19" s="28">
        <f>IF($C$4="Neattiecināmās izmaksas",IF('9a+c+n'!$Q20="N",'9a+c+n'!B20,0))</f>
        <v>0</v>
      </c>
      <c r="C19" s="28">
        <f>IF($C$4="Neattiecināmās izmaksas",IF('9a+c+n'!$Q20="N",'9a+c+n'!C20,0))</f>
        <v>0</v>
      </c>
      <c r="D19" s="28">
        <f>IF($C$4="Neattiecināmās izmaksas",IF('9a+c+n'!$Q20="N",'9a+c+n'!D20,0))</f>
        <v>0</v>
      </c>
      <c r="E19" s="59"/>
      <c r="F19" s="81"/>
      <c r="G19" s="28"/>
      <c r="H19" s="28">
        <f>IF($C$4="Neattiecināmās izmaksas",IF('9a+c+n'!$Q20="N",'9a+c+n'!H20,0))</f>
        <v>0</v>
      </c>
      <c r="I19" s="28"/>
      <c r="J19" s="28"/>
      <c r="K19" s="59">
        <f>IF($C$4="Neattiecināmās izmaksas",IF('9a+c+n'!$Q20="N",'9a+c+n'!K20,0))</f>
        <v>0</v>
      </c>
      <c r="L19" s="109">
        <f>IF($C$4="Neattiecināmās izmaksas",IF('9a+c+n'!$Q20="N",'9a+c+n'!L20,0))</f>
        <v>0</v>
      </c>
      <c r="M19" s="28">
        <f>IF($C$4="Neattiecināmās izmaksas",IF('9a+c+n'!$Q20="N",'9a+c+n'!M20,0))</f>
        <v>0</v>
      </c>
      <c r="N19" s="28">
        <f>IF($C$4="Neattiecināmās izmaksas",IF('9a+c+n'!$Q20="N",'9a+c+n'!N20,0))</f>
        <v>0</v>
      </c>
      <c r="O19" s="28">
        <f>IF($C$4="Neattiecināmās izmaksas",IF('9a+c+n'!$Q20="N",'9a+c+n'!O20,0))</f>
        <v>0</v>
      </c>
      <c r="P19" s="59">
        <f>IF($C$4="Neattiecināmās izmaksas",IF('9a+c+n'!$Q20="N",'9a+c+n'!P20,0))</f>
        <v>0</v>
      </c>
    </row>
    <row r="20" spans="1:16">
      <c r="A20" s="64">
        <f>IF(P20=0,0,IF(COUNTBLANK(P20)=1,0,COUNTA($P$14:P20)))</f>
        <v>0</v>
      </c>
      <c r="B20" s="28">
        <f>IF($C$4="Neattiecināmās izmaksas",IF('9a+c+n'!$Q21="N",'9a+c+n'!B21,0))</f>
        <v>0</v>
      </c>
      <c r="C20" s="28">
        <f>IF($C$4="Neattiecināmās izmaksas",IF('9a+c+n'!$Q21="N",'9a+c+n'!C21,0))</f>
        <v>0</v>
      </c>
      <c r="D20" s="28">
        <f>IF($C$4="Neattiecināmās izmaksas",IF('9a+c+n'!$Q21="N",'9a+c+n'!D21,0))</f>
        <v>0</v>
      </c>
      <c r="E20" s="59"/>
      <c r="F20" s="81"/>
      <c r="G20" s="28"/>
      <c r="H20" s="28">
        <f>IF($C$4="Neattiecināmās izmaksas",IF('9a+c+n'!$Q21="N",'9a+c+n'!H21,0))</f>
        <v>0</v>
      </c>
      <c r="I20" s="28"/>
      <c r="J20" s="28"/>
      <c r="K20" s="59">
        <f>IF($C$4="Neattiecināmās izmaksas",IF('9a+c+n'!$Q21="N",'9a+c+n'!K21,0))</f>
        <v>0</v>
      </c>
      <c r="L20" s="109">
        <f>IF($C$4="Neattiecināmās izmaksas",IF('9a+c+n'!$Q21="N",'9a+c+n'!L21,0))</f>
        <v>0</v>
      </c>
      <c r="M20" s="28">
        <f>IF($C$4="Neattiecināmās izmaksas",IF('9a+c+n'!$Q21="N",'9a+c+n'!M21,0))</f>
        <v>0</v>
      </c>
      <c r="N20" s="28">
        <f>IF($C$4="Neattiecināmās izmaksas",IF('9a+c+n'!$Q21="N",'9a+c+n'!N21,0))</f>
        <v>0</v>
      </c>
      <c r="O20" s="28">
        <f>IF($C$4="Neattiecināmās izmaksas",IF('9a+c+n'!$Q21="N",'9a+c+n'!O21,0))</f>
        <v>0</v>
      </c>
      <c r="P20" s="59">
        <f>IF($C$4="Neattiecināmās izmaksas",IF('9a+c+n'!$Q21="N",'9a+c+n'!P21,0))</f>
        <v>0</v>
      </c>
    </row>
    <row r="21" spans="1:16">
      <c r="A21" s="64">
        <f>IF(P21=0,0,IF(COUNTBLANK(P21)=1,0,COUNTA($P$14:P21)))</f>
        <v>0</v>
      </c>
      <c r="B21" s="28">
        <f>IF($C$4="Neattiecināmās izmaksas",IF('9a+c+n'!$Q22="N",'9a+c+n'!B22,0))</f>
        <v>0</v>
      </c>
      <c r="C21" s="28">
        <f>IF($C$4="Neattiecināmās izmaksas",IF('9a+c+n'!$Q22="N",'9a+c+n'!C22,0))</f>
        <v>0</v>
      </c>
      <c r="D21" s="28">
        <f>IF($C$4="Neattiecināmās izmaksas",IF('9a+c+n'!$Q22="N",'9a+c+n'!D22,0))</f>
        <v>0</v>
      </c>
      <c r="E21" s="59"/>
      <c r="F21" s="81"/>
      <c r="G21" s="28"/>
      <c r="H21" s="28">
        <f>IF($C$4="Neattiecināmās izmaksas",IF('9a+c+n'!$Q22="N",'9a+c+n'!H22,0))</f>
        <v>0</v>
      </c>
      <c r="I21" s="28"/>
      <c r="J21" s="28"/>
      <c r="K21" s="59">
        <f>IF($C$4="Neattiecināmās izmaksas",IF('9a+c+n'!$Q22="N",'9a+c+n'!K22,0))</f>
        <v>0</v>
      </c>
      <c r="L21" s="109">
        <f>IF($C$4="Neattiecināmās izmaksas",IF('9a+c+n'!$Q22="N",'9a+c+n'!L22,0))</f>
        <v>0</v>
      </c>
      <c r="M21" s="28">
        <f>IF($C$4="Neattiecināmās izmaksas",IF('9a+c+n'!$Q22="N",'9a+c+n'!M22,0))</f>
        <v>0</v>
      </c>
      <c r="N21" s="28">
        <f>IF($C$4="Neattiecināmās izmaksas",IF('9a+c+n'!$Q22="N",'9a+c+n'!N22,0))</f>
        <v>0</v>
      </c>
      <c r="O21" s="28">
        <f>IF($C$4="Neattiecināmās izmaksas",IF('9a+c+n'!$Q22="N",'9a+c+n'!O22,0))</f>
        <v>0</v>
      </c>
      <c r="P21" s="59">
        <f>IF($C$4="Neattiecināmās izmaksas",IF('9a+c+n'!$Q22="N",'9a+c+n'!P22,0))</f>
        <v>0</v>
      </c>
    </row>
    <row r="22" spans="1:16" ht="12" thickBot="1">
      <c r="A22" s="64">
        <f>IF(P22=0,0,IF(COUNTBLANK(P22)=1,0,COUNTA($P$14:P22)))</f>
        <v>0</v>
      </c>
      <c r="B22" s="28">
        <f>IF($C$4="Neattiecināmās izmaksas",IF('9a+c+n'!$Q23="N",'9a+c+n'!B23,0))</f>
        <v>0</v>
      </c>
      <c r="C22" s="28">
        <f>IF($C$4="Neattiecināmās izmaksas",IF('9a+c+n'!$Q23="N",'9a+c+n'!C23,0))</f>
        <v>0</v>
      </c>
      <c r="D22" s="28">
        <f>IF($C$4="Neattiecināmās izmaksas",IF('9a+c+n'!$Q23="N",'9a+c+n'!D23,0))</f>
        <v>0</v>
      </c>
      <c r="E22" s="59"/>
      <c r="F22" s="81"/>
      <c r="G22" s="28"/>
      <c r="H22" s="28">
        <f>IF($C$4="Neattiecināmās izmaksas",IF('9a+c+n'!$Q23="N",'9a+c+n'!H23,0))</f>
        <v>0</v>
      </c>
      <c r="I22" s="28"/>
      <c r="J22" s="28"/>
      <c r="K22" s="59">
        <f>IF($C$4="Neattiecināmās izmaksas",IF('9a+c+n'!$Q23="N",'9a+c+n'!K23,0))</f>
        <v>0</v>
      </c>
      <c r="L22" s="109">
        <f>IF($C$4="Neattiecināmās izmaksas",IF('9a+c+n'!$Q23="N",'9a+c+n'!L23,0))</f>
        <v>0</v>
      </c>
      <c r="M22" s="28">
        <f>IF($C$4="Neattiecināmās izmaksas",IF('9a+c+n'!$Q23="N",'9a+c+n'!M23,0))</f>
        <v>0</v>
      </c>
      <c r="N22" s="28">
        <f>IF($C$4="Neattiecināmās izmaksas",IF('9a+c+n'!$Q23="N",'9a+c+n'!N23,0))</f>
        <v>0</v>
      </c>
      <c r="O22" s="28">
        <f>IF($C$4="Neattiecināmās izmaksas",IF('9a+c+n'!$Q23="N",'9a+c+n'!O23,0))</f>
        <v>0</v>
      </c>
      <c r="P22" s="59">
        <f>IF($C$4="Neattiecināmās izmaksas",IF('9a+c+n'!$Q23="N",'9a+c+n'!P23,0))</f>
        <v>0</v>
      </c>
    </row>
    <row r="23" spans="1:16" ht="12" customHeight="1" thickBot="1">
      <c r="A23" s="325" t="s">
        <v>63</v>
      </c>
      <c r="B23" s="326"/>
      <c r="C23" s="326"/>
      <c r="D23" s="326"/>
      <c r="E23" s="326"/>
      <c r="F23" s="326"/>
      <c r="G23" s="326"/>
      <c r="H23" s="326"/>
      <c r="I23" s="326"/>
      <c r="J23" s="326"/>
      <c r="K23" s="327"/>
      <c r="L23" s="110">
        <f>SUM(L14:L22)</f>
        <v>0</v>
      </c>
      <c r="M23" s="111">
        <f>SUM(M14:M22)</f>
        <v>0</v>
      </c>
      <c r="N23" s="111">
        <f>SUM(N14:N22)</f>
        <v>0</v>
      </c>
      <c r="O23" s="111">
        <f>SUM(O14:O22)</f>
        <v>0</v>
      </c>
      <c r="P23" s="112">
        <f>SUM(P14:P22)</f>
        <v>0</v>
      </c>
    </row>
    <row r="24" spans="1:16">
      <c r="A24" s="20"/>
      <c r="B24" s="20"/>
      <c r="C24" s="20"/>
      <c r="D24" s="20"/>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14</v>
      </c>
      <c r="B26" s="20"/>
      <c r="C26" s="328">
        <f>'Kops n'!C35:H35</f>
        <v>0</v>
      </c>
      <c r="D26" s="328"/>
      <c r="E26" s="328"/>
      <c r="F26" s="328"/>
      <c r="G26" s="328"/>
      <c r="H26" s="328"/>
      <c r="I26" s="20"/>
      <c r="J26" s="20"/>
      <c r="K26" s="20"/>
      <c r="L26" s="20"/>
      <c r="M26" s="20"/>
      <c r="N26" s="20"/>
      <c r="O26" s="20"/>
      <c r="P26" s="20"/>
    </row>
    <row r="27" spans="1:16">
      <c r="A27" s="20"/>
      <c r="B27" s="20"/>
      <c r="C27" s="248" t="s">
        <v>15</v>
      </c>
      <c r="D27" s="248"/>
      <c r="E27" s="248"/>
      <c r="F27" s="248"/>
      <c r="G27" s="248"/>
      <c r="H27" s="248"/>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294" t="str">
        <f>'Kops n'!A38:D38</f>
        <v>Tāme sastādīta 202_. gada __. _______</v>
      </c>
      <c r="B29" s="295"/>
      <c r="C29" s="295"/>
      <c r="D29" s="295"/>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 t="s">
        <v>41</v>
      </c>
      <c r="B31" s="20"/>
      <c r="C31" s="328">
        <f>'Kops n'!C40:H40</f>
        <v>0</v>
      </c>
      <c r="D31" s="328"/>
      <c r="E31" s="328"/>
      <c r="F31" s="328"/>
      <c r="G31" s="328"/>
      <c r="H31" s="328"/>
      <c r="I31" s="20"/>
      <c r="J31" s="20"/>
      <c r="K31" s="20"/>
      <c r="L31" s="20"/>
      <c r="M31" s="20"/>
      <c r="N31" s="20"/>
      <c r="O31" s="20"/>
      <c r="P31" s="20"/>
    </row>
    <row r="32" spans="1:16">
      <c r="A32" s="20"/>
      <c r="B32" s="20"/>
      <c r="C32" s="248" t="s">
        <v>15</v>
      </c>
      <c r="D32" s="248"/>
      <c r="E32" s="248"/>
      <c r="F32" s="248"/>
      <c r="G32" s="248"/>
      <c r="H32" s="248"/>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3" t="s">
        <v>16</v>
      </c>
      <c r="B34" s="52"/>
      <c r="C34" s="115">
        <f>'Kops n'!C43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L12:P12"/>
    <mergeCell ref="A23:K23"/>
    <mergeCell ref="C26:H26"/>
    <mergeCell ref="C27:H27"/>
    <mergeCell ref="A29:D29"/>
    <mergeCell ref="C31:H31"/>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3:K23">
    <cfRule type="containsText" dxfId="44" priority="3"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43" priority="1" operator="equal">
      <formula>0</formula>
    </cfRule>
  </conditionalFormatting>
  <conditionalFormatting sqref="C2:I2 D5:L8 N9:O9 L23:P23 C26:H26 C31:H31 C34">
    <cfRule type="cellIs" dxfId="42" priority="2" operator="equal">
      <formula>0</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74C8-B942-468C-9E35-4B652372A6EE}">
  <sheetPr codeName="Sheet34">
    <tabColor rgb="FFC00000"/>
  </sheetPr>
  <dimension ref="A1:Q79"/>
  <sheetViews>
    <sheetView zoomScale="85" zoomScaleNormal="85" workbookViewId="0">
      <selection activeCell="I14" sqref="I14:J6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3" width="7.7109375" style="1" customWidth="1"/>
    <col min="14" max="14" width="9.140625" style="1" bestFit="1" customWidth="1"/>
    <col min="15" max="15" width="7.7109375" style="1" customWidth="1"/>
    <col min="16" max="16" width="9" style="1" customWidth="1"/>
    <col min="17" max="16384" width="9.140625" style="1"/>
  </cols>
  <sheetData>
    <row r="1" spans="1:17">
      <c r="A1" s="26"/>
      <c r="B1" s="26"/>
      <c r="C1" s="31" t="s">
        <v>44</v>
      </c>
      <c r="D1" s="105">
        <v>10</v>
      </c>
      <c r="E1" s="26"/>
      <c r="F1" s="26"/>
      <c r="G1" s="26"/>
      <c r="H1" s="26"/>
      <c r="I1" s="26"/>
      <c r="J1" s="26"/>
      <c r="N1" s="30"/>
      <c r="O1" s="31"/>
      <c r="P1" s="32"/>
    </row>
    <row r="2" spans="1:17">
      <c r="A2" s="33"/>
      <c r="B2" s="33"/>
      <c r="C2" s="316" t="s">
        <v>208</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209</v>
      </c>
      <c r="B9" s="319"/>
      <c r="C9" s="319"/>
      <c r="D9" s="319"/>
      <c r="E9" s="319"/>
      <c r="F9" s="319"/>
      <c r="G9" s="35"/>
      <c r="H9" s="35"/>
      <c r="I9" s="35"/>
      <c r="J9" s="320" t="s">
        <v>46</v>
      </c>
      <c r="K9" s="320"/>
      <c r="L9" s="320"/>
      <c r="M9" s="320"/>
      <c r="N9" s="321">
        <f>P67</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154</v>
      </c>
      <c r="D14" s="27"/>
      <c r="E14" s="57"/>
      <c r="F14" s="166"/>
      <c r="G14" s="167"/>
      <c r="H14" s="167">
        <f>F14*G14</f>
        <v>0</v>
      </c>
      <c r="I14" s="167"/>
      <c r="J14" s="167"/>
      <c r="K14" s="168">
        <f>SUM(H14:J14)</f>
        <v>0</v>
      </c>
      <c r="L14" s="89">
        <f>E14*F14</f>
        <v>0</v>
      </c>
      <c r="M14" s="90">
        <f>H14*E14</f>
        <v>0</v>
      </c>
      <c r="N14" s="90">
        <f>I14*E14</f>
        <v>0</v>
      </c>
      <c r="O14" s="90">
        <f>J14*E14</f>
        <v>0</v>
      </c>
      <c r="P14" s="106">
        <f>SUM(M14:O14)</f>
        <v>0</v>
      </c>
      <c r="Q14" s="70"/>
    </row>
    <row r="15" spans="1:17" ht="38.25">
      <c r="A15" s="40">
        <v>1</v>
      </c>
      <c r="B15" s="28" t="s">
        <v>169</v>
      </c>
      <c r="C15" s="151" t="s">
        <v>346</v>
      </c>
      <c r="D15" s="150" t="s">
        <v>82</v>
      </c>
      <c r="E15" s="207">
        <v>8</v>
      </c>
      <c r="F15" s="165"/>
      <c r="G15" s="140"/>
      <c r="H15" s="49">
        <f>F15*G15</f>
        <v>0</v>
      </c>
      <c r="I15" s="140"/>
      <c r="J15" s="140"/>
      <c r="K15" s="50">
        <f t="shared" ref="K15:K66" si="0">SUM(H15:J15)</f>
        <v>0</v>
      </c>
      <c r="L15" s="149">
        <f t="shared" ref="L15:L16" si="1">E15*F15</f>
        <v>0</v>
      </c>
      <c r="M15" s="49">
        <f t="shared" ref="M15:M16" si="2">H15*E15</f>
        <v>0</v>
      </c>
      <c r="N15" s="49">
        <f t="shared" ref="N15:N16" si="3">I15*E15</f>
        <v>0</v>
      </c>
      <c r="O15" s="49">
        <f t="shared" ref="O15:O16" si="4">J15*E15</f>
        <v>0</v>
      </c>
      <c r="P15" s="107">
        <f t="shared" ref="P15:P16" si="5">SUM(M15:O15)</f>
        <v>0</v>
      </c>
      <c r="Q15" s="77" t="s">
        <v>47</v>
      </c>
    </row>
    <row r="16" spans="1:17" ht="38.25">
      <c r="A16" s="40">
        <v>2</v>
      </c>
      <c r="B16" s="28" t="s">
        <v>169</v>
      </c>
      <c r="C16" s="151" t="s">
        <v>224</v>
      </c>
      <c r="D16" s="150" t="s">
        <v>82</v>
      </c>
      <c r="E16" s="208">
        <v>12</v>
      </c>
      <c r="F16" s="165"/>
      <c r="G16" s="140"/>
      <c r="H16" s="49">
        <f t="shared" ref="H16:H66" si="6">F16*G16</f>
        <v>0</v>
      </c>
      <c r="I16" s="140"/>
      <c r="J16" s="140"/>
      <c r="K16" s="50">
        <f t="shared" si="0"/>
        <v>0</v>
      </c>
      <c r="L16" s="149">
        <f t="shared" si="1"/>
        <v>0</v>
      </c>
      <c r="M16" s="49">
        <f t="shared" si="2"/>
        <v>0</v>
      </c>
      <c r="N16" s="49">
        <f t="shared" si="3"/>
        <v>0</v>
      </c>
      <c r="O16" s="49">
        <f t="shared" si="4"/>
        <v>0</v>
      </c>
      <c r="P16" s="107">
        <f t="shared" si="5"/>
        <v>0</v>
      </c>
      <c r="Q16" s="77" t="s">
        <v>47</v>
      </c>
    </row>
    <row r="17" spans="1:17" ht="38.25">
      <c r="A17" s="40">
        <v>3</v>
      </c>
      <c r="B17" s="28" t="s">
        <v>169</v>
      </c>
      <c r="C17" s="151" t="s">
        <v>225</v>
      </c>
      <c r="D17" s="150" t="s">
        <v>82</v>
      </c>
      <c r="E17" s="208">
        <v>8</v>
      </c>
      <c r="F17" s="165"/>
      <c r="G17" s="140"/>
      <c r="H17" s="49">
        <f t="shared" si="6"/>
        <v>0</v>
      </c>
      <c r="I17" s="140"/>
      <c r="J17" s="140"/>
      <c r="K17" s="50">
        <f t="shared" si="0"/>
        <v>0</v>
      </c>
      <c r="L17" s="149">
        <f t="shared" ref="L17:L66" si="7">E17*F17</f>
        <v>0</v>
      </c>
      <c r="M17" s="49">
        <f t="shared" ref="M17:M66" si="8">H17*E17</f>
        <v>0</v>
      </c>
      <c r="N17" s="49">
        <f t="shared" ref="N17:N66" si="9">I17*E17</f>
        <v>0</v>
      </c>
      <c r="O17" s="49">
        <f t="shared" ref="O17:O66" si="10">J17*E17</f>
        <v>0</v>
      </c>
      <c r="P17" s="107">
        <f t="shared" ref="P17:P66" si="11">SUM(M17:O17)</f>
        <v>0</v>
      </c>
      <c r="Q17" s="77" t="s">
        <v>47</v>
      </c>
    </row>
    <row r="18" spans="1:17" ht="38.25">
      <c r="A18" s="40">
        <v>4</v>
      </c>
      <c r="B18" s="28" t="s">
        <v>169</v>
      </c>
      <c r="C18" s="151" t="s">
        <v>226</v>
      </c>
      <c r="D18" s="150" t="s">
        <v>82</v>
      </c>
      <c r="E18" s="208">
        <v>20</v>
      </c>
      <c r="F18" s="165"/>
      <c r="G18" s="140"/>
      <c r="H18" s="49">
        <f t="shared" si="6"/>
        <v>0</v>
      </c>
      <c r="I18" s="140"/>
      <c r="J18" s="140"/>
      <c r="K18" s="50">
        <f t="shared" si="0"/>
        <v>0</v>
      </c>
      <c r="L18" s="149">
        <f t="shared" si="7"/>
        <v>0</v>
      </c>
      <c r="M18" s="49">
        <f t="shared" si="8"/>
        <v>0</v>
      </c>
      <c r="N18" s="49">
        <f t="shared" si="9"/>
        <v>0</v>
      </c>
      <c r="O18" s="49">
        <f t="shared" si="10"/>
        <v>0</v>
      </c>
      <c r="P18" s="107">
        <f t="shared" si="11"/>
        <v>0</v>
      </c>
      <c r="Q18" s="77" t="s">
        <v>47</v>
      </c>
    </row>
    <row r="19" spans="1:17" ht="38.25">
      <c r="A19" s="40">
        <v>5</v>
      </c>
      <c r="B19" s="28" t="s">
        <v>169</v>
      </c>
      <c r="C19" s="151" t="s">
        <v>155</v>
      </c>
      <c r="D19" s="150" t="s">
        <v>82</v>
      </c>
      <c r="E19" s="208">
        <v>30</v>
      </c>
      <c r="F19" s="165"/>
      <c r="G19" s="140"/>
      <c r="H19" s="49">
        <f t="shared" si="6"/>
        <v>0</v>
      </c>
      <c r="I19" s="140"/>
      <c r="J19" s="140"/>
      <c r="K19" s="50">
        <f t="shared" si="0"/>
        <v>0</v>
      </c>
      <c r="L19" s="149">
        <f t="shared" si="7"/>
        <v>0</v>
      </c>
      <c r="M19" s="49">
        <f t="shared" si="8"/>
        <v>0</v>
      </c>
      <c r="N19" s="49">
        <f t="shared" si="9"/>
        <v>0</v>
      </c>
      <c r="O19" s="49">
        <f t="shared" si="10"/>
        <v>0</v>
      </c>
      <c r="P19" s="107">
        <f t="shared" si="11"/>
        <v>0</v>
      </c>
      <c r="Q19" s="77" t="s">
        <v>47</v>
      </c>
    </row>
    <row r="20" spans="1:17" ht="38.25">
      <c r="A20" s="40">
        <v>6</v>
      </c>
      <c r="B20" s="28" t="s">
        <v>169</v>
      </c>
      <c r="C20" s="151" t="s">
        <v>271</v>
      </c>
      <c r="D20" s="150" t="s">
        <v>82</v>
      </c>
      <c r="E20" s="208">
        <v>41</v>
      </c>
      <c r="F20" s="165"/>
      <c r="G20" s="140"/>
      <c r="H20" s="49">
        <f t="shared" si="6"/>
        <v>0</v>
      </c>
      <c r="I20" s="140"/>
      <c r="J20" s="140"/>
      <c r="K20" s="50">
        <f t="shared" si="0"/>
        <v>0</v>
      </c>
      <c r="L20" s="149">
        <f t="shared" si="7"/>
        <v>0</v>
      </c>
      <c r="M20" s="49">
        <f t="shared" si="8"/>
        <v>0</v>
      </c>
      <c r="N20" s="49">
        <f t="shared" si="9"/>
        <v>0</v>
      </c>
      <c r="O20" s="49">
        <f t="shared" si="10"/>
        <v>0</v>
      </c>
      <c r="P20" s="107">
        <f t="shared" si="11"/>
        <v>0</v>
      </c>
      <c r="Q20" s="77" t="s">
        <v>47</v>
      </c>
    </row>
    <row r="21" spans="1:17" ht="38.25">
      <c r="A21" s="40">
        <v>7</v>
      </c>
      <c r="B21" s="28" t="s">
        <v>169</v>
      </c>
      <c r="C21" s="151" t="s">
        <v>272</v>
      </c>
      <c r="D21" s="150" t="s">
        <v>82</v>
      </c>
      <c r="E21" s="208">
        <v>69</v>
      </c>
      <c r="F21" s="165"/>
      <c r="G21" s="140"/>
      <c r="H21" s="49">
        <f t="shared" si="6"/>
        <v>0</v>
      </c>
      <c r="I21" s="140"/>
      <c r="J21" s="140"/>
      <c r="K21" s="50">
        <f t="shared" si="0"/>
        <v>0</v>
      </c>
      <c r="L21" s="149">
        <f t="shared" si="7"/>
        <v>0</v>
      </c>
      <c r="M21" s="49">
        <f t="shared" si="8"/>
        <v>0</v>
      </c>
      <c r="N21" s="49">
        <f t="shared" si="9"/>
        <v>0</v>
      </c>
      <c r="O21" s="49">
        <f t="shared" si="10"/>
        <v>0</v>
      </c>
      <c r="P21" s="107">
        <f t="shared" si="11"/>
        <v>0</v>
      </c>
      <c r="Q21" s="77" t="s">
        <v>47</v>
      </c>
    </row>
    <row r="22" spans="1:17" ht="22.5">
      <c r="A22" s="40">
        <v>8</v>
      </c>
      <c r="B22" s="28" t="s">
        <v>169</v>
      </c>
      <c r="C22" s="151" t="s">
        <v>156</v>
      </c>
      <c r="D22" s="150" t="s">
        <v>82</v>
      </c>
      <c r="E22" s="209">
        <v>188</v>
      </c>
      <c r="F22" s="165"/>
      <c r="G22" s="140"/>
      <c r="H22" s="49">
        <f t="shared" si="6"/>
        <v>0</v>
      </c>
      <c r="I22" s="140"/>
      <c r="J22" s="140"/>
      <c r="K22" s="50">
        <f t="shared" si="0"/>
        <v>0</v>
      </c>
      <c r="L22" s="149">
        <f t="shared" si="7"/>
        <v>0</v>
      </c>
      <c r="M22" s="49">
        <f t="shared" si="8"/>
        <v>0</v>
      </c>
      <c r="N22" s="49">
        <f t="shared" si="9"/>
        <v>0</v>
      </c>
      <c r="O22" s="49">
        <f t="shared" si="10"/>
        <v>0</v>
      </c>
      <c r="P22" s="107">
        <f t="shared" si="11"/>
        <v>0</v>
      </c>
      <c r="Q22" s="77" t="s">
        <v>47</v>
      </c>
    </row>
    <row r="23" spans="1:17" ht="25.5">
      <c r="A23" s="40">
        <v>9</v>
      </c>
      <c r="B23" s="28" t="s">
        <v>169</v>
      </c>
      <c r="C23" s="151" t="s">
        <v>157</v>
      </c>
      <c r="D23" s="150" t="s">
        <v>82</v>
      </c>
      <c r="E23" s="209">
        <v>180</v>
      </c>
      <c r="F23" s="165"/>
      <c r="G23" s="140"/>
      <c r="H23" s="49">
        <f t="shared" si="6"/>
        <v>0</v>
      </c>
      <c r="I23" s="140"/>
      <c r="J23" s="140"/>
      <c r="K23" s="50">
        <f t="shared" si="0"/>
        <v>0</v>
      </c>
      <c r="L23" s="149">
        <f t="shared" si="7"/>
        <v>0</v>
      </c>
      <c r="M23" s="49">
        <f t="shared" si="8"/>
        <v>0</v>
      </c>
      <c r="N23" s="49">
        <f t="shared" si="9"/>
        <v>0</v>
      </c>
      <c r="O23" s="49">
        <f t="shared" si="10"/>
        <v>0</v>
      </c>
      <c r="P23" s="107">
        <f t="shared" si="11"/>
        <v>0</v>
      </c>
      <c r="Q23" s="77" t="s">
        <v>47</v>
      </c>
    </row>
    <row r="24" spans="1:17" ht="25.5">
      <c r="A24" s="40">
        <v>10</v>
      </c>
      <c r="B24" s="28" t="s">
        <v>169</v>
      </c>
      <c r="C24" s="151" t="s">
        <v>158</v>
      </c>
      <c r="D24" s="150" t="s">
        <v>82</v>
      </c>
      <c r="E24" s="209">
        <v>8</v>
      </c>
      <c r="F24" s="165"/>
      <c r="G24" s="140"/>
      <c r="H24" s="49">
        <f t="shared" si="6"/>
        <v>0</v>
      </c>
      <c r="I24" s="140"/>
      <c r="J24" s="140"/>
      <c r="K24" s="50">
        <f t="shared" si="0"/>
        <v>0</v>
      </c>
      <c r="L24" s="149">
        <f t="shared" si="7"/>
        <v>0</v>
      </c>
      <c r="M24" s="49">
        <f t="shared" si="8"/>
        <v>0</v>
      </c>
      <c r="N24" s="49">
        <f t="shared" si="9"/>
        <v>0</v>
      </c>
      <c r="O24" s="49">
        <f t="shared" si="10"/>
        <v>0</v>
      </c>
      <c r="P24" s="107">
        <f t="shared" si="11"/>
        <v>0</v>
      </c>
      <c r="Q24" s="77" t="s">
        <v>47</v>
      </c>
    </row>
    <row r="25" spans="1:17" ht="22.5">
      <c r="A25" s="40">
        <v>11</v>
      </c>
      <c r="B25" s="28" t="s">
        <v>169</v>
      </c>
      <c r="C25" s="151" t="s">
        <v>159</v>
      </c>
      <c r="D25" s="150" t="s">
        <v>82</v>
      </c>
      <c r="E25" s="209">
        <v>188</v>
      </c>
      <c r="F25" s="165"/>
      <c r="G25" s="140"/>
      <c r="H25" s="49">
        <f t="shared" si="6"/>
        <v>0</v>
      </c>
      <c r="I25" s="140"/>
      <c r="J25" s="140"/>
      <c r="K25" s="50">
        <f t="shared" si="0"/>
        <v>0</v>
      </c>
      <c r="L25" s="149">
        <f t="shared" si="7"/>
        <v>0</v>
      </c>
      <c r="M25" s="49">
        <f t="shared" si="8"/>
        <v>0</v>
      </c>
      <c r="N25" s="49">
        <f t="shared" si="9"/>
        <v>0</v>
      </c>
      <c r="O25" s="49">
        <f t="shared" si="10"/>
        <v>0</v>
      </c>
      <c r="P25" s="107">
        <f t="shared" si="11"/>
        <v>0</v>
      </c>
      <c r="Q25" s="77" t="s">
        <v>47</v>
      </c>
    </row>
    <row r="26" spans="1:17" ht="25.5">
      <c r="A26" s="40">
        <v>12</v>
      </c>
      <c r="B26" s="28" t="s">
        <v>169</v>
      </c>
      <c r="C26" s="151" t="s">
        <v>160</v>
      </c>
      <c r="D26" s="150" t="s">
        <v>82</v>
      </c>
      <c r="E26" s="209">
        <v>36</v>
      </c>
      <c r="F26" s="165"/>
      <c r="G26" s="140"/>
      <c r="H26" s="49">
        <f t="shared" si="6"/>
        <v>0</v>
      </c>
      <c r="I26" s="140"/>
      <c r="J26" s="140"/>
      <c r="K26" s="50">
        <f t="shared" si="0"/>
        <v>0</v>
      </c>
      <c r="L26" s="149">
        <f t="shared" si="7"/>
        <v>0</v>
      </c>
      <c r="M26" s="49">
        <f t="shared" si="8"/>
        <v>0</v>
      </c>
      <c r="N26" s="49">
        <f t="shared" si="9"/>
        <v>0</v>
      </c>
      <c r="O26" s="49">
        <f t="shared" si="10"/>
        <v>0</v>
      </c>
      <c r="P26" s="107">
        <f t="shared" si="11"/>
        <v>0</v>
      </c>
      <c r="Q26" s="77" t="s">
        <v>47</v>
      </c>
    </row>
    <row r="27" spans="1:17" ht="25.5">
      <c r="A27" s="40">
        <v>13</v>
      </c>
      <c r="B27" s="28" t="s">
        <v>169</v>
      </c>
      <c r="C27" s="151" t="s">
        <v>347</v>
      </c>
      <c r="D27" s="150" t="s">
        <v>82</v>
      </c>
      <c r="E27" s="209">
        <v>4</v>
      </c>
      <c r="F27" s="165"/>
      <c r="G27" s="140"/>
      <c r="H27" s="49">
        <f t="shared" ref="H27" si="12">F27*G27</f>
        <v>0</v>
      </c>
      <c r="I27" s="140"/>
      <c r="J27" s="140"/>
      <c r="K27" s="50">
        <f t="shared" ref="K27" si="13">SUM(H27:J27)</f>
        <v>0</v>
      </c>
      <c r="L27" s="149">
        <f t="shared" ref="L27" si="14">E27*F27</f>
        <v>0</v>
      </c>
      <c r="M27" s="49">
        <f t="shared" ref="M27" si="15">H27*E27</f>
        <v>0</v>
      </c>
      <c r="N27" s="49">
        <f t="shared" ref="N27" si="16">I27*E27</f>
        <v>0</v>
      </c>
      <c r="O27" s="49">
        <f t="shared" ref="O27" si="17">J27*E27</f>
        <v>0</v>
      </c>
      <c r="P27" s="107">
        <f t="shared" ref="P27" si="18">SUM(M27:O27)</f>
        <v>0</v>
      </c>
      <c r="Q27" s="77" t="s">
        <v>47</v>
      </c>
    </row>
    <row r="28" spans="1:17" ht="22.5">
      <c r="A28" s="40">
        <v>14</v>
      </c>
      <c r="B28" s="28" t="s">
        <v>169</v>
      </c>
      <c r="C28" s="151" t="s">
        <v>193</v>
      </c>
      <c r="D28" s="150" t="s">
        <v>82</v>
      </c>
      <c r="E28" s="209">
        <v>108</v>
      </c>
      <c r="F28" s="165"/>
      <c r="G28" s="140"/>
      <c r="H28" s="49">
        <f t="shared" si="6"/>
        <v>0</v>
      </c>
      <c r="I28" s="140"/>
      <c r="J28" s="140"/>
      <c r="K28" s="50">
        <f t="shared" si="0"/>
        <v>0</v>
      </c>
      <c r="L28" s="149">
        <f t="shared" si="7"/>
        <v>0</v>
      </c>
      <c r="M28" s="49">
        <f t="shared" si="8"/>
        <v>0</v>
      </c>
      <c r="N28" s="49">
        <f t="shared" si="9"/>
        <v>0</v>
      </c>
      <c r="O28" s="49">
        <f t="shared" si="10"/>
        <v>0</v>
      </c>
      <c r="P28" s="107">
        <f t="shared" si="11"/>
        <v>0</v>
      </c>
      <c r="Q28" s="77" t="s">
        <v>47</v>
      </c>
    </row>
    <row r="29" spans="1:17" ht="22.5">
      <c r="A29" s="40">
        <v>15</v>
      </c>
      <c r="B29" s="28" t="s">
        <v>169</v>
      </c>
      <c r="C29" s="151" t="s">
        <v>348</v>
      </c>
      <c r="D29" s="150" t="s">
        <v>82</v>
      </c>
      <c r="E29" s="209">
        <v>12</v>
      </c>
      <c r="F29" s="165"/>
      <c r="G29" s="140"/>
      <c r="H29" s="49">
        <f t="shared" ref="H29" si="19">F29*G29</f>
        <v>0</v>
      </c>
      <c r="I29" s="140"/>
      <c r="J29" s="140"/>
      <c r="K29" s="50">
        <f t="shared" ref="K29" si="20">SUM(H29:J29)</f>
        <v>0</v>
      </c>
      <c r="L29" s="149">
        <f t="shared" ref="L29" si="21">E29*F29</f>
        <v>0</v>
      </c>
      <c r="M29" s="49">
        <f t="shared" ref="M29" si="22">H29*E29</f>
        <v>0</v>
      </c>
      <c r="N29" s="49">
        <f t="shared" ref="N29" si="23">I29*E29</f>
        <v>0</v>
      </c>
      <c r="O29" s="49">
        <f t="shared" ref="O29" si="24">J29*E29</f>
        <v>0</v>
      </c>
      <c r="P29" s="107">
        <f t="shared" ref="P29" si="25">SUM(M29:O29)</f>
        <v>0</v>
      </c>
      <c r="Q29" s="77" t="s">
        <v>47</v>
      </c>
    </row>
    <row r="30" spans="1:17" ht="22.5">
      <c r="A30" s="40">
        <v>16</v>
      </c>
      <c r="B30" s="28" t="s">
        <v>169</v>
      </c>
      <c r="C30" s="151" t="s">
        <v>161</v>
      </c>
      <c r="D30" s="150" t="s">
        <v>82</v>
      </c>
      <c r="E30" s="209">
        <v>80</v>
      </c>
      <c r="F30" s="165"/>
      <c r="G30" s="140"/>
      <c r="H30" s="49">
        <f t="shared" si="6"/>
        <v>0</v>
      </c>
      <c r="I30" s="140"/>
      <c r="J30" s="140"/>
      <c r="K30" s="50">
        <f t="shared" si="0"/>
        <v>0</v>
      </c>
      <c r="L30" s="149">
        <f t="shared" si="7"/>
        <v>0</v>
      </c>
      <c r="M30" s="49">
        <f t="shared" si="8"/>
        <v>0</v>
      </c>
      <c r="N30" s="49">
        <f t="shared" si="9"/>
        <v>0</v>
      </c>
      <c r="O30" s="49">
        <f t="shared" si="10"/>
        <v>0</v>
      </c>
      <c r="P30" s="107">
        <f t="shared" si="11"/>
        <v>0</v>
      </c>
      <c r="Q30" s="77" t="s">
        <v>47</v>
      </c>
    </row>
    <row r="31" spans="1:17" ht="25.5">
      <c r="A31" s="40">
        <v>17</v>
      </c>
      <c r="B31" s="28" t="s">
        <v>169</v>
      </c>
      <c r="C31" s="151" t="s">
        <v>349</v>
      </c>
      <c r="D31" s="150" t="s">
        <v>162</v>
      </c>
      <c r="E31" s="209">
        <v>710</v>
      </c>
      <c r="F31" s="165"/>
      <c r="G31" s="140"/>
      <c r="H31" s="49">
        <f t="shared" si="6"/>
        <v>0</v>
      </c>
      <c r="I31" s="140"/>
      <c r="J31" s="140"/>
      <c r="K31" s="50">
        <f t="shared" si="0"/>
        <v>0</v>
      </c>
      <c r="L31" s="149">
        <f t="shared" si="7"/>
        <v>0</v>
      </c>
      <c r="M31" s="49">
        <f t="shared" si="8"/>
        <v>0</v>
      </c>
      <c r="N31" s="49">
        <f t="shared" si="9"/>
        <v>0</v>
      </c>
      <c r="O31" s="49">
        <f t="shared" si="10"/>
        <v>0</v>
      </c>
      <c r="P31" s="107">
        <f t="shared" si="11"/>
        <v>0</v>
      </c>
      <c r="Q31" s="77" t="s">
        <v>47</v>
      </c>
    </row>
    <row r="32" spans="1:17" ht="25.5">
      <c r="A32" s="40">
        <v>18</v>
      </c>
      <c r="B32" s="28" t="s">
        <v>169</v>
      </c>
      <c r="C32" s="151" t="s">
        <v>350</v>
      </c>
      <c r="D32" s="150" t="s">
        <v>162</v>
      </c>
      <c r="E32" s="209">
        <v>348</v>
      </c>
      <c r="F32" s="165"/>
      <c r="G32" s="140"/>
      <c r="H32" s="49">
        <f t="shared" si="6"/>
        <v>0</v>
      </c>
      <c r="I32" s="140"/>
      <c r="J32" s="140"/>
      <c r="K32" s="50">
        <f t="shared" si="0"/>
        <v>0</v>
      </c>
      <c r="L32" s="149">
        <f t="shared" si="7"/>
        <v>0</v>
      </c>
      <c r="M32" s="49">
        <f t="shared" si="8"/>
        <v>0</v>
      </c>
      <c r="N32" s="49">
        <f t="shared" si="9"/>
        <v>0</v>
      </c>
      <c r="O32" s="49">
        <f t="shared" si="10"/>
        <v>0</v>
      </c>
      <c r="P32" s="107">
        <f t="shared" si="11"/>
        <v>0</v>
      </c>
      <c r="Q32" s="77" t="s">
        <v>47</v>
      </c>
    </row>
    <row r="33" spans="1:17" ht="25.5">
      <c r="A33" s="40">
        <v>19</v>
      </c>
      <c r="B33" s="28" t="s">
        <v>169</v>
      </c>
      <c r="C33" s="151" t="s">
        <v>351</v>
      </c>
      <c r="D33" s="150" t="s">
        <v>162</v>
      </c>
      <c r="E33" s="209">
        <v>484</v>
      </c>
      <c r="F33" s="165"/>
      <c r="G33" s="140"/>
      <c r="H33" s="49">
        <f t="shared" si="6"/>
        <v>0</v>
      </c>
      <c r="I33" s="140"/>
      <c r="J33" s="140"/>
      <c r="K33" s="50">
        <f t="shared" si="0"/>
        <v>0</v>
      </c>
      <c r="L33" s="149">
        <f t="shared" si="7"/>
        <v>0</v>
      </c>
      <c r="M33" s="49">
        <f t="shared" si="8"/>
        <v>0</v>
      </c>
      <c r="N33" s="49">
        <f t="shared" si="9"/>
        <v>0</v>
      </c>
      <c r="O33" s="49">
        <f t="shared" si="10"/>
        <v>0</v>
      </c>
      <c r="P33" s="107">
        <f t="shared" si="11"/>
        <v>0</v>
      </c>
      <c r="Q33" s="77" t="s">
        <v>47</v>
      </c>
    </row>
    <row r="34" spans="1:17" ht="25.5">
      <c r="A34" s="40">
        <v>20</v>
      </c>
      <c r="B34" s="28" t="s">
        <v>169</v>
      </c>
      <c r="C34" s="151" t="s">
        <v>163</v>
      </c>
      <c r="D34" s="150" t="s">
        <v>134</v>
      </c>
      <c r="E34" s="209">
        <v>1</v>
      </c>
      <c r="F34" s="165"/>
      <c r="G34" s="140"/>
      <c r="H34" s="49">
        <f t="shared" si="6"/>
        <v>0</v>
      </c>
      <c r="I34" s="140"/>
      <c r="J34" s="140"/>
      <c r="K34" s="50">
        <f t="shared" si="0"/>
        <v>0</v>
      </c>
      <c r="L34" s="149">
        <f t="shared" si="7"/>
        <v>0</v>
      </c>
      <c r="M34" s="49">
        <f t="shared" si="8"/>
        <v>0</v>
      </c>
      <c r="N34" s="49">
        <f t="shared" si="9"/>
        <v>0</v>
      </c>
      <c r="O34" s="49">
        <f t="shared" si="10"/>
        <v>0</v>
      </c>
      <c r="P34" s="107">
        <f t="shared" si="11"/>
        <v>0</v>
      </c>
      <c r="Q34" s="77" t="s">
        <v>47</v>
      </c>
    </row>
    <row r="35" spans="1:17" ht="25.5">
      <c r="A35" s="40">
        <v>21</v>
      </c>
      <c r="B35" s="28" t="s">
        <v>169</v>
      </c>
      <c r="C35" s="151" t="s">
        <v>164</v>
      </c>
      <c r="D35" s="150" t="s">
        <v>82</v>
      </c>
      <c r="E35" s="208">
        <v>188</v>
      </c>
      <c r="F35" s="165"/>
      <c r="G35" s="140"/>
      <c r="H35" s="49">
        <f t="shared" si="6"/>
        <v>0</v>
      </c>
      <c r="I35" s="140"/>
      <c r="J35" s="140"/>
      <c r="K35" s="50">
        <f t="shared" si="0"/>
        <v>0</v>
      </c>
      <c r="L35" s="149">
        <f t="shared" si="7"/>
        <v>0</v>
      </c>
      <c r="M35" s="49">
        <f t="shared" si="8"/>
        <v>0</v>
      </c>
      <c r="N35" s="49">
        <f t="shared" si="9"/>
        <v>0</v>
      </c>
      <c r="O35" s="49">
        <f t="shared" si="10"/>
        <v>0</v>
      </c>
      <c r="P35" s="107">
        <f t="shared" si="11"/>
        <v>0</v>
      </c>
      <c r="Q35" s="77" t="s">
        <v>47</v>
      </c>
    </row>
    <row r="36" spans="1:17" ht="38.25">
      <c r="A36" s="40">
        <v>22</v>
      </c>
      <c r="B36" s="28" t="s">
        <v>169</v>
      </c>
      <c r="C36" s="151" t="s">
        <v>165</v>
      </c>
      <c r="D36" s="150" t="s">
        <v>82</v>
      </c>
      <c r="E36" s="208">
        <v>1</v>
      </c>
      <c r="F36" s="165"/>
      <c r="G36" s="140"/>
      <c r="H36" s="49">
        <f t="shared" si="6"/>
        <v>0</v>
      </c>
      <c r="I36" s="140"/>
      <c r="J36" s="140"/>
      <c r="K36" s="50">
        <f t="shared" si="0"/>
        <v>0</v>
      </c>
      <c r="L36" s="149">
        <f t="shared" si="7"/>
        <v>0</v>
      </c>
      <c r="M36" s="49">
        <f t="shared" si="8"/>
        <v>0</v>
      </c>
      <c r="N36" s="49">
        <f t="shared" si="9"/>
        <v>0</v>
      </c>
      <c r="O36" s="49">
        <f t="shared" si="10"/>
        <v>0</v>
      </c>
      <c r="P36" s="107">
        <f t="shared" si="11"/>
        <v>0</v>
      </c>
      <c r="Q36" s="77" t="s">
        <v>47</v>
      </c>
    </row>
    <row r="37" spans="1:17" ht="25.5">
      <c r="A37" s="40">
        <v>23</v>
      </c>
      <c r="B37" s="28" t="s">
        <v>169</v>
      </c>
      <c r="C37" s="151" t="s">
        <v>166</v>
      </c>
      <c r="D37" s="150" t="s">
        <v>82</v>
      </c>
      <c r="E37" s="208">
        <v>4</v>
      </c>
      <c r="F37" s="165"/>
      <c r="G37" s="140"/>
      <c r="H37" s="49">
        <f t="shared" si="6"/>
        <v>0</v>
      </c>
      <c r="I37" s="140"/>
      <c r="J37" s="140"/>
      <c r="K37" s="50">
        <f t="shared" si="0"/>
        <v>0</v>
      </c>
      <c r="L37" s="149">
        <f t="shared" si="7"/>
        <v>0</v>
      </c>
      <c r="M37" s="49">
        <f t="shared" si="8"/>
        <v>0</v>
      </c>
      <c r="N37" s="49">
        <f t="shared" si="9"/>
        <v>0</v>
      </c>
      <c r="O37" s="49">
        <f t="shared" si="10"/>
        <v>0</v>
      </c>
      <c r="P37" s="107">
        <f t="shared" si="11"/>
        <v>0</v>
      </c>
      <c r="Q37" s="77" t="s">
        <v>47</v>
      </c>
    </row>
    <row r="38" spans="1:17" ht="22.5">
      <c r="A38" s="40">
        <v>24</v>
      </c>
      <c r="B38" s="28" t="s">
        <v>169</v>
      </c>
      <c r="C38" s="151" t="s">
        <v>167</v>
      </c>
      <c r="D38" s="150" t="s">
        <v>82</v>
      </c>
      <c r="E38" s="208">
        <v>188</v>
      </c>
      <c r="F38" s="165"/>
      <c r="G38" s="140"/>
      <c r="H38" s="49">
        <f t="shared" si="6"/>
        <v>0</v>
      </c>
      <c r="I38" s="140"/>
      <c r="J38" s="140"/>
      <c r="K38" s="50">
        <f t="shared" si="0"/>
        <v>0</v>
      </c>
      <c r="L38" s="149">
        <f t="shared" si="7"/>
        <v>0</v>
      </c>
      <c r="M38" s="49">
        <f t="shared" si="8"/>
        <v>0</v>
      </c>
      <c r="N38" s="49">
        <f t="shared" si="9"/>
        <v>0</v>
      </c>
      <c r="O38" s="49">
        <f t="shared" si="10"/>
        <v>0</v>
      </c>
      <c r="P38" s="107">
        <f t="shared" si="11"/>
        <v>0</v>
      </c>
      <c r="Q38" s="77" t="s">
        <v>47</v>
      </c>
    </row>
    <row r="39" spans="1:17" ht="22.5">
      <c r="A39" s="40">
        <v>25</v>
      </c>
      <c r="B39" s="28" t="s">
        <v>169</v>
      </c>
      <c r="C39" s="151" t="s">
        <v>168</v>
      </c>
      <c r="D39" s="150" t="s">
        <v>82</v>
      </c>
      <c r="E39" s="209">
        <v>188</v>
      </c>
      <c r="F39" s="165"/>
      <c r="G39" s="140"/>
      <c r="H39" s="49">
        <f t="shared" si="6"/>
        <v>0</v>
      </c>
      <c r="I39" s="140"/>
      <c r="J39" s="140"/>
      <c r="K39" s="50">
        <f t="shared" si="0"/>
        <v>0</v>
      </c>
      <c r="L39" s="149">
        <f t="shared" si="7"/>
        <v>0</v>
      </c>
      <c r="M39" s="49">
        <f t="shared" si="8"/>
        <v>0</v>
      </c>
      <c r="N39" s="49">
        <f t="shared" si="9"/>
        <v>0</v>
      </c>
      <c r="O39" s="49">
        <f t="shared" si="10"/>
        <v>0</v>
      </c>
      <c r="P39" s="107">
        <f t="shared" si="11"/>
        <v>0</v>
      </c>
      <c r="Q39" s="77" t="s">
        <v>47</v>
      </c>
    </row>
    <row r="40" spans="1:17" ht="25.5">
      <c r="A40" s="40">
        <v>26</v>
      </c>
      <c r="B40" s="28" t="s">
        <v>169</v>
      </c>
      <c r="C40" s="151" t="s">
        <v>352</v>
      </c>
      <c r="D40" s="150" t="s">
        <v>353</v>
      </c>
      <c r="E40" s="209">
        <v>1</v>
      </c>
      <c r="F40" s="165"/>
      <c r="G40" s="140"/>
      <c r="H40" s="49">
        <f t="shared" ref="H40" si="26">F40*G40</f>
        <v>0</v>
      </c>
      <c r="I40" s="140"/>
      <c r="J40" s="140"/>
      <c r="K40" s="50">
        <f t="shared" ref="K40" si="27">SUM(H40:J40)</f>
        <v>0</v>
      </c>
      <c r="L40" s="149">
        <f t="shared" ref="L40" si="28">E40*F40</f>
        <v>0</v>
      </c>
      <c r="M40" s="49">
        <f t="shared" ref="M40" si="29">H40*E40</f>
        <v>0</v>
      </c>
      <c r="N40" s="49">
        <f t="shared" ref="N40" si="30">I40*E40</f>
        <v>0</v>
      </c>
      <c r="O40" s="49">
        <f t="shared" ref="O40" si="31">J40*E40</f>
        <v>0</v>
      </c>
      <c r="P40" s="107">
        <f t="shared" ref="P40" si="32">SUM(M40:O40)</f>
        <v>0</v>
      </c>
      <c r="Q40" s="77" t="s">
        <v>47</v>
      </c>
    </row>
    <row r="41" spans="1:17">
      <c r="A41" s="40">
        <v>27</v>
      </c>
      <c r="B41" s="92"/>
      <c r="C41" s="141" t="s">
        <v>170</v>
      </c>
      <c r="D41" s="28"/>
      <c r="E41" s="59"/>
      <c r="F41" s="51"/>
      <c r="G41" s="49"/>
      <c r="H41" s="49">
        <f t="shared" si="6"/>
        <v>0</v>
      </c>
      <c r="I41" s="140"/>
      <c r="J41" s="140"/>
      <c r="K41" s="50">
        <f t="shared" si="0"/>
        <v>0</v>
      </c>
      <c r="L41" s="149">
        <f t="shared" si="7"/>
        <v>0</v>
      </c>
      <c r="M41" s="49">
        <f t="shared" si="8"/>
        <v>0</v>
      </c>
      <c r="N41" s="49">
        <f t="shared" si="9"/>
        <v>0</v>
      </c>
      <c r="O41" s="49">
        <f t="shared" si="10"/>
        <v>0</v>
      </c>
      <c r="P41" s="107">
        <f t="shared" si="11"/>
        <v>0</v>
      </c>
      <c r="Q41" s="77" t="s">
        <v>236</v>
      </c>
    </row>
    <row r="42" spans="1:17" ht="25.5">
      <c r="A42" s="40">
        <v>28</v>
      </c>
      <c r="B42" s="28" t="s">
        <v>169</v>
      </c>
      <c r="C42" s="151" t="s">
        <v>351</v>
      </c>
      <c r="D42" s="150" t="s">
        <v>162</v>
      </c>
      <c r="E42" s="209">
        <v>72</v>
      </c>
      <c r="F42" s="51"/>
      <c r="G42" s="140"/>
      <c r="H42" s="179">
        <f t="shared" si="6"/>
        <v>0</v>
      </c>
      <c r="I42" s="49"/>
      <c r="J42" s="49"/>
      <c r="K42" s="180">
        <f t="shared" si="0"/>
        <v>0</v>
      </c>
      <c r="L42" s="51">
        <f t="shared" si="7"/>
        <v>0</v>
      </c>
      <c r="M42" s="179">
        <f t="shared" si="8"/>
        <v>0</v>
      </c>
      <c r="N42" s="179">
        <f t="shared" si="9"/>
        <v>0</v>
      </c>
      <c r="O42" s="179">
        <f t="shared" si="10"/>
        <v>0</v>
      </c>
      <c r="P42" s="181">
        <f t="shared" si="11"/>
        <v>0</v>
      </c>
      <c r="Q42" s="77" t="s">
        <v>47</v>
      </c>
    </row>
    <row r="43" spans="1:17" ht="25.5">
      <c r="A43" s="40">
        <v>29</v>
      </c>
      <c r="B43" s="28" t="s">
        <v>169</v>
      </c>
      <c r="C43" s="151" t="s">
        <v>354</v>
      </c>
      <c r="D43" s="150" t="s">
        <v>162</v>
      </c>
      <c r="E43" s="209">
        <v>140</v>
      </c>
      <c r="F43" s="51"/>
      <c r="G43" s="140"/>
      <c r="H43" s="179">
        <f t="shared" si="6"/>
        <v>0</v>
      </c>
      <c r="I43" s="49"/>
      <c r="J43" s="49"/>
      <c r="K43" s="180">
        <f t="shared" si="0"/>
        <v>0</v>
      </c>
      <c r="L43" s="51">
        <f t="shared" si="7"/>
        <v>0</v>
      </c>
      <c r="M43" s="179">
        <f t="shared" si="8"/>
        <v>0</v>
      </c>
      <c r="N43" s="179">
        <f t="shared" si="9"/>
        <v>0</v>
      </c>
      <c r="O43" s="179">
        <f t="shared" si="10"/>
        <v>0</v>
      </c>
      <c r="P43" s="181">
        <f t="shared" si="11"/>
        <v>0</v>
      </c>
      <c r="Q43" s="77" t="s">
        <v>47</v>
      </c>
    </row>
    <row r="44" spans="1:17" ht="25.5">
      <c r="A44" s="40">
        <v>30</v>
      </c>
      <c r="B44" s="28" t="s">
        <v>169</v>
      </c>
      <c r="C44" s="151" t="s">
        <v>355</v>
      </c>
      <c r="D44" s="150" t="s">
        <v>162</v>
      </c>
      <c r="E44" s="209">
        <v>132</v>
      </c>
      <c r="F44" s="51"/>
      <c r="G44" s="140"/>
      <c r="H44" s="179">
        <f t="shared" si="6"/>
        <v>0</v>
      </c>
      <c r="I44" s="49"/>
      <c r="J44" s="49"/>
      <c r="K44" s="180">
        <f t="shared" si="0"/>
        <v>0</v>
      </c>
      <c r="L44" s="51">
        <f t="shared" si="7"/>
        <v>0</v>
      </c>
      <c r="M44" s="179">
        <f t="shared" si="8"/>
        <v>0</v>
      </c>
      <c r="N44" s="179">
        <f t="shared" si="9"/>
        <v>0</v>
      </c>
      <c r="O44" s="179">
        <f t="shared" si="10"/>
        <v>0</v>
      </c>
      <c r="P44" s="181">
        <f t="shared" si="11"/>
        <v>0</v>
      </c>
      <c r="Q44" s="77" t="s">
        <v>47</v>
      </c>
    </row>
    <row r="45" spans="1:17" ht="25.5">
      <c r="A45" s="40">
        <v>31</v>
      </c>
      <c r="B45" s="28" t="s">
        <v>169</v>
      </c>
      <c r="C45" s="151" t="s">
        <v>356</v>
      </c>
      <c r="D45" s="150" t="s">
        <v>162</v>
      </c>
      <c r="E45" s="209">
        <v>14</v>
      </c>
      <c r="F45" s="51"/>
      <c r="G45" s="140"/>
      <c r="H45" s="179">
        <f t="shared" si="6"/>
        <v>0</v>
      </c>
      <c r="I45" s="49"/>
      <c r="J45" s="49"/>
      <c r="K45" s="180">
        <f t="shared" si="0"/>
        <v>0</v>
      </c>
      <c r="L45" s="51">
        <f t="shared" si="7"/>
        <v>0</v>
      </c>
      <c r="M45" s="179">
        <f t="shared" si="8"/>
        <v>0</v>
      </c>
      <c r="N45" s="179">
        <f t="shared" si="9"/>
        <v>0</v>
      </c>
      <c r="O45" s="179">
        <f t="shared" si="10"/>
        <v>0</v>
      </c>
      <c r="P45" s="181">
        <f t="shared" si="11"/>
        <v>0</v>
      </c>
      <c r="Q45" s="77" t="s">
        <v>47</v>
      </c>
    </row>
    <row r="46" spans="1:17" ht="25.5">
      <c r="A46" s="40">
        <v>32</v>
      </c>
      <c r="B46" s="28" t="s">
        <v>169</v>
      </c>
      <c r="C46" s="151" t="s">
        <v>357</v>
      </c>
      <c r="D46" s="150" t="s">
        <v>162</v>
      </c>
      <c r="E46" s="209">
        <v>14</v>
      </c>
      <c r="F46" s="51"/>
      <c r="G46" s="140"/>
      <c r="H46" s="179">
        <f t="shared" si="6"/>
        <v>0</v>
      </c>
      <c r="I46" s="49"/>
      <c r="J46" s="49"/>
      <c r="K46" s="180">
        <f t="shared" si="0"/>
        <v>0</v>
      </c>
      <c r="L46" s="51">
        <f t="shared" si="7"/>
        <v>0</v>
      </c>
      <c r="M46" s="179">
        <f t="shared" si="8"/>
        <v>0</v>
      </c>
      <c r="N46" s="179">
        <f t="shared" si="9"/>
        <v>0</v>
      </c>
      <c r="O46" s="179">
        <f t="shared" si="10"/>
        <v>0</v>
      </c>
      <c r="P46" s="181">
        <f t="shared" si="11"/>
        <v>0</v>
      </c>
      <c r="Q46" s="77" t="s">
        <v>47</v>
      </c>
    </row>
    <row r="47" spans="1:17" ht="25.5">
      <c r="A47" s="40">
        <v>33</v>
      </c>
      <c r="B47" s="28" t="s">
        <v>169</v>
      </c>
      <c r="C47" s="151" t="s">
        <v>358</v>
      </c>
      <c r="D47" s="150" t="s">
        <v>162</v>
      </c>
      <c r="E47" s="209">
        <v>32</v>
      </c>
      <c r="F47" s="51"/>
      <c r="G47" s="140"/>
      <c r="H47" s="179">
        <f t="shared" ref="H47" si="33">F47*G47</f>
        <v>0</v>
      </c>
      <c r="I47" s="49"/>
      <c r="J47" s="49"/>
      <c r="K47" s="180">
        <f t="shared" ref="K47" si="34">SUM(H47:J47)</f>
        <v>0</v>
      </c>
      <c r="L47" s="51">
        <f t="shared" ref="L47" si="35">E47*F47</f>
        <v>0</v>
      </c>
      <c r="M47" s="179">
        <f t="shared" ref="M47" si="36">H47*E47</f>
        <v>0</v>
      </c>
      <c r="N47" s="179">
        <f t="shared" ref="N47" si="37">I47*E47</f>
        <v>0</v>
      </c>
      <c r="O47" s="179">
        <f t="shared" ref="O47" si="38">J47*E47</f>
        <v>0</v>
      </c>
      <c r="P47" s="181">
        <f t="shared" ref="P47" si="39">SUM(M47:O47)</f>
        <v>0</v>
      </c>
      <c r="Q47" s="77" t="s">
        <v>47</v>
      </c>
    </row>
    <row r="48" spans="1:17" ht="25.5">
      <c r="A48" s="40">
        <v>34</v>
      </c>
      <c r="B48" s="28" t="s">
        <v>169</v>
      </c>
      <c r="C48" s="151" t="s">
        <v>163</v>
      </c>
      <c r="D48" s="164" t="s">
        <v>134</v>
      </c>
      <c r="E48" s="209">
        <v>1</v>
      </c>
      <c r="F48" s="165"/>
      <c r="G48" s="140"/>
      <c r="H48" s="49">
        <f t="shared" si="6"/>
        <v>0</v>
      </c>
      <c r="I48" s="140"/>
      <c r="J48" s="140"/>
      <c r="K48" s="50">
        <f t="shared" si="0"/>
        <v>0</v>
      </c>
      <c r="L48" s="149">
        <f t="shared" si="7"/>
        <v>0</v>
      </c>
      <c r="M48" s="49">
        <f t="shared" si="8"/>
        <v>0</v>
      </c>
      <c r="N48" s="49">
        <f t="shared" si="9"/>
        <v>0</v>
      </c>
      <c r="O48" s="49">
        <f t="shared" si="10"/>
        <v>0</v>
      </c>
      <c r="P48" s="107">
        <f t="shared" si="11"/>
        <v>0</v>
      </c>
      <c r="Q48" s="77" t="s">
        <v>47</v>
      </c>
    </row>
    <row r="49" spans="1:17" ht="51">
      <c r="A49" s="40">
        <v>35</v>
      </c>
      <c r="B49" s="28" t="s">
        <v>169</v>
      </c>
      <c r="C49" s="169" t="s">
        <v>227</v>
      </c>
      <c r="D49" s="164" t="s">
        <v>162</v>
      </c>
      <c r="E49" s="209">
        <v>72</v>
      </c>
      <c r="F49" s="165"/>
      <c r="G49" s="140"/>
      <c r="H49" s="49">
        <f t="shared" si="6"/>
        <v>0</v>
      </c>
      <c r="I49" s="140"/>
      <c r="J49" s="140"/>
      <c r="K49" s="50">
        <f t="shared" si="0"/>
        <v>0</v>
      </c>
      <c r="L49" s="149">
        <f t="shared" si="7"/>
        <v>0</v>
      </c>
      <c r="M49" s="49">
        <f t="shared" si="8"/>
        <v>0</v>
      </c>
      <c r="N49" s="49">
        <f t="shared" si="9"/>
        <v>0</v>
      </c>
      <c r="O49" s="49">
        <f t="shared" si="10"/>
        <v>0</v>
      </c>
      <c r="P49" s="107">
        <f t="shared" si="11"/>
        <v>0</v>
      </c>
      <c r="Q49" s="77" t="s">
        <v>47</v>
      </c>
    </row>
    <row r="50" spans="1:17" ht="51">
      <c r="A50" s="40">
        <v>36</v>
      </c>
      <c r="B50" s="28" t="s">
        <v>169</v>
      </c>
      <c r="C50" s="169" t="s">
        <v>228</v>
      </c>
      <c r="D50" s="164" t="s">
        <v>162</v>
      </c>
      <c r="E50" s="209">
        <v>140</v>
      </c>
      <c r="F50" s="165"/>
      <c r="G50" s="140"/>
      <c r="H50" s="49">
        <f t="shared" si="6"/>
        <v>0</v>
      </c>
      <c r="I50" s="140"/>
      <c r="J50" s="140"/>
      <c r="K50" s="50">
        <f t="shared" si="0"/>
        <v>0</v>
      </c>
      <c r="L50" s="149">
        <f t="shared" si="7"/>
        <v>0</v>
      </c>
      <c r="M50" s="49">
        <f t="shared" si="8"/>
        <v>0</v>
      </c>
      <c r="N50" s="49">
        <f t="shared" si="9"/>
        <v>0</v>
      </c>
      <c r="O50" s="49">
        <f t="shared" si="10"/>
        <v>0</v>
      </c>
      <c r="P50" s="107">
        <f t="shared" si="11"/>
        <v>0</v>
      </c>
      <c r="Q50" s="77" t="s">
        <v>47</v>
      </c>
    </row>
    <row r="51" spans="1:17" ht="51">
      <c r="A51" s="40">
        <v>37</v>
      </c>
      <c r="B51" s="28" t="s">
        <v>169</v>
      </c>
      <c r="C51" s="169" t="s">
        <v>229</v>
      </c>
      <c r="D51" s="164" t="s">
        <v>162</v>
      </c>
      <c r="E51" s="209">
        <v>132</v>
      </c>
      <c r="F51" s="165"/>
      <c r="G51" s="140"/>
      <c r="H51" s="49">
        <f t="shared" si="6"/>
        <v>0</v>
      </c>
      <c r="I51" s="140"/>
      <c r="J51" s="140"/>
      <c r="K51" s="50">
        <f t="shared" si="0"/>
        <v>0</v>
      </c>
      <c r="L51" s="149">
        <f t="shared" si="7"/>
        <v>0</v>
      </c>
      <c r="M51" s="49">
        <f t="shared" si="8"/>
        <v>0</v>
      </c>
      <c r="N51" s="49">
        <f t="shared" si="9"/>
        <v>0</v>
      </c>
      <c r="O51" s="49">
        <f t="shared" si="10"/>
        <v>0</v>
      </c>
      <c r="P51" s="107">
        <f t="shared" si="11"/>
        <v>0</v>
      </c>
      <c r="Q51" s="77" t="s">
        <v>47</v>
      </c>
    </row>
    <row r="52" spans="1:17" ht="51">
      <c r="A52" s="40">
        <v>38</v>
      </c>
      <c r="B52" s="28" t="s">
        <v>169</v>
      </c>
      <c r="C52" s="169" t="s">
        <v>230</v>
      </c>
      <c r="D52" s="164" t="s">
        <v>162</v>
      </c>
      <c r="E52" s="209">
        <v>14</v>
      </c>
      <c r="F52" s="165"/>
      <c r="G52" s="140"/>
      <c r="H52" s="49">
        <f t="shared" si="6"/>
        <v>0</v>
      </c>
      <c r="I52" s="140"/>
      <c r="J52" s="140"/>
      <c r="K52" s="50">
        <f t="shared" si="0"/>
        <v>0</v>
      </c>
      <c r="L52" s="149">
        <f t="shared" si="7"/>
        <v>0</v>
      </c>
      <c r="M52" s="49">
        <f t="shared" si="8"/>
        <v>0</v>
      </c>
      <c r="N52" s="49">
        <f t="shared" si="9"/>
        <v>0</v>
      </c>
      <c r="O52" s="49">
        <f t="shared" si="10"/>
        <v>0</v>
      </c>
      <c r="P52" s="107">
        <f t="shared" si="11"/>
        <v>0</v>
      </c>
      <c r="Q52" s="77" t="s">
        <v>47</v>
      </c>
    </row>
    <row r="53" spans="1:17" ht="51">
      <c r="A53" s="40">
        <v>39</v>
      </c>
      <c r="B53" s="28" t="s">
        <v>169</v>
      </c>
      <c r="C53" s="169" t="s">
        <v>231</v>
      </c>
      <c r="D53" s="164" t="s">
        <v>162</v>
      </c>
      <c r="E53" s="209">
        <v>14</v>
      </c>
      <c r="F53" s="165"/>
      <c r="G53" s="140"/>
      <c r="H53" s="49">
        <f t="shared" si="6"/>
        <v>0</v>
      </c>
      <c r="I53" s="140"/>
      <c r="J53" s="140"/>
      <c r="K53" s="50">
        <f t="shared" si="0"/>
        <v>0</v>
      </c>
      <c r="L53" s="149">
        <f t="shared" si="7"/>
        <v>0</v>
      </c>
      <c r="M53" s="49">
        <f t="shared" si="8"/>
        <v>0</v>
      </c>
      <c r="N53" s="49">
        <f t="shared" si="9"/>
        <v>0</v>
      </c>
      <c r="O53" s="49">
        <f t="shared" si="10"/>
        <v>0</v>
      </c>
      <c r="P53" s="107">
        <f t="shared" si="11"/>
        <v>0</v>
      </c>
      <c r="Q53" s="77" t="s">
        <v>47</v>
      </c>
    </row>
    <row r="54" spans="1:17" ht="51">
      <c r="A54" s="40">
        <v>40</v>
      </c>
      <c r="B54" s="28" t="s">
        <v>169</v>
      </c>
      <c r="C54" s="151" t="s">
        <v>232</v>
      </c>
      <c r="D54" s="164" t="s">
        <v>162</v>
      </c>
      <c r="E54" s="209">
        <v>32</v>
      </c>
      <c r="F54" s="165"/>
      <c r="G54" s="140"/>
      <c r="H54" s="49">
        <f t="shared" si="6"/>
        <v>0</v>
      </c>
      <c r="I54" s="140"/>
      <c r="J54" s="140"/>
      <c r="K54" s="50">
        <f t="shared" si="0"/>
        <v>0</v>
      </c>
      <c r="L54" s="149">
        <f t="shared" si="7"/>
        <v>0</v>
      </c>
      <c r="M54" s="49">
        <f t="shared" si="8"/>
        <v>0</v>
      </c>
      <c r="N54" s="49">
        <f t="shared" si="9"/>
        <v>0</v>
      </c>
      <c r="O54" s="49">
        <f t="shared" si="10"/>
        <v>0</v>
      </c>
      <c r="P54" s="107">
        <f t="shared" si="11"/>
        <v>0</v>
      </c>
      <c r="Q54" s="77" t="s">
        <v>47</v>
      </c>
    </row>
    <row r="55" spans="1:17" ht="22.5">
      <c r="A55" s="40">
        <v>41</v>
      </c>
      <c r="B55" s="28" t="s">
        <v>169</v>
      </c>
      <c r="C55" s="151" t="s">
        <v>233</v>
      </c>
      <c r="D55" s="164" t="s">
        <v>82</v>
      </c>
      <c r="E55" s="209">
        <v>2</v>
      </c>
      <c r="F55" s="165"/>
      <c r="G55" s="140"/>
      <c r="H55" s="49">
        <f t="shared" si="6"/>
        <v>0</v>
      </c>
      <c r="I55" s="140"/>
      <c r="J55" s="140"/>
      <c r="K55" s="50">
        <f t="shared" si="0"/>
        <v>0</v>
      </c>
      <c r="L55" s="149">
        <f t="shared" si="7"/>
        <v>0</v>
      </c>
      <c r="M55" s="49">
        <f t="shared" si="8"/>
        <v>0</v>
      </c>
      <c r="N55" s="49">
        <f t="shared" si="9"/>
        <v>0</v>
      </c>
      <c r="O55" s="49">
        <f t="shared" si="10"/>
        <v>0</v>
      </c>
      <c r="P55" s="107">
        <f t="shared" si="11"/>
        <v>0</v>
      </c>
      <c r="Q55" s="77" t="s">
        <v>47</v>
      </c>
    </row>
    <row r="56" spans="1:17" ht="25.5">
      <c r="A56" s="40">
        <v>42</v>
      </c>
      <c r="B56" s="28" t="s">
        <v>169</v>
      </c>
      <c r="C56" s="151" t="s">
        <v>234</v>
      </c>
      <c r="D56" s="164" t="s">
        <v>82</v>
      </c>
      <c r="E56" s="209">
        <v>4</v>
      </c>
      <c r="F56" s="165"/>
      <c r="G56" s="140"/>
      <c r="H56" s="49">
        <f t="shared" si="6"/>
        <v>0</v>
      </c>
      <c r="I56" s="140"/>
      <c r="J56" s="140"/>
      <c r="K56" s="50">
        <f t="shared" si="0"/>
        <v>0</v>
      </c>
      <c r="L56" s="149">
        <f t="shared" si="7"/>
        <v>0</v>
      </c>
      <c r="M56" s="49">
        <f t="shared" si="8"/>
        <v>0</v>
      </c>
      <c r="N56" s="49">
        <f t="shared" si="9"/>
        <v>0</v>
      </c>
      <c r="O56" s="49">
        <f t="shared" si="10"/>
        <v>0</v>
      </c>
      <c r="P56" s="107">
        <f t="shared" si="11"/>
        <v>0</v>
      </c>
      <c r="Q56" s="77" t="s">
        <v>47</v>
      </c>
    </row>
    <row r="57" spans="1:17" ht="22.5">
      <c r="A57" s="40">
        <v>43</v>
      </c>
      <c r="B57" s="28" t="s">
        <v>169</v>
      </c>
      <c r="C57" s="151" t="s">
        <v>235</v>
      </c>
      <c r="D57" s="164" t="s">
        <v>82</v>
      </c>
      <c r="E57" s="209">
        <v>12</v>
      </c>
      <c r="F57" s="165"/>
      <c r="G57" s="140"/>
      <c r="H57" s="49">
        <f t="shared" si="6"/>
        <v>0</v>
      </c>
      <c r="I57" s="140"/>
      <c r="J57" s="140"/>
      <c r="K57" s="50">
        <f t="shared" si="0"/>
        <v>0</v>
      </c>
      <c r="L57" s="149">
        <f t="shared" si="7"/>
        <v>0</v>
      </c>
      <c r="M57" s="49">
        <f t="shared" si="8"/>
        <v>0</v>
      </c>
      <c r="N57" s="49">
        <f t="shared" si="9"/>
        <v>0</v>
      </c>
      <c r="O57" s="49">
        <f t="shared" si="10"/>
        <v>0</v>
      </c>
      <c r="P57" s="107">
        <f t="shared" si="11"/>
        <v>0</v>
      </c>
      <c r="Q57" s="77" t="s">
        <v>47</v>
      </c>
    </row>
    <row r="58" spans="1:17" ht="22.5">
      <c r="A58" s="40">
        <v>44</v>
      </c>
      <c r="B58" s="28" t="s">
        <v>169</v>
      </c>
      <c r="C58" s="151" t="s">
        <v>161</v>
      </c>
      <c r="D58" s="164" t="s">
        <v>82</v>
      </c>
      <c r="E58" s="209">
        <v>4</v>
      </c>
      <c r="F58" s="165"/>
      <c r="G58" s="140"/>
      <c r="H58" s="49">
        <f t="shared" si="6"/>
        <v>0</v>
      </c>
      <c r="I58" s="140"/>
      <c r="J58" s="140"/>
      <c r="K58" s="50">
        <f t="shared" si="0"/>
        <v>0</v>
      </c>
      <c r="L58" s="149">
        <f t="shared" si="7"/>
        <v>0</v>
      </c>
      <c r="M58" s="49">
        <f t="shared" si="8"/>
        <v>0</v>
      </c>
      <c r="N58" s="49">
        <f t="shared" si="9"/>
        <v>0</v>
      </c>
      <c r="O58" s="49">
        <f t="shared" si="10"/>
        <v>0</v>
      </c>
      <c r="P58" s="107">
        <f t="shared" si="11"/>
        <v>0</v>
      </c>
      <c r="Q58" s="77" t="s">
        <v>47</v>
      </c>
    </row>
    <row r="59" spans="1:17">
      <c r="A59" s="40">
        <v>45</v>
      </c>
      <c r="B59" s="92"/>
      <c r="C59" s="141" t="s">
        <v>171</v>
      </c>
      <c r="D59" s="28"/>
      <c r="E59" s="59"/>
      <c r="F59" s="51"/>
      <c r="G59" s="49"/>
      <c r="H59" s="49">
        <f t="shared" si="6"/>
        <v>0</v>
      </c>
      <c r="I59" s="140"/>
      <c r="J59" s="140"/>
      <c r="K59" s="50">
        <f t="shared" si="0"/>
        <v>0</v>
      </c>
      <c r="L59" s="149">
        <f t="shared" si="7"/>
        <v>0</v>
      </c>
      <c r="M59" s="49">
        <f t="shared" si="8"/>
        <v>0</v>
      </c>
      <c r="N59" s="49">
        <f t="shared" si="9"/>
        <v>0</v>
      </c>
      <c r="O59" s="49">
        <f t="shared" si="10"/>
        <v>0</v>
      </c>
      <c r="P59" s="107">
        <f t="shared" si="11"/>
        <v>0</v>
      </c>
      <c r="Q59" s="77" t="s">
        <v>236</v>
      </c>
    </row>
    <row r="60" spans="1:17" ht="22.5">
      <c r="A60" s="40">
        <v>46</v>
      </c>
      <c r="B60" s="28" t="s">
        <v>169</v>
      </c>
      <c r="C60" s="151" t="s">
        <v>172</v>
      </c>
      <c r="D60" s="164" t="s">
        <v>82</v>
      </c>
      <c r="E60" s="209">
        <v>1</v>
      </c>
      <c r="F60" s="165"/>
      <c r="G60" s="140"/>
      <c r="H60" s="49">
        <f t="shared" si="6"/>
        <v>0</v>
      </c>
      <c r="I60" s="140"/>
      <c r="J60" s="140"/>
      <c r="K60" s="50">
        <f t="shared" si="0"/>
        <v>0</v>
      </c>
      <c r="L60" s="149">
        <f t="shared" si="7"/>
        <v>0</v>
      </c>
      <c r="M60" s="49">
        <f t="shared" si="8"/>
        <v>0</v>
      </c>
      <c r="N60" s="49">
        <f t="shared" si="9"/>
        <v>0</v>
      </c>
      <c r="O60" s="49">
        <f t="shared" si="10"/>
        <v>0</v>
      </c>
      <c r="P60" s="107">
        <f t="shared" si="11"/>
        <v>0</v>
      </c>
      <c r="Q60" s="77" t="s">
        <v>47</v>
      </c>
    </row>
    <row r="61" spans="1:17" ht="22.5">
      <c r="A61" s="40">
        <v>47</v>
      </c>
      <c r="B61" s="28" t="s">
        <v>169</v>
      </c>
      <c r="C61" s="151" t="s">
        <v>173</v>
      </c>
      <c r="D61" s="164" t="s">
        <v>77</v>
      </c>
      <c r="E61" s="209">
        <v>1</v>
      </c>
      <c r="F61" s="165"/>
      <c r="G61" s="140"/>
      <c r="H61" s="49">
        <f t="shared" si="6"/>
        <v>0</v>
      </c>
      <c r="I61" s="140"/>
      <c r="J61" s="140"/>
      <c r="K61" s="50">
        <f t="shared" si="0"/>
        <v>0</v>
      </c>
      <c r="L61" s="149">
        <f t="shared" si="7"/>
        <v>0</v>
      </c>
      <c r="M61" s="49">
        <f t="shared" si="8"/>
        <v>0</v>
      </c>
      <c r="N61" s="49">
        <f t="shared" si="9"/>
        <v>0</v>
      </c>
      <c r="O61" s="49">
        <f t="shared" si="10"/>
        <v>0</v>
      </c>
      <c r="P61" s="107">
        <f t="shared" si="11"/>
        <v>0</v>
      </c>
      <c r="Q61" s="77" t="s">
        <v>47</v>
      </c>
    </row>
    <row r="62" spans="1:17" ht="22.5">
      <c r="A62" s="40">
        <v>48</v>
      </c>
      <c r="B62" s="28" t="s">
        <v>169</v>
      </c>
      <c r="C62" s="151" t="s">
        <v>174</v>
      </c>
      <c r="D62" s="164" t="s">
        <v>134</v>
      </c>
      <c r="E62" s="209">
        <v>1</v>
      </c>
      <c r="F62" s="165"/>
      <c r="G62" s="140"/>
      <c r="H62" s="49">
        <f t="shared" si="6"/>
        <v>0</v>
      </c>
      <c r="I62" s="140"/>
      <c r="J62" s="140"/>
      <c r="K62" s="50">
        <f t="shared" si="0"/>
        <v>0</v>
      </c>
      <c r="L62" s="149">
        <f t="shared" si="7"/>
        <v>0</v>
      </c>
      <c r="M62" s="49">
        <f t="shared" si="8"/>
        <v>0</v>
      </c>
      <c r="N62" s="49">
        <f t="shared" si="9"/>
        <v>0</v>
      </c>
      <c r="O62" s="49">
        <f t="shared" si="10"/>
        <v>0</v>
      </c>
      <c r="P62" s="107">
        <f t="shared" si="11"/>
        <v>0</v>
      </c>
      <c r="Q62" s="77" t="s">
        <v>47</v>
      </c>
    </row>
    <row r="63" spans="1:17" ht="22.5">
      <c r="A63" s="40">
        <v>49</v>
      </c>
      <c r="B63" s="28" t="s">
        <v>169</v>
      </c>
      <c r="C63" s="151" t="s">
        <v>175</v>
      </c>
      <c r="D63" s="164" t="s">
        <v>134</v>
      </c>
      <c r="E63" s="209">
        <v>1</v>
      </c>
      <c r="F63" s="165"/>
      <c r="G63" s="140"/>
      <c r="H63" s="49">
        <f t="shared" si="6"/>
        <v>0</v>
      </c>
      <c r="I63" s="140"/>
      <c r="J63" s="140"/>
      <c r="K63" s="50">
        <f t="shared" si="0"/>
        <v>0</v>
      </c>
      <c r="L63" s="149">
        <f t="shared" si="7"/>
        <v>0</v>
      </c>
      <c r="M63" s="49">
        <f t="shared" si="8"/>
        <v>0</v>
      </c>
      <c r="N63" s="49">
        <f t="shared" si="9"/>
        <v>0</v>
      </c>
      <c r="O63" s="49">
        <f t="shared" si="10"/>
        <v>0</v>
      </c>
      <c r="P63" s="107">
        <f t="shared" si="11"/>
        <v>0</v>
      </c>
      <c r="Q63" s="77" t="s">
        <v>47</v>
      </c>
    </row>
    <row r="64" spans="1:17" ht="22.5">
      <c r="A64" s="40">
        <v>50</v>
      </c>
      <c r="B64" s="28" t="s">
        <v>169</v>
      </c>
      <c r="C64" s="151" t="s">
        <v>176</v>
      </c>
      <c r="D64" s="164" t="s">
        <v>134</v>
      </c>
      <c r="E64" s="209">
        <v>1</v>
      </c>
      <c r="F64" s="165"/>
      <c r="G64" s="140"/>
      <c r="H64" s="49">
        <f t="shared" si="6"/>
        <v>0</v>
      </c>
      <c r="I64" s="140"/>
      <c r="J64" s="140"/>
      <c r="K64" s="50">
        <f t="shared" si="0"/>
        <v>0</v>
      </c>
      <c r="L64" s="149">
        <f t="shared" si="7"/>
        <v>0</v>
      </c>
      <c r="M64" s="49">
        <f t="shared" si="8"/>
        <v>0</v>
      </c>
      <c r="N64" s="49">
        <f t="shared" si="9"/>
        <v>0</v>
      </c>
      <c r="O64" s="49">
        <f t="shared" si="10"/>
        <v>0</v>
      </c>
      <c r="P64" s="107">
        <f t="shared" si="11"/>
        <v>0</v>
      </c>
      <c r="Q64" s="77" t="s">
        <v>47</v>
      </c>
    </row>
    <row r="65" spans="1:17" ht="22.5">
      <c r="A65" s="40">
        <v>51</v>
      </c>
      <c r="B65" s="28" t="s">
        <v>169</v>
      </c>
      <c r="C65" s="151" t="s">
        <v>177</v>
      </c>
      <c r="D65" s="164" t="s">
        <v>134</v>
      </c>
      <c r="E65" s="209">
        <v>1</v>
      </c>
      <c r="F65" s="165"/>
      <c r="G65" s="140"/>
      <c r="H65" s="49">
        <f t="shared" si="6"/>
        <v>0</v>
      </c>
      <c r="I65" s="140"/>
      <c r="J65" s="140"/>
      <c r="K65" s="50">
        <f t="shared" si="0"/>
        <v>0</v>
      </c>
      <c r="L65" s="149">
        <f t="shared" si="7"/>
        <v>0</v>
      </c>
      <c r="M65" s="49">
        <f t="shared" si="8"/>
        <v>0</v>
      </c>
      <c r="N65" s="49">
        <f t="shared" si="9"/>
        <v>0</v>
      </c>
      <c r="O65" s="49">
        <f t="shared" si="10"/>
        <v>0</v>
      </c>
      <c r="P65" s="107">
        <f t="shared" si="11"/>
        <v>0</v>
      </c>
      <c r="Q65" s="77" t="s">
        <v>47</v>
      </c>
    </row>
    <row r="66" spans="1:17" ht="23.25" thickBot="1">
      <c r="A66" s="183">
        <v>52</v>
      </c>
      <c r="B66" s="29" t="s">
        <v>169</v>
      </c>
      <c r="C66" s="210" t="s">
        <v>178</v>
      </c>
      <c r="D66" s="211" t="s">
        <v>134</v>
      </c>
      <c r="E66" s="212">
        <v>1</v>
      </c>
      <c r="F66" s="213"/>
      <c r="G66" s="194"/>
      <c r="H66" s="189">
        <f t="shared" si="6"/>
        <v>0</v>
      </c>
      <c r="I66" s="194"/>
      <c r="J66" s="194"/>
      <c r="K66" s="191">
        <f t="shared" si="0"/>
        <v>0</v>
      </c>
      <c r="L66" s="199">
        <f t="shared" si="7"/>
        <v>0</v>
      </c>
      <c r="M66" s="189">
        <f t="shared" si="8"/>
        <v>0</v>
      </c>
      <c r="N66" s="189">
        <f t="shared" si="9"/>
        <v>0</v>
      </c>
      <c r="O66" s="189">
        <f t="shared" si="10"/>
        <v>0</v>
      </c>
      <c r="P66" s="195">
        <f t="shared" si="11"/>
        <v>0</v>
      </c>
      <c r="Q66" s="193" t="s">
        <v>47</v>
      </c>
    </row>
    <row r="67" spans="1:17" ht="12" customHeight="1" thickBot="1">
      <c r="A67" s="325" t="s">
        <v>63</v>
      </c>
      <c r="B67" s="326"/>
      <c r="C67" s="326"/>
      <c r="D67" s="326"/>
      <c r="E67" s="326"/>
      <c r="F67" s="326"/>
      <c r="G67" s="326"/>
      <c r="H67" s="326"/>
      <c r="I67" s="326"/>
      <c r="J67" s="326"/>
      <c r="K67" s="327"/>
      <c r="L67" s="74">
        <f>SUM(L14:L66)</f>
        <v>0</v>
      </c>
      <c r="M67" s="75">
        <f>SUM(M14:M66)</f>
        <v>0</v>
      </c>
      <c r="N67" s="75">
        <f>SUM(N14:N66)</f>
        <v>0</v>
      </c>
      <c r="O67" s="75">
        <f>SUM(O14:O66)</f>
        <v>0</v>
      </c>
      <c r="P67" s="76">
        <f>SUM(P14:P66)</f>
        <v>0</v>
      </c>
    </row>
    <row r="68" spans="1:17">
      <c r="A68" s="20"/>
      <c r="B68" s="20"/>
      <c r="C68" s="20"/>
      <c r="D68" s="20"/>
      <c r="E68" s="20"/>
      <c r="F68" s="20"/>
      <c r="G68" s="20"/>
      <c r="H68" s="20"/>
      <c r="I68" s="20"/>
      <c r="J68" s="20"/>
      <c r="K68" s="20"/>
      <c r="L68" s="20"/>
      <c r="M68" s="20"/>
      <c r="N68" s="20"/>
      <c r="O68" s="20"/>
      <c r="P68" s="20"/>
    </row>
    <row r="69" spans="1:17">
      <c r="A69" s="20"/>
      <c r="B69" s="20"/>
      <c r="C69" s="20"/>
      <c r="D69" s="20"/>
      <c r="E69" s="20"/>
      <c r="F69" s="20"/>
      <c r="G69" s="20"/>
      <c r="H69" s="20"/>
      <c r="I69" s="20"/>
      <c r="J69" s="20"/>
      <c r="K69" s="20"/>
      <c r="L69" s="20"/>
      <c r="M69" s="20"/>
      <c r="N69" s="20"/>
      <c r="O69" s="20"/>
      <c r="P69" s="20"/>
    </row>
    <row r="70" spans="1:17">
      <c r="A70" s="1" t="s">
        <v>14</v>
      </c>
      <c r="B70" s="20"/>
      <c r="C70" s="328">
        <f>'Kops n'!C35:H35</f>
        <v>0</v>
      </c>
      <c r="D70" s="328"/>
      <c r="E70" s="328"/>
      <c r="F70" s="328"/>
      <c r="G70" s="328"/>
      <c r="H70" s="328"/>
      <c r="I70" s="20"/>
      <c r="J70" s="20"/>
      <c r="K70" s="20"/>
      <c r="L70" s="20"/>
      <c r="M70" s="20"/>
      <c r="N70" s="20"/>
      <c r="O70" s="20"/>
      <c r="P70" s="20"/>
    </row>
    <row r="71" spans="1:17">
      <c r="A71" s="20"/>
      <c r="B71" s="20"/>
      <c r="C71" s="248" t="s">
        <v>15</v>
      </c>
      <c r="D71" s="248"/>
      <c r="E71" s="248"/>
      <c r="F71" s="248"/>
      <c r="G71" s="248"/>
      <c r="H71" s="248"/>
      <c r="I71" s="20"/>
      <c r="J71" s="20"/>
      <c r="K71" s="20"/>
      <c r="L71" s="20"/>
      <c r="M71" s="20"/>
      <c r="N71" s="20"/>
      <c r="O71" s="20"/>
      <c r="P71" s="20"/>
    </row>
    <row r="72" spans="1:17">
      <c r="A72" s="20"/>
      <c r="B72" s="20"/>
      <c r="C72" s="20"/>
      <c r="D72" s="20"/>
      <c r="E72" s="20"/>
      <c r="F72" s="20"/>
      <c r="G72" s="20"/>
      <c r="H72" s="20"/>
      <c r="I72" s="20"/>
      <c r="J72" s="20"/>
      <c r="K72" s="20"/>
      <c r="L72" s="20"/>
      <c r="M72" s="20"/>
      <c r="N72" s="20"/>
      <c r="O72" s="20"/>
      <c r="P72" s="20"/>
    </row>
    <row r="73" spans="1:17">
      <c r="A73" s="294" t="str">
        <f>'Kops n'!A38:D38</f>
        <v>Tāme sastādīta 202_. gada __. _______</v>
      </c>
      <c r="B73" s="295"/>
      <c r="C73" s="295"/>
      <c r="D73" s="295"/>
      <c r="E73" s="20"/>
      <c r="F73" s="20"/>
      <c r="G73" s="20"/>
      <c r="H73" s="20"/>
      <c r="I73" s="20"/>
      <c r="J73" s="20"/>
      <c r="K73" s="20"/>
      <c r="L73" s="20"/>
      <c r="M73" s="20"/>
      <c r="N73" s="20"/>
      <c r="O73" s="20"/>
      <c r="P73" s="20"/>
    </row>
    <row r="74" spans="1:17">
      <c r="A74" s="20"/>
      <c r="B74" s="20"/>
      <c r="C74" s="20"/>
      <c r="D74" s="20"/>
      <c r="E74" s="20"/>
      <c r="F74" s="20"/>
      <c r="G74" s="20"/>
      <c r="H74" s="20"/>
      <c r="I74" s="20"/>
      <c r="J74" s="20"/>
      <c r="K74" s="20"/>
      <c r="L74" s="20"/>
      <c r="M74" s="20"/>
      <c r="N74" s="20"/>
      <c r="O74" s="20"/>
      <c r="P74" s="20"/>
    </row>
    <row r="75" spans="1:17">
      <c r="A75" s="1" t="s">
        <v>41</v>
      </c>
      <c r="B75" s="20"/>
      <c r="C75" s="328">
        <f>'Kops n'!C40:H40</f>
        <v>0</v>
      </c>
      <c r="D75" s="328"/>
      <c r="E75" s="328"/>
      <c r="F75" s="328"/>
      <c r="G75" s="328"/>
      <c r="H75" s="328"/>
      <c r="I75" s="20"/>
      <c r="J75" s="20"/>
      <c r="K75" s="20"/>
      <c r="L75" s="20"/>
      <c r="M75" s="20"/>
      <c r="N75" s="20"/>
      <c r="O75" s="20"/>
      <c r="P75" s="20"/>
    </row>
    <row r="76" spans="1:17">
      <c r="A76" s="20"/>
      <c r="B76" s="20"/>
      <c r="C76" s="248" t="s">
        <v>15</v>
      </c>
      <c r="D76" s="248"/>
      <c r="E76" s="248"/>
      <c r="F76" s="248"/>
      <c r="G76" s="248"/>
      <c r="H76" s="248"/>
      <c r="I76" s="20"/>
      <c r="J76" s="20"/>
      <c r="K76" s="20"/>
      <c r="L76" s="20"/>
      <c r="M76" s="20"/>
      <c r="N76" s="20"/>
      <c r="O76" s="20"/>
      <c r="P76" s="20"/>
    </row>
    <row r="77" spans="1:17">
      <c r="A77" s="20"/>
      <c r="B77" s="20"/>
      <c r="C77" s="20"/>
      <c r="D77" s="20"/>
      <c r="E77" s="20"/>
      <c r="F77" s="20"/>
      <c r="G77" s="20"/>
      <c r="H77" s="20"/>
      <c r="I77" s="20"/>
      <c r="J77" s="20"/>
      <c r="K77" s="20"/>
      <c r="L77" s="20"/>
      <c r="M77" s="20"/>
      <c r="N77" s="20"/>
      <c r="O77" s="20"/>
      <c r="P77" s="20"/>
    </row>
    <row r="78" spans="1:17">
      <c r="A78" s="103" t="s">
        <v>16</v>
      </c>
      <c r="B78" s="52"/>
      <c r="C78" s="115">
        <f>'Kops n'!C43</f>
        <v>0</v>
      </c>
      <c r="D78" s="52"/>
      <c r="E78" s="20"/>
      <c r="F78" s="20"/>
      <c r="G78" s="20"/>
      <c r="H78" s="20"/>
      <c r="I78" s="20"/>
      <c r="J78" s="20"/>
      <c r="K78" s="20"/>
      <c r="L78" s="20"/>
      <c r="M78" s="20"/>
      <c r="N78" s="20"/>
      <c r="O78" s="20"/>
      <c r="P78" s="20"/>
    </row>
    <row r="79" spans="1:17">
      <c r="A79" s="20"/>
      <c r="B79" s="20"/>
      <c r="C79" s="20"/>
      <c r="D79" s="20"/>
      <c r="E79" s="20"/>
      <c r="F79" s="20"/>
      <c r="G79" s="20"/>
      <c r="H79" s="20"/>
      <c r="I79" s="20"/>
      <c r="J79" s="20"/>
      <c r="K79" s="20"/>
      <c r="L79" s="20"/>
      <c r="M79" s="20"/>
      <c r="N79" s="20"/>
      <c r="O79" s="20"/>
      <c r="P79" s="20"/>
    </row>
  </sheetData>
  <mergeCells count="23">
    <mergeCell ref="C76:H76"/>
    <mergeCell ref="C4:I4"/>
    <mergeCell ref="F12:K12"/>
    <mergeCell ref="A9:F9"/>
    <mergeCell ref="J9:M9"/>
    <mergeCell ref="D8:L8"/>
    <mergeCell ref="A67:K67"/>
    <mergeCell ref="C70:H70"/>
    <mergeCell ref="C71:H71"/>
    <mergeCell ref="A73:D73"/>
    <mergeCell ref="C75:H75"/>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39" priority="238"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66">
    <cfRule type="cellIs" dxfId="38" priority="1" operator="equal">
      <formula>0</formula>
    </cfRule>
  </conditionalFormatting>
  <conditionalFormatting sqref="A67:K67">
    <cfRule type="containsText" dxfId="37" priority="223" operator="containsText" text="Tiešās izmaksas kopā, t. sk. darba devēja sociālais nodoklis __.__% ">
      <formula>NOT(ISERROR(SEARCH("Tiešās izmaksas kopā, t. sk. darba devēja sociālais nodoklis __.__% ",A67)))</formula>
    </cfRule>
  </conditionalFormatting>
  <conditionalFormatting sqref="C70:H70">
    <cfRule type="cellIs" dxfId="36" priority="231" operator="equal">
      <formula>0</formula>
    </cfRule>
  </conditionalFormatting>
  <conditionalFormatting sqref="C75:H75">
    <cfRule type="cellIs" dxfId="35" priority="232" operator="equal">
      <formula>0</formula>
    </cfRule>
  </conditionalFormatting>
  <conditionalFormatting sqref="C2:I2">
    <cfRule type="cellIs" dxfId="34" priority="237" operator="equal">
      <formula>0</formula>
    </cfRule>
  </conditionalFormatting>
  <conditionalFormatting sqref="C4:I4">
    <cfRule type="cellIs" dxfId="33" priority="229" operator="equal">
      <formula>0</formula>
    </cfRule>
  </conditionalFormatting>
  <conditionalFormatting sqref="D1">
    <cfRule type="cellIs" dxfId="32" priority="225" operator="equal">
      <formula>0</formula>
    </cfRule>
  </conditionalFormatting>
  <conditionalFormatting sqref="D5:L8">
    <cfRule type="cellIs" dxfId="31" priority="226" operator="equal">
      <formula>0</formula>
    </cfRule>
  </conditionalFormatting>
  <conditionalFormatting sqref="H14:H66 K14:P66">
    <cfRule type="cellIs" dxfId="30" priority="3" operator="equal">
      <formula>0</formula>
    </cfRule>
  </conditionalFormatting>
  <conditionalFormatting sqref="I14:J66 Q14:Q66">
    <cfRule type="cellIs" dxfId="29" priority="2" operator="equal">
      <formula>0</formula>
    </cfRule>
  </conditionalFormatting>
  <conditionalFormatting sqref="L67:P67">
    <cfRule type="cellIs" dxfId="28" priority="230" operator="equal">
      <formula>0</formula>
    </cfRule>
  </conditionalFormatting>
  <conditionalFormatting sqref="N9:O9">
    <cfRule type="cellIs" dxfId="27" priority="240" operator="equal">
      <formula>0</formula>
    </cfRule>
  </conditionalFormatting>
  <dataValidations count="1">
    <dataValidation type="list" allowBlank="1" showInputMessage="1" showErrorMessage="1" sqref="Q14:Q66" xr:uid="{D4D68DB9-5863-41C7-9C69-8A8816926D02}">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34" operator="containsText" id="{8D07DFFB-F62B-48FD-9EA3-0019764D2C95}">
            <xm:f>NOT(ISERROR(SEARCH("Tāme sastādīta ____. gada ___. ______________",A73)))</xm:f>
            <xm:f>"Tāme sastādīta ____. gada ___. ______________"</xm:f>
            <x14:dxf>
              <font>
                <color auto="1"/>
              </font>
              <fill>
                <patternFill>
                  <bgColor rgb="FFC6EFCE"/>
                </patternFill>
              </fill>
            </x14:dxf>
          </x14:cfRule>
          <xm:sqref>A73</xm:sqref>
        </x14:conditionalFormatting>
        <x14:conditionalFormatting xmlns:xm="http://schemas.microsoft.com/office/excel/2006/main">
          <x14:cfRule type="containsText" priority="233" operator="containsText" id="{2E0F3D08-6598-4427-9938-13957157366A}">
            <xm:f>NOT(ISERROR(SEARCH("Sertifikāta Nr. _________________________________",A78)))</xm:f>
            <xm:f>"Sertifikāta Nr. _________________________________"</xm:f>
            <x14:dxf>
              <font>
                <color auto="1"/>
              </font>
              <fill>
                <patternFill>
                  <bgColor rgb="FFC6EFCE"/>
                </patternFill>
              </fill>
            </x14:dxf>
          </x14:cfRule>
          <xm:sqref>A78</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1D4AE-CFEB-4E1F-8C89-C0CBFED2050C}">
  <sheetPr codeName="Sheet35">
    <tabColor rgb="FFC00000"/>
  </sheetPr>
  <dimension ref="A1:P79"/>
  <sheetViews>
    <sheetView topLeftCell="A46" workbookViewId="0">
      <selection activeCell="W63" sqref="W6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'10a+c+n'!D1</f>
        <v>10</v>
      </c>
      <c r="E1" s="26"/>
      <c r="F1" s="26"/>
      <c r="G1" s="26"/>
      <c r="H1" s="26"/>
      <c r="I1" s="26"/>
      <c r="J1" s="26"/>
      <c r="N1" s="30"/>
      <c r="O1" s="31"/>
      <c r="P1" s="32"/>
    </row>
    <row r="2" spans="1:16">
      <c r="A2" s="33"/>
      <c r="B2" s="33"/>
      <c r="C2" s="316" t="str">
        <f>'10a+c+n'!C2:I2</f>
        <v>Apkure, vēdināšana un gaisa kondicionēšana</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209</v>
      </c>
      <c r="B9" s="319"/>
      <c r="C9" s="319"/>
      <c r="D9" s="319"/>
      <c r="E9" s="319"/>
      <c r="F9" s="319"/>
      <c r="G9" s="35"/>
      <c r="H9" s="35"/>
      <c r="I9" s="35"/>
      <c r="J9" s="320" t="s">
        <v>46</v>
      </c>
      <c r="K9" s="320"/>
      <c r="L9" s="320"/>
      <c r="M9" s="320"/>
      <c r="N9" s="321">
        <f>P67</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27">
        <f>IF($C$4="Attiecināmās izmaksas",IF('10a+c+n'!$Q14="A",'10a+c+n'!B14,0),0)</f>
        <v>0</v>
      </c>
      <c r="C14" s="27">
        <f>IF($C$4="Attiecināmās izmaksas",IF('10a+c+n'!$Q14="A",'10a+c+n'!C14,0),0)</f>
        <v>0</v>
      </c>
      <c r="D14" s="27">
        <f>IF($C$4="Attiecināmās izmaksas",IF('10a+c+n'!$Q14="A",'10a+c+n'!D14,0),0)</f>
        <v>0</v>
      </c>
      <c r="E14" s="162"/>
      <c r="F14" s="79"/>
      <c r="G14" s="27">
        <f>IF($C$4="Attiecināmās izmaksas",IF('10a+c+n'!$Q14="A",'10a+c+n'!G14,0),0)</f>
        <v>0</v>
      </c>
      <c r="H14" s="27">
        <f>IF($C$4="Attiecināmās izmaksas",IF('10a+c+n'!$Q14="A",'10a+c+n'!H14,0),0)</f>
        <v>0</v>
      </c>
      <c r="I14" s="27"/>
      <c r="J14" s="27"/>
      <c r="K14" s="162">
        <f>IF($C$4="Attiecināmās izmaksas",IF('10a+c+n'!$Q14="A",'10a+c+n'!K14,0),0)</f>
        <v>0</v>
      </c>
      <c r="L14" s="79">
        <f>IF($C$4="Attiecināmās izmaksas",IF('10a+c+n'!$Q14="A",'10a+c+n'!L14,0),0)</f>
        <v>0</v>
      </c>
      <c r="M14" s="27">
        <f>IF($C$4="Attiecināmās izmaksas",IF('10a+c+n'!$Q14="A",'10a+c+n'!M14,0),0)</f>
        <v>0</v>
      </c>
      <c r="N14" s="27">
        <f>IF($C$4="Attiecināmās izmaksas",IF('10a+c+n'!$Q14="A",'10a+c+n'!N14,0),0)</f>
        <v>0</v>
      </c>
      <c r="O14" s="27">
        <f>IF($C$4="Attiecināmās izmaksas",IF('10a+c+n'!$Q14="A",'10a+c+n'!O14,0),0)</f>
        <v>0</v>
      </c>
      <c r="P14" s="57">
        <f>IF($C$4="Attiecināmās izmaksas",IF('10a+c+n'!$Q14="A",'10a+c+n'!P14,0),0)</f>
        <v>0</v>
      </c>
    </row>
    <row r="15" spans="1:16" ht="22.5">
      <c r="A15" s="64">
        <f>IF(P15=0,0,IF(COUNTBLANK(P15)=1,0,COUNTA($P$14:P15)))</f>
        <v>0</v>
      </c>
      <c r="B15" s="28" t="str">
        <f>IF($C$4="Attiecināmās izmaksas",IF('10a+c+n'!$Q15="A",'10a+c+n'!B15,0),0)</f>
        <v>17-00000</v>
      </c>
      <c r="C15" s="28" t="str">
        <f>IF($C$4="Attiecināmās izmaksas",IF('10a+c+n'!$Q15="A",'10a+c+n'!C15,0),0)</f>
        <v>Radiators " Lyngson" ar atgaisotāju un korķi.                                          C22-500-1000 vai ekvivalents</v>
      </c>
      <c r="D15" s="28" t="str">
        <f>IF($C$4="Attiecināmās izmaksas",IF('10a+c+n'!$Q15="A",'10a+c+n'!D15,0),0)</f>
        <v>gb</v>
      </c>
      <c r="E15" s="147"/>
      <c r="F15" s="81"/>
      <c r="G15" s="28">
        <f>IF($C$4="Attiecināmās izmaksas",IF('10a+c+n'!$Q15="A",'10a+c+n'!G15,0),0)</f>
        <v>0</v>
      </c>
      <c r="H15" s="28">
        <f>IF($C$4="Attiecināmās izmaksas",IF('10a+c+n'!$Q15="A",'10a+c+n'!H15,0),0)</f>
        <v>0</v>
      </c>
      <c r="I15" s="28"/>
      <c r="J15" s="28"/>
      <c r="K15" s="147">
        <f>IF($C$4="Attiecināmās izmaksas",IF('10a+c+n'!$Q15="A",'10a+c+n'!K15,0),0)</f>
        <v>0</v>
      </c>
      <c r="L15" s="81">
        <f>IF($C$4="Attiecināmās izmaksas",IF('10a+c+n'!$Q15="A",'10a+c+n'!L15,0),0)</f>
        <v>0</v>
      </c>
      <c r="M15" s="28">
        <f>IF($C$4="Attiecināmās izmaksas",IF('10a+c+n'!$Q15="A",'10a+c+n'!M15,0),0)</f>
        <v>0</v>
      </c>
      <c r="N15" s="28">
        <f>IF($C$4="Attiecināmās izmaksas",IF('10a+c+n'!$Q15="A",'10a+c+n'!N15,0),0)</f>
        <v>0</v>
      </c>
      <c r="O15" s="28">
        <f>IF($C$4="Attiecināmās izmaksas",IF('10a+c+n'!$Q15="A",'10a+c+n'!O15,0),0)</f>
        <v>0</v>
      </c>
      <c r="P15" s="59">
        <f>IF($C$4="Attiecināmās izmaksas",IF('10a+c+n'!$Q15="A",'10a+c+n'!P15,0),0)</f>
        <v>0</v>
      </c>
    </row>
    <row r="16" spans="1:16" ht="22.5">
      <c r="A16" s="64">
        <f>IF(P16=0,0,IF(COUNTBLANK(P16)=1,0,COUNTA($P$14:P16)))</f>
        <v>0</v>
      </c>
      <c r="B16" s="28" t="str">
        <f>IF($C$4="Attiecināmās izmaksas",IF('10a+c+n'!$Q16="A",'10a+c+n'!B16,0),0)</f>
        <v>17-00000</v>
      </c>
      <c r="C16" s="28" t="str">
        <f>IF($C$4="Attiecināmās izmaksas",IF('10a+c+n'!$Q16="A",'10a+c+n'!C16,0),0)</f>
        <v>Radiators " Lyngson" ar atgaisotāju un korķi.                                           C22-500-900 vai ekvivalents</v>
      </c>
      <c r="D16" s="28" t="str">
        <f>IF($C$4="Attiecināmās izmaksas",IF('10a+c+n'!$Q16="A",'10a+c+n'!D16,0),0)</f>
        <v>gb</v>
      </c>
      <c r="E16" s="147"/>
      <c r="F16" s="81"/>
      <c r="G16" s="28">
        <f>IF($C$4="Attiecināmās izmaksas",IF('10a+c+n'!$Q16="A",'10a+c+n'!G16,0),0)</f>
        <v>0</v>
      </c>
      <c r="H16" s="28">
        <f>IF($C$4="Attiecināmās izmaksas",IF('10a+c+n'!$Q16="A",'10a+c+n'!H16,0),0)</f>
        <v>0</v>
      </c>
      <c r="I16" s="28"/>
      <c r="J16" s="28"/>
      <c r="K16" s="147">
        <f>IF($C$4="Attiecināmās izmaksas",IF('10a+c+n'!$Q16="A",'10a+c+n'!K16,0),0)</f>
        <v>0</v>
      </c>
      <c r="L16" s="81">
        <f>IF($C$4="Attiecināmās izmaksas",IF('10a+c+n'!$Q16="A",'10a+c+n'!L16,0),0)</f>
        <v>0</v>
      </c>
      <c r="M16" s="28">
        <f>IF($C$4="Attiecināmās izmaksas",IF('10a+c+n'!$Q16="A",'10a+c+n'!M16,0),0)</f>
        <v>0</v>
      </c>
      <c r="N16" s="28">
        <f>IF($C$4="Attiecināmās izmaksas",IF('10a+c+n'!$Q16="A",'10a+c+n'!N16,0),0)</f>
        <v>0</v>
      </c>
      <c r="O16" s="28">
        <f>IF($C$4="Attiecināmās izmaksas",IF('10a+c+n'!$Q16="A",'10a+c+n'!O16,0),0)</f>
        <v>0</v>
      </c>
      <c r="P16" s="59">
        <f>IF($C$4="Attiecināmās izmaksas",IF('10a+c+n'!$Q16="A",'10a+c+n'!P16,0),0)</f>
        <v>0</v>
      </c>
    </row>
    <row r="17" spans="1:16" ht="22.5">
      <c r="A17" s="64">
        <f>IF(P17=0,0,IF(COUNTBLANK(P17)=1,0,COUNTA($P$14:P17)))</f>
        <v>0</v>
      </c>
      <c r="B17" s="28" t="str">
        <f>IF($C$4="Attiecināmās izmaksas",IF('10a+c+n'!$Q17="A",'10a+c+n'!B17,0),0)</f>
        <v>17-00000</v>
      </c>
      <c r="C17" s="28" t="str">
        <f>IF($C$4="Attiecināmās izmaksas",IF('10a+c+n'!$Q17="A",'10a+c+n'!C17,0),0)</f>
        <v>Radiators " Lyngson" ar atgaisotāju un korķi.                                           C22-500-800 vai ekvivalents</v>
      </c>
      <c r="D17" s="28" t="str">
        <f>IF($C$4="Attiecināmās izmaksas",IF('10a+c+n'!$Q17="A",'10a+c+n'!D17,0),0)</f>
        <v>gb</v>
      </c>
      <c r="E17" s="147"/>
      <c r="F17" s="81"/>
      <c r="G17" s="28">
        <f>IF($C$4="Attiecināmās izmaksas",IF('10a+c+n'!$Q17="A",'10a+c+n'!G17,0),0)</f>
        <v>0</v>
      </c>
      <c r="H17" s="28">
        <f>IF($C$4="Attiecināmās izmaksas",IF('10a+c+n'!$Q17="A",'10a+c+n'!H17,0),0)</f>
        <v>0</v>
      </c>
      <c r="I17" s="28"/>
      <c r="J17" s="28"/>
      <c r="K17" s="147">
        <f>IF($C$4="Attiecināmās izmaksas",IF('10a+c+n'!$Q17="A",'10a+c+n'!K17,0),0)</f>
        <v>0</v>
      </c>
      <c r="L17" s="81">
        <f>IF($C$4="Attiecināmās izmaksas",IF('10a+c+n'!$Q17="A",'10a+c+n'!L17,0),0)</f>
        <v>0</v>
      </c>
      <c r="M17" s="28">
        <f>IF($C$4="Attiecināmās izmaksas",IF('10a+c+n'!$Q17="A",'10a+c+n'!M17,0),0)</f>
        <v>0</v>
      </c>
      <c r="N17" s="28">
        <f>IF($C$4="Attiecināmās izmaksas",IF('10a+c+n'!$Q17="A",'10a+c+n'!N17,0),0)</f>
        <v>0</v>
      </c>
      <c r="O17" s="28">
        <f>IF($C$4="Attiecināmās izmaksas",IF('10a+c+n'!$Q17="A",'10a+c+n'!O17,0),0)</f>
        <v>0</v>
      </c>
      <c r="P17" s="59">
        <f>IF($C$4="Attiecināmās izmaksas",IF('10a+c+n'!$Q17="A",'10a+c+n'!P17,0),0)</f>
        <v>0</v>
      </c>
    </row>
    <row r="18" spans="1:16" ht="22.5">
      <c r="A18" s="64">
        <f>IF(P18=0,0,IF(COUNTBLANK(P18)=1,0,COUNTA($P$14:P18)))</f>
        <v>0</v>
      </c>
      <c r="B18" s="28" t="str">
        <f>IF($C$4="Attiecināmās izmaksas",IF('10a+c+n'!$Q18="A",'10a+c+n'!B18,0),0)</f>
        <v>17-00000</v>
      </c>
      <c r="C18" s="28" t="str">
        <f>IF($C$4="Attiecināmās izmaksas",IF('10a+c+n'!$Q18="A",'10a+c+n'!C18,0),0)</f>
        <v>Radiators " Lyngson" ar atgaisotāju un korķi.                                       C22-500-700 vai ekvivalents</v>
      </c>
      <c r="D18" s="28" t="str">
        <f>IF($C$4="Attiecināmās izmaksas",IF('10a+c+n'!$Q18="A",'10a+c+n'!D18,0),0)</f>
        <v>gb</v>
      </c>
      <c r="E18" s="147"/>
      <c r="F18" s="81"/>
      <c r="G18" s="28">
        <f>IF($C$4="Attiecināmās izmaksas",IF('10a+c+n'!$Q18="A",'10a+c+n'!G18,0),0)</f>
        <v>0</v>
      </c>
      <c r="H18" s="28">
        <f>IF($C$4="Attiecināmās izmaksas",IF('10a+c+n'!$Q18="A",'10a+c+n'!H18,0),0)</f>
        <v>0</v>
      </c>
      <c r="I18" s="28"/>
      <c r="J18" s="28"/>
      <c r="K18" s="147">
        <f>IF($C$4="Attiecināmās izmaksas",IF('10a+c+n'!$Q18="A",'10a+c+n'!K18,0),0)</f>
        <v>0</v>
      </c>
      <c r="L18" s="81">
        <f>IF($C$4="Attiecināmās izmaksas",IF('10a+c+n'!$Q18="A",'10a+c+n'!L18,0),0)</f>
        <v>0</v>
      </c>
      <c r="M18" s="28">
        <f>IF($C$4="Attiecināmās izmaksas",IF('10a+c+n'!$Q18="A",'10a+c+n'!M18,0),0)</f>
        <v>0</v>
      </c>
      <c r="N18" s="28">
        <f>IF($C$4="Attiecināmās izmaksas",IF('10a+c+n'!$Q18="A",'10a+c+n'!N18,0),0)</f>
        <v>0</v>
      </c>
      <c r="O18" s="28">
        <f>IF($C$4="Attiecināmās izmaksas",IF('10a+c+n'!$Q18="A",'10a+c+n'!O18,0),0)</f>
        <v>0</v>
      </c>
      <c r="P18" s="59">
        <f>IF($C$4="Attiecināmās izmaksas",IF('10a+c+n'!$Q18="A",'10a+c+n'!P18,0),0)</f>
        <v>0</v>
      </c>
    </row>
    <row r="19" spans="1:16" ht="22.5">
      <c r="A19" s="64">
        <f>IF(P19=0,0,IF(COUNTBLANK(P19)=1,0,COUNTA($P$14:P19)))</f>
        <v>0</v>
      </c>
      <c r="B19" s="28" t="str">
        <f>IF($C$4="Attiecināmās izmaksas",IF('10a+c+n'!$Q19="A",'10a+c+n'!B19,0),0)</f>
        <v>17-00000</v>
      </c>
      <c r="C19" s="28" t="str">
        <f>IF($C$4="Attiecināmās izmaksas",IF('10a+c+n'!$Q19="A",'10a+c+n'!C19,0),0)</f>
        <v>Radiators " Lyngson" ar atgaisotāju un korķi.                                          C22-500-600 vai ekvivalents</v>
      </c>
      <c r="D19" s="28" t="str">
        <f>IF($C$4="Attiecināmās izmaksas",IF('10a+c+n'!$Q19="A",'10a+c+n'!D19,0),0)</f>
        <v>gb</v>
      </c>
      <c r="E19" s="147"/>
      <c r="F19" s="81"/>
      <c r="G19" s="28">
        <f>IF($C$4="Attiecināmās izmaksas",IF('10a+c+n'!$Q19="A",'10a+c+n'!G19,0),0)</f>
        <v>0</v>
      </c>
      <c r="H19" s="28">
        <f>IF($C$4="Attiecināmās izmaksas",IF('10a+c+n'!$Q19="A",'10a+c+n'!H19,0),0)</f>
        <v>0</v>
      </c>
      <c r="I19" s="28"/>
      <c r="J19" s="28"/>
      <c r="K19" s="147">
        <f>IF($C$4="Attiecināmās izmaksas",IF('10a+c+n'!$Q19="A",'10a+c+n'!K19,0),0)</f>
        <v>0</v>
      </c>
      <c r="L19" s="81">
        <f>IF($C$4="Attiecināmās izmaksas",IF('10a+c+n'!$Q19="A",'10a+c+n'!L19,0),0)</f>
        <v>0</v>
      </c>
      <c r="M19" s="28">
        <f>IF($C$4="Attiecināmās izmaksas",IF('10a+c+n'!$Q19="A",'10a+c+n'!M19,0),0)</f>
        <v>0</v>
      </c>
      <c r="N19" s="28">
        <f>IF($C$4="Attiecināmās izmaksas",IF('10a+c+n'!$Q19="A",'10a+c+n'!N19,0),0)</f>
        <v>0</v>
      </c>
      <c r="O19" s="28">
        <f>IF($C$4="Attiecināmās izmaksas",IF('10a+c+n'!$Q19="A",'10a+c+n'!O19,0),0)</f>
        <v>0</v>
      </c>
      <c r="P19" s="59">
        <f>IF($C$4="Attiecināmās izmaksas",IF('10a+c+n'!$Q19="A",'10a+c+n'!P19,0),0)</f>
        <v>0</v>
      </c>
    </row>
    <row r="20" spans="1:16" ht="22.5">
      <c r="A20" s="64">
        <f>IF(P20=0,0,IF(COUNTBLANK(P20)=1,0,COUNTA($P$14:P20)))</f>
        <v>0</v>
      </c>
      <c r="B20" s="28" t="str">
        <f>IF($C$4="Attiecināmās izmaksas",IF('10a+c+n'!$Q20="A",'10a+c+n'!B20,0),0)</f>
        <v>17-00000</v>
      </c>
      <c r="C20" s="28" t="str">
        <f>IF($C$4="Attiecināmās izmaksas",IF('10a+c+n'!$Q20="A",'10a+c+n'!C20,0),0)</f>
        <v>Radiators " Lyngson" ar atgaisotāju un korķi.                                          C22-500-500 vai ekvivalents</v>
      </c>
      <c r="D20" s="28" t="str">
        <f>IF($C$4="Attiecināmās izmaksas",IF('10a+c+n'!$Q20="A",'10a+c+n'!D20,0),0)</f>
        <v>gb</v>
      </c>
      <c r="E20" s="147"/>
      <c r="F20" s="81"/>
      <c r="G20" s="28">
        <f>IF($C$4="Attiecināmās izmaksas",IF('10a+c+n'!$Q20="A",'10a+c+n'!G20,0),0)</f>
        <v>0</v>
      </c>
      <c r="H20" s="28">
        <f>IF($C$4="Attiecināmās izmaksas",IF('10a+c+n'!$Q20="A",'10a+c+n'!H20,0),0)</f>
        <v>0</v>
      </c>
      <c r="I20" s="28"/>
      <c r="J20" s="28"/>
      <c r="K20" s="147">
        <f>IF($C$4="Attiecināmās izmaksas",IF('10a+c+n'!$Q20="A",'10a+c+n'!K20,0),0)</f>
        <v>0</v>
      </c>
      <c r="L20" s="81">
        <f>IF($C$4="Attiecināmās izmaksas",IF('10a+c+n'!$Q20="A",'10a+c+n'!L20,0),0)</f>
        <v>0</v>
      </c>
      <c r="M20" s="28">
        <f>IF($C$4="Attiecināmās izmaksas",IF('10a+c+n'!$Q20="A",'10a+c+n'!M20,0),0)</f>
        <v>0</v>
      </c>
      <c r="N20" s="28">
        <f>IF($C$4="Attiecināmās izmaksas",IF('10a+c+n'!$Q20="A",'10a+c+n'!N20,0),0)</f>
        <v>0</v>
      </c>
      <c r="O20" s="28">
        <f>IF($C$4="Attiecināmās izmaksas",IF('10a+c+n'!$Q20="A",'10a+c+n'!O20,0),0)</f>
        <v>0</v>
      </c>
      <c r="P20" s="59">
        <f>IF($C$4="Attiecināmās izmaksas",IF('10a+c+n'!$Q20="A",'10a+c+n'!P20,0),0)</f>
        <v>0</v>
      </c>
    </row>
    <row r="21" spans="1:16" ht="22.5">
      <c r="A21" s="64">
        <f>IF(P21=0,0,IF(COUNTBLANK(P21)=1,0,COUNTA($P$14:P21)))</f>
        <v>0</v>
      </c>
      <c r="B21" s="28" t="str">
        <f>IF($C$4="Attiecināmās izmaksas",IF('10a+c+n'!$Q21="A",'10a+c+n'!B21,0),0)</f>
        <v>17-00000</v>
      </c>
      <c r="C21" s="28" t="str">
        <f>IF($C$4="Attiecināmās izmaksas",IF('10a+c+n'!$Q21="A",'10a+c+n'!C21,0),0)</f>
        <v>Radiators " Lyngson" ar atgaisotāju un korķi.                                          C22-500-400 vai ekvivalents</v>
      </c>
      <c r="D21" s="28" t="str">
        <f>IF($C$4="Attiecināmās izmaksas",IF('10a+c+n'!$Q21="A",'10a+c+n'!D21,0),0)</f>
        <v>gb</v>
      </c>
      <c r="E21" s="147"/>
      <c r="F21" s="81"/>
      <c r="G21" s="28">
        <f>IF($C$4="Attiecināmās izmaksas",IF('10a+c+n'!$Q21="A",'10a+c+n'!G21,0),0)</f>
        <v>0</v>
      </c>
      <c r="H21" s="28">
        <f>IF($C$4="Attiecināmās izmaksas",IF('10a+c+n'!$Q21="A",'10a+c+n'!H21,0),0)</f>
        <v>0</v>
      </c>
      <c r="I21" s="28"/>
      <c r="J21" s="28"/>
      <c r="K21" s="147">
        <f>IF($C$4="Attiecināmās izmaksas",IF('10a+c+n'!$Q21="A",'10a+c+n'!K21,0),0)</f>
        <v>0</v>
      </c>
      <c r="L21" s="81">
        <f>IF($C$4="Attiecināmās izmaksas",IF('10a+c+n'!$Q21="A",'10a+c+n'!L21,0),0)</f>
        <v>0</v>
      </c>
      <c r="M21" s="28">
        <f>IF($C$4="Attiecināmās izmaksas",IF('10a+c+n'!$Q21="A",'10a+c+n'!M21,0),0)</f>
        <v>0</v>
      </c>
      <c r="N21" s="28">
        <f>IF($C$4="Attiecināmās izmaksas",IF('10a+c+n'!$Q21="A",'10a+c+n'!N21,0),0)</f>
        <v>0</v>
      </c>
      <c r="O21" s="28">
        <f>IF($C$4="Attiecināmās izmaksas",IF('10a+c+n'!$Q21="A",'10a+c+n'!O21,0),0)</f>
        <v>0</v>
      </c>
      <c r="P21" s="59">
        <f>IF($C$4="Attiecināmās izmaksas",IF('10a+c+n'!$Q21="A",'10a+c+n'!P21,0),0)</f>
        <v>0</v>
      </c>
    </row>
    <row r="22" spans="1:16" ht="22.5">
      <c r="A22" s="64">
        <f>IF(P22=0,0,IF(COUNTBLANK(P22)=1,0,COUNTA($P$14:P22)))</f>
        <v>0</v>
      </c>
      <c r="B22" s="28" t="str">
        <f>IF($C$4="Attiecināmās izmaksas",IF('10a+c+n'!$Q22="A",'10a+c+n'!B22,0),0)</f>
        <v>17-00000</v>
      </c>
      <c r="C22" s="28" t="str">
        <f>IF($C$4="Attiecināmās izmaksas",IF('10a+c+n'!$Q22="A",'10a+c+n'!C22,0),0)</f>
        <v xml:space="preserve">Radiatora vārsts </v>
      </c>
      <c r="D22" s="28" t="str">
        <f>IF($C$4="Attiecināmās izmaksas",IF('10a+c+n'!$Q22="A",'10a+c+n'!D22,0),0)</f>
        <v>gb</v>
      </c>
      <c r="E22" s="147"/>
      <c r="F22" s="81"/>
      <c r="G22" s="28">
        <f>IF($C$4="Attiecināmās izmaksas",IF('10a+c+n'!$Q22="A",'10a+c+n'!G22,0),0)</f>
        <v>0</v>
      </c>
      <c r="H22" s="28">
        <f>IF($C$4="Attiecināmās izmaksas",IF('10a+c+n'!$Q22="A",'10a+c+n'!H22,0),0)</f>
        <v>0</v>
      </c>
      <c r="I22" s="28"/>
      <c r="J22" s="28"/>
      <c r="K22" s="147">
        <f>IF($C$4="Attiecināmās izmaksas",IF('10a+c+n'!$Q22="A",'10a+c+n'!K22,0),0)</f>
        <v>0</v>
      </c>
      <c r="L22" s="81">
        <f>IF($C$4="Attiecināmās izmaksas",IF('10a+c+n'!$Q22="A",'10a+c+n'!L22,0),0)</f>
        <v>0</v>
      </c>
      <c r="M22" s="28">
        <f>IF($C$4="Attiecināmās izmaksas",IF('10a+c+n'!$Q22="A",'10a+c+n'!M22,0),0)</f>
        <v>0</v>
      </c>
      <c r="N22" s="28">
        <f>IF($C$4="Attiecināmās izmaksas",IF('10a+c+n'!$Q22="A",'10a+c+n'!N22,0),0)</f>
        <v>0</v>
      </c>
      <c r="O22" s="28">
        <f>IF($C$4="Attiecināmās izmaksas",IF('10a+c+n'!$Q22="A",'10a+c+n'!O22,0),0)</f>
        <v>0</v>
      </c>
      <c r="P22" s="59">
        <f>IF($C$4="Attiecināmās izmaksas",IF('10a+c+n'!$Q22="A",'10a+c+n'!P22,0),0)</f>
        <v>0</v>
      </c>
    </row>
    <row r="23" spans="1:16" ht="22.5">
      <c r="A23" s="64">
        <f>IF(P23=0,0,IF(COUNTBLANK(P23)=1,0,COUNTA($P$14:P23)))</f>
        <v>0</v>
      </c>
      <c r="B23" s="28" t="str">
        <f>IF($C$4="Attiecināmās izmaksas",IF('10a+c+n'!$Q23="A",'10a+c+n'!B23,0),0)</f>
        <v>17-00000</v>
      </c>
      <c r="C23" s="28" t="str">
        <f>IF($C$4="Attiecināmās izmaksas",IF('10a+c+n'!$Q23="A",'10a+c+n'!C23,0),0)</f>
        <v>Radiatora termostatiskie sensori Dn15,  (ar ierobežotu min.temp. 16°C)</v>
      </c>
      <c r="D23" s="28" t="str">
        <f>IF($C$4="Attiecināmās izmaksas",IF('10a+c+n'!$Q23="A",'10a+c+n'!D23,0),0)</f>
        <v>gb</v>
      </c>
      <c r="E23" s="147"/>
      <c r="F23" s="81"/>
      <c r="G23" s="28">
        <f>IF($C$4="Attiecināmās izmaksas",IF('10a+c+n'!$Q23="A",'10a+c+n'!G23,0),0)</f>
        <v>0</v>
      </c>
      <c r="H23" s="28">
        <f>IF($C$4="Attiecināmās izmaksas",IF('10a+c+n'!$Q23="A",'10a+c+n'!H23,0),0)</f>
        <v>0</v>
      </c>
      <c r="I23" s="28"/>
      <c r="J23" s="28"/>
      <c r="K23" s="147">
        <f>IF($C$4="Attiecināmās izmaksas",IF('10a+c+n'!$Q23="A",'10a+c+n'!K23,0),0)</f>
        <v>0</v>
      </c>
      <c r="L23" s="81">
        <f>IF($C$4="Attiecināmās izmaksas",IF('10a+c+n'!$Q23="A",'10a+c+n'!L23,0),0)</f>
        <v>0</v>
      </c>
      <c r="M23" s="28">
        <f>IF($C$4="Attiecināmās izmaksas",IF('10a+c+n'!$Q23="A",'10a+c+n'!M23,0),0)</f>
        <v>0</v>
      </c>
      <c r="N23" s="28">
        <f>IF($C$4="Attiecināmās izmaksas",IF('10a+c+n'!$Q23="A",'10a+c+n'!N23,0),0)</f>
        <v>0</v>
      </c>
      <c r="O23" s="28">
        <f>IF($C$4="Attiecināmās izmaksas",IF('10a+c+n'!$Q23="A",'10a+c+n'!O23,0),0)</f>
        <v>0</v>
      </c>
      <c r="P23" s="59">
        <f>IF($C$4="Attiecināmās izmaksas",IF('10a+c+n'!$Q23="A",'10a+c+n'!P23,0),0)</f>
        <v>0</v>
      </c>
    </row>
    <row r="24" spans="1:16" ht="22.5">
      <c r="A24" s="64">
        <f>IF(P24=0,0,IF(COUNTBLANK(P24)=1,0,COUNTA($P$14:P24)))</f>
        <v>0</v>
      </c>
      <c r="B24" s="28" t="str">
        <f>IF($C$4="Attiecināmās izmaksas",IF('10a+c+n'!$Q24="A",'10a+c+n'!B24,0),0)</f>
        <v>17-00000</v>
      </c>
      <c r="C24" s="28" t="str">
        <f>IF($C$4="Attiecināmās izmaksas",IF('10a+c+n'!$Q24="A",'10a+c+n'!C24,0),0)</f>
        <v>Kāpņu telpā termostatiskie sensori ar atslēgu regulējami</v>
      </c>
      <c r="D24" s="28" t="str">
        <f>IF($C$4="Attiecināmās izmaksas",IF('10a+c+n'!$Q24="A",'10a+c+n'!D24,0),0)</f>
        <v>gb</v>
      </c>
      <c r="E24" s="147"/>
      <c r="F24" s="81"/>
      <c r="G24" s="28">
        <f>IF($C$4="Attiecināmās izmaksas",IF('10a+c+n'!$Q24="A",'10a+c+n'!G24,0),0)</f>
        <v>0</v>
      </c>
      <c r="H24" s="28">
        <f>IF($C$4="Attiecināmās izmaksas",IF('10a+c+n'!$Q24="A",'10a+c+n'!H24,0),0)</f>
        <v>0</v>
      </c>
      <c r="I24" s="28"/>
      <c r="J24" s="28"/>
      <c r="K24" s="147">
        <f>IF($C$4="Attiecināmās izmaksas",IF('10a+c+n'!$Q24="A",'10a+c+n'!K24,0),0)</f>
        <v>0</v>
      </c>
      <c r="L24" s="81">
        <f>IF($C$4="Attiecināmās izmaksas",IF('10a+c+n'!$Q24="A",'10a+c+n'!L24,0),0)</f>
        <v>0</v>
      </c>
      <c r="M24" s="28">
        <f>IF($C$4="Attiecināmās izmaksas",IF('10a+c+n'!$Q24="A",'10a+c+n'!M24,0),0)</f>
        <v>0</v>
      </c>
      <c r="N24" s="28">
        <f>IF($C$4="Attiecināmās izmaksas",IF('10a+c+n'!$Q24="A",'10a+c+n'!N24,0),0)</f>
        <v>0</v>
      </c>
      <c r="O24" s="28">
        <f>IF($C$4="Attiecināmās izmaksas",IF('10a+c+n'!$Q24="A",'10a+c+n'!O24,0),0)</f>
        <v>0</v>
      </c>
      <c r="P24" s="59">
        <f>IF($C$4="Attiecināmās izmaksas",IF('10a+c+n'!$Q24="A",'10a+c+n'!P24,0),0)</f>
        <v>0</v>
      </c>
    </row>
    <row r="25" spans="1:16" ht="22.5">
      <c r="A25" s="64">
        <f>IF(P25=0,0,IF(COUNTBLANK(P25)=1,0,COUNTA($P$14:P25)))</f>
        <v>0</v>
      </c>
      <c r="B25" s="28" t="str">
        <f>IF($C$4="Attiecināmās izmaksas",IF('10a+c+n'!$Q25="A",'10a+c+n'!B25,0),0)</f>
        <v>17-00000</v>
      </c>
      <c r="C25" s="28" t="str">
        <f>IF($C$4="Attiecināmās izmaksas",IF('10a+c+n'!$Q25="A",'10a+c+n'!C25,0),0)</f>
        <v xml:space="preserve">Radiatora atgaitas noslēgventilis </v>
      </c>
      <c r="D25" s="28" t="str">
        <f>IF($C$4="Attiecināmās izmaksas",IF('10a+c+n'!$Q25="A",'10a+c+n'!D25,0),0)</f>
        <v>gb</v>
      </c>
      <c r="E25" s="147"/>
      <c r="F25" s="81"/>
      <c r="G25" s="28">
        <f>IF($C$4="Attiecināmās izmaksas",IF('10a+c+n'!$Q25="A",'10a+c+n'!G25,0),0)</f>
        <v>0</v>
      </c>
      <c r="H25" s="28">
        <f>IF($C$4="Attiecināmās izmaksas",IF('10a+c+n'!$Q25="A",'10a+c+n'!H25,0),0)</f>
        <v>0</v>
      </c>
      <c r="I25" s="28"/>
      <c r="J25" s="28"/>
      <c r="K25" s="147">
        <f>IF($C$4="Attiecināmās izmaksas",IF('10a+c+n'!$Q25="A",'10a+c+n'!K25,0),0)</f>
        <v>0</v>
      </c>
      <c r="L25" s="81">
        <f>IF($C$4="Attiecināmās izmaksas",IF('10a+c+n'!$Q25="A",'10a+c+n'!L25,0),0)</f>
        <v>0</v>
      </c>
      <c r="M25" s="28">
        <f>IF($C$4="Attiecināmās izmaksas",IF('10a+c+n'!$Q25="A",'10a+c+n'!M25,0),0)</f>
        <v>0</v>
      </c>
      <c r="N25" s="28">
        <f>IF($C$4="Attiecināmās izmaksas",IF('10a+c+n'!$Q25="A",'10a+c+n'!N25,0),0)</f>
        <v>0</v>
      </c>
      <c r="O25" s="28">
        <f>IF($C$4="Attiecināmās izmaksas",IF('10a+c+n'!$Q25="A",'10a+c+n'!O25,0),0)</f>
        <v>0</v>
      </c>
      <c r="P25" s="59">
        <f>IF($C$4="Attiecināmās izmaksas",IF('10a+c+n'!$Q25="A",'10a+c+n'!P25,0),0)</f>
        <v>0</v>
      </c>
    </row>
    <row r="26" spans="1:16" ht="22.5">
      <c r="A26" s="64">
        <f>IF(P26=0,0,IF(COUNTBLANK(P26)=1,0,COUNTA($P$14:P26)))</f>
        <v>0</v>
      </c>
      <c r="B26" s="28" t="str">
        <f>IF($C$4="Attiecināmās izmaksas",IF('10a+c+n'!$Q26="A",'10a+c+n'!B26,0),0)</f>
        <v>17-00000</v>
      </c>
      <c r="C26" s="28" t="str">
        <f>IF($C$4="Attiecināmās izmaksas",IF('10a+c+n'!$Q26="A",'10a+c+n'!C26,0),0)</f>
        <v xml:space="preserve">Balansēšanas vārsts STRÖMAX-M 4017 vai ekvivalents ,ar mērnipeļiem, dn15 </v>
      </c>
      <c r="D26" s="28" t="str">
        <f>IF($C$4="Attiecināmās izmaksas",IF('10a+c+n'!$Q26="A",'10a+c+n'!D26,0),0)</f>
        <v>gb</v>
      </c>
      <c r="E26" s="147"/>
      <c r="F26" s="81"/>
      <c r="G26" s="28">
        <f>IF($C$4="Attiecināmās izmaksas",IF('10a+c+n'!$Q26="A",'10a+c+n'!G26,0),0)</f>
        <v>0</v>
      </c>
      <c r="H26" s="28">
        <f>IF($C$4="Attiecināmās izmaksas",IF('10a+c+n'!$Q26="A",'10a+c+n'!H26,0),0)</f>
        <v>0</v>
      </c>
      <c r="I26" s="28"/>
      <c r="J26" s="28"/>
      <c r="K26" s="147">
        <f>IF($C$4="Attiecināmās izmaksas",IF('10a+c+n'!$Q26="A",'10a+c+n'!K26,0),0)</f>
        <v>0</v>
      </c>
      <c r="L26" s="81">
        <f>IF($C$4="Attiecināmās izmaksas",IF('10a+c+n'!$Q26="A",'10a+c+n'!L26,0),0)</f>
        <v>0</v>
      </c>
      <c r="M26" s="28">
        <f>IF($C$4="Attiecināmās izmaksas",IF('10a+c+n'!$Q26="A",'10a+c+n'!M26,0),0)</f>
        <v>0</v>
      </c>
      <c r="N26" s="28">
        <f>IF($C$4="Attiecināmās izmaksas",IF('10a+c+n'!$Q26="A",'10a+c+n'!N26,0),0)</f>
        <v>0</v>
      </c>
      <c r="O26" s="28">
        <f>IF($C$4="Attiecināmās izmaksas",IF('10a+c+n'!$Q26="A",'10a+c+n'!O26,0),0)</f>
        <v>0</v>
      </c>
      <c r="P26" s="59">
        <f>IF($C$4="Attiecināmās izmaksas",IF('10a+c+n'!$Q26="A",'10a+c+n'!P26,0),0)</f>
        <v>0</v>
      </c>
    </row>
    <row r="27" spans="1:16" ht="22.5">
      <c r="A27" s="64">
        <f>IF(P27=0,0,IF(COUNTBLANK(P27)=1,0,COUNTA($P$14:P27)))</f>
        <v>0</v>
      </c>
      <c r="B27" s="28" t="str">
        <f>IF($C$4="Attiecināmās izmaksas",IF('10a+c+n'!$Q27="A",'10a+c+n'!B27,0),0)</f>
        <v>17-00000</v>
      </c>
      <c r="C27" s="28" t="str">
        <f>IF($C$4="Attiecināmās izmaksas",IF('10a+c+n'!$Q27="A",'10a+c+n'!C27,0),0)</f>
        <v>Balansēšanas vārsts STRÖMAX-M 4017 vai ekvivalents ,ar mērnipeļiem, dn20</v>
      </c>
      <c r="D27" s="28" t="str">
        <f>IF($C$4="Attiecināmās izmaksas",IF('10a+c+n'!$Q27="A",'10a+c+n'!D27,0),0)</f>
        <v>gb</v>
      </c>
      <c r="E27" s="147"/>
      <c r="F27" s="81"/>
      <c r="G27" s="28">
        <f>IF($C$4="Attiecināmās izmaksas",IF('10a+c+n'!$Q27="A",'10a+c+n'!G27,0),0)</f>
        <v>0</v>
      </c>
      <c r="H27" s="28">
        <f>IF($C$4="Attiecināmās izmaksas",IF('10a+c+n'!$Q27="A",'10a+c+n'!H27,0),0)</f>
        <v>0</v>
      </c>
      <c r="I27" s="28"/>
      <c r="J27" s="28"/>
      <c r="K27" s="147">
        <f>IF($C$4="Attiecināmās izmaksas",IF('10a+c+n'!$Q27="A",'10a+c+n'!K27,0),0)</f>
        <v>0</v>
      </c>
      <c r="L27" s="81">
        <f>IF($C$4="Attiecināmās izmaksas",IF('10a+c+n'!$Q27="A",'10a+c+n'!L27,0),0)</f>
        <v>0</v>
      </c>
      <c r="M27" s="28">
        <f>IF($C$4="Attiecināmās izmaksas",IF('10a+c+n'!$Q27="A",'10a+c+n'!M27,0),0)</f>
        <v>0</v>
      </c>
      <c r="N27" s="28">
        <f>IF($C$4="Attiecināmās izmaksas",IF('10a+c+n'!$Q27="A",'10a+c+n'!N27,0),0)</f>
        <v>0</v>
      </c>
      <c r="O27" s="28">
        <f>IF($C$4="Attiecināmās izmaksas",IF('10a+c+n'!$Q27="A",'10a+c+n'!O27,0),0)</f>
        <v>0</v>
      </c>
      <c r="P27" s="59">
        <f>IF($C$4="Attiecināmās izmaksas",IF('10a+c+n'!$Q27="A",'10a+c+n'!P27,0),0)</f>
        <v>0</v>
      </c>
    </row>
    <row r="28" spans="1:16" ht="22.5">
      <c r="A28" s="64">
        <f>IF(P28=0,0,IF(COUNTBLANK(P28)=1,0,COUNTA($P$14:P28)))</f>
        <v>0</v>
      </c>
      <c r="B28" s="28" t="str">
        <f>IF($C$4="Attiecināmās izmaksas",IF('10a+c+n'!$Q28="A",'10a+c+n'!B28,0),0)</f>
        <v>17-00000</v>
      </c>
      <c r="C28" s="28" t="str">
        <f>IF($C$4="Attiecināmās izmaksas",IF('10a+c+n'!$Q28="A",'10a+c+n'!C28,0),0)</f>
        <v>Lodveida vārsts dn20</v>
      </c>
      <c r="D28" s="28" t="str">
        <f>IF($C$4="Attiecināmās izmaksas",IF('10a+c+n'!$Q28="A",'10a+c+n'!D28,0),0)</f>
        <v>gb</v>
      </c>
      <c r="E28" s="147"/>
      <c r="F28" s="81"/>
      <c r="G28" s="28">
        <f>IF($C$4="Attiecināmās izmaksas",IF('10a+c+n'!$Q28="A",'10a+c+n'!G28,0),0)</f>
        <v>0</v>
      </c>
      <c r="H28" s="28">
        <f>IF($C$4="Attiecināmās izmaksas",IF('10a+c+n'!$Q28="A",'10a+c+n'!H28,0),0)</f>
        <v>0</v>
      </c>
      <c r="I28" s="28"/>
      <c r="J28" s="28"/>
      <c r="K28" s="147">
        <f>IF($C$4="Attiecināmās izmaksas",IF('10a+c+n'!$Q28="A",'10a+c+n'!K28,0),0)</f>
        <v>0</v>
      </c>
      <c r="L28" s="81">
        <f>IF($C$4="Attiecināmās izmaksas",IF('10a+c+n'!$Q28="A",'10a+c+n'!L28,0),0)</f>
        <v>0</v>
      </c>
      <c r="M28" s="28">
        <f>IF($C$4="Attiecināmās izmaksas",IF('10a+c+n'!$Q28="A",'10a+c+n'!M28,0),0)</f>
        <v>0</v>
      </c>
      <c r="N28" s="28">
        <f>IF($C$4="Attiecināmās izmaksas",IF('10a+c+n'!$Q28="A",'10a+c+n'!N28,0),0)</f>
        <v>0</v>
      </c>
      <c r="O28" s="28">
        <f>IF($C$4="Attiecināmās izmaksas",IF('10a+c+n'!$Q28="A",'10a+c+n'!O28,0),0)</f>
        <v>0</v>
      </c>
      <c r="P28" s="59">
        <f>IF($C$4="Attiecināmās izmaksas",IF('10a+c+n'!$Q28="A",'10a+c+n'!P28,0),0)</f>
        <v>0</v>
      </c>
    </row>
    <row r="29" spans="1:16" ht="22.5">
      <c r="A29" s="64">
        <f>IF(P29=0,0,IF(COUNTBLANK(P29)=1,0,COUNTA($P$14:P29)))</f>
        <v>0</v>
      </c>
      <c r="B29" s="28" t="str">
        <f>IF($C$4="Attiecināmās izmaksas",IF('10a+c+n'!$Q29="A",'10a+c+n'!B29,0),0)</f>
        <v>17-00000</v>
      </c>
      <c r="C29" s="28" t="str">
        <f>IF($C$4="Attiecināmās izmaksas",IF('10a+c+n'!$Q29="A",'10a+c+n'!C29,0),0)</f>
        <v>Lodveida vārsts dn25</v>
      </c>
      <c r="D29" s="28" t="str">
        <f>IF($C$4="Attiecināmās izmaksas",IF('10a+c+n'!$Q29="A",'10a+c+n'!D29,0),0)</f>
        <v>gb</v>
      </c>
      <c r="E29" s="147"/>
      <c r="F29" s="81"/>
      <c r="G29" s="28">
        <f>IF($C$4="Attiecināmās izmaksas",IF('10a+c+n'!$Q29="A",'10a+c+n'!G29,0),0)</f>
        <v>0</v>
      </c>
      <c r="H29" s="28">
        <f>IF($C$4="Attiecināmās izmaksas",IF('10a+c+n'!$Q29="A",'10a+c+n'!H29,0),0)</f>
        <v>0</v>
      </c>
      <c r="I29" s="28"/>
      <c r="J29" s="28"/>
      <c r="K29" s="147">
        <f>IF($C$4="Attiecināmās izmaksas",IF('10a+c+n'!$Q29="A",'10a+c+n'!K29,0),0)</f>
        <v>0</v>
      </c>
      <c r="L29" s="81">
        <f>IF($C$4="Attiecināmās izmaksas",IF('10a+c+n'!$Q29="A",'10a+c+n'!L29,0),0)</f>
        <v>0</v>
      </c>
      <c r="M29" s="28">
        <f>IF($C$4="Attiecināmās izmaksas",IF('10a+c+n'!$Q29="A",'10a+c+n'!M29,0),0)</f>
        <v>0</v>
      </c>
      <c r="N29" s="28">
        <f>IF($C$4="Attiecināmās izmaksas",IF('10a+c+n'!$Q29="A",'10a+c+n'!N29,0),0)</f>
        <v>0</v>
      </c>
      <c r="O29" s="28">
        <f>IF($C$4="Attiecināmās izmaksas",IF('10a+c+n'!$Q29="A",'10a+c+n'!O29,0),0)</f>
        <v>0</v>
      </c>
      <c r="P29" s="59">
        <f>IF($C$4="Attiecināmās izmaksas",IF('10a+c+n'!$Q29="A",'10a+c+n'!P29,0),0)</f>
        <v>0</v>
      </c>
    </row>
    <row r="30" spans="1:16" ht="22.5">
      <c r="A30" s="64">
        <f>IF(P30=0,0,IF(COUNTBLANK(P30)=1,0,COUNTA($P$14:P30)))</f>
        <v>0</v>
      </c>
      <c r="B30" s="28" t="str">
        <f>IF($C$4="Attiecināmās izmaksas",IF('10a+c+n'!$Q30="A",'10a+c+n'!B30,0),0)</f>
        <v>17-00000</v>
      </c>
      <c r="C30" s="28" t="str">
        <f>IF($C$4="Attiecināmās izmaksas",IF('10a+c+n'!$Q30="A",'10a+c+n'!C30,0),0)</f>
        <v xml:space="preserve">Tukšošanas vārsti </v>
      </c>
      <c r="D30" s="28" t="str">
        <f>IF($C$4="Attiecināmās izmaksas",IF('10a+c+n'!$Q30="A",'10a+c+n'!D30,0),0)</f>
        <v>gb</v>
      </c>
      <c r="E30" s="147"/>
      <c r="F30" s="81"/>
      <c r="G30" s="28">
        <f>IF($C$4="Attiecināmās izmaksas",IF('10a+c+n'!$Q30="A",'10a+c+n'!G30,0),0)</f>
        <v>0</v>
      </c>
      <c r="H30" s="28">
        <f>IF($C$4="Attiecināmās izmaksas",IF('10a+c+n'!$Q30="A",'10a+c+n'!H30,0),0)</f>
        <v>0</v>
      </c>
      <c r="I30" s="28"/>
      <c r="J30" s="28"/>
      <c r="K30" s="147">
        <f>IF($C$4="Attiecināmās izmaksas",IF('10a+c+n'!$Q30="A",'10a+c+n'!K30,0),0)</f>
        <v>0</v>
      </c>
      <c r="L30" s="81">
        <f>IF($C$4="Attiecināmās izmaksas",IF('10a+c+n'!$Q30="A",'10a+c+n'!L30,0),0)</f>
        <v>0</v>
      </c>
      <c r="M30" s="28">
        <f>IF($C$4="Attiecināmās izmaksas",IF('10a+c+n'!$Q30="A",'10a+c+n'!M30,0),0)</f>
        <v>0</v>
      </c>
      <c r="N30" s="28">
        <f>IF($C$4="Attiecināmās izmaksas",IF('10a+c+n'!$Q30="A",'10a+c+n'!N30,0),0)</f>
        <v>0</v>
      </c>
      <c r="O30" s="28">
        <f>IF($C$4="Attiecināmās izmaksas",IF('10a+c+n'!$Q30="A",'10a+c+n'!O30,0),0)</f>
        <v>0</v>
      </c>
      <c r="P30" s="59">
        <f>IF($C$4="Attiecināmās izmaksas",IF('10a+c+n'!$Q30="A",'10a+c+n'!P30,0),0)</f>
        <v>0</v>
      </c>
    </row>
    <row r="31" spans="1:16" ht="22.5">
      <c r="A31" s="64">
        <f>IF(P31=0,0,IF(COUNTBLANK(P31)=1,0,COUNTA($P$14:P31)))</f>
        <v>0</v>
      </c>
      <c r="B31" s="28" t="str">
        <f>IF($C$4="Attiecināmās izmaksas",IF('10a+c+n'!$Q31="A",'10a+c+n'!B31,0),0)</f>
        <v>17-00000</v>
      </c>
      <c r="C31" s="28" t="str">
        <f>IF($C$4="Attiecināmās izmaksas",IF('10a+c+n'!$Q31="A",'10a+c+n'!C31,0),0)</f>
        <v xml:space="preserve">Presējamās tērauda caurules,Viega vai ekvivalents dn12 </v>
      </c>
      <c r="D31" s="28" t="str">
        <f>IF($C$4="Attiecināmās izmaksas",IF('10a+c+n'!$Q31="A",'10a+c+n'!D31,0),0)</f>
        <v>m</v>
      </c>
      <c r="E31" s="147"/>
      <c r="F31" s="81"/>
      <c r="G31" s="28">
        <f>IF($C$4="Attiecināmās izmaksas",IF('10a+c+n'!$Q31="A",'10a+c+n'!G31,0),0)</f>
        <v>0</v>
      </c>
      <c r="H31" s="28">
        <f>IF($C$4="Attiecināmās izmaksas",IF('10a+c+n'!$Q31="A",'10a+c+n'!H31,0),0)</f>
        <v>0</v>
      </c>
      <c r="I31" s="28"/>
      <c r="J31" s="28"/>
      <c r="K31" s="147">
        <f>IF($C$4="Attiecināmās izmaksas",IF('10a+c+n'!$Q31="A",'10a+c+n'!K31,0),0)</f>
        <v>0</v>
      </c>
      <c r="L31" s="81">
        <f>IF($C$4="Attiecināmās izmaksas",IF('10a+c+n'!$Q31="A",'10a+c+n'!L31,0),0)</f>
        <v>0</v>
      </c>
      <c r="M31" s="28">
        <f>IF($C$4="Attiecināmās izmaksas",IF('10a+c+n'!$Q31="A",'10a+c+n'!M31,0),0)</f>
        <v>0</v>
      </c>
      <c r="N31" s="28">
        <f>IF($C$4="Attiecināmās izmaksas",IF('10a+c+n'!$Q31="A",'10a+c+n'!N31,0),0)</f>
        <v>0</v>
      </c>
      <c r="O31" s="28">
        <f>IF($C$4="Attiecināmās izmaksas",IF('10a+c+n'!$Q31="A",'10a+c+n'!O31,0),0)</f>
        <v>0</v>
      </c>
      <c r="P31" s="59">
        <f>IF($C$4="Attiecināmās izmaksas",IF('10a+c+n'!$Q31="A",'10a+c+n'!P31,0),0)</f>
        <v>0</v>
      </c>
    </row>
    <row r="32" spans="1:16" ht="22.5">
      <c r="A32" s="64">
        <f>IF(P32=0,0,IF(COUNTBLANK(P32)=1,0,COUNTA($P$14:P32)))</f>
        <v>0</v>
      </c>
      <c r="B32" s="28" t="str">
        <f>IF($C$4="Attiecināmās izmaksas",IF('10a+c+n'!$Q32="A",'10a+c+n'!B32,0),0)</f>
        <v>17-00000</v>
      </c>
      <c r="C32" s="28" t="str">
        <f>IF($C$4="Attiecināmās izmaksas",IF('10a+c+n'!$Q32="A",'10a+c+n'!C32,0),0)</f>
        <v>Presējamās tērauda caurules,Viega vai ekvivalents dn16</v>
      </c>
      <c r="D32" s="28" t="str">
        <f>IF($C$4="Attiecināmās izmaksas",IF('10a+c+n'!$Q32="A",'10a+c+n'!D32,0),0)</f>
        <v>m</v>
      </c>
      <c r="E32" s="147"/>
      <c r="F32" s="81"/>
      <c r="G32" s="28">
        <f>IF($C$4="Attiecināmās izmaksas",IF('10a+c+n'!$Q32="A",'10a+c+n'!G32,0),0)</f>
        <v>0</v>
      </c>
      <c r="H32" s="28">
        <f>IF($C$4="Attiecināmās izmaksas",IF('10a+c+n'!$Q32="A",'10a+c+n'!H32,0),0)</f>
        <v>0</v>
      </c>
      <c r="I32" s="28"/>
      <c r="J32" s="28"/>
      <c r="K32" s="147">
        <f>IF($C$4="Attiecināmās izmaksas",IF('10a+c+n'!$Q32="A",'10a+c+n'!K32,0),0)</f>
        <v>0</v>
      </c>
      <c r="L32" s="81">
        <f>IF($C$4="Attiecināmās izmaksas",IF('10a+c+n'!$Q32="A",'10a+c+n'!L32,0),0)</f>
        <v>0</v>
      </c>
      <c r="M32" s="28">
        <f>IF($C$4="Attiecināmās izmaksas",IF('10a+c+n'!$Q32="A",'10a+c+n'!M32,0),0)</f>
        <v>0</v>
      </c>
      <c r="N32" s="28">
        <f>IF($C$4="Attiecināmās izmaksas",IF('10a+c+n'!$Q32="A",'10a+c+n'!N32,0),0)</f>
        <v>0</v>
      </c>
      <c r="O32" s="28">
        <f>IF($C$4="Attiecināmās izmaksas",IF('10a+c+n'!$Q32="A",'10a+c+n'!O32,0),0)</f>
        <v>0</v>
      </c>
      <c r="P32" s="59">
        <f>IF($C$4="Attiecināmās izmaksas",IF('10a+c+n'!$Q32="A",'10a+c+n'!P32,0),0)</f>
        <v>0</v>
      </c>
    </row>
    <row r="33" spans="1:16" ht="22.5">
      <c r="A33" s="64">
        <f>IF(P33=0,0,IF(COUNTBLANK(P33)=1,0,COUNTA($P$14:P33)))</f>
        <v>0</v>
      </c>
      <c r="B33" s="28" t="str">
        <f>IF($C$4="Attiecināmās izmaksas",IF('10a+c+n'!$Q33="A",'10a+c+n'!B33,0),0)</f>
        <v>17-00000</v>
      </c>
      <c r="C33" s="28" t="str">
        <f>IF($C$4="Attiecināmās izmaksas",IF('10a+c+n'!$Q33="A",'10a+c+n'!C33,0),0)</f>
        <v>Presējamās tērauda caurules,Viega vai ekvivalents dn20</v>
      </c>
      <c r="D33" s="28" t="str">
        <f>IF($C$4="Attiecināmās izmaksas",IF('10a+c+n'!$Q33="A",'10a+c+n'!D33,0),0)</f>
        <v>m</v>
      </c>
      <c r="E33" s="147"/>
      <c r="F33" s="81"/>
      <c r="G33" s="28">
        <f>IF($C$4="Attiecināmās izmaksas",IF('10a+c+n'!$Q33="A",'10a+c+n'!G33,0),0)</f>
        <v>0</v>
      </c>
      <c r="H33" s="28">
        <f>IF($C$4="Attiecināmās izmaksas",IF('10a+c+n'!$Q33="A",'10a+c+n'!H33,0),0)</f>
        <v>0</v>
      </c>
      <c r="I33" s="28"/>
      <c r="J33" s="28"/>
      <c r="K33" s="147">
        <f>IF($C$4="Attiecināmās izmaksas",IF('10a+c+n'!$Q33="A",'10a+c+n'!K33,0),0)</f>
        <v>0</v>
      </c>
      <c r="L33" s="81">
        <f>IF($C$4="Attiecināmās izmaksas",IF('10a+c+n'!$Q33="A",'10a+c+n'!L33,0),0)</f>
        <v>0</v>
      </c>
      <c r="M33" s="28">
        <f>IF($C$4="Attiecināmās izmaksas",IF('10a+c+n'!$Q33="A",'10a+c+n'!M33,0),0)</f>
        <v>0</v>
      </c>
      <c r="N33" s="28">
        <f>IF($C$4="Attiecināmās izmaksas",IF('10a+c+n'!$Q33="A",'10a+c+n'!N33,0),0)</f>
        <v>0</v>
      </c>
      <c r="O33" s="28">
        <f>IF($C$4="Attiecināmās izmaksas",IF('10a+c+n'!$Q33="A",'10a+c+n'!O33,0),0)</f>
        <v>0</v>
      </c>
      <c r="P33" s="59">
        <f>IF($C$4="Attiecināmās izmaksas",IF('10a+c+n'!$Q33="A",'10a+c+n'!P33,0),0)</f>
        <v>0</v>
      </c>
    </row>
    <row r="34" spans="1:16" ht="22.5">
      <c r="A34" s="64">
        <f>IF(P34=0,0,IF(COUNTBLANK(P34)=1,0,COUNTA($P$14:P34)))</f>
        <v>0</v>
      </c>
      <c r="B34" s="28" t="str">
        <f>IF($C$4="Attiecināmās izmaksas",IF('10a+c+n'!$Q34="A",'10a+c+n'!B34,0),0)</f>
        <v>17-00000</v>
      </c>
      <c r="C34" s="28" t="str">
        <f>IF($C$4="Attiecināmās izmaksas",IF('10a+c+n'!$Q34="A",'10a+c+n'!C34,0),0)</f>
        <v>Cauruļvadu fasondaļas (fitingi, savienojumi, pārejas)</v>
      </c>
      <c r="D34" s="28" t="str">
        <f>IF($C$4="Attiecināmās izmaksas",IF('10a+c+n'!$Q34="A",'10a+c+n'!D34,0),0)</f>
        <v>kompl.</v>
      </c>
      <c r="E34" s="147"/>
      <c r="F34" s="81"/>
      <c r="G34" s="28">
        <f>IF($C$4="Attiecināmās izmaksas",IF('10a+c+n'!$Q34="A",'10a+c+n'!G34,0),0)</f>
        <v>0</v>
      </c>
      <c r="H34" s="28">
        <f>IF($C$4="Attiecināmās izmaksas",IF('10a+c+n'!$Q34="A",'10a+c+n'!H34,0),0)</f>
        <v>0</v>
      </c>
      <c r="I34" s="28"/>
      <c r="J34" s="28"/>
      <c r="K34" s="147">
        <f>IF($C$4="Attiecināmās izmaksas",IF('10a+c+n'!$Q34="A",'10a+c+n'!K34,0),0)</f>
        <v>0</v>
      </c>
      <c r="L34" s="81">
        <f>IF($C$4="Attiecināmās izmaksas",IF('10a+c+n'!$Q34="A",'10a+c+n'!L34,0),0)</f>
        <v>0</v>
      </c>
      <c r="M34" s="28">
        <f>IF($C$4="Attiecināmās izmaksas",IF('10a+c+n'!$Q34="A",'10a+c+n'!M34,0),0)</f>
        <v>0</v>
      </c>
      <c r="N34" s="28">
        <f>IF($C$4="Attiecināmās izmaksas",IF('10a+c+n'!$Q34="A",'10a+c+n'!N34,0),0)</f>
        <v>0</v>
      </c>
      <c r="O34" s="28">
        <f>IF($C$4="Attiecināmās izmaksas",IF('10a+c+n'!$Q34="A",'10a+c+n'!O34,0),0)</f>
        <v>0</v>
      </c>
      <c r="P34" s="59">
        <f>IF($C$4="Attiecināmās izmaksas",IF('10a+c+n'!$Q34="A",'10a+c+n'!P34,0),0)</f>
        <v>0</v>
      </c>
    </row>
    <row r="35" spans="1:16" ht="22.5">
      <c r="A35" s="64">
        <f>IF(P35=0,0,IF(COUNTBLANK(P35)=1,0,COUNTA($P$14:P35)))</f>
        <v>0</v>
      </c>
      <c r="B35" s="28" t="str">
        <f>IF($C$4="Attiecināmās izmaksas",IF('10a+c+n'!$Q35="A",'10a+c+n'!B35,0),0)</f>
        <v>17-00000</v>
      </c>
      <c r="C35" s="28" t="str">
        <f>IF($C$4="Attiecināmās izmaksas",IF('10a+c+n'!$Q35="A",'10a+c+n'!C35,0),0)</f>
        <v>Alokators Sontex 566 radio 0566R2010B1 vai ekvivalents</v>
      </c>
      <c r="D35" s="28" t="str">
        <f>IF($C$4="Attiecināmās izmaksas",IF('10a+c+n'!$Q35="A",'10a+c+n'!D35,0),0)</f>
        <v>gb</v>
      </c>
      <c r="E35" s="147"/>
      <c r="F35" s="81"/>
      <c r="G35" s="28">
        <f>IF($C$4="Attiecināmās izmaksas",IF('10a+c+n'!$Q35="A",'10a+c+n'!G35,0),0)</f>
        <v>0</v>
      </c>
      <c r="H35" s="28">
        <f>IF($C$4="Attiecināmās izmaksas",IF('10a+c+n'!$Q35="A",'10a+c+n'!H35,0),0)</f>
        <v>0</v>
      </c>
      <c r="I35" s="28"/>
      <c r="J35" s="28"/>
      <c r="K35" s="147">
        <f>IF($C$4="Attiecināmās izmaksas",IF('10a+c+n'!$Q35="A",'10a+c+n'!K35,0),0)</f>
        <v>0</v>
      </c>
      <c r="L35" s="81">
        <f>IF($C$4="Attiecināmās izmaksas",IF('10a+c+n'!$Q35="A",'10a+c+n'!L35,0),0)</f>
        <v>0</v>
      </c>
      <c r="M35" s="28">
        <f>IF($C$4="Attiecināmās izmaksas",IF('10a+c+n'!$Q35="A",'10a+c+n'!M35,0),0)</f>
        <v>0</v>
      </c>
      <c r="N35" s="28">
        <f>IF($C$4="Attiecināmās izmaksas",IF('10a+c+n'!$Q35="A",'10a+c+n'!N35,0),0)</f>
        <v>0</v>
      </c>
      <c r="O35" s="28">
        <f>IF($C$4="Attiecināmās izmaksas",IF('10a+c+n'!$Q35="A",'10a+c+n'!O35,0),0)</f>
        <v>0</v>
      </c>
      <c r="P35" s="59">
        <f>IF($C$4="Attiecināmās izmaksas",IF('10a+c+n'!$Q35="A",'10a+c+n'!P35,0),0)</f>
        <v>0</v>
      </c>
    </row>
    <row r="36" spans="1:16" ht="22.5">
      <c r="A36" s="64">
        <f>IF(P36=0,0,IF(COUNTBLANK(P36)=1,0,COUNTA($P$14:P36)))</f>
        <v>0</v>
      </c>
      <c r="B36" s="28" t="str">
        <f>IF($C$4="Attiecināmās izmaksas",IF('10a+c+n'!$Q36="A",'10a+c+n'!B36,0),0)</f>
        <v>17-00000</v>
      </c>
      <c r="C36" s="28" t="str">
        <f>IF($C$4="Attiecināmās izmaksas",IF('10a+c+n'!$Q36="A",'10a+c+n'!C36,0),0)</f>
        <v>Radio centrāle Sontex 646 ar GPRS 230V ar programmatūru 0646R4231 vai ekvivalents</v>
      </c>
      <c r="D36" s="28" t="str">
        <f>IF($C$4="Attiecināmās izmaksas",IF('10a+c+n'!$Q36="A",'10a+c+n'!D36,0),0)</f>
        <v>gb</v>
      </c>
      <c r="E36" s="147"/>
      <c r="F36" s="81"/>
      <c r="G36" s="28">
        <f>IF($C$4="Attiecināmās izmaksas",IF('10a+c+n'!$Q36="A",'10a+c+n'!G36,0),0)</f>
        <v>0</v>
      </c>
      <c r="H36" s="28">
        <f>IF($C$4="Attiecināmās izmaksas",IF('10a+c+n'!$Q36="A",'10a+c+n'!H36,0),0)</f>
        <v>0</v>
      </c>
      <c r="I36" s="28"/>
      <c r="J36" s="28"/>
      <c r="K36" s="147">
        <f>IF($C$4="Attiecināmās izmaksas",IF('10a+c+n'!$Q36="A",'10a+c+n'!K36,0),0)</f>
        <v>0</v>
      </c>
      <c r="L36" s="81">
        <f>IF($C$4="Attiecināmās izmaksas",IF('10a+c+n'!$Q36="A",'10a+c+n'!L36,0),0)</f>
        <v>0</v>
      </c>
      <c r="M36" s="28">
        <f>IF($C$4="Attiecināmās izmaksas",IF('10a+c+n'!$Q36="A",'10a+c+n'!M36,0),0)</f>
        <v>0</v>
      </c>
      <c r="N36" s="28">
        <f>IF($C$4="Attiecināmās izmaksas",IF('10a+c+n'!$Q36="A",'10a+c+n'!N36,0),0)</f>
        <v>0</v>
      </c>
      <c r="O36" s="28">
        <f>IF($C$4="Attiecināmās izmaksas",IF('10a+c+n'!$Q36="A",'10a+c+n'!O36,0),0)</f>
        <v>0</v>
      </c>
      <c r="P36" s="59">
        <f>IF($C$4="Attiecināmās izmaksas",IF('10a+c+n'!$Q36="A",'10a+c+n'!P36,0),0)</f>
        <v>0</v>
      </c>
    </row>
    <row r="37" spans="1:16" ht="22.5">
      <c r="A37" s="64">
        <f>IF(P37=0,0,IF(COUNTBLANK(P37)=1,0,COUNTA($P$14:P37)))</f>
        <v>0</v>
      </c>
      <c r="B37" s="28" t="str">
        <f>IF($C$4="Attiecināmās izmaksas",IF('10a+c+n'!$Q37="A",'10a+c+n'!B37,0),0)</f>
        <v>17-00000</v>
      </c>
      <c r="C37" s="28" t="str">
        <f>IF($C$4="Attiecināmās izmaksas",IF('10a+c+n'!$Q37="A",'10a+c+n'!C37,0),0)</f>
        <v>Radio tīkla kontrolieris Sontex Su-percom 656 USB 1 0656R4101 vai ekvivalents</v>
      </c>
      <c r="D37" s="28" t="str">
        <f>IF($C$4="Attiecināmās izmaksas",IF('10a+c+n'!$Q37="A",'10a+c+n'!D37,0),0)</f>
        <v>gb</v>
      </c>
      <c r="E37" s="147"/>
      <c r="F37" s="81"/>
      <c r="G37" s="28">
        <f>IF($C$4="Attiecināmās izmaksas",IF('10a+c+n'!$Q37="A",'10a+c+n'!G37,0),0)</f>
        <v>0</v>
      </c>
      <c r="H37" s="28">
        <f>IF($C$4="Attiecināmās izmaksas",IF('10a+c+n'!$Q37="A",'10a+c+n'!H37,0),0)</f>
        <v>0</v>
      </c>
      <c r="I37" s="28"/>
      <c r="J37" s="28"/>
      <c r="K37" s="147">
        <f>IF($C$4="Attiecināmās izmaksas",IF('10a+c+n'!$Q37="A",'10a+c+n'!K37,0),0)</f>
        <v>0</v>
      </c>
      <c r="L37" s="81">
        <f>IF($C$4="Attiecināmās izmaksas",IF('10a+c+n'!$Q37="A",'10a+c+n'!L37,0),0)</f>
        <v>0</v>
      </c>
      <c r="M37" s="28">
        <f>IF($C$4="Attiecināmās izmaksas",IF('10a+c+n'!$Q37="A",'10a+c+n'!M37,0),0)</f>
        <v>0</v>
      </c>
      <c r="N37" s="28">
        <f>IF($C$4="Attiecināmās izmaksas",IF('10a+c+n'!$Q37="A",'10a+c+n'!N37,0),0)</f>
        <v>0</v>
      </c>
      <c r="O37" s="28">
        <f>IF($C$4="Attiecināmās izmaksas",IF('10a+c+n'!$Q37="A",'10a+c+n'!O37,0),0)</f>
        <v>0</v>
      </c>
      <c r="P37" s="59">
        <f>IF($C$4="Attiecināmās izmaksas",IF('10a+c+n'!$Q37="A",'10a+c+n'!P37,0),0)</f>
        <v>0</v>
      </c>
    </row>
    <row r="38" spans="1:16" ht="22.5">
      <c r="A38" s="64">
        <f>IF(P38=0,0,IF(COUNTBLANK(P38)=1,0,COUNTA($P$14:P38)))</f>
        <v>0</v>
      </c>
      <c r="B38" s="28" t="str">
        <f>IF($C$4="Attiecināmās izmaksas",IF('10a+c+n'!$Q38="A",'10a+c+n'!B38,0),0)</f>
        <v>17-00000</v>
      </c>
      <c r="C38" s="28" t="str">
        <f>IF($C$4="Attiecināmās izmaksas",IF('10a+c+n'!$Q38="A",'10a+c+n'!C38,0),0)</f>
        <v>Alokatoru sistēmas instalācijas darbi</v>
      </c>
      <c r="D38" s="28" t="str">
        <f>IF($C$4="Attiecināmās izmaksas",IF('10a+c+n'!$Q38="A",'10a+c+n'!D38,0),0)</f>
        <v>gb</v>
      </c>
      <c r="E38" s="147"/>
      <c r="F38" s="81"/>
      <c r="G38" s="28">
        <f>IF($C$4="Attiecināmās izmaksas",IF('10a+c+n'!$Q38="A",'10a+c+n'!G38,0),0)</f>
        <v>0</v>
      </c>
      <c r="H38" s="28">
        <f>IF($C$4="Attiecināmās izmaksas",IF('10a+c+n'!$Q38="A",'10a+c+n'!H38,0),0)</f>
        <v>0</v>
      </c>
      <c r="I38" s="28"/>
      <c r="J38" s="28"/>
      <c r="K38" s="147">
        <f>IF($C$4="Attiecināmās izmaksas",IF('10a+c+n'!$Q38="A",'10a+c+n'!K38,0),0)</f>
        <v>0</v>
      </c>
      <c r="L38" s="81">
        <f>IF($C$4="Attiecināmās izmaksas",IF('10a+c+n'!$Q38="A",'10a+c+n'!L38,0),0)</f>
        <v>0</v>
      </c>
      <c r="M38" s="28">
        <f>IF($C$4="Attiecināmās izmaksas",IF('10a+c+n'!$Q38="A",'10a+c+n'!M38,0),0)</f>
        <v>0</v>
      </c>
      <c r="N38" s="28">
        <f>IF($C$4="Attiecināmās izmaksas",IF('10a+c+n'!$Q38="A",'10a+c+n'!N38,0),0)</f>
        <v>0</v>
      </c>
      <c r="O38" s="28">
        <f>IF($C$4="Attiecināmās izmaksas",IF('10a+c+n'!$Q38="A",'10a+c+n'!O38,0),0)</f>
        <v>0</v>
      </c>
      <c r="P38" s="59">
        <f>IF($C$4="Attiecināmās izmaksas",IF('10a+c+n'!$Q38="A",'10a+c+n'!P38,0),0)</f>
        <v>0</v>
      </c>
    </row>
    <row r="39" spans="1:16" ht="22.5">
      <c r="A39" s="64">
        <f>IF(P39=0,0,IF(COUNTBLANK(P39)=1,0,COUNTA($P$14:P39)))</f>
        <v>0</v>
      </c>
      <c r="B39" s="28" t="str">
        <f>IF($C$4="Attiecināmās izmaksas",IF('10a+c+n'!$Q39="A",'10a+c+n'!B39,0),0)</f>
        <v>17-00000</v>
      </c>
      <c r="C39" s="28" t="str">
        <f>IF($C$4="Attiecināmās izmaksas",IF('10a+c+n'!$Q39="A",'10a+c+n'!C39,0),0)</f>
        <v>Alokatoru servera parametrizēšana</v>
      </c>
      <c r="D39" s="28" t="str">
        <f>IF($C$4="Attiecināmās izmaksas",IF('10a+c+n'!$Q39="A",'10a+c+n'!D39,0),0)</f>
        <v>gb</v>
      </c>
      <c r="E39" s="147"/>
      <c r="F39" s="81"/>
      <c r="G39" s="28">
        <f>IF($C$4="Attiecināmās izmaksas",IF('10a+c+n'!$Q39="A",'10a+c+n'!G39,0),0)</f>
        <v>0</v>
      </c>
      <c r="H39" s="28">
        <f>IF($C$4="Attiecināmās izmaksas",IF('10a+c+n'!$Q39="A",'10a+c+n'!H39,0),0)</f>
        <v>0</v>
      </c>
      <c r="I39" s="28"/>
      <c r="J39" s="28"/>
      <c r="K39" s="147">
        <f>IF($C$4="Attiecināmās izmaksas",IF('10a+c+n'!$Q39="A",'10a+c+n'!K39,0),0)</f>
        <v>0</v>
      </c>
      <c r="L39" s="81">
        <f>IF($C$4="Attiecināmās izmaksas",IF('10a+c+n'!$Q39="A",'10a+c+n'!L39,0),0)</f>
        <v>0</v>
      </c>
      <c r="M39" s="28">
        <f>IF($C$4="Attiecināmās izmaksas",IF('10a+c+n'!$Q39="A",'10a+c+n'!M39,0),0)</f>
        <v>0</v>
      </c>
      <c r="N39" s="28">
        <f>IF($C$4="Attiecināmās izmaksas",IF('10a+c+n'!$Q39="A",'10a+c+n'!N39,0),0)</f>
        <v>0</v>
      </c>
      <c r="O39" s="28">
        <f>IF($C$4="Attiecināmās izmaksas",IF('10a+c+n'!$Q39="A",'10a+c+n'!O39,0),0)</f>
        <v>0</v>
      </c>
      <c r="P39" s="59">
        <f>IF($C$4="Attiecināmās izmaksas",IF('10a+c+n'!$Q39="A",'10a+c+n'!P39,0),0)</f>
        <v>0</v>
      </c>
    </row>
    <row r="40" spans="1:16" ht="22.5">
      <c r="A40" s="64">
        <f>IF(P40=0,0,IF(COUNTBLANK(P40)=1,0,COUNTA($P$14:P40)))</f>
        <v>0</v>
      </c>
      <c r="B40" s="28" t="str">
        <f>IF($C$4="Attiecināmās izmaksas",IF('10a+c+n'!$Q40="A",'10a+c+n'!B40,0),0)</f>
        <v>17-00000</v>
      </c>
      <c r="C40" s="28" t="str">
        <f>IF($C$4="Attiecināmās izmaksas",IF('10a+c+n'!$Q40="A",'10a+c+n'!C40,0),0)</f>
        <v>Kompensatori garajaiem, taisnajiem trases posmiem</v>
      </c>
      <c r="D40" s="28" t="str">
        <f>IF($C$4="Attiecināmās izmaksas",IF('10a+c+n'!$Q40="A",'10a+c+n'!D40,0),0)</f>
        <v>komp</v>
      </c>
      <c r="E40" s="147"/>
      <c r="F40" s="81"/>
      <c r="G40" s="28">
        <f>IF($C$4="Attiecināmās izmaksas",IF('10a+c+n'!$Q40="A",'10a+c+n'!G40,0),0)</f>
        <v>0</v>
      </c>
      <c r="H40" s="28">
        <f>IF($C$4="Attiecināmās izmaksas",IF('10a+c+n'!$Q40="A",'10a+c+n'!H40,0),0)</f>
        <v>0</v>
      </c>
      <c r="I40" s="28"/>
      <c r="J40" s="28"/>
      <c r="K40" s="147">
        <f>IF($C$4="Attiecināmās izmaksas",IF('10a+c+n'!$Q40="A",'10a+c+n'!K40,0),0)</f>
        <v>0</v>
      </c>
      <c r="L40" s="81">
        <f>IF($C$4="Attiecināmās izmaksas",IF('10a+c+n'!$Q40="A",'10a+c+n'!L40,0),0)</f>
        <v>0</v>
      </c>
      <c r="M40" s="28">
        <f>IF($C$4="Attiecināmās izmaksas",IF('10a+c+n'!$Q40="A",'10a+c+n'!M40,0),0)</f>
        <v>0</v>
      </c>
      <c r="N40" s="28">
        <f>IF($C$4="Attiecināmās izmaksas",IF('10a+c+n'!$Q40="A",'10a+c+n'!N40,0),0)</f>
        <v>0</v>
      </c>
      <c r="O40" s="28">
        <f>IF($C$4="Attiecināmās izmaksas",IF('10a+c+n'!$Q40="A",'10a+c+n'!O40,0),0)</f>
        <v>0</v>
      </c>
      <c r="P40" s="59">
        <f>IF($C$4="Attiecināmās izmaksas",IF('10a+c+n'!$Q40="A",'10a+c+n'!P40,0),0)</f>
        <v>0</v>
      </c>
    </row>
    <row r="41" spans="1:16">
      <c r="A41" s="64">
        <f>IF(P41=0,0,IF(COUNTBLANK(P41)=1,0,COUNTA($P$14:P41)))</f>
        <v>0</v>
      </c>
      <c r="B41" s="28">
        <f>IF($C$4="Attiecināmās izmaksas",IF('10a+c+n'!$Q41="A",'10a+c+n'!B41,0),0)</f>
        <v>0</v>
      </c>
      <c r="C41" s="28">
        <f>IF($C$4="Attiecināmās izmaksas",IF('10a+c+n'!$Q41="A",'10a+c+n'!C41,0),0)</f>
        <v>0</v>
      </c>
      <c r="D41" s="28">
        <f>IF($C$4="Attiecināmās izmaksas",IF('10a+c+n'!$Q41="A",'10a+c+n'!D41,0),0)</f>
        <v>0</v>
      </c>
      <c r="E41" s="147"/>
      <c r="F41" s="81"/>
      <c r="G41" s="28">
        <f>IF($C$4="Attiecināmās izmaksas",IF('10a+c+n'!$Q41="A",'10a+c+n'!G41,0),0)</f>
        <v>0</v>
      </c>
      <c r="H41" s="28">
        <f>IF($C$4="Attiecināmās izmaksas",IF('10a+c+n'!$Q41="A",'10a+c+n'!H41,0),0)</f>
        <v>0</v>
      </c>
      <c r="I41" s="28"/>
      <c r="J41" s="28"/>
      <c r="K41" s="147">
        <f>IF($C$4="Attiecināmās izmaksas",IF('10a+c+n'!$Q41="A",'10a+c+n'!K41,0),0)</f>
        <v>0</v>
      </c>
      <c r="L41" s="81">
        <f>IF($C$4="Attiecināmās izmaksas",IF('10a+c+n'!$Q41="A",'10a+c+n'!L41,0),0)</f>
        <v>0</v>
      </c>
      <c r="M41" s="28">
        <f>IF($C$4="Attiecināmās izmaksas",IF('10a+c+n'!$Q41="A",'10a+c+n'!M41,0),0)</f>
        <v>0</v>
      </c>
      <c r="N41" s="28">
        <f>IF($C$4="Attiecināmās izmaksas",IF('10a+c+n'!$Q41="A",'10a+c+n'!N41,0),0)</f>
        <v>0</v>
      </c>
      <c r="O41" s="28">
        <f>IF($C$4="Attiecināmās izmaksas",IF('10a+c+n'!$Q41="A",'10a+c+n'!O41,0),0)</f>
        <v>0</v>
      </c>
      <c r="P41" s="59">
        <f>IF($C$4="Attiecināmās izmaksas",IF('10a+c+n'!$Q41="A",'10a+c+n'!P41,0),0)</f>
        <v>0</v>
      </c>
    </row>
    <row r="42" spans="1:16" ht="22.5">
      <c r="A42" s="64">
        <f>IF(P42=0,0,IF(COUNTBLANK(P42)=1,0,COUNTA($P$14:P42)))</f>
        <v>0</v>
      </c>
      <c r="B42" s="28" t="str">
        <f>IF($C$4="Attiecināmās izmaksas",IF('10a+c+n'!$Q42="A",'10a+c+n'!B42,0),0)</f>
        <v>17-00000</v>
      </c>
      <c r="C42" s="28" t="str">
        <f>IF($C$4="Attiecināmās izmaksas",IF('10a+c+n'!$Q42="A",'10a+c+n'!C42,0),0)</f>
        <v>Presējamās tērauda caurules,Viega vai ekvivalents dn20</v>
      </c>
      <c r="D42" s="28" t="str">
        <f>IF($C$4="Attiecināmās izmaksas",IF('10a+c+n'!$Q42="A",'10a+c+n'!D42,0),0)</f>
        <v>m</v>
      </c>
      <c r="E42" s="147"/>
      <c r="F42" s="81"/>
      <c r="G42" s="28">
        <f>IF($C$4="Attiecināmās izmaksas",IF('10a+c+n'!$Q42="A",'10a+c+n'!G42,0),0)</f>
        <v>0</v>
      </c>
      <c r="H42" s="28">
        <f>IF($C$4="Attiecināmās izmaksas",IF('10a+c+n'!$Q42="A",'10a+c+n'!H42,0),0)</f>
        <v>0</v>
      </c>
      <c r="I42" s="28"/>
      <c r="J42" s="28"/>
      <c r="K42" s="147">
        <f>IF($C$4="Attiecināmās izmaksas",IF('10a+c+n'!$Q42="A",'10a+c+n'!K42,0),0)</f>
        <v>0</v>
      </c>
      <c r="L42" s="81">
        <f>IF($C$4="Attiecināmās izmaksas",IF('10a+c+n'!$Q42="A",'10a+c+n'!L42,0),0)</f>
        <v>0</v>
      </c>
      <c r="M42" s="28">
        <f>IF($C$4="Attiecināmās izmaksas",IF('10a+c+n'!$Q42="A",'10a+c+n'!M42,0),0)</f>
        <v>0</v>
      </c>
      <c r="N42" s="28">
        <f>IF($C$4="Attiecināmās izmaksas",IF('10a+c+n'!$Q42="A",'10a+c+n'!N42,0),0)</f>
        <v>0</v>
      </c>
      <c r="O42" s="28">
        <f>IF($C$4="Attiecināmās izmaksas",IF('10a+c+n'!$Q42="A",'10a+c+n'!O42,0),0)</f>
        <v>0</v>
      </c>
      <c r="P42" s="59">
        <f>IF($C$4="Attiecināmās izmaksas",IF('10a+c+n'!$Q42="A",'10a+c+n'!P42,0),0)</f>
        <v>0</v>
      </c>
    </row>
    <row r="43" spans="1:16" ht="22.5">
      <c r="A43" s="64">
        <f>IF(P43=0,0,IF(COUNTBLANK(P43)=1,0,COUNTA($P$14:P43)))</f>
        <v>0</v>
      </c>
      <c r="B43" s="28" t="str">
        <f>IF($C$4="Attiecināmās izmaksas",IF('10a+c+n'!$Q43="A",'10a+c+n'!B43,0),0)</f>
        <v>17-00000</v>
      </c>
      <c r="C43" s="28" t="str">
        <f>IF($C$4="Attiecināmās izmaksas",IF('10a+c+n'!$Q43="A",'10a+c+n'!C43,0),0)</f>
        <v>Presējamās tērauda caurules,Viega vai ekvivalents dn25</v>
      </c>
      <c r="D43" s="28" t="str">
        <f>IF($C$4="Attiecināmās izmaksas",IF('10a+c+n'!$Q43="A",'10a+c+n'!D43,0),0)</f>
        <v>m</v>
      </c>
      <c r="E43" s="147"/>
      <c r="F43" s="81"/>
      <c r="G43" s="28">
        <f>IF($C$4="Attiecināmās izmaksas",IF('10a+c+n'!$Q43="A",'10a+c+n'!G43,0),0)</f>
        <v>0</v>
      </c>
      <c r="H43" s="28">
        <f>IF($C$4="Attiecināmās izmaksas",IF('10a+c+n'!$Q43="A",'10a+c+n'!H43,0),0)</f>
        <v>0</v>
      </c>
      <c r="I43" s="28"/>
      <c r="J43" s="28"/>
      <c r="K43" s="147">
        <f>IF($C$4="Attiecināmās izmaksas",IF('10a+c+n'!$Q43="A",'10a+c+n'!K43,0),0)</f>
        <v>0</v>
      </c>
      <c r="L43" s="81">
        <f>IF($C$4="Attiecināmās izmaksas",IF('10a+c+n'!$Q43="A",'10a+c+n'!L43,0),0)</f>
        <v>0</v>
      </c>
      <c r="M43" s="28">
        <f>IF($C$4="Attiecināmās izmaksas",IF('10a+c+n'!$Q43="A",'10a+c+n'!M43,0),0)</f>
        <v>0</v>
      </c>
      <c r="N43" s="28">
        <f>IF($C$4="Attiecināmās izmaksas",IF('10a+c+n'!$Q43="A",'10a+c+n'!N43,0),0)</f>
        <v>0</v>
      </c>
      <c r="O43" s="28">
        <f>IF($C$4="Attiecināmās izmaksas",IF('10a+c+n'!$Q43="A",'10a+c+n'!O43,0),0)</f>
        <v>0</v>
      </c>
      <c r="P43" s="59">
        <f>IF($C$4="Attiecināmās izmaksas",IF('10a+c+n'!$Q43="A",'10a+c+n'!P43,0),0)</f>
        <v>0</v>
      </c>
    </row>
    <row r="44" spans="1:16" ht="22.5">
      <c r="A44" s="64">
        <f>IF(P44=0,0,IF(COUNTBLANK(P44)=1,0,COUNTA($P$14:P44)))</f>
        <v>0</v>
      </c>
      <c r="B44" s="28" t="str">
        <f>IF($C$4="Attiecināmās izmaksas",IF('10a+c+n'!$Q44="A",'10a+c+n'!B44,0),0)</f>
        <v>17-00000</v>
      </c>
      <c r="C44" s="28" t="str">
        <f>IF($C$4="Attiecināmās izmaksas",IF('10a+c+n'!$Q44="A",'10a+c+n'!C44,0),0)</f>
        <v>Presējamās tērauda caurules,Viega vai ekvivalents dn32</v>
      </c>
      <c r="D44" s="28" t="str">
        <f>IF($C$4="Attiecināmās izmaksas",IF('10a+c+n'!$Q44="A",'10a+c+n'!D44,0),0)</f>
        <v>m</v>
      </c>
      <c r="E44" s="147"/>
      <c r="F44" s="81"/>
      <c r="G44" s="28">
        <f>IF($C$4="Attiecināmās izmaksas",IF('10a+c+n'!$Q44="A",'10a+c+n'!G44,0),0)</f>
        <v>0</v>
      </c>
      <c r="H44" s="28">
        <f>IF($C$4="Attiecināmās izmaksas",IF('10a+c+n'!$Q44="A",'10a+c+n'!H44,0),0)</f>
        <v>0</v>
      </c>
      <c r="I44" s="28"/>
      <c r="J44" s="28"/>
      <c r="K44" s="147">
        <f>IF($C$4="Attiecināmās izmaksas",IF('10a+c+n'!$Q44="A",'10a+c+n'!K44,0),0)</f>
        <v>0</v>
      </c>
      <c r="L44" s="81">
        <f>IF($C$4="Attiecināmās izmaksas",IF('10a+c+n'!$Q44="A",'10a+c+n'!L44,0),0)</f>
        <v>0</v>
      </c>
      <c r="M44" s="28">
        <f>IF($C$4="Attiecināmās izmaksas",IF('10a+c+n'!$Q44="A",'10a+c+n'!M44,0),0)</f>
        <v>0</v>
      </c>
      <c r="N44" s="28">
        <f>IF($C$4="Attiecināmās izmaksas",IF('10a+c+n'!$Q44="A",'10a+c+n'!N44,0),0)</f>
        <v>0</v>
      </c>
      <c r="O44" s="28">
        <f>IF($C$4="Attiecināmās izmaksas",IF('10a+c+n'!$Q44="A",'10a+c+n'!O44,0),0)</f>
        <v>0</v>
      </c>
      <c r="P44" s="59">
        <f>IF($C$4="Attiecināmās izmaksas",IF('10a+c+n'!$Q44="A",'10a+c+n'!P44,0),0)</f>
        <v>0</v>
      </c>
    </row>
    <row r="45" spans="1:16" ht="22.5">
      <c r="A45" s="64">
        <f>IF(P45=0,0,IF(COUNTBLANK(P45)=1,0,COUNTA($P$14:P45)))</f>
        <v>0</v>
      </c>
      <c r="B45" s="28" t="str">
        <f>IF($C$4="Attiecināmās izmaksas",IF('10a+c+n'!$Q45="A",'10a+c+n'!B45,0),0)</f>
        <v>17-00000</v>
      </c>
      <c r="C45" s="28" t="str">
        <f>IF($C$4="Attiecināmās izmaksas",IF('10a+c+n'!$Q45="A",'10a+c+n'!C45,0),0)</f>
        <v>Presējamās tērauda caurules,Viega vai ekvivalents dn40</v>
      </c>
      <c r="D45" s="28" t="str">
        <f>IF($C$4="Attiecināmās izmaksas",IF('10a+c+n'!$Q45="A",'10a+c+n'!D45,0),0)</f>
        <v>m</v>
      </c>
      <c r="E45" s="147"/>
      <c r="F45" s="81"/>
      <c r="G45" s="28">
        <f>IF($C$4="Attiecināmās izmaksas",IF('10a+c+n'!$Q45="A",'10a+c+n'!G45,0),0)</f>
        <v>0</v>
      </c>
      <c r="H45" s="28">
        <f>IF($C$4="Attiecināmās izmaksas",IF('10a+c+n'!$Q45="A",'10a+c+n'!H45,0),0)</f>
        <v>0</v>
      </c>
      <c r="I45" s="28"/>
      <c r="J45" s="28"/>
      <c r="K45" s="147">
        <f>IF($C$4="Attiecināmās izmaksas",IF('10a+c+n'!$Q45="A",'10a+c+n'!K45,0),0)</f>
        <v>0</v>
      </c>
      <c r="L45" s="81">
        <f>IF($C$4="Attiecināmās izmaksas",IF('10a+c+n'!$Q45="A",'10a+c+n'!L45,0),0)</f>
        <v>0</v>
      </c>
      <c r="M45" s="28">
        <f>IF($C$4="Attiecināmās izmaksas",IF('10a+c+n'!$Q45="A",'10a+c+n'!M45,0),0)</f>
        <v>0</v>
      </c>
      <c r="N45" s="28">
        <f>IF($C$4="Attiecināmās izmaksas",IF('10a+c+n'!$Q45="A",'10a+c+n'!N45,0),0)</f>
        <v>0</v>
      </c>
      <c r="O45" s="28">
        <f>IF($C$4="Attiecināmās izmaksas",IF('10a+c+n'!$Q45="A",'10a+c+n'!O45,0),0)</f>
        <v>0</v>
      </c>
      <c r="P45" s="59">
        <f>IF($C$4="Attiecināmās izmaksas",IF('10a+c+n'!$Q45="A",'10a+c+n'!P45,0),0)</f>
        <v>0</v>
      </c>
    </row>
    <row r="46" spans="1:16" ht="22.5">
      <c r="A46" s="64">
        <f>IF(P46=0,0,IF(COUNTBLANK(P46)=1,0,COUNTA($P$14:P46)))</f>
        <v>0</v>
      </c>
      <c r="B46" s="28" t="str">
        <f>IF($C$4="Attiecināmās izmaksas",IF('10a+c+n'!$Q46="A",'10a+c+n'!B46,0),0)</f>
        <v>17-00000</v>
      </c>
      <c r="C46" s="28" t="str">
        <f>IF($C$4="Attiecināmās izmaksas",IF('10a+c+n'!$Q46="A",'10a+c+n'!C46,0),0)</f>
        <v>Presējamās tērauda caurules,Viega vai ekvivalents dn50</v>
      </c>
      <c r="D46" s="28" t="str">
        <f>IF($C$4="Attiecināmās izmaksas",IF('10a+c+n'!$Q46="A",'10a+c+n'!D46,0),0)</f>
        <v>m</v>
      </c>
      <c r="E46" s="147"/>
      <c r="F46" s="81"/>
      <c r="G46" s="28">
        <f>IF($C$4="Attiecināmās izmaksas",IF('10a+c+n'!$Q46="A",'10a+c+n'!G46,0),0)</f>
        <v>0</v>
      </c>
      <c r="H46" s="28">
        <f>IF($C$4="Attiecināmās izmaksas",IF('10a+c+n'!$Q46="A",'10a+c+n'!H46,0),0)</f>
        <v>0</v>
      </c>
      <c r="I46" s="28"/>
      <c r="J46" s="28"/>
      <c r="K46" s="147">
        <f>IF($C$4="Attiecināmās izmaksas",IF('10a+c+n'!$Q46="A",'10a+c+n'!K46,0),0)</f>
        <v>0</v>
      </c>
      <c r="L46" s="81">
        <f>IF($C$4="Attiecināmās izmaksas",IF('10a+c+n'!$Q46="A",'10a+c+n'!L46,0),0)</f>
        <v>0</v>
      </c>
      <c r="M46" s="28">
        <f>IF($C$4="Attiecināmās izmaksas",IF('10a+c+n'!$Q46="A",'10a+c+n'!M46,0),0)</f>
        <v>0</v>
      </c>
      <c r="N46" s="28">
        <f>IF($C$4="Attiecināmās izmaksas",IF('10a+c+n'!$Q46="A",'10a+c+n'!N46,0),0)</f>
        <v>0</v>
      </c>
      <c r="O46" s="28">
        <f>IF($C$4="Attiecināmās izmaksas",IF('10a+c+n'!$Q46="A",'10a+c+n'!O46,0),0)</f>
        <v>0</v>
      </c>
      <c r="P46" s="59">
        <f>IF($C$4="Attiecināmās izmaksas",IF('10a+c+n'!$Q46="A",'10a+c+n'!P46,0),0)</f>
        <v>0</v>
      </c>
    </row>
    <row r="47" spans="1:16" ht="22.5">
      <c r="A47" s="64">
        <f>IF(P47=0,0,IF(COUNTBLANK(P47)=1,0,COUNTA($P$14:P47)))</f>
        <v>0</v>
      </c>
      <c r="B47" s="28" t="str">
        <f>IF($C$4="Attiecināmās izmaksas",IF('10a+c+n'!$Q47="A",'10a+c+n'!B47,0),0)</f>
        <v>17-00000</v>
      </c>
      <c r="C47" s="28" t="str">
        <f>IF($C$4="Attiecināmās izmaksas",IF('10a+c+n'!$Q47="A",'10a+c+n'!C47,0),0)</f>
        <v>Presējamās tērauda caurules,Viega vai ekvivalents dn65</v>
      </c>
      <c r="D47" s="28" t="str">
        <f>IF($C$4="Attiecināmās izmaksas",IF('10a+c+n'!$Q47="A",'10a+c+n'!D47,0),0)</f>
        <v>m</v>
      </c>
      <c r="E47" s="147"/>
      <c r="F47" s="81"/>
      <c r="G47" s="28">
        <f>IF($C$4="Attiecināmās izmaksas",IF('10a+c+n'!$Q47="A",'10a+c+n'!G47,0),0)</f>
        <v>0</v>
      </c>
      <c r="H47" s="28">
        <f>IF($C$4="Attiecināmās izmaksas",IF('10a+c+n'!$Q47="A",'10a+c+n'!H47,0),0)</f>
        <v>0</v>
      </c>
      <c r="I47" s="28"/>
      <c r="J47" s="28"/>
      <c r="K47" s="147">
        <f>IF($C$4="Attiecināmās izmaksas",IF('10a+c+n'!$Q47="A",'10a+c+n'!K47,0),0)</f>
        <v>0</v>
      </c>
      <c r="L47" s="81">
        <f>IF($C$4="Attiecināmās izmaksas",IF('10a+c+n'!$Q47="A",'10a+c+n'!L47,0),0)</f>
        <v>0</v>
      </c>
      <c r="M47" s="28">
        <f>IF($C$4="Attiecināmās izmaksas",IF('10a+c+n'!$Q47="A",'10a+c+n'!M47,0),0)</f>
        <v>0</v>
      </c>
      <c r="N47" s="28">
        <f>IF($C$4="Attiecināmās izmaksas",IF('10a+c+n'!$Q47="A",'10a+c+n'!N47,0),0)</f>
        <v>0</v>
      </c>
      <c r="O47" s="28">
        <f>IF($C$4="Attiecināmās izmaksas",IF('10a+c+n'!$Q47="A",'10a+c+n'!O47,0),0)</f>
        <v>0</v>
      </c>
      <c r="P47" s="59">
        <f>IF($C$4="Attiecināmās izmaksas",IF('10a+c+n'!$Q47="A",'10a+c+n'!P47,0),0)</f>
        <v>0</v>
      </c>
    </row>
    <row r="48" spans="1:16" ht="22.5">
      <c r="A48" s="64">
        <f>IF(P48=0,0,IF(COUNTBLANK(P48)=1,0,COUNTA($P$14:P48)))</f>
        <v>0</v>
      </c>
      <c r="B48" s="28" t="str">
        <f>IF($C$4="Attiecināmās izmaksas",IF('10a+c+n'!$Q48="A",'10a+c+n'!B48,0),0)</f>
        <v>17-00000</v>
      </c>
      <c r="C48" s="28" t="str">
        <f>IF($C$4="Attiecināmās izmaksas",IF('10a+c+n'!$Q48="A",'10a+c+n'!C48,0),0)</f>
        <v>Cauruļvadu fasondaļas (fitingi, savienojumi, pārejas)</v>
      </c>
      <c r="D48" s="28" t="str">
        <f>IF($C$4="Attiecināmās izmaksas",IF('10a+c+n'!$Q48="A",'10a+c+n'!D48,0),0)</f>
        <v>kompl.</v>
      </c>
      <c r="E48" s="147"/>
      <c r="F48" s="81"/>
      <c r="G48" s="28">
        <f>IF($C$4="Attiecināmās izmaksas",IF('10a+c+n'!$Q48="A",'10a+c+n'!G48,0),0)</f>
        <v>0</v>
      </c>
      <c r="H48" s="28">
        <f>IF($C$4="Attiecināmās izmaksas",IF('10a+c+n'!$Q48="A",'10a+c+n'!H48,0),0)</f>
        <v>0</v>
      </c>
      <c r="I48" s="28"/>
      <c r="J48" s="28"/>
      <c r="K48" s="147">
        <f>IF($C$4="Attiecināmās izmaksas",IF('10a+c+n'!$Q48="A",'10a+c+n'!K48,0),0)</f>
        <v>0</v>
      </c>
      <c r="L48" s="81">
        <f>IF($C$4="Attiecināmās izmaksas",IF('10a+c+n'!$Q48="A",'10a+c+n'!L48,0),0)</f>
        <v>0</v>
      </c>
      <c r="M48" s="28">
        <f>IF($C$4="Attiecināmās izmaksas",IF('10a+c+n'!$Q48="A",'10a+c+n'!M48,0),0)</f>
        <v>0</v>
      </c>
      <c r="N48" s="28">
        <f>IF($C$4="Attiecināmās izmaksas",IF('10a+c+n'!$Q48="A",'10a+c+n'!N48,0),0)</f>
        <v>0</v>
      </c>
      <c r="O48" s="28">
        <f>IF($C$4="Attiecināmās izmaksas",IF('10a+c+n'!$Q48="A",'10a+c+n'!O48,0),0)</f>
        <v>0</v>
      </c>
      <c r="P48" s="59">
        <f>IF($C$4="Attiecināmās izmaksas",IF('10a+c+n'!$Q48="A",'10a+c+n'!P48,0),0)</f>
        <v>0</v>
      </c>
    </row>
    <row r="49" spans="1:16" ht="33.75">
      <c r="A49" s="64">
        <f>IF(P49=0,0,IF(COUNTBLANK(P49)=1,0,COUNTA($P$14:P49)))</f>
        <v>0</v>
      </c>
      <c r="B49" s="28" t="str">
        <f>IF($C$4="Attiecināmās izmaksas",IF('10a+c+n'!$Q49="A",'10a+c+n'!B49,0),0)</f>
        <v>17-00000</v>
      </c>
      <c r="C49" s="28" t="str">
        <f>IF($C$4="Attiecināmās izmaksas",IF('10a+c+n'!$Q49="A",'10a+c+n'!C49,0),0)</f>
        <v>Siltumizolācija cauruļvadiem pagrabā, PAROC Hvac Section AluCoat T vai ekvivalents. λ50=0,037 W/mK. Biezums, b=50, Dn20</v>
      </c>
      <c r="D49" s="28" t="str">
        <f>IF($C$4="Attiecināmās izmaksas",IF('10a+c+n'!$Q49="A",'10a+c+n'!D49,0),0)</f>
        <v>m</v>
      </c>
      <c r="E49" s="147"/>
      <c r="F49" s="81"/>
      <c r="G49" s="28">
        <f>IF($C$4="Attiecināmās izmaksas",IF('10a+c+n'!$Q49="A",'10a+c+n'!G49,0),0)</f>
        <v>0</v>
      </c>
      <c r="H49" s="28">
        <f>IF($C$4="Attiecināmās izmaksas",IF('10a+c+n'!$Q49="A",'10a+c+n'!H49,0),0)</f>
        <v>0</v>
      </c>
      <c r="I49" s="28"/>
      <c r="J49" s="28"/>
      <c r="K49" s="147">
        <f>IF($C$4="Attiecināmās izmaksas",IF('10a+c+n'!$Q49="A",'10a+c+n'!K49,0),0)</f>
        <v>0</v>
      </c>
      <c r="L49" s="81">
        <f>IF($C$4="Attiecināmās izmaksas",IF('10a+c+n'!$Q49="A",'10a+c+n'!L49,0),0)</f>
        <v>0</v>
      </c>
      <c r="M49" s="28">
        <f>IF($C$4="Attiecināmās izmaksas",IF('10a+c+n'!$Q49="A",'10a+c+n'!M49,0),0)</f>
        <v>0</v>
      </c>
      <c r="N49" s="28">
        <f>IF($C$4="Attiecināmās izmaksas",IF('10a+c+n'!$Q49="A",'10a+c+n'!N49,0),0)</f>
        <v>0</v>
      </c>
      <c r="O49" s="28">
        <f>IF($C$4="Attiecināmās izmaksas",IF('10a+c+n'!$Q49="A",'10a+c+n'!O49,0),0)</f>
        <v>0</v>
      </c>
      <c r="P49" s="59">
        <f>IF($C$4="Attiecināmās izmaksas",IF('10a+c+n'!$Q49="A",'10a+c+n'!P49,0),0)</f>
        <v>0</v>
      </c>
    </row>
    <row r="50" spans="1:16" ht="33.75">
      <c r="A50" s="64">
        <f>IF(P50=0,0,IF(COUNTBLANK(P50)=1,0,COUNTA($P$14:P50)))</f>
        <v>0</v>
      </c>
      <c r="B50" s="28" t="str">
        <f>IF($C$4="Attiecināmās izmaksas",IF('10a+c+n'!$Q50="A",'10a+c+n'!B50,0),0)</f>
        <v>17-00000</v>
      </c>
      <c r="C50" s="28" t="str">
        <f>IF($C$4="Attiecināmās izmaksas",IF('10a+c+n'!$Q50="A",'10a+c+n'!C50,0),0)</f>
        <v>Siltumizolācija cauruļvadiem pagrabā, PAROC Hvac Section AluCoat T vai ekvivalents. λ50=0,037 W/mK. Biezums, b=50, Dn25</v>
      </c>
      <c r="D50" s="28" t="str">
        <f>IF($C$4="Attiecināmās izmaksas",IF('10a+c+n'!$Q50="A",'10a+c+n'!D50,0),0)</f>
        <v>m</v>
      </c>
      <c r="E50" s="147"/>
      <c r="F50" s="81"/>
      <c r="G50" s="28">
        <f>IF($C$4="Attiecināmās izmaksas",IF('10a+c+n'!$Q50="A",'10a+c+n'!G50,0),0)</f>
        <v>0</v>
      </c>
      <c r="H50" s="28">
        <f>IF($C$4="Attiecināmās izmaksas",IF('10a+c+n'!$Q50="A",'10a+c+n'!H50,0),0)</f>
        <v>0</v>
      </c>
      <c r="I50" s="28"/>
      <c r="J50" s="28"/>
      <c r="K50" s="147">
        <f>IF($C$4="Attiecināmās izmaksas",IF('10a+c+n'!$Q50="A",'10a+c+n'!K50,0),0)</f>
        <v>0</v>
      </c>
      <c r="L50" s="81">
        <f>IF($C$4="Attiecināmās izmaksas",IF('10a+c+n'!$Q50="A",'10a+c+n'!L50,0),0)</f>
        <v>0</v>
      </c>
      <c r="M50" s="28">
        <f>IF($C$4="Attiecināmās izmaksas",IF('10a+c+n'!$Q50="A",'10a+c+n'!M50,0),0)</f>
        <v>0</v>
      </c>
      <c r="N50" s="28">
        <f>IF($C$4="Attiecināmās izmaksas",IF('10a+c+n'!$Q50="A",'10a+c+n'!N50,0),0)</f>
        <v>0</v>
      </c>
      <c r="O50" s="28">
        <f>IF($C$4="Attiecināmās izmaksas",IF('10a+c+n'!$Q50="A",'10a+c+n'!O50,0),0)</f>
        <v>0</v>
      </c>
      <c r="P50" s="59">
        <f>IF($C$4="Attiecināmās izmaksas",IF('10a+c+n'!$Q50="A",'10a+c+n'!P50,0),0)</f>
        <v>0</v>
      </c>
    </row>
    <row r="51" spans="1:16" ht="33.75">
      <c r="A51" s="64">
        <f>IF(P51=0,0,IF(COUNTBLANK(P51)=1,0,COUNTA($P$14:P51)))</f>
        <v>0</v>
      </c>
      <c r="B51" s="28" t="str">
        <f>IF($C$4="Attiecināmās izmaksas",IF('10a+c+n'!$Q51="A",'10a+c+n'!B51,0),0)</f>
        <v>17-00000</v>
      </c>
      <c r="C51" s="28" t="str">
        <f>IF($C$4="Attiecināmās izmaksas",IF('10a+c+n'!$Q51="A",'10a+c+n'!C51,0),0)</f>
        <v>Siltumizolācija cauruļvadiem pagrabā, PAROC Hvac Section AluCoat T vai ekvivalents. λ50=0,037 W/mK. Biezums, b=50, Dn32</v>
      </c>
      <c r="D51" s="28" t="str">
        <f>IF($C$4="Attiecināmās izmaksas",IF('10a+c+n'!$Q51="A",'10a+c+n'!D51,0),0)</f>
        <v>m</v>
      </c>
      <c r="E51" s="147"/>
      <c r="F51" s="81"/>
      <c r="G51" s="28">
        <f>IF($C$4="Attiecināmās izmaksas",IF('10a+c+n'!$Q51="A",'10a+c+n'!G51,0),0)</f>
        <v>0</v>
      </c>
      <c r="H51" s="28">
        <f>IF($C$4="Attiecināmās izmaksas",IF('10a+c+n'!$Q51="A",'10a+c+n'!H51,0),0)</f>
        <v>0</v>
      </c>
      <c r="I51" s="28"/>
      <c r="J51" s="28"/>
      <c r="K51" s="147">
        <f>IF($C$4="Attiecināmās izmaksas",IF('10a+c+n'!$Q51="A",'10a+c+n'!K51,0),0)</f>
        <v>0</v>
      </c>
      <c r="L51" s="81">
        <f>IF($C$4="Attiecināmās izmaksas",IF('10a+c+n'!$Q51="A",'10a+c+n'!L51,0),0)</f>
        <v>0</v>
      </c>
      <c r="M51" s="28">
        <f>IF($C$4="Attiecināmās izmaksas",IF('10a+c+n'!$Q51="A",'10a+c+n'!M51,0),0)</f>
        <v>0</v>
      </c>
      <c r="N51" s="28">
        <f>IF($C$4="Attiecināmās izmaksas",IF('10a+c+n'!$Q51="A",'10a+c+n'!N51,0),0)</f>
        <v>0</v>
      </c>
      <c r="O51" s="28">
        <f>IF($C$4="Attiecināmās izmaksas",IF('10a+c+n'!$Q51="A",'10a+c+n'!O51,0),0)</f>
        <v>0</v>
      </c>
      <c r="P51" s="59">
        <f>IF($C$4="Attiecināmās izmaksas",IF('10a+c+n'!$Q51="A",'10a+c+n'!P51,0),0)</f>
        <v>0</v>
      </c>
    </row>
    <row r="52" spans="1:16" ht="33.75">
      <c r="A52" s="64">
        <f>IF(P52=0,0,IF(COUNTBLANK(P52)=1,0,COUNTA($P$14:P52)))</f>
        <v>0</v>
      </c>
      <c r="B52" s="28" t="str">
        <f>IF($C$4="Attiecināmās izmaksas",IF('10a+c+n'!$Q52="A",'10a+c+n'!B52,0),0)</f>
        <v>17-00000</v>
      </c>
      <c r="C52" s="28" t="str">
        <f>IF($C$4="Attiecināmās izmaksas",IF('10a+c+n'!$Q52="A",'10a+c+n'!C52,0),0)</f>
        <v>Siltumizolācija cauruļvadiem pagrabā, PAROC Hvac Section AluCoat T vai ekvivalents. λ50=0,037 W/mK. Biezums, b=50, Dn40</v>
      </c>
      <c r="D52" s="28" t="str">
        <f>IF($C$4="Attiecināmās izmaksas",IF('10a+c+n'!$Q52="A",'10a+c+n'!D52,0),0)</f>
        <v>m</v>
      </c>
      <c r="E52" s="147"/>
      <c r="F52" s="81"/>
      <c r="G52" s="28">
        <f>IF($C$4="Attiecināmās izmaksas",IF('10a+c+n'!$Q52="A",'10a+c+n'!G52,0),0)</f>
        <v>0</v>
      </c>
      <c r="H52" s="28">
        <f>IF($C$4="Attiecināmās izmaksas",IF('10a+c+n'!$Q52="A",'10a+c+n'!H52,0),0)</f>
        <v>0</v>
      </c>
      <c r="I52" s="28"/>
      <c r="J52" s="28"/>
      <c r="K52" s="147">
        <f>IF($C$4="Attiecināmās izmaksas",IF('10a+c+n'!$Q52="A",'10a+c+n'!K52,0),0)</f>
        <v>0</v>
      </c>
      <c r="L52" s="81">
        <f>IF($C$4="Attiecināmās izmaksas",IF('10a+c+n'!$Q52="A",'10a+c+n'!L52,0),0)</f>
        <v>0</v>
      </c>
      <c r="M52" s="28">
        <f>IF($C$4="Attiecināmās izmaksas",IF('10a+c+n'!$Q52="A",'10a+c+n'!M52,0),0)</f>
        <v>0</v>
      </c>
      <c r="N52" s="28">
        <f>IF($C$4="Attiecināmās izmaksas",IF('10a+c+n'!$Q52="A",'10a+c+n'!N52,0),0)</f>
        <v>0</v>
      </c>
      <c r="O52" s="28">
        <f>IF($C$4="Attiecināmās izmaksas",IF('10a+c+n'!$Q52="A",'10a+c+n'!O52,0),0)</f>
        <v>0</v>
      </c>
      <c r="P52" s="59">
        <f>IF($C$4="Attiecināmās izmaksas",IF('10a+c+n'!$Q52="A",'10a+c+n'!P52,0),0)</f>
        <v>0</v>
      </c>
    </row>
    <row r="53" spans="1:16" ht="33.75">
      <c r="A53" s="64">
        <f>IF(P53=0,0,IF(COUNTBLANK(P53)=1,0,COUNTA($P$14:P53)))</f>
        <v>0</v>
      </c>
      <c r="B53" s="28" t="str">
        <f>IF($C$4="Attiecināmās izmaksas",IF('10a+c+n'!$Q53="A",'10a+c+n'!B53,0),0)</f>
        <v>17-00000</v>
      </c>
      <c r="C53" s="28" t="str">
        <f>IF($C$4="Attiecināmās izmaksas",IF('10a+c+n'!$Q53="A",'10a+c+n'!C53,0),0)</f>
        <v>Siltumizolācija cauruļvadiem pagrabā, PAROC Hvac Section AluCoat T vai ekvivalents. λ50=0,037 W/mK. Biezums, b=50, Dn50</v>
      </c>
      <c r="D53" s="28" t="str">
        <f>IF($C$4="Attiecināmās izmaksas",IF('10a+c+n'!$Q53="A",'10a+c+n'!D53,0),0)</f>
        <v>m</v>
      </c>
      <c r="E53" s="147"/>
      <c r="F53" s="81"/>
      <c r="G53" s="28">
        <f>IF($C$4="Attiecināmās izmaksas",IF('10a+c+n'!$Q53="A",'10a+c+n'!G53,0),0)</f>
        <v>0</v>
      </c>
      <c r="H53" s="28">
        <f>IF($C$4="Attiecināmās izmaksas",IF('10a+c+n'!$Q53="A",'10a+c+n'!H53,0),0)</f>
        <v>0</v>
      </c>
      <c r="I53" s="28"/>
      <c r="J53" s="28"/>
      <c r="K53" s="147">
        <f>IF($C$4="Attiecināmās izmaksas",IF('10a+c+n'!$Q53="A",'10a+c+n'!K53,0),0)</f>
        <v>0</v>
      </c>
      <c r="L53" s="81">
        <f>IF($C$4="Attiecināmās izmaksas",IF('10a+c+n'!$Q53="A",'10a+c+n'!L53,0),0)</f>
        <v>0</v>
      </c>
      <c r="M53" s="28">
        <f>IF($C$4="Attiecināmās izmaksas",IF('10a+c+n'!$Q53="A",'10a+c+n'!M53,0),0)</f>
        <v>0</v>
      </c>
      <c r="N53" s="28">
        <f>IF($C$4="Attiecināmās izmaksas",IF('10a+c+n'!$Q53="A",'10a+c+n'!N53,0),0)</f>
        <v>0</v>
      </c>
      <c r="O53" s="28">
        <f>IF($C$4="Attiecināmās izmaksas",IF('10a+c+n'!$Q53="A",'10a+c+n'!O53,0),0)</f>
        <v>0</v>
      </c>
      <c r="P53" s="59">
        <f>IF($C$4="Attiecināmās izmaksas",IF('10a+c+n'!$Q53="A",'10a+c+n'!P53,0),0)</f>
        <v>0</v>
      </c>
    </row>
    <row r="54" spans="1:16" ht="33.75">
      <c r="A54" s="64">
        <f>IF(P54=0,0,IF(COUNTBLANK(P54)=1,0,COUNTA($P$14:P54)))</f>
        <v>0</v>
      </c>
      <c r="B54" s="28" t="str">
        <f>IF($C$4="Attiecināmās izmaksas",IF('10a+c+n'!$Q54="A",'10a+c+n'!B54,0),0)</f>
        <v>17-00000</v>
      </c>
      <c r="C54" s="28" t="str">
        <f>IF($C$4="Attiecināmās izmaksas",IF('10a+c+n'!$Q54="A",'10a+c+n'!C54,0),0)</f>
        <v>Siltumizolācija cauruļvadiem pagrabā, PAROC Hvac Section AluCoat T vai ekvivalents. λ50=0,037 W/mK. Biezums, b=50, Dn65</v>
      </c>
      <c r="D54" s="28" t="str">
        <f>IF($C$4="Attiecināmās izmaksas",IF('10a+c+n'!$Q54="A",'10a+c+n'!D54,0),0)</f>
        <v>m</v>
      </c>
      <c r="E54" s="147"/>
      <c r="F54" s="81"/>
      <c r="G54" s="28">
        <f>IF($C$4="Attiecināmās izmaksas",IF('10a+c+n'!$Q54="A",'10a+c+n'!G54,0),0)</f>
        <v>0</v>
      </c>
      <c r="H54" s="28">
        <f>IF($C$4="Attiecināmās izmaksas",IF('10a+c+n'!$Q54="A",'10a+c+n'!H54,0),0)</f>
        <v>0</v>
      </c>
      <c r="I54" s="28"/>
      <c r="J54" s="28"/>
      <c r="K54" s="147">
        <f>IF($C$4="Attiecināmās izmaksas",IF('10a+c+n'!$Q54="A",'10a+c+n'!K54,0),0)</f>
        <v>0</v>
      </c>
      <c r="L54" s="81">
        <f>IF($C$4="Attiecināmās izmaksas",IF('10a+c+n'!$Q54="A",'10a+c+n'!L54,0),0)</f>
        <v>0</v>
      </c>
      <c r="M54" s="28">
        <f>IF($C$4="Attiecināmās izmaksas",IF('10a+c+n'!$Q54="A",'10a+c+n'!M54,0),0)</f>
        <v>0</v>
      </c>
      <c r="N54" s="28">
        <f>IF($C$4="Attiecināmās izmaksas",IF('10a+c+n'!$Q54="A",'10a+c+n'!N54,0),0)</f>
        <v>0</v>
      </c>
      <c r="O54" s="28">
        <f>IF($C$4="Attiecināmās izmaksas",IF('10a+c+n'!$Q54="A",'10a+c+n'!O54,0),0)</f>
        <v>0</v>
      </c>
      <c r="P54" s="59">
        <f>IF($C$4="Attiecināmās izmaksas",IF('10a+c+n'!$Q54="A",'10a+c+n'!P54,0),0)</f>
        <v>0</v>
      </c>
    </row>
    <row r="55" spans="1:16" ht="22.5">
      <c r="A55" s="64">
        <f>IF(P55=0,0,IF(COUNTBLANK(P55)=1,0,COUNTA($P$14:P55)))</f>
        <v>0</v>
      </c>
      <c r="B55" s="28" t="str">
        <f>IF($C$4="Attiecināmās izmaksas",IF('10a+c+n'!$Q55="A",'10a+c+n'!B55,0),0)</f>
        <v>17-00000</v>
      </c>
      <c r="C55" s="28" t="str">
        <f>IF($C$4="Attiecināmās izmaksas",IF('10a+c+n'!$Q55="A",'10a+c+n'!C55,0),0)</f>
        <v>Noslēgvārsti dn65</v>
      </c>
      <c r="D55" s="28" t="str">
        <f>IF($C$4="Attiecināmās izmaksas",IF('10a+c+n'!$Q55="A",'10a+c+n'!D55,0),0)</f>
        <v>gb</v>
      </c>
      <c r="E55" s="147"/>
      <c r="F55" s="81"/>
      <c r="G55" s="28">
        <f>IF($C$4="Attiecināmās izmaksas",IF('10a+c+n'!$Q55="A",'10a+c+n'!G55,0),0)</f>
        <v>0</v>
      </c>
      <c r="H55" s="28">
        <f>IF($C$4="Attiecināmās izmaksas",IF('10a+c+n'!$Q55="A",'10a+c+n'!H55,0),0)</f>
        <v>0</v>
      </c>
      <c r="I55" s="28"/>
      <c r="J55" s="28"/>
      <c r="K55" s="147">
        <f>IF($C$4="Attiecināmās izmaksas",IF('10a+c+n'!$Q55="A",'10a+c+n'!K55,0),0)</f>
        <v>0</v>
      </c>
      <c r="L55" s="81">
        <f>IF($C$4="Attiecināmās izmaksas",IF('10a+c+n'!$Q55="A",'10a+c+n'!L55,0),0)</f>
        <v>0</v>
      </c>
      <c r="M55" s="28">
        <f>IF($C$4="Attiecināmās izmaksas",IF('10a+c+n'!$Q55="A",'10a+c+n'!M55,0),0)</f>
        <v>0</v>
      </c>
      <c r="N55" s="28">
        <f>IF($C$4="Attiecināmās izmaksas",IF('10a+c+n'!$Q55="A",'10a+c+n'!N55,0),0)</f>
        <v>0</v>
      </c>
      <c r="O55" s="28">
        <f>IF($C$4="Attiecināmās izmaksas",IF('10a+c+n'!$Q55="A",'10a+c+n'!O55,0),0)</f>
        <v>0</v>
      </c>
      <c r="P55" s="59">
        <f>IF($C$4="Attiecināmās izmaksas",IF('10a+c+n'!$Q55="A",'10a+c+n'!P55,0),0)</f>
        <v>0</v>
      </c>
    </row>
    <row r="56" spans="1:16" ht="22.5">
      <c r="A56" s="64">
        <f>IF(P56=0,0,IF(COUNTBLANK(P56)=1,0,COUNTA($P$14:P56)))</f>
        <v>0</v>
      </c>
      <c r="B56" s="28" t="str">
        <f>IF($C$4="Attiecināmās izmaksas",IF('10a+c+n'!$Q56="A",'10a+c+n'!B56,0),0)</f>
        <v>17-00000</v>
      </c>
      <c r="C56" s="28" t="str">
        <f>IF($C$4="Attiecināmās izmaksas",IF('10a+c+n'!$Q56="A",'10a+c+n'!C56,0),0)</f>
        <v>Balansēšanas vārsts STRÖMAX-M 4017 vai ekvivalents,ar mērnipeļiem, dn25</v>
      </c>
      <c r="D56" s="28" t="str">
        <f>IF($C$4="Attiecināmās izmaksas",IF('10a+c+n'!$Q56="A",'10a+c+n'!D56,0),0)</f>
        <v>gb</v>
      </c>
      <c r="E56" s="147"/>
      <c r="F56" s="81"/>
      <c r="G56" s="28">
        <f>IF($C$4="Attiecināmās izmaksas",IF('10a+c+n'!$Q56="A",'10a+c+n'!G56,0),0)</f>
        <v>0</v>
      </c>
      <c r="H56" s="28">
        <f>IF($C$4="Attiecināmās izmaksas",IF('10a+c+n'!$Q56="A",'10a+c+n'!H56,0),0)</f>
        <v>0</v>
      </c>
      <c r="I56" s="28"/>
      <c r="J56" s="28"/>
      <c r="K56" s="147">
        <f>IF($C$4="Attiecināmās izmaksas",IF('10a+c+n'!$Q56="A",'10a+c+n'!K56,0),0)</f>
        <v>0</v>
      </c>
      <c r="L56" s="81">
        <f>IF($C$4="Attiecināmās izmaksas",IF('10a+c+n'!$Q56="A",'10a+c+n'!L56,0),0)</f>
        <v>0</v>
      </c>
      <c r="M56" s="28">
        <f>IF($C$4="Attiecināmās izmaksas",IF('10a+c+n'!$Q56="A",'10a+c+n'!M56,0),0)</f>
        <v>0</v>
      </c>
      <c r="N56" s="28">
        <f>IF($C$4="Attiecināmās izmaksas",IF('10a+c+n'!$Q56="A",'10a+c+n'!N56,0),0)</f>
        <v>0</v>
      </c>
      <c r="O56" s="28">
        <f>IF($C$4="Attiecināmās izmaksas",IF('10a+c+n'!$Q56="A",'10a+c+n'!O56,0),0)</f>
        <v>0</v>
      </c>
      <c r="P56" s="59">
        <f>IF($C$4="Attiecināmās izmaksas",IF('10a+c+n'!$Q56="A",'10a+c+n'!P56,0),0)</f>
        <v>0</v>
      </c>
    </row>
    <row r="57" spans="1:16" ht="22.5">
      <c r="A57" s="64">
        <f>IF(P57=0,0,IF(COUNTBLANK(P57)=1,0,COUNTA($P$14:P57)))</f>
        <v>0</v>
      </c>
      <c r="B57" s="28" t="str">
        <f>IF($C$4="Attiecināmās izmaksas",IF('10a+c+n'!$Q57="A",'10a+c+n'!B57,0),0)</f>
        <v>17-00000</v>
      </c>
      <c r="C57" s="28" t="str">
        <f>IF($C$4="Attiecināmās izmaksas",IF('10a+c+n'!$Q57="A",'10a+c+n'!C57,0),0)</f>
        <v>Lodveida vārsts dn32</v>
      </c>
      <c r="D57" s="28" t="str">
        <f>IF($C$4="Attiecināmās izmaksas",IF('10a+c+n'!$Q57="A",'10a+c+n'!D57,0),0)</f>
        <v>gb</v>
      </c>
      <c r="E57" s="147"/>
      <c r="F57" s="81"/>
      <c r="G57" s="28">
        <f>IF($C$4="Attiecināmās izmaksas",IF('10a+c+n'!$Q57="A",'10a+c+n'!G57,0),0)</f>
        <v>0</v>
      </c>
      <c r="H57" s="28">
        <f>IF($C$4="Attiecināmās izmaksas",IF('10a+c+n'!$Q57="A",'10a+c+n'!H57,0),0)</f>
        <v>0</v>
      </c>
      <c r="I57" s="28"/>
      <c r="J57" s="28"/>
      <c r="K57" s="147">
        <f>IF($C$4="Attiecināmās izmaksas",IF('10a+c+n'!$Q57="A",'10a+c+n'!K57,0),0)</f>
        <v>0</v>
      </c>
      <c r="L57" s="81">
        <f>IF($C$4="Attiecināmās izmaksas",IF('10a+c+n'!$Q57="A",'10a+c+n'!L57,0),0)</f>
        <v>0</v>
      </c>
      <c r="M57" s="28">
        <f>IF($C$4="Attiecināmās izmaksas",IF('10a+c+n'!$Q57="A",'10a+c+n'!M57,0),0)</f>
        <v>0</v>
      </c>
      <c r="N57" s="28">
        <f>IF($C$4="Attiecināmās izmaksas",IF('10a+c+n'!$Q57="A",'10a+c+n'!N57,0),0)</f>
        <v>0</v>
      </c>
      <c r="O57" s="28">
        <f>IF($C$4="Attiecināmās izmaksas",IF('10a+c+n'!$Q57="A",'10a+c+n'!O57,0),0)</f>
        <v>0</v>
      </c>
      <c r="P57" s="59">
        <f>IF($C$4="Attiecināmās izmaksas",IF('10a+c+n'!$Q57="A",'10a+c+n'!P57,0),0)</f>
        <v>0</v>
      </c>
    </row>
    <row r="58" spans="1:16" ht="22.5">
      <c r="A58" s="64">
        <f>IF(P58=0,0,IF(COUNTBLANK(P58)=1,0,COUNTA($P$14:P58)))</f>
        <v>0</v>
      </c>
      <c r="B58" s="28" t="str">
        <f>IF($C$4="Attiecināmās izmaksas",IF('10a+c+n'!$Q58="A",'10a+c+n'!B58,0),0)</f>
        <v>17-00000</v>
      </c>
      <c r="C58" s="28" t="str">
        <f>IF($C$4="Attiecināmās izmaksas",IF('10a+c+n'!$Q58="A",'10a+c+n'!C58,0),0)</f>
        <v xml:space="preserve">Tukšošanas vārsti </v>
      </c>
      <c r="D58" s="28" t="str">
        <f>IF($C$4="Attiecināmās izmaksas",IF('10a+c+n'!$Q58="A",'10a+c+n'!D58,0),0)</f>
        <v>gb</v>
      </c>
      <c r="E58" s="147"/>
      <c r="F58" s="81"/>
      <c r="G58" s="28">
        <f>IF($C$4="Attiecināmās izmaksas",IF('10a+c+n'!$Q58="A",'10a+c+n'!G58,0),0)</f>
        <v>0</v>
      </c>
      <c r="H58" s="28">
        <f>IF($C$4="Attiecināmās izmaksas",IF('10a+c+n'!$Q58="A",'10a+c+n'!H58,0),0)</f>
        <v>0</v>
      </c>
      <c r="I58" s="28"/>
      <c r="J58" s="28"/>
      <c r="K58" s="147">
        <f>IF($C$4="Attiecināmās izmaksas",IF('10a+c+n'!$Q58="A",'10a+c+n'!K58,0),0)</f>
        <v>0</v>
      </c>
      <c r="L58" s="81">
        <f>IF($C$4="Attiecināmās izmaksas",IF('10a+c+n'!$Q58="A",'10a+c+n'!L58,0),0)</f>
        <v>0</v>
      </c>
      <c r="M58" s="28">
        <f>IF($C$4="Attiecināmās izmaksas",IF('10a+c+n'!$Q58="A",'10a+c+n'!M58,0),0)</f>
        <v>0</v>
      </c>
      <c r="N58" s="28">
        <f>IF($C$4="Attiecināmās izmaksas",IF('10a+c+n'!$Q58="A",'10a+c+n'!N58,0),0)</f>
        <v>0</v>
      </c>
      <c r="O58" s="28">
        <f>IF($C$4="Attiecināmās izmaksas",IF('10a+c+n'!$Q58="A",'10a+c+n'!O58,0),0)</f>
        <v>0</v>
      </c>
      <c r="P58" s="59">
        <f>IF($C$4="Attiecināmās izmaksas",IF('10a+c+n'!$Q58="A",'10a+c+n'!P58,0),0)</f>
        <v>0</v>
      </c>
    </row>
    <row r="59" spans="1:16">
      <c r="A59" s="64">
        <f>IF(P59=0,0,IF(COUNTBLANK(P59)=1,0,COUNTA($P$14:P59)))</f>
        <v>0</v>
      </c>
      <c r="B59" s="28">
        <f>IF($C$4="Attiecināmās izmaksas",IF('10a+c+n'!$Q59="A",'10a+c+n'!B59,0),0)</f>
        <v>0</v>
      </c>
      <c r="C59" s="28">
        <f>IF($C$4="Attiecināmās izmaksas",IF('10a+c+n'!$Q59="A",'10a+c+n'!C59,0),0)</f>
        <v>0</v>
      </c>
      <c r="D59" s="28">
        <f>IF($C$4="Attiecināmās izmaksas",IF('10a+c+n'!$Q59="A",'10a+c+n'!D59,0),0)</f>
        <v>0</v>
      </c>
      <c r="E59" s="147"/>
      <c r="F59" s="81"/>
      <c r="G59" s="28">
        <f>IF($C$4="Attiecināmās izmaksas",IF('10a+c+n'!$Q59="A",'10a+c+n'!G59,0),0)</f>
        <v>0</v>
      </c>
      <c r="H59" s="28">
        <f>IF($C$4="Attiecināmās izmaksas",IF('10a+c+n'!$Q59="A",'10a+c+n'!H59,0),0)</f>
        <v>0</v>
      </c>
      <c r="I59" s="28"/>
      <c r="J59" s="28"/>
      <c r="K59" s="147">
        <f>IF($C$4="Attiecināmās izmaksas",IF('10a+c+n'!$Q59="A",'10a+c+n'!K59,0),0)</f>
        <v>0</v>
      </c>
      <c r="L59" s="81">
        <f>IF($C$4="Attiecināmās izmaksas",IF('10a+c+n'!$Q59="A",'10a+c+n'!L59,0),0)</f>
        <v>0</v>
      </c>
      <c r="M59" s="28">
        <f>IF($C$4="Attiecināmās izmaksas",IF('10a+c+n'!$Q59="A",'10a+c+n'!M59,0),0)</f>
        <v>0</v>
      </c>
      <c r="N59" s="28">
        <f>IF($C$4="Attiecināmās izmaksas",IF('10a+c+n'!$Q59="A",'10a+c+n'!N59,0),0)</f>
        <v>0</v>
      </c>
      <c r="O59" s="28">
        <f>IF($C$4="Attiecināmās izmaksas",IF('10a+c+n'!$Q59="A",'10a+c+n'!O59,0),0)</f>
        <v>0</v>
      </c>
      <c r="P59" s="59">
        <f>IF($C$4="Attiecināmās izmaksas",IF('10a+c+n'!$Q59="A",'10a+c+n'!P59,0),0)</f>
        <v>0</v>
      </c>
    </row>
    <row r="60" spans="1:16" ht="22.5">
      <c r="A60" s="64">
        <f>IF(P60=0,0,IF(COUNTBLANK(P60)=1,0,COUNTA($P$14:P60)))</f>
        <v>0</v>
      </c>
      <c r="B60" s="28" t="str">
        <f>IF($C$4="Attiecināmās izmaksas",IF('10a+c+n'!$Q60="A",'10a+c+n'!B60,0),0)</f>
        <v>17-00000</v>
      </c>
      <c r="C60" s="28" t="str">
        <f>IF($C$4="Attiecināmās izmaksas",IF('10a+c+n'!$Q60="A",'10a+c+n'!C60,0),0)</f>
        <v>Ieregulēšanas un palaišanas darbi</v>
      </c>
      <c r="D60" s="28" t="str">
        <f>IF($C$4="Attiecināmās izmaksas",IF('10a+c+n'!$Q60="A",'10a+c+n'!D60,0),0)</f>
        <v>gb</v>
      </c>
      <c r="E60" s="147"/>
      <c r="F60" s="81"/>
      <c r="G60" s="28">
        <f>IF($C$4="Attiecināmās izmaksas",IF('10a+c+n'!$Q60="A",'10a+c+n'!G60,0),0)</f>
        <v>0</v>
      </c>
      <c r="H60" s="28">
        <f>IF($C$4="Attiecināmās izmaksas",IF('10a+c+n'!$Q60="A",'10a+c+n'!H60,0),0)</f>
        <v>0</v>
      </c>
      <c r="I60" s="28"/>
      <c r="J60" s="28"/>
      <c r="K60" s="147">
        <f>IF($C$4="Attiecināmās izmaksas",IF('10a+c+n'!$Q60="A",'10a+c+n'!K60,0),0)</f>
        <v>0</v>
      </c>
      <c r="L60" s="81">
        <f>IF($C$4="Attiecināmās izmaksas",IF('10a+c+n'!$Q60="A",'10a+c+n'!L60,0),0)</f>
        <v>0</v>
      </c>
      <c r="M60" s="28">
        <f>IF($C$4="Attiecināmās izmaksas",IF('10a+c+n'!$Q60="A",'10a+c+n'!M60,0),0)</f>
        <v>0</v>
      </c>
      <c r="N60" s="28">
        <f>IF($C$4="Attiecināmās izmaksas",IF('10a+c+n'!$Q60="A",'10a+c+n'!N60,0),0)</f>
        <v>0</v>
      </c>
      <c r="O60" s="28">
        <f>IF($C$4="Attiecināmās izmaksas",IF('10a+c+n'!$Q60="A",'10a+c+n'!O60,0),0)</f>
        <v>0</v>
      </c>
      <c r="P60" s="59">
        <f>IF($C$4="Attiecināmās izmaksas",IF('10a+c+n'!$Q60="A",'10a+c+n'!P60,0),0)</f>
        <v>0</v>
      </c>
    </row>
    <row r="61" spans="1:16" ht="22.5">
      <c r="A61" s="64">
        <f>IF(P61=0,0,IF(COUNTBLANK(P61)=1,0,COUNTA($P$14:P61)))</f>
        <v>0</v>
      </c>
      <c r="B61" s="28" t="str">
        <f>IF($C$4="Attiecināmās izmaksas",IF('10a+c+n'!$Q61="A",'10a+c+n'!B61,0),0)</f>
        <v>17-00000</v>
      </c>
      <c r="C61" s="28" t="str">
        <f>IF($C$4="Attiecināmās izmaksas",IF('10a+c+n'!$Q61="A",'10a+c+n'!C61,0),0)</f>
        <v xml:space="preserve">Pieslēgums pie siltummezgla </v>
      </c>
      <c r="D61" s="28" t="str">
        <f>IF($C$4="Attiecināmās izmaksas",IF('10a+c+n'!$Q61="A",'10a+c+n'!D61,0),0)</f>
        <v>kompl</v>
      </c>
      <c r="E61" s="147"/>
      <c r="F61" s="81"/>
      <c r="G61" s="28">
        <f>IF($C$4="Attiecināmās izmaksas",IF('10a+c+n'!$Q61="A",'10a+c+n'!G61,0),0)</f>
        <v>0</v>
      </c>
      <c r="H61" s="28">
        <f>IF($C$4="Attiecināmās izmaksas",IF('10a+c+n'!$Q61="A",'10a+c+n'!H61,0),0)</f>
        <v>0</v>
      </c>
      <c r="I61" s="28"/>
      <c r="J61" s="28"/>
      <c r="K61" s="147">
        <f>IF($C$4="Attiecināmās izmaksas",IF('10a+c+n'!$Q61="A",'10a+c+n'!K61,0),0)</f>
        <v>0</v>
      </c>
      <c r="L61" s="81">
        <f>IF($C$4="Attiecināmās izmaksas",IF('10a+c+n'!$Q61="A",'10a+c+n'!L61,0),0)</f>
        <v>0</v>
      </c>
      <c r="M61" s="28">
        <f>IF($C$4="Attiecināmās izmaksas",IF('10a+c+n'!$Q61="A",'10a+c+n'!M61,0),0)</f>
        <v>0</v>
      </c>
      <c r="N61" s="28">
        <f>IF($C$4="Attiecināmās izmaksas",IF('10a+c+n'!$Q61="A",'10a+c+n'!N61,0),0)</f>
        <v>0</v>
      </c>
      <c r="O61" s="28">
        <f>IF($C$4="Attiecināmās izmaksas",IF('10a+c+n'!$Q61="A",'10a+c+n'!O61,0),0)</f>
        <v>0</v>
      </c>
      <c r="P61" s="59">
        <f>IF($C$4="Attiecināmās izmaksas",IF('10a+c+n'!$Q61="A",'10a+c+n'!P61,0),0)</f>
        <v>0</v>
      </c>
    </row>
    <row r="62" spans="1:16" ht="22.5">
      <c r="A62" s="64">
        <f>IF(P62=0,0,IF(COUNTBLANK(P62)=1,0,COUNTA($P$14:P62)))</f>
        <v>0</v>
      </c>
      <c r="B62" s="28" t="str">
        <f>IF($C$4="Attiecināmās izmaksas",IF('10a+c+n'!$Q62="A",'10a+c+n'!B62,0),0)</f>
        <v>17-00000</v>
      </c>
      <c r="C62" s="28" t="str">
        <f>IF($C$4="Attiecināmās izmaksas",IF('10a+c+n'!$Q62="A",'10a+c+n'!C62,0),0)</f>
        <v>Cauruļvadu stiprinājumi</v>
      </c>
      <c r="D62" s="28" t="str">
        <f>IF($C$4="Attiecināmās izmaksas",IF('10a+c+n'!$Q62="A",'10a+c+n'!D62,0),0)</f>
        <v>kompl.</v>
      </c>
      <c r="E62" s="147"/>
      <c r="F62" s="81"/>
      <c r="G62" s="28">
        <f>IF($C$4="Attiecināmās izmaksas",IF('10a+c+n'!$Q62="A",'10a+c+n'!G62,0),0)</f>
        <v>0</v>
      </c>
      <c r="H62" s="28">
        <f>IF($C$4="Attiecināmās izmaksas",IF('10a+c+n'!$Q62="A",'10a+c+n'!H62,0),0)</f>
        <v>0</v>
      </c>
      <c r="I62" s="28"/>
      <c r="J62" s="28"/>
      <c r="K62" s="147">
        <f>IF($C$4="Attiecināmās izmaksas",IF('10a+c+n'!$Q62="A",'10a+c+n'!K62,0),0)</f>
        <v>0</v>
      </c>
      <c r="L62" s="81">
        <f>IF($C$4="Attiecināmās izmaksas",IF('10a+c+n'!$Q62="A",'10a+c+n'!L62,0),0)</f>
        <v>0</v>
      </c>
      <c r="M62" s="28">
        <f>IF($C$4="Attiecināmās izmaksas",IF('10a+c+n'!$Q62="A",'10a+c+n'!M62,0),0)</f>
        <v>0</v>
      </c>
      <c r="N62" s="28">
        <f>IF($C$4="Attiecināmās izmaksas",IF('10a+c+n'!$Q62="A",'10a+c+n'!N62,0),0)</f>
        <v>0</v>
      </c>
      <c r="O62" s="28">
        <f>IF($C$4="Attiecināmās izmaksas",IF('10a+c+n'!$Q62="A",'10a+c+n'!O62,0),0)</f>
        <v>0</v>
      </c>
      <c r="P62" s="59">
        <f>IF($C$4="Attiecināmās izmaksas",IF('10a+c+n'!$Q62="A",'10a+c+n'!P62,0),0)</f>
        <v>0</v>
      </c>
    </row>
    <row r="63" spans="1:16" ht="22.5">
      <c r="A63" s="64">
        <f>IF(P63=0,0,IF(COUNTBLANK(P63)=1,0,COUNTA($P$14:P63)))</f>
        <v>0</v>
      </c>
      <c r="B63" s="28" t="str">
        <f>IF($C$4="Attiecināmās izmaksas",IF('10a+c+n'!$Q63="A",'10a+c+n'!B63,0),0)</f>
        <v>17-00000</v>
      </c>
      <c r="C63" s="28" t="str">
        <f>IF($C$4="Attiecināmās izmaksas",IF('10a+c+n'!$Q63="A",'10a+c+n'!C63,0),0)</f>
        <v>Caurumu aizdare, ugunsdrošā aizdare</v>
      </c>
      <c r="D63" s="28" t="str">
        <f>IF($C$4="Attiecināmās izmaksas",IF('10a+c+n'!$Q63="A",'10a+c+n'!D63,0),0)</f>
        <v>kompl.</v>
      </c>
      <c r="E63" s="147"/>
      <c r="F63" s="81"/>
      <c r="G63" s="28">
        <f>IF($C$4="Attiecināmās izmaksas",IF('10a+c+n'!$Q63="A",'10a+c+n'!G63,0),0)</f>
        <v>0</v>
      </c>
      <c r="H63" s="28">
        <f>IF($C$4="Attiecināmās izmaksas",IF('10a+c+n'!$Q63="A",'10a+c+n'!H63,0),0)</f>
        <v>0</v>
      </c>
      <c r="I63" s="28"/>
      <c r="J63" s="28"/>
      <c r="K63" s="147">
        <f>IF($C$4="Attiecināmās izmaksas",IF('10a+c+n'!$Q63="A",'10a+c+n'!K63,0),0)</f>
        <v>0</v>
      </c>
      <c r="L63" s="81">
        <f>IF($C$4="Attiecināmās izmaksas",IF('10a+c+n'!$Q63="A",'10a+c+n'!L63,0),0)</f>
        <v>0</v>
      </c>
      <c r="M63" s="28">
        <f>IF($C$4="Attiecināmās izmaksas",IF('10a+c+n'!$Q63="A",'10a+c+n'!M63,0),0)</f>
        <v>0</v>
      </c>
      <c r="N63" s="28">
        <f>IF($C$4="Attiecināmās izmaksas",IF('10a+c+n'!$Q63="A",'10a+c+n'!N63,0),0)</f>
        <v>0</v>
      </c>
      <c r="O63" s="28">
        <f>IF($C$4="Attiecināmās izmaksas",IF('10a+c+n'!$Q63="A",'10a+c+n'!O63,0),0)</f>
        <v>0</v>
      </c>
      <c r="P63" s="59">
        <f>IF($C$4="Attiecināmās izmaksas",IF('10a+c+n'!$Q63="A",'10a+c+n'!P63,0),0)</f>
        <v>0</v>
      </c>
    </row>
    <row r="64" spans="1:16" ht="22.5">
      <c r="A64" s="64">
        <f>IF(P64=0,0,IF(COUNTBLANK(P64)=1,0,COUNTA($P$14:P64)))</f>
        <v>0</v>
      </c>
      <c r="B64" s="28" t="str">
        <f>IF($C$4="Attiecināmās izmaksas",IF('10a+c+n'!$Q64="A",'10a+c+n'!B64,0),0)</f>
        <v>17-00000</v>
      </c>
      <c r="C64" s="28" t="str">
        <f>IF($C$4="Attiecināmās izmaksas",IF('10a+c+n'!$Q64="A",'10a+c+n'!C64,0),0)</f>
        <v>Palīgmateriāli</v>
      </c>
      <c r="D64" s="28" t="str">
        <f>IF($C$4="Attiecināmās izmaksas",IF('10a+c+n'!$Q64="A",'10a+c+n'!D64,0),0)</f>
        <v>kompl.</v>
      </c>
      <c r="E64" s="147"/>
      <c r="F64" s="81"/>
      <c r="G64" s="28">
        <f>IF($C$4="Attiecināmās izmaksas",IF('10a+c+n'!$Q64="A",'10a+c+n'!G64,0),0)</f>
        <v>0</v>
      </c>
      <c r="H64" s="28">
        <f>IF($C$4="Attiecināmās izmaksas",IF('10a+c+n'!$Q64="A",'10a+c+n'!H64,0),0)</f>
        <v>0</v>
      </c>
      <c r="I64" s="28"/>
      <c r="J64" s="28"/>
      <c r="K64" s="147">
        <f>IF($C$4="Attiecināmās izmaksas",IF('10a+c+n'!$Q64="A",'10a+c+n'!K64,0),0)</f>
        <v>0</v>
      </c>
      <c r="L64" s="81">
        <f>IF($C$4="Attiecināmās izmaksas",IF('10a+c+n'!$Q64="A",'10a+c+n'!L64,0),0)</f>
        <v>0</v>
      </c>
      <c r="M64" s="28">
        <f>IF($C$4="Attiecināmās izmaksas",IF('10a+c+n'!$Q64="A",'10a+c+n'!M64,0),0)</f>
        <v>0</v>
      </c>
      <c r="N64" s="28">
        <f>IF($C$4="Attiecināmās izmaksas",IF('10a+c+n'!$Q64="A",'10a+c+n'!N64,0),0)</f>
        <v>0</v>
      </c>
      <c r="O64" s="28">
        <f>IF($C$4="Attiecināmās izmaksas",IF('10a+c+n'!$Q64="A",'10a+c+n'!O64,0),0)</f>
        <v>0</v>
      </c>
      <c r="P64" s="59">
        <f>IF($C$4="Attiecināmās izmaksas",IF('10a+c+n'!$Q64="A",'10a+c+n'!P64,0),0)</f>
        <v>0</v>
      </c>
    </row>
    <row r="65" spans="1:16" ht="22.5">
      <c r="A65" s="64">
        <f>IF(P65=0,0,IF(COUNTBLANK(P65)=1,0,COUNTA($P$14:P65)))</f>
        <v>0</v>
      </c>
      <c r="B65" s="28" t="str">
        <f>IF($C$4="Attiecināmās izmaksas",IF('10a+c+n'!$Q65="A",'10a+c+n'!B65,0),0)</f>
        <v>17-00000</v>
      </c>
      <c r="C65" s="28" t="str">
        <f>IF($C$4="Attiecināmās izmaksas",IF('10a+c+n'!$Q65="A",'10a+c+n'!C65,0),0)</f>
        <v>Cauruļvadu hidrauliskā pārbaude</v>
      </c>
      <c r="D65" s="28" t="str">
        <f>IF($C$4="Attiecināmās izmaksas",IF('10a+c+n'!$Q65="A",'10a+c+n'!D65,0),0)</f>
        <v>kompl.</v>
      </c>
      <c r="E65" s="147"/>
      <c r="F65" s="81"/>
      <c r="G65" s="28">
        <f>IF($C$4="Attiecināmās izmaksas",IF('10a+c+n'!$Q65="A",'10a+c+n'!G65,0),0)</f>
        <v>0</v>
      </c>
      <c r="H65" s="28">
        <f>IF($C$4="Attiecināmās izmaksas",IF('10a+c+n'!$Q65="A",'10a+c+n'!H65,0),0)</f>
        <v>0</v>
      </c>
      <c r="I65" s="28"/>
      <c r="J65" s="28"/>
      <c r="K65" s="147">
        <f>IF($C$4="Attiecināmās izmaksas",IF('10a+c+n'!$Q65="A",'10a+c+n'!K65,0),0)</f>
        <v>0</v>
      </c>
      <c r="L65" s="81">
        <f>IF($C$4="Attiecināmās izmaksas",IF('10a+c+n'!$Q65="A",'10a+c+n'!L65,0),0)</f>
        <v>0</v>
      </c>
      <c r="M65" s="28">
        <f>IF($C$4="Attiecināmās izmaksas",IF('10a+c+n'!$Q65="A",'10a+c+n'!M65,0),0)</f>
        <v>0</v>
      </c>
      <c r="N65" s="28">
        <f>IF($C$4="Attiecināmās izmaksas",IF('10a+c+n'!$Q65="A",'10a+c+n'!N65,0),0)</f>
        <v>0</v>
      </c>
      <c r="O65" s="28">
        <f>IF($C$4="Attiecināmās izmaksas",IF('10a+c+n'!$Q65="A",'10a+c+n'!O65,0),0)</f>
        <v>0</v>
      </c>
      <c r="P65" s="59">
        <f>IF($C$4="Attiecināmās izmaksas",IF('10a+c+n'!$Q65="A",'10a+c+n'!P65,0),0)</f>
        <v>0</v>
      </c>
    </row>
    <row r="66" spans="1:16" ht="22.5">
      <c r="A66" s="64">
        <f>IF(P66=0,0,IF(COUNTBLANK(P66)=1,0,COUNTA($P$14:P66)))</f>
        <v>0</v>
      </c>
      <c r="B66" s="28" t="str">
        <f>IF($C$4="Attiecināmās izmaksas",IF('10a+c+n'!$Q66="A",'10a+c+n'!B66,0),0)</f>
        <v>17-00000</v>
      </c>
      <c r="C66" s="28" t="str">
        <f>IF($C$4="Attiecināmās izmaksas",IF('10a+c+n'!$Q66="A",'10a+c+n'!C66,0),0)</f>
        <v>Esošās apkures sistēmas demontāža</v>
      </c>
      <c r="D66" s="28" t="str">
        <f>IF($C$4="Attiecināmās izmaksas",IF('10a+c+n'!$Q66="A",'10a+c+n'!D66,0),0)</f>
        <v>kompl.</v>
      </c>
      <c r="E66" s="147"/>
      <c r="F66" s="81"/>
      <c r="G66" s="28">
        <f>IF($C$4="Attiecināmās izmaksas",IF('10a+c+n'!$Q66="A",'10a+c+n'!G66,0),0)</f>
        <v>0</v>
      </c>
      <c r="H66" s="28">
        <f>IF($C$4="Attiecināmās izmaksas",IF('10a+c+n'!$Q66="A",'10a+c+n'!H66,0),0)</f>
        <v>0</v>
      </c>
      <c r="I66" s="28"/>
      <c r="J66" s="28"/>
      <c r="K66" s="147">
        <f>IF($C$4="Attiecināmās izmaksas",IF('10a+c+n'!$Q66="A",'10a+c+n'!K66,0),0)</f>
        <v>0</v>
      </c>
      <c r="L66" s="81">
        <f>IF($C$4="Attiecināmās izmaksas",IF('10a+c+n'!$Q66="A",'10a+c+n'!L66,0),0)</f>
        <v>0</v>
      </c>
      <c r="M66" s="28">
        <f>IF($C$4="Attiecināmās izmaksas",IF('10a+c+n'!$Q66="A",'10a+c+n'!M66,0),0)</f>
        <v>0</v>
      </c>
      <c r="N66" s="28">
        <f>IF($C$4="Attiecināmās izmaksas",IF('10a+c+n'!$Q66="A",'10a+c+n'!N66,0),0)</f>
        <v>0</v>
      </c>
      <c r="O66" s="28">
        <f>IF($C$4="Attiecināmās izmaksas",IF('10a+c+n'!$Q66="A",'10a+c+n'!O66,0),0)</f>
        <v>0</v>
      </c>
      <c r="P66" s="59">
        <f>IF($C$4="Attiecināmās izmaksas",IF('10a+c+n'!$Q66="A",'10a+c+n'!P66,0),0)</f>
        <v>0</v>
      </c>
    </row>
    <row r="67" spans="1:16" ht="12" customHeight="1" thickBot="1">
      <c r="A67" s="325" t="s">
        <v>63</v>
      </c>
      <c r="B67" s="326"/>
      <c r="C67" s="326"/>
      <c r="D67" s="326"/>
      <c r="E67" s="326"/>
      <c r="F67" s="326"/>
      <c r="G67" s="326"/>
      <c r="H67" s="326"/>
      <c r="I67" s="326"/>
      <c r="J67" s="326"/>
      <c r="K67" s="327"/>
      <c r="L67" s="74">
        <f>SUM(L14:L66)</f>
        <v>0</v>
      </c>
      <c r="M67" s="75">
        <f>SUM(M14:M66)</f>
        <v>0</v>
      </c>
      <c r="N67" s="75">
        <f>SUM(N14:N66)</f>
        <v>0</v>
      </c>
      <c r="O67" s="75">
        <f>SUM(O14:O66)</f>
        <v>0</v>
      </c>
      <c r="P67" s="76">
        <f>SUM(P14:P66)</f>
        <v>0</v>
      </c>
    </row>
    <row r="68" spans="1:16">
      <c r="A68" s="20"/>
      <c r="B68" s="20"/>
      <c r="C68" s="20"/>
      <c r="D68" s="20"/>
      <c r="E68" s="20"/>
      <c r="F68" s="20"/>
      <c r="G68" s="20"/>
      <c r="H68" s="20"/>
      <c r="I68" s="20"/>
      <c r="J68" s="20"/>
      <c r="K68" s="20"/>
      <c r="L68" s="20"/>
      <c r="M68" s="20"/>
      <c r="N68" s="20"/>
      <c r="O68" s="20"/>
      <c r="P68" s="20"/>
    </row>
    <row r="69" spans="1:16">
      <c r="A69" s="20"/>
      <c r="B69" s="20"/>
      <c r="C69" s="20"/>
      <c r="D69" s="20"/>
      <c r="E69" s="20"/>
      <c r="F69" s="20"/>
      <c r="G69" s="20"/>
      <c r="H69" s="20"/>
      <c r="I69" s="20"/>
      <c r="J69" s="20"/>
      <c r="K69" s="20"/>
      <c r="L69" s="20"/>
      <c r="M69" s="20"/>
      <c r="N69" s="20"/>
      <c r="O69" s="20"/>
      <c r="P69" s="20"/>
    </row>
    <row r="70" spans="1:16">
      <c r="A70" s="1" t="s">
        <v>14</v>
      </c>
      <c r="B70" s="20"/>
      <c r="C70" s="328">
        <f>'Kops n'!C35:H35</f>
        <v>0</v>
      </c>
      <c r="D70" s="328"/>
      <c r="E70" s="328"/>
      <c r="F70" s="328"/>
      <c r="G70" s="328"/>
      <c r="H70" s="328"/>
      <c r="I70" s="20"/>
      <c r="J70" s="20"/>
      <c r="K70" s="20"/>
      <c r="L70" s="20"/>
      <c r="M70" s="20"/>
      <c r="N70" s="20"/>
      <c r="O70" s="20"/>
      <c r="P70" s="20"/>
    </row>
    <row r="71" spans="1:16">
      <c r="A71" s="20"/>
      <c r="B71" s="20"/>
      <c r="C71" s="248" t="s">
        <v>15</v>
      </c>
      <c r="D71" s="248"/>
      <c r="E71" s="248"/>
      <c r="F71" s="248"/>
      <c r="G71" s="248"/>
      <c r="H71" s="248"/>
      <c r="I71" s="20"/>
      <c r="J71" s="20"/>
      <c r="K71" s="20"/>
      <c r="L71" s="20"/>
      <c r="M71" s="20"/>
      <c r="N71" s="20"/>
      <c r="O71" s="20"/>
      <c r="P71" s="20"/>
    </row>
    <row r="72" spans="1:16">
      <c r="A72" s="20"/>
      <c r="B72" s="20"/>
      <c r="C72" s="20"/>
      <c r="D72" s="20"/>
      <c r="E72" s="20"/>
      <c r="F72" s="20"/>
      <c r="G72" s="20"/>
      <c r="H72" s="20"/>
      <c r="I72" s="20"/>
      <c r="J72" s="20"/>
      <c r="K72" s="20"/>
      <c r="L72" s="20"/>
      <c r="M72" s="20"/>
      <c r="N72" s="20"/>
      <c r="O72" s="20"/>
      <c r="P72" s="20"/>
    </row>
    <row r="73" spans="1:16">
      <c r="A73" s="294" t="str">
        <f>'Kops n'!A38:D38</f>
        <v>Tāme sastādīta 202_. gada __. _______</v>
      </c>
      <c r="B73" s="295"/>
      <c r="C73" s="295"/>
      <c r="D73" s="295"/>
      <c r="E73" s="20"/>
      <c r="F73" s="20"/>
      <c r="G73" s="20"/>
      <c r="H73" s="20"/>
      <c r="I73" s="20"/>
      <c r="J73" s="20"/>
      <c r="K73" s="20"/>
      <c r="L73" s="20"/>
      <c r="M73" s="20"/>
      <c r="N73" s="20"/>
      <c r="O73" s="20"/>
      <c r="P73" s="20"/>
    </row>
    <row r="74" spans="1:16">
      <c r="A74" s="20"/>
      <c r="B74" s="20"/>
      <c r="C74" s="20"/>
      <c r="D74" s="20"/>
      <c r="E74" s="20"/>
      <c r="F74" s="20"/>
      <c r="G74" s="20"/>
      <c r="H74" s="20"/>
      <c r="I74" s="20"/>
      <c r="J74" s="20"/>
      <c r="K74" s="20"/>
      <c r="L74" s="20"/>
      <c r="M74" s="20"/>
      <c r="N74" s="20"/>
      <c r="O74" s="20"/>
      <c r="P74" s="20"/>
    </row>
    <row r="75" spans="1:16">
      <c r="A75" s="1" t="s">
        <v>41</v>
      </c>
      <c r="B75" s="20"/>
      <c r="C75" s="328">
        <f>'Kops n'!C40:H40</f>
        <v>0</v>
      </c>
      <c r="D75" s="328"/>
      <c r="E75" s="328"/>
      <c r="F75" s="328"/>
      <c r="G75" s="328"/>
      <c r="H75" s="328"/>
      <c r="I75" s="20"/>
      <c r="J75" s="20"/>
      <c r="K75" s="20"/>
      <c r="L75" s="20"/>
      <c r="M75" s="20"/>
      <c r="N75" s="20"/>
      <c r="O75" s="20"/>
      <c r="P75" s="20"/>
    </row>
    <row r="76" spans="1:16">
      <c r="A76" s="20"/>
      <c r="B76" s="20"/>
      <c r="C76" s="248" t="s">
        <v>15</v>
      </c>
      <c r="D76" s="248"/>
      <c r="E76" s="248"/>
      <c r="F76" s="248"/>
      <c r="G76" s="248"/>
      <c r="H76" s="248"/>
      <c r="I76" s="20"/>
      <c r="J76" s="20"/>
      <c r="K76" s="20"/>
      <c r="L76" s="20"/>
      <c r="M76" s="20"/>
      <c r="N76" s="20"/>
      <c r="O76" s="20"/>
      <c r="P76" s="20"/>
    </row>
    <row r="77" spans="1:16">
      <c r="A77" s="20"/>
      <c r="B77" s="20"/>
      <c r="C77" s="20"/>
      <c r="D77" s="20"/>
      <c r="E77" s="20"/>
      <c r="F77" s="20"/>
      <c r="G77" s="20"/>
      <c r="H77" s="20"/>
      <c r="I77" s="20"/>
      <c r="J77" s="20"/>
      <c r="K77" s="20"/>
      <c r="L77" s="20"/>
      <c r="M77" s="20"/>
      <c r="N77" s="20"/>
      <c r="O77" s="20"/>
      <c r="P77" s="20"/>
    </row>
    <row r="78" spans="1:16">
      <c r="A78" s="103" t="s">
        <v>16</v>
      </c>
      <c r="B78" s="52"/>
      <c r="C78" s="115">
        <f>'Kops n'!C43</f>
        <v>0</v>
      </c>
      <c r="D78" s="52"/>
      <c r="E78" s="20"/>
      <c r="F78" s="20"/>
      <c r="G78" s="20"/>
      <c r="H78" s="20"/>
      <c r="I78" s="20"/>
      <c r="J78" s="20"/>
      <c r="K78" s="20"/>
      <c r="L78" s="20"/>
      <c r="M78" s="20"/>
      <c r="N78" s="20"/>
      <c r="O78" s="20"/>
      <c r="P78" s="20"/>
    </row>
    <row r="79" spans="1:16">
      <c r="A79" s="20"/>
      <c r="B79" s="20"/>
      <c r="C79" s="20"/>
      <c r="D79" s="20"/>
      <c r="E79" s="20"/>
      <c r="F79" s="20"/>
      <c r="G79" s="20"/>
      <c r="H79" s="20"/>
      <c r="I79" s="20"/>
      <c r="J79" s="20"/>
      <c r="K79" s="20"/>
      <c r="L79" s="20"/>
      <c r="M79" s="20"/>
      <c r="N79" s="20"/>
      <c r="O79" s="20"/>
      <c r="P79" s="20"/>
    </row>
  </sheetData>
  <mergeCells count="23">
    <mergeCell ref="C76:H76"/>
    <mergeCell ref="L12:P12"/>
    <mergeCell ref="A67:K67"/>
    <mergeCell ref="C70:H70"/>
    <mergeCell ref="C71:H71"/>
    <mergeCell ref="A73:D73"/>
    <mergeCell ref="C75:H75"/>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67:K67">
    <cfRule type="containsText" dxfId="26" priority="3" operator="containsText" text="Tiešās izmaksas kopā, t. sk. darba devēja sociālais nodoklis __.__% ">
      <formula>NOT(ISERROR(SEARCH("Tiešās izmaksas kopā, t. sk. darba devēja sociālais nodoklis __.__% ",A67)))</formula>
    </cfRule>
  </conditionalFormatting>
  <conditionalFormatting sqref="A14:P66">
    <cfRule type="cellIs" dxfId="25" priority="1" operator="equal">
      <formula>0</formula>
    </cfRule>
  </conditionalFormatting>
  <conditionalFormatting sqref="C2:I2 D5:L8 N9:O9 L67:P67 C70:H70 C75:H75 C78">
    <cfRule type="cellIs" dxfId="24" priority="2" operator="equal">
      <formula>0</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3B35E-46F4-4602-8D1C-5BC459CB59DA}">
  <sheetPr>
    <tabColor rgb="FFC00000"/>
  </sheetPr>
  <dimension ref="A1:P38"/>
  <sheetViews>
    <sheetView workbookViewId="0">
      <selection activeCell="U22" sqref="U2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'10a+c+n'!D1</f>
        <v>10</v>
      </c>
      <c r="E1" s="26"/>
      <c r="F1" s="26"/>
      <c r="G1" s="26"/>
      <c r="H1" s="26"/>
      <c r="I1" s="26"/>
      <c r="J1" s="26"/>
      <c r="N1" s="30"/>
      <c r="O1" s="31"/>
      <c r="P1" s="32"/>
    </row>
    <row r="2" spans="1:16">
      <c r="A2" s="33"/>
      <c r="B2" s="33"/>
      <c r="C2" s="316" t="str">
        <f>'10a+c+n'!C2:I2</f>
        <v>Apkure, vēdināšana un gaisa kondicionēšana</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209</v>
      </c>
      <c r="B9" s="319"/>
      <c r="C9" s="319"/>
      <c r="D9" s="319"/>
      <c r="E9" s="319"/>
      <c r="F9" s="319"/>
      <c r="G9" s="35"/>
      <c r="H9" s="35"/>
      <c r="I9" s="35"/>
      <c r="J9" s="320" t="s">
        <v>46</v>
      </c>
      <c r="K9" s="320"/>
      <c r="L9" s="320"/>
      <c r="M9" s="320"/>
      <c r="N9" s="321">
        <f>P26</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izmaksas",IF('10a+c+n'!$Q14="C",'10a+c+n'!B14,0))</f>
        <v>0</v>
      </c>
      <c r="C14" s="27">
        <f>IF($C$4="citu pasākumu izmaksas",IF('10a+c+n'!$Q14="C",'10a+c+n'!C14,0))</f>
        <v>0</v>
      </c>
      <c r="D14" s="27">
        <f>IF($C$4="citu pasākumu izmaksas",IF('10a+c+n'!$Q14="C",'10a+c+n'!D14,0))</f>
        <v>0</v>
      </c>
      <c r="E14" s="57"/>
      <c r="F14" s="79"/>
      <c r="G14" s="27">
        <f>IF($C$4="citu pasākumu izmaksas",IF('10a+c+n'!$Q14="C",'10a+c+n'!G14,0))</f>
        <v>0</v>
      </c>
      <c r="H14" s="27">
        <f>IF($C$4="citu pasākumu izmaksas",IF('10a+c+n'!$Q14="C",'10a+c+n'!H14,0))</f>
        <v>0</v>
      </c>
      <c r="I14" s="27"/>
      <c r="J14" s="27"/>
      <c r="K14" s="57">
        <f>IF($C$4="citu pasākumu izmaksas",IF('10a+c+n'!$Q14="C",'10a+c+n'!K14,0))</f>
        <v>0</v>
      </c>
      <c r="L14" s="108">
        <f>IF($C$4="citu pasākumu izmaksas",IF('10a+c+n'!$Q14="C",'10a+c+n'!L14,0))</f>
        <v>0</v>
      </c>
      <c r="M14" s="27">
        <f>IF($C$4="citu pasākumu izmaksas",IF('10a+c+n'!$Q14="C",'10a+c+n'!M14,0))</f>
        <v>0</v>
      </c>
      <c r="N14" s="27">
        <f>IF($C$4="citu pasākumu izmaksas",IF('10a+c+n'!$Q14="C",'10a+c+n'!N14,0))</f>
        <v>0</v>
      </c>
      <c r="O14" s="27">
        <f>IF($C$4="citu pasākumu izmaksas",IF('10a+c+n'!$Q14="C",'10a+c+n'!O14,0))</f>
        <v>0</v>
      </c>
      <c r="P14" s="57">
        <f>IF($C$4="citu pasākumu izmaksas",IF('10a+c+n'!$Q14="C",'10a+c+n'!P14,0))</f>
        <v>0</v>
      </c>
    </row>
    <row r="15" spans="1:16">
      <c r="A15" s="64">
        <f>IF(P15=0,0,IF(COUNTBLANK(P15)=1,0,COUNTA($P$14:P15)))</f>
        <v>0</v>
      </c>
      <c r="B15" s="28">
        <f>IF($C$4="citu pasākumu izmaksas",IF('10a+c+n'!$Q15="C",'10a+c+n'!B15,0))</f>
        <v>0</v>
      </c>
      <c r="C15" s="28">
        <f>IF($C$4="citu pasākumu izmaksas",IF('10a+c+n'!$Q15="C",'10a+c+n'!C15,0))</f>
        <v>0</v>
      </c>
      <c r="D15" s="28">
        <f>IF($C$4="citu pasākumu izmaksas",IF('10a+c+n'!$Q15="C",'10a+c+n'!D15,0))</f>
        <v>0</v>
      </c>
      <c r="E15" s="59"/>
      <c r="F15" s="81"/>
      <c r="G15" s="28"/>
      <c r="H15" s="28">
        <f>IF($C$4="citu pasākumu izmaksas",IF('10a+c+n'!$Q15="C",'10a+c+n'!H15,0))</f>
        <v>0</v>
      </c>
      <c r="I15" s="28"/>
      <c r="J15" s="28"/>
      <c r="K15" s="59">
        <f>IF($C$4="citu pasākumu izmaksas",IF('10a+c+n'!$Q15="C",'10a+c+n'!K15,0))</f>
        <v>0</v>
      </c>
      <c r="L15" s="109">
        <f>IF($C$4="citu pasākumu izmaksas",IF('10a+c+n'!$Q15="C",'10a+c+n'!L15,0))</f>
        <v>0</v>
      </c>
      <c r="M15" s="28">
        <f>IF($C$4="citu pasākumu izmaksas",IF('10a+c+n'!$Q15="C",'10a+c+n'!M15,0))</f>
        <v>0</v>
      </c>
      <c r="N15" s="28">
        <f>IF($C$4="citu pasākumu izmaksas",IF('10a+c+n'!$Q15="C",'10a+c+n'!N15,0))</f>
        <v>0</v>
      </c>
      <c r="O15" s="28">
        <f>IF($C$4="citu pasākumu izmaksas",IF('10a+c+n'!$Q15="C",'10a+c+n'!O15,0))</f>
        <v>0</v>
      </c>
      <c r="P15" s="59">
        <f>IF($C$4="citu pasākumu izmaksas",IF('10a+c+n'!$Q15="C",'10a+c+n'!P15,0))</f>
        <v>0</v>
      </c>
    </row>
    <row r="16" spans="1:16">
      <c r="A16" s="64">
        <f>IF(P16=0,0,IF(COUNTBLANK(P16)=1,0,COUNTA($P$14:P16)))</f>
        <v>0</v>
      </c>
      <c r="B16" s="28">
        <f>IF($C$4="citu pasākumu izmaksas",IF('10a+c+n'!$Q16="C",'10a+c+n'!B16,0))</f>
        <v>0</v>
      </c>
      <c r="C16" s="28">
        <f>IF($C$4="citu pasākumu izmaksas",IF('10a+c+n'!$Q16="C",'10a+c+n'!C16,0))</f>
        <v>0</v>
      </c>
      <c r="D16" s="28">
        <f>IF($C$4="citu pasākumu izmaksas",IF('10a+c+n'!$Q16="C",'10a+c+n'!D16,0))</f>
        <v>0</v>
      </c>
      <c r="E16" s="59"/>
      <c r="F16" s="81"/>
      <c r="G16" s="28"/>
      <c r="H16" s="28">
        <f>IF($C$4="citu pasākumu izmaksas",IF('10a+c+n'!$Q16="C",'10a+c+n'!H16,0))</f>
        <v>0</v>
      </c>
      <c r="I16" s="28"/>
      <c r="J16" s="28"/>
      <c r="K16" s="59">
        <f>IF($C$4="citu pasākumu izmaksas",IF('10a+c+n'!$Q16="C",'10a+c+n'!K16,0))</f>
        <v>0</v>
      </c>
      <c r="L16" s="109">
        <f>IF($C$4="citu pasākumu izmaksas",IF('10a+c+n'!$Q16="C",'10a+c+n'!L16,0))</f>
        <v>0</v>
      </c>
      <c r="M16" s="28">
        <f>IF($C$4="citu pasākumu izmaksas",IF('10a+c+n'!$Q16="C",'10a+c+n'!M16,0))</f>
        <v>0</v>
      </c>
      <c r="N16" s="28">
        <f>IF($C$4="citu pasākumu izmaksas",IF('10a+c+n'!$Q16="C",'10a+c+n'!N16,0))</f>
        <v>0</v>
      </c>
      <c r="O16" s="28">
        <f>IF($C$4="citu pasākumu izmaksas",IF('10a+c+n'!$Q16="C",'10a+c+n'!O16,0))</f>
        <v>0</v>
      </c>
      <c r="P16" s="59">
        <f>IF($C$4="citu pasākumu izmaksas",IF('10a+c+n'!$Q16="C",'10a+c+n'!P16,0))</f>
        <v>0</v>
      </c>
    </row>
    <row r="17" spans="1:16">
      <c r="A17" s="64">
        <f>IF(P17=0,0,IF(COUNTBLANK(P17)=1,0,COUNTA($P$14:P17)))</f>
        <v>0</v>
      </c>
      <c r="B17" s="28">
        <f>IF($C$4="citu pasākumu izmaksas",IF('10a+c+n'!$Q17="C",'10a+c+n'!B17,0))</f>
        <v>0</v>
      </c>
      <c r="C17" s="28">
        <f>IF($C$4="citu pasākumu izmaksas",IF('10a+c+n'!$Q17="C",'10a+c+n'!C17,0))</f>
        <v>0</v>
      </c>
      <c r="D17" s="28">
        <f>IF($C$4="citu pasākumu izmaksas",IF('10a+c+n'!$Q17="C",'10a+c+n'!D17,0))</f>
        <v>0</v>
      </c>
      <c r="E17" s="59"/>
      <c r="F17" s="81"/>
      <c r="G17" s="28"/>
      <c r="H17" s="28">
        <f>IF($C$4="citu pasākumu izmaksas",IF('10a+c+n'!$Q17="C",'10a+c+n'!H17,0))</f>
        <v>0</v>
      </c>
      <c r="I17" s="28"/>
      <c r="J17" s="28"/>
      <c r="K17" s="59">
        <f>IF($C$4="citu pasākumu izmaksas",IF('10a+c+n'!$Q17="C",'10a+c+n'!K17,0))</f>
        <v>0</v>
      </c>
      <c r="L17" s="109">
        <f>IF($C$4="citu pasākumu izmaksas",IF('10a+c+n'!$Q17="C",'10a+c+n'!L17,0))</f>
        <v>0</v>
      </c>
      <c r="M17" s="28">
        <f>IF($C$4="citu pasākumu izmaksas",IF('10a+c+n'!$Q17="C",'10a+c+n'!M17,0))</f>
        <v>0</v>
      </c>
      <c r="N17" s="28">
        <f>IF($C$4="citu pasākumu izmaksas",IF('10a+c+n'!$Q17="C",'10a+c+n'!N17,0))</f>
        <v>0</v>
      </c>
      <c r="O17" s="28">
        <f>IF($C$4="citu pasākumu izmaksas",IF('10a+c+n'!$Q17="C",'10a+c+n'!O17,0))</f>
        <v>0</v>
      </c>
      <c r="P17" s="59">
        <f>IF($C$4="citu pasākumu izmaksas",IF('10a+c+n'!$Q17="C",'10a+c+n'!P17,0))</f>
        <v>0</v>
      </c>
    </row>
    <row r="18" spans="1:16">
      <c r="A18" s="64">
        <f>IF(P18=0,0,IF(COUNTBLANK(P18)=1,0,COUNTA($P$14:P18)))</f>
        <v>0</v>
      </c>
      <c r="B18" s="28">
        <f>IF($C$4="citu pasākumu izmaksas",IF('10a+c+n'!$Q18="C",'10a+c+n'!B18,0))</f>
        <v>0</v>
      </c>
      <c r="C18" s="28">
        <f>IF($C$4="citu pasākumu izmaksas",IF('10a+c+n'!$Q18="C",'10a+c+n'!C18,0))</f>
        <v>0</v>
      </c>
      <c r="D18" s="28">
        <f>IF($C$4="citu pasākumu izmaksas",IF('10a+c+n'!$Q18="C",'10a+c+n'!D18,0))</f>
        <v>0</v>
      </c>
      <c r="E18" s="59"/>
      <c r="F18" s="81"/>
      <c r="G18" s="28"/>
      <c r="H18" s="28">
        <f>IF($C$4="citu pasākumu izmaksas",IF('10a+c+n'!$Q18="C",'10a+c+n'!H18,0))</f>
        <v>0</v>
      </c>
      <c r="I18" s="28"/>
      <c r="J18" s="28"/>
      <c r="K18" s="59">
        <f>IF($C$4="citu pasākumu izmaksas",IF('10a+c+n'!$Q18="C",'10a+c+n'!K18,0))</f>
        <v>0</v>
      </c>
      <c r="L18" s="109">
        <f>IF($C$4="citu pasākumu izmaksas",IF('10a+c+n'!$Q18="C",'10a+c+n'!L18,0))</f>
        <v>0</v>
      </c>
      <c r="M18" s="28">
        <f>IF($C$4="citu pasākumu izmaksas",IF('10a+c+n'!$Q18="C",'10a+c+n'!M18,0))</f>
        <v>0</v>
      </c>
      <c r="N18" s="28">
        <f>IF($C$4="citu pasākumu izmaksas",IF('10a+c+n'!$Q18="C",'10a+c+n'!N18,0))</f>
        <v>0</v>
      </c>
      <c r="O18" s="28">
        <f>IF($C$4="citu pasākumu izmaksas",IF('10a+c+n'!$Q18="C",'10a+c+n'!O18,0))</f>
        <v>0</v>
      </c>
      <c r="P18" s="59">
        <f>IF($C$4="citu pasākumu izmaksas",IF('10a+c+n'!$Q18="C",'10a+c+n'!P18,0))</f>
        <v>0</v>
      </c>
    </row>
    <row r="19" spans="1:16">
      <c r="A19" s="64">
        <f>IF(P19=0,0,IF(COUNTBLANK(P19)=1,0,COUNTA($P$14:P19)))</f>
        <v>0</v>
      </c>
      <c r="B19" s="28">
        <f>IF($C$4="citu pasākumu izmaksas",IF('10a+c+n'!$Q19="C",'10a+c+n'!B19,0))</f>
        <v>0</v>
      </c>
      <c r="C19" s="28">
        <f>IF($C$4="citu pasākumu izmaksas",IF('10a+c+n'!$Q19="C",'10a+c+n'!C19,0))</f>
        <v>0</v>
      </c>
      <c r="D19" s="28">
        <f>IF($C$4="citu pasākumu izmaksas",IF('10a+c+n'!$Q19="C",'10a+c+n'!D19,0))</f>
        <v>0</v>
      </c>
      <c r="E19" s="59"/>
      <c r="F19" s="81"/>
      <c r="G19" s="28"/>
      <c r="H19" s="28">
        <f>IF($C$4="citu pasākumu izmaksas",IF('10a+c+n'!$Q19="C",'10a+c+n'!H19,0))</f>
        <v>0</v>
      </c>
      <c r="I19" s="28"/>
      <c r="J19" s="28"/>
      <c r="K19" s="59">
        <f>IF($C$4="citu pasākumu izmaksas",IF('10a+c+n'!$Q19="C",'10a+c+n'!K19,0))</f>
        <v>0</v>
      </c>
      <c r="L19" s="109">
        <f>IF($C$4="citu pasākumu izmaksas",IF('10a+c+n'!$Q19="C",'10a+c+n'!L19,0))</f>
        <v>0</v>
      </c>
      <c r="M19" s="28">
        <f>IF($C$4="citu pasākumu izmaksas",IF('10a+c+n'!$Q19="C",'10a+c+n'!M19,0))</f>
        <v>0</v>
      </c>
      <c r="N19" s="28">
        <f>IF($C$4="citu pasākumu izmaksas",IF('10a+c+n'!$Q19="C",'10a+c+n'!N19,0))</f>
        <v>0</v>
      </c>
      <c r="O19" s="28">
        <f>IF($C$4="citu pasākumu izmaksas",IF('10a+c+n'!$Q19="C",'10a+c+n'!O19,0))</f>
        <v>0</v>
      </c>
      <c r="P19" s="59">
        <f>IF($C$4="citu pasākumu izmaksas",IF('10a+c+n'!$Q19="C",'10a+c+n'!P19,0))</f>
        <v>0</v>
      </c>
    </row>
    <row r="20" spans="1:16">
      <c r="A20" s="64">
        <f>IF(P20=0,0,IF(COUNTBLANK(P20)=1,0,COUNTA($P$14:P20)))</f>
        <v>0</v>
      </c>
      <c r="B20" s="28">
        <f>IF($C$4="citu pasākumu izmaksas",IF('10a+c+n'!$Q20="C",'10a+c+n'!B20,0))</f>
        <v>0</v>
      </c>
      <c r="C20" s="28">
        <f>IF($C$4="citu pasākumu izmaksas",IF('10a+c+n'!$Q20="C",'10a+c+n'!C20,0))</f>
        <v>0</v>
      </c>
      <c r="D20" s="28">
        <f>IF($C$4="citu pasākumu izmaksas",IF('10a+c+n'!$Q20="C",'10a+c+n'!D20,0))</f>
        <v>0</v>
      </c>
      <c r="E20" s="59"/>
      <c r="F20" s="81"/>
      <c r="G20" s="28"/>
      <c r="H20" s="28">
        <f>IF($C$4="citu pasākumu izmaksas",IF('10a+c+n'!$Q20="C",'10a+c+n'!H20,0))</f>
        <v>0</v>
      </c>
      <c r="I20" s="28"/>
      <c r="J20" s="28"/>
      <c r="K20" s="59">
        <f>IF($C$4="citu pasākumu izmaksas",IF('10a+c+n'!$Q20="C",'10a+c+n'!K20,0))</f>
        <v>0</v>
      </c>
      <c r="L20" s="109">
        <f>IF($C$4="citu pasākumu izmaksas",IF('10a+c+n'!$Q20="C",'10a+c+n'!L20,0))</f>
        <v>0</v>
      </c>
      <c r="M20" s="28">
        <f>IF($C$4="citu pasākumu izmaksas",IF('10a+c+n'!$Q20="C",'10a+c+n'!M20,0))</f>
        <v>0</v>
      </c>
      <c r="N20" s="28">
        <f>IF($C$4="citu pasākumu izmaksas",IF('10a+c+n'!$Q20="C",'10a+c+n'!N20,0))</f>
        <v>0</v>
      </c>
      <c r="O20" s="28">
        <f>IF($C$4="citu pasākumu izmaksas",IF('10a+c+n'!$Q20="C",'10a+c+n'!O20,0))</f>
        <v>0</v>
      </c>
      <c r="P20" s="59">
        <f>IF($C$4="citu pasākumu izmaksas",IF('10a+c+n'!$Q20="C",'10a+c+n'!P20,0))</f>
        <v>0</v>
      </c>
    </row>
    <row r="21" spans="1:16">
      <c r="A21" s="64">
        <f>IF(P21=0,0,IF(COUNTBLANK(P21)=1,0,COUNTA($P$14:P21)))</f>
        <v>0</v>
      </c>
      <c r="B21" s="28">
        <f>IF($C$4="citu pasākumu izmaksas",IF('10a+c+n'!$Q21="C",'10a+c+n'!B21,0))</f>
        <v>0</v>
      </c>
      <c r="C21" s="28">
        <f>IF($C$4="citu pasākumu izmaksas",IF('10a+c+n'!$Q21="C",'10a+c+n'!C21,0))</f>
        <v>0</v>
      </c>
      <c r="D21" s="28">
        <f>IF($C$4="citu pasākumu izmaksas",IF('10a+c+n'!$Q21="C",'10a+c+n'!D21,0))</f>
        <v>0</v>
      </c>
      <c r="E21" s="59"/>
      <c r="F21" s="81"/>
      <c r="G21" s="28"/>
      <c r="H21" s="28">
        <f>IF($C$4="citu pasākumu izmaksas",IF('10a+c+n'!$Q21="C",'10a+c+n'!H21,0))</f>
        <v>0</v>
      </c>
      <c r="I21" s="28"/>
      <c r="J21" s="28"/>
      <c r="K21" s="59">
        <f>IF($C$4="citu pasākumu izmaksas",IF('10a+c+n'!$Q21="C",'10a+c+n'!K21,0))</f>
        <v>0</v>
      </c>
      <c r="L21" s="109">
        <f>IF($C$4="citu pasākumu izmaksas",IF('10a+c+n'!$Q21="C",'10a+c+n'!L21,0))</f>
        <v>0</v>
      </c>
      <c r="M21" s="28">
        <f>IF($C$4="citu pasākumu izmaksas",IF('10a+c+n'!$Q21="C",'10a+c+n'!M21,0))</f>
        <v>0</v>
      </c>
      <c r="N21" s="28">
        <f>IF($C$4="citu pasākumu izmaksas",IF('10a+c+n'!$Q21="C",'10a+c+n'!N21,0))</f>
        <v>0</v>
      </c>
      <c r="O21" s="28">
        <f>IF($C$4="citu pasākumu izmaksas",IF('10a+c+n'!$Q21="C",'10a+c+n'!O21,0))</f>
        <v>0</v>
      </c>
      <c r="P21" s="59">
        <f>IF($C$4="citu pasākumu izmaksas",IF('10a+c+n'!$Q21="C",'10a+c+n'!P21,0))</f>
        <v>0</v>
      </c>
    </row>
    <row r="22" spans="1:16">
      <c r="A22" s="64">
        <f>IF(P22=0,0,IF(COUNTBLANK(P22)=1,0,COUNTA($P$14:P22)))</f>
        <v>0</v>
      </c>
      <c r="B22" s="28">
        <f>IF($C$4="citu pasākumu izmaksas",IF('10a+c+n'!$Q22="C",'10a+c+n'!B22,0))</f>
        <v>0</v>
      </c>
      <c r="C22" s="28">
        <f>IF($C$4="citu pasākumu izmaksas",IF('10a+c+n'!$Q22="C",'10a+c+n'!C22,0))</f>
        <v>0</v>
      </c>
      <c r="D22" s="28">
        <f>IF($C$4="citu pasākumu izmaksas",IF('10a+c+n'!$Q22="C",'10a+c+n'!D22,0))</f>
        <v>0</v>
      </c>
      <c r="E22" s="59"/>
      <c r="F22" s="81"/>
      <c r="G22" s="28"/>
      <c r="H22" s="28">
        <f>IF($C$4="citu pasākumu izmaksas",IF('10a+c+n'!$Q22="C",'10a+c+n'!H22,0))</f>
        <v>0</v>
      </c>
      <c r="I22" s="28"/>
      <c r="J22" s="28"/>
      <c r="K22" s="59">
        <f>IF($C$4="citu pasākumu izmaksas",IF('10a+c+n'!$Q22="C",'10a+c+n'!K22,0))</f>
        <v>0</v>
      </c>
      <c r="L22" s="109">
        <f>IF($C$4="citu pasākumu izmaksas",IF('10a+c+n'!$Q22="C",'10a+c+n'!L22,0))</f>
        <v>0</v>
      </c>
      <c r="M22" s="28">
        <f>IF($C$4="citu pasākumu izmaksas",IF('10a+c+n'!$Q22="C",'10a+c+n'!M22,0))</f>
        <v>0</v>
      </c>
      <c r="N22" s="28">
        <f>IF($C$4="citu pasākumu izmaksas",IF('10a+c+n'!$Q22="C",'10a+c+n'!N22,0))</f>
        <v>0</v>
      </c>
      <c r="O22" s="28">
        <f>IF($C$4="citu pasākumu izmaksas",IF('10a+c+n'!$Q22="C",'10a+c+n'!O22,0))</f>
        <v>0</v>
      </c>
      <c r="P22" s="59">
        <f>IF($C$4="citu pasākumu izmaksas",IF('10a+c+n'!$Q22="C",'10a+c+n'!P22,0))</f>
        <v>0</v>
      </c>
    </row>
    <row r="23" spans="1:16">
      <c r="A23" s="64">
        <f>IF(P23=0,0,IF(COUNTBLANK(P23)=1,0,COUNTA($P$14:P23)))</f>
        <v>0</v>
      </c>
      <c r="B23" s="28">
        <f>IF($C$4="citu pasākumu izmaksas",IF('10a+c+n'!$Q23="C",'10a+c+n'!B23,0))</f>
        <v>0</v>
      </c>
      <c r="C23" s="28">
        <f>IF($C$4="citu pasākumu izmaksas",IF('10a+c+n'!$Q23="C",'10a+c+n'!C23,0))</f>
        <v>0</v>
      </c>
      <c r="D23" s="28">
        <f>IF($C$4="citu pasākumu izmaksas",IF('10a+c+n'!$Q23="C",'10a+c+n'!D23,0))</f>
        <v>0</v>
      </c>
      <c r="E23" s="59"/>
      <c r="F23" s="81"/>
      <c r="G23" s="28"/>
      <c r="H23" s="28">
        <f>IF($C$4="citu pasākumu izmaksas",IF('10a+c+n'!$Q23="C",'10a+c+n'!H23,0))</f>
        <v>0</v>
      </c>
      <c r="I23" s="28"/>
      <c r="J23" s="28"/>
      <c r="K23" s="59">
        <f>IF($C$4="citu pasākumu izmaksas",IF('10a+c+n'!$Q23="C",'10a+c+n'!K23,0))</f>
        <v>0</v>
      </c>
      <c r="L23" s="109">
        <f>IF($C$4="citu pasākumu izmaksas",IF('10a+c+n'!$Q23="C",'10a+c+n'!L23,0))</f>
        <v>0</v>
      </c>
      <c r="M23" s="28">
        <f>IF($C$4="citu pasākumu izmaksas",IF('10a+c+n'!$Q23="C",'10a+c+n'!M23,0))</f>
        <v>0</v>
      </c>
      <c r="N23" s="28">
        <f>IF($C$4="citu pasākumu izmaksas",IF('10a+c+n'!$Q23="C",'10a+c+n'!N23,0))</f>
        <v>0</v>
      </c>
      <c r="O23" s="28">
        <f>IF($C$4="citu pasākumu izmaksas",IF('10a+c+n'!$Q23="C",'10a+c+n'!O23,0))</f>
        <v>0</v>
      </c>
      <c r="P23" s="59">
        <f>IF($C$4="citu pasākumu izmaksas",IF('10a+c+n'!$Q23="C",'10a+c+n'!P23,0))</f>
        <v>0</v>
      </c>
    </row>
    <row r="24" spans="1:16">
      <c r="A24" s="64">
        <f>IF(P24=0,0,IF(COUNTBLANK(P24)=1,0,COUNTA($P$14:P24)))</f>
        <v>0</v>
      </c>
      <c r="B24" s="28">
        <f>IF($C$4="citu pasākumu izmaksas",IF('10a+c+n'!$Q24="C",'10a+c+n'!B24,0))</f>
        <v>0</v>
      </c>
      <c r="C24" s="28">
        <f>IF($C$4="citu pasākumu izmaksas",IF('10a+c+n'!$Q24="C",'10a+c+n'!C24,0))</f>
        <v>0</v>
      </c>
      <c r="D24" s="28">
        <f>IF($C$4="citu pasākumu izmaksas",IF('10a+c+n'!$Q24="C",'10a+c+n'!D24,0))</f>
        <v>0</v>
      </c>
      <c r="E24" s="59"/>
      <c r="F24" s="81"/>
      <c r="G24" s="28"/>
      <c r="H24" s="28">
        <f>IF($C$4="citu pasākumu izmaksas",IF('10a+c+n'!$Q24="C",'10a+c+n'!H24,0))</f>
        <v>0</v>
      </c>
      <c r="I24" s="28"/>
      <c r="J24" s="28"/>
      <c r="K24" s="59">
        <f>IF($C$4="citu pasākumu izmaksas",IF('10a+c+n'!$Q24="C",'10a+c+n'!K24,0))</f>
        <v>0</v>
      </c>
      <c r="L24" s="109">
        <f>IF($C$4="citu pasākumu izmaksas",IF('10a+c+n'!$Q24="C",'10a+c+n'!L24,0))</f>
        <v>0</v>
      </c>
      <c r="M24" s="28">
        <f>IF($C$4="citu pasākumu izmaksas",IF('10a+c+n'!$Q24="C",'10a+c+n'!M24,0))</f>
        <v>0</v>
      </c>
      <c r="N24" s="28">
        <f>IF($C$4="citu pasākumu izmaksas",IF('10a+c+n'!$Q24="C",'10a+c+n'!N24,0))</f>
        <v>0</v>
      </c>
      <c r="O24" s="28">
        <f>IF($C$4="citu pasākumu izmaksas",IF('10a+c+n'!$Q24="C",'10a+c+n'!O24,0))</f>
        <v>0</v>
      </c>
      <c r="P24" s="59">
        <f>IF($C$4="citu pasākumu izmaksas",IF('10a+c+n'!$Q24="C",'10a+c+n'!P24,0))</f>
        <v>0</v>
      </c>
    </row>
    <row r="25" spans="1:16" ht="12" thickBot="1">
      <c r="A25" s="64">
        <f>IF(P25=0,0,IF(COUNTBLANK(P25)=1,0,COUNTA($P$14:P25)))</f>
        <v>0</v>
      </c>
      <c r="B25" s="28">
        <f>IF($C$4="citu pasākumu izmaksas",IF('10a+c+n'!$Q25="C",'10a+c+n'!B25,0))</f>
        <v>0</v>
      </c>
      <c r="C25" s="28">
        <f>IF($C$4="citu pasākumu izmaksas",IF('10a+c+n'!$Q25="C",'10a+c+n'!C25,0))</f>
        <v>0</v>
      </c>
      <c r="D25" s="28">
        <f>IF($C$4="citu pasākumu izmaksas",IF('10a+c+n'!$Q25="C",'10a+c+n'!D25,0))</f>
        <v>0</v>
      </c>
      <c r="E25" s="59"/>
      <c r="F25" s="81"/>
      <c r="G25" s="28"/>
      <c r="H25" s="28">
        <f>IF($C$4="citu pasākumu izmaksas",IF('10a+c+n'!$Q25="C",'10a+c+n'!H25,0))</f>
        <v>0</v>
      </c>
      <c r="I25" s="28"/>
      <c r="J25" s="28"/>
      <c r="K25" s="59">
        <f>IF($C$4="citu pasākumu izmaksas",IF('10a+c+n'!$Q25="C",'10a+c+n'!K25,0))</f>
        <v>0</v>
      </c>
      <c r="L25" s="109">
        <f>IF($C$4="citu pasākumu izmaksas",IF('10a+c+n'!$Q25="C",'10a+c+n'!L25,0))</f>
        <v>0</v>
      </c>
      <c r="M25" s="28">
        <f>IF($C$4="citu pasākumu izmaksas",IF('10a+c+n'!$Q25="C",'10a+c+n'!M25,0))</f>
        <v>0</v>
      </c>
      <c r="N25" s="28">
        <f>IF($C$4="citu pasākumu izmaksas",IF('10a+c+n'!$Q25="C",'10a+c+n'!N25,0))</f>
        <v>0</v>
      </c>
      <c r="O25" s="28">
        <f>IF($C$4="citu pasākumu izmaksas",IF('10a+c+n'!$Q25="C",'10a+c+n'!O25,0))</f>
        <v>0</v>
      </c>
      <c r="P25" s="59">
        <f>IF($C$4="citu pasākumu izmaksas",IF('10a+c+n'!$Q25="C",'10a+c+n'!P25,0))</f>
        <v>0</v>
      </c>
    </row>
    <row r="26" spans="1:16" ht="12" customHeight="1" thickBot="1">
      <c r="A26" s="325" t="s">
        <v>63</v>
      </c>
      <c r="B26" s="326"/>
      <c r="C26" s="326"/>
      <c r="D26" s="326"/>
      <c r="E26" s="326"/>
      <c r="F26" s="326"/>
      <c r="G26" s="326"/>
      <c r="H26" s="326"/>
      <c r="I26" s="326"/>
      <c r="J26" s="326"/>
      <c r="K26" s="327"/>
      <c r="L26" s="110">
        <f>SUM(L14:L25)</f>
        <v>0</v>
      </c>
      <c r="M26" s="111">
        <f>SUM(M14:M25)</f>
        <v>0</v>
      </c>
      <c r="N26" s="111">
        <f>SUM(N14:N25)</f>
        <v>0</v>
      </c>
      <c r="O26" s="111">
        <f>SUM(O14:O25)</f>
        <v>0</v>
      </c>
      <c r="P26" s="112">
        <f>SUM(P14:P25)</f>
        <v>0</v>
      </c>
    </row>
    <row r="27" spans="1:16">
      <c r="A27" s="20"/>
      <c r="B27" s="20"/>
      <c r="C27" s="20"/>
      <c r="D27" s="20"/>
      <c r="E27" s="20"/>
      <c r="F27" s="20"/>
      <c r="G27" s="20"/>
      <c r="H27" s="20"/>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 t="s">
        <v>14</v>
      </c>
      <c r="B29" s="20"/>
      <c r="C29" s="328">
        <f>'Kops c'!C35:H35</f>
        <v>0</v>
      </c>
      <c r="D29" s="328"/>
      <c r="E29" s="328"/>
      <c r="F29" s="328"/>
      <c r="G29" s="328"/>
      <c r="H29" s="328"/>
      <c r="I29" s="20"/>
      <c r="J29" s="20"/>
      <c r="K29" s="20"/>
      <c r="L29" s="20"/>
      <c r="M29" s="20"/>
      <c r="N29" s="20"/>
      <c r="O29" s="20"/>
      <c r="P29" s="20"/>
    </row>
    <row r="30" spans="1:16">
      <c r="A30" s="20"/>
      <c r="B30" s="20"/>
      <c r="C30" s="248" t="s">
        <v>15</v>
      </c>
      <c r="D30" s="248"/>
      <c r="E30" s="248"/>
      <c r="F30" s="248"/>
      <c r="G30" s="248"/>
      <c r="H30" s="248"/>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294" t="str">
        <f>'Kops n'!A38:D38</f>
        <v>Tāme sastādīta 202_. gada __. _______</v>
      </c>
      <c r="B32" s="295"/>
      <c r="C32" s="295"/>
      <c r="D32" s="295"/>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41</v>
      </c>
      <c r="B34" s="20"/>
      <c r="C34" s="328">
        <f>'Kops c'!C40:H40</f>
        <v>0</v>
      </c>
      <c r="D34" s="328"/>
      <c r="E34" s="328"/>
      <c r="F34" s="328"/>
      <c r="G34" s="328"/>
      <c r="H34" s="328"/>
      <c r="I34" s="20"/>
      <c r="J34" s="20"/>
      <c r="K34" s="20"/>
      <c r="L34" s="20"/>
      <c r="M34" s="20"/>
      <c r="N34" s="20"/>
      <c r="O34" s="20"/>
      <c r="P34" s="20"/>
    </row>
    <row r="35" spans="1:16">
      <c r="A35" s="20"/>
      <c r="B35" s="20"/>
      <c r="C35" s="248" t="s">
        <v>15</v>
      </c>
      <c r="D35" s="248"/>
      <c r="E35" s="248"/>
      <c r="F35" s="248"/>
      <c r="G35" s="248"/>
      <c r="H35" s="248"/>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03" t="s">
        <v>16</v>
      </c>
      <c r="B37" s="52"/>
      <c r="C37" s="115">
        <f>'Kops c'!C43</f>
        <v>0</v>
      </c>
      <c r="D37" s="52"/>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sheetData>
  <mergeCells count="23">
    <mergeCell ref="C35:H35"/>
    <mergeCell ref="L12:P12"/>
    <mergeCell ref="A26:K26"/>
    <mergeCell ref="C29:H29"/>
    <mergeCell ref="C30:H30"/>
    <mergeCell ref="A32:D32"/>
    <mergeCell ref="C34:H34"/>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6:K26">
    <cfRule type="containsText" dxfId="23" priority="3" operator="containsText" text="Tiešās izmaksas kopā, t. sk. darba devēja sociālais nodoklis __.__% ">
      <formula>NOT(ISERROR(SEARCH("Tiešās izmaksas kopā, t. sk. darba devēja sociālais nodoklis __.__% ",A26)))</formula>
    </cfRule>
  </conditionalFormatting>
  <conditionalFormatting sqref="C2:I2 D5:L8 N9:O9 A14:P25 L26:P26 C29:H29 C34:H34 C37">
    <cfRule type="cellIs" dxfId="22" priority="2" operator="equal">
      <formula>0</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D9996-BFBB-41C2-9CD3-50C22F41CFA9}">
  <sheetPr codeName="Sheet36">
    <tabColor rgb="FFC00000"/>
  </sheetPr>
  <dimension ref="A1:P37"/>
  <sheetViews>
    <sheetView workbookViewId="0">
      <selection activeCell="A58" sqref="A25:XFD5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'10a+c+n'!D1</f>
        <v>10</v>
      </c>
      <c r="E1" s="26"/>
      <c r="F1" s="26"/>
      <c r="G1" s="26"/>
      <c r="H1" s="26"/>
      <c r="I1" s="26"/>
      <c r="J1" s="26"/>
      <c r="N1" s="30"/>
      <c r="O1" s="31"/>
      <c r="P1" s="32"/>
    </row>
    <row r="2" spans="1:16">
      <c r="A2" s="33"/>
      <c r="B2" s="33"/>
      <c r="C2" s="316" t="str">
        <f>'10a+c+n'!C2:I2</f>
        <v>Apkure, vēdināšana un gaisa kondicionēšana</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209</v>
      </c>
      <c r="B9" s="319"/>
      <c r="C9" s="319"/>
      <c r="D9" s="319"/>
      <c r="E9" s="319"/>
      <c r="F9" s="319"/>
      <c r="G9" s="35"/>
      <c r="H9" s="35"/>
      <c r="I9" s="35"/>
      <c r="J9" s="320" t="s">
        <v>46</v>
      </c>
      <c r="K9" s="320"/>
      <c r="L9" s="320"/>
      <c r="M9" s="320"/>
      <c r="N9" s="321">
        <f>P25</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izmaksas",IF('10a+c+n'!$Q14="N",'10a+c+n'!B14,0))</f>
        <v>0</v>
      </c>
      <c r="C14" s="27">
        <f>IF($C$4="Neattiecināmās izmaksas",IF('10a+c+n'!$Q14="N",'10a+c+n'!C14,0))</f>
        <v>0</v>
      </c>
      <c r="D14" s="27">
        <f>IF($C$4="Neattiecināmās izmaksas",IF('10a+c+n'!$Q14="N",'10a+c+n'!D14,0))</f>
        <v>0</v>
      </c>
      <c r="E14" s="57"/>
      <c r="F14" s="79"/>
      <c r="G14" s="27">
        <f>IF($C$4="Neattiecināmās izmaksas",IF('10a+c+n'!$Q14="N",'10a+c+n'!G14,0))</f>
        <v>0</v>
      </c>
      <c r="H14" s="27">
        <f>IF($C$4="Neattiecināmās izmaksas",IF('10a+c+n'!$Q14="N",'10a+c+n'!H14,0))</f>
        <v>0</v>
      </c>
      <c r="I14" s="27"/>
      <c r="J14" s="27"/>
      <c r="K14" s="57">
        <f>IF($C$4="Neattiecināmās izmaksas",IF('10a+c+n'!$Q14="N",'10a+c+n'!K14,0))</f>
        <v>0</v>
      </c>
      <c r="L14" s="108">
        <f>IF($C$4="Neattiecināmās izmaksas",IF('10a+c+n'!$Q14="N",'10a+c+n'!L14,0))</f>
        <v>0</v>
      </c>
      <c r="M14" s="27">
        <f>IF($C$4="Neattiecināmās izmaksas",IF('10a+c+n'!$Q14="N",'10a+c+n'!M14,0))</f>
        <v>0</v>
      </c>
      <c r="N14" s="27">
        <f>IF($C$4="Neattiecināmās izmaksas",IF('10a+c+n'!$Q14="N",'10a+c+n'!N14,0))</f>
        <v>0</v>
      </c>
      <c r="O14" s="27">
        <f>IF($C$4="Neattiecināmās izmaksas",IF('10a+c+n'!$Q14="N",'10a+c+n'!O14,0))</f>
        <v>0</v>
      </c>
      <c r="P14" s="57">
        <f>IF($C$4="Neattiecināmās izmaksas",IF('10a+c+n'!$Q14="N",'10a+c+n'!P14,0))</f>
        <v>0</v>
      </c>
    </row>
    <row r="15" spans="1:16">
      <c r="A15" s="64">
        <f>IF(P15=0,0,IF(COUNTBLANK(P15)=1,0,COUNTA($P$14:P15)))</f>
        <v>0</v>
      </c>
      <c r="B15" s="28">
        <f>IF($C$4="Neattiecināmās izmaksas",IF('10a+c+n'!$Q15="N",'10a+c+n'!B15,0))</f>
        <v>0</v>
      </c>
      <c r="C15" s="28">
        <f>IF($C$4="Neattiecināmās izmaksas",IF('10a+c+n'!$Q15="N",'10a+c+n'!C15,0))</f>
        <v>0</v>
      </c>
      <c r="D15" s="28">
        <f>IF($C$4="Neattiecināmās izmaksas",IF('10a+c+n'!$Q15="N",'10a+c+n'!D15,0))</f>
        <v>0</v>
      </c>
      <c r="E15" s="59"/>
      <c r="F15" s="81"/>
      <c r="G15" s="28"/>
      <c r="H15" s="28">
        <f>IF($C$4="Neattiecināmās izmaksas",IF('10a+c+n'!$Q15="N",'10a+c+n'!H15,0))</f>
        <v>0</v>
      </c>
      <c r="I15" s="28"/>
      <c r="J15" s="28"/>
      <c r="K15" s="59">
        <f>IF($C$4="Neattiecināmās izmaksas",IF('10a+c+n'!$Q15="N",'10a+c+n'!K15,0))</f>
        <v>0</v>
      </c>
      <c r="L15" s="109">
        <f>IF($C$4="Neattiecināmās izmaksas",IF('10a+c+n'!$Q15="N",'10a+c+n'!L15,0))</f>
        <v>0</v>
      </c>
      <c r="M15" s="28">
        <f>IF($C$4="Neattiecināmās izmaksas",IF('10a+c+n'!$Q15="N",'10a+c+n'!M15,0))</f>
        <v>0</v>
      </c>
      <c r="N15" s="28">
        <f>IF($C$4="Neattiecināmās izmaksas",IF('10a+c+n'!$Q15="N",'10a+c+n'!N15,0))</f>
        <v>0</v>
      </c>
      <c r="O15" s="28">
        <f>IF($C$4="Neattiecināmās izmaksas",IF('10a+c+n'!$Q15="N",'10a+c+n'!O15,0))</f>
        <v>0</v>
      </c>
      <c r="P15" s="59">
        <f>IF($C$4="Neattiecināmās izmaksas",IF('10a+c+n'!$Q15="N",'10a+c+n'!P15,0))</f>
        <v>0</v>
      </c>
    </row>
    <row r="16" spans="1:16">
      <c r="A16" s="64">
        <f>IF(P16=0,0,IF(COUNTBLANK(P16)=1,0,COUNTA($P$14:P16)))</f>
        <v>0</v>
      </c>
      <c r="B16" s="28">
        <f>IF($C$4="Neattiecināmās izmaksas",IF('10a+c+n'!$Q16="N",'10a+c+n'!B16,0))</f>
        <v>0</v>
      </c>
      <c r="C16" s="28">
        <f>IF($C$4="Neattiecināmās izmaksas",IF('10a+c+n'!$Q16="N",'10a+c+n'!C16,0))</f>
        <v>0</v>
      </c>
      <c r="D16" s="28">
        <f>IF($C$4="Neattiecināmās izmaksas",IF('10a+c+n'!$Q16="N",'10a+c+n'!D16,0))</f>
        <v>0</v>
      </c>
      <c r="E16" s="59"/>
      <c r="F16" s="81"/>
      <c r="G16" s="28"/>
      <c r="H16" s="28">
        <f>IF($C$4="Neattiecināmās izmaksas",IF('10a+c+n'!$Q16="N",'10a+c+n'!H16,0))</f>
        <v>0</v>
      </c>
      <c r="I16" s="28"/>
      <c r="J16" s="28"/>
      <c r="K16" s="59">
        <f>IF($C$4="Neattiecināmās izmaksas",IF('10a+c+n'!$Q16="N",'10a+c+n'!K16,0))</f>
        <v>0</v>
      </c>
      <c r="L16" s="109">
        <f>IF($C$4="Neattiecināmās izmaksas",IF('10a+c+n'!$Q16="N",'10a+c+n'!L16,0))</f>
        <v>0</v>
      </c>
      <c r="M16" s="28">
        <f>IF($C$4="Neattiecināmās izmaksas",IF('10a+c+n'!$Q16="N",'10a+c+n'!M16,0))</f>
        <v>0</v>
      </c>
      <c r="N16" s="28">
        <f>IF($C$4="Neattiecināmās izmaksas",IF('10a+c+n'!$Q16="N",'10a+c+n'!N16,0))</f>
        <v>0</v>
      </c>
      <c r="O16" s="28">
        <f>IF($C$4="Neattiecināmās izmaksas",IF('10a+c+n'!$Q16="N",'10a+c+n'!O16,0))</f>
        <v>0</v>
      </c>
      <c r="P16" s="59">
        <f>IF($C$4="Neattiecināmās izmaksas",IF('10a+c+n'!$Q16="N",'10a+c+n'!P16,0))</f>
        <v>0</v>
      </c>
    </row>
    <row r="17" spans="1:16">
      <c r="A17" s="64">
        <f>IF(P17=0,0,IF(COUNTBLANK(P17)=1,0,COUNTA($P$14:P17)))</f>
        <v>0</v>
      </c>
      <c r="B17" s="28">
        <f>IF($C$4="Neattiecināmās izmaksas",IF('10a+c+n'!$Q17="N",'10a+c+n'!B17,0))</f>
        <v>0</v>
      </c>
      <c r="C17" s="28">
        <f>IF($C$4="Neattiecināmās izmaksas",IF('10a+c+n'!$Q17="N",'10a+c+n'!C17,0))</f>
        <v>0</v>
      </c>
      <c r="D17" s="28">
        <f>IF($C$4="Neattiecināmās izmaksas",IF('10a+c+n'!$Q17="N",'10a+c+n'!D17,0))</f>
        <v>0</v>
      </c>
      <c r="E17" s="59"/>
      <c r="F17" s="81"/>
      <c r="G17" s="28"/>
      <c r="H17" s="28">
        <f>IF($C$4="Neattiecināmās izmaksas",IF('10a+c+n'!$Q17="N",'10a+c+n'!H17,0))</f>
        <v>0</v>
      </c>
      <c r="I17" s="28"/>
      <c r="J17" s="28"/>
      <c r="K17" s="59">
        <f>IF($C$4="Neattiecināmās izmaksas",IF('10a+c+n'!$Q17="N",'10a+c+n'!K17,0))</f>
        <v>0</v>
      </c>
      <c r="L17" s="109">
        <f>IF($C$4="Neattiecināmās izmaksas",IF('10a+c+n'!$Q17="N",'10a+c+n'!L17,0))</f>
        <v>0</v>
      </c>
      <c r="M17" s="28">
        <f>IF($C$4="Neattiecināmās izmaksas",IF('10a+c+n'!$Q17="N",'10a+c+n'!M17,0))</f>
        <v>0</v>
      </c>
      <c r="N17" s="28">
        <f>IF($C$4="Neattiecināmās izmaksas",IF('10a+c+n'!$Q17="N",'10a+c+n'!N17,0))</f>
        <v>0</v>
      </c>
      <c r="O17" s="28">
        <f>IF($C$4="Neattiecināmās izmaksas",IF('10a+c+n'!$Q17="N",'10a+c+n'!O17,0))</f>
        <v>0</v>
      </c>
      <c r="P17" s="59">
        <f>IF($C$4="Neattiecināmās izmaksas",IF('10a+c+n'!$Q17="N",'10a+c+n'!P17,0))</f>
        <v>0</v>
      </c>
    </row>
    <row r="18" spans="1:16">
      <c r="A18" s="64">
        <f>IF(P18=0,0,IF(COUNTBLANK(P18)=1,0,COUNTA($P$14:P18)))</f>
        <v>0</v>
      </c>
      <c r="B18" s="28">
        <f>IF($C$4="Neattiecināmās izmaksas",IF('10a+c+n'!$Q18="N",'10a+c+n'!B18,0))</f>
        <v>0</v>
      </c>
      <c r="C18" s="28">
        <f>IF($C$4="Neattiecināmās izmaksas",IF('10a+c+n'!$Q18="N",'10a+c+n'!C18,0))</f>
        <v>0</v>
      </c>
      <c r="D18" s="28">
        <f>IF($C$4="Neattiecināmās izmaksas",IF('10a+c+n'!$Q18="N",'10a+c+n'!D18,0))</f>
        <v>0</v>
      </c>
      <c r="E18" s="59"/>
      <c r="F18" s="81"/>
      <c r="G18" s="28"/>
      <c r="H18" s="28">
        <f>IF($C$4="Neattiecināmās izmaksas",IF('10a+c+n'!$Q18="N",'10a+c+n'!H18,0))</f>
        <v>0</v>
      </c>
      <c r="I18" s="28"/>
      <c r="J18" s="28"/>
      <c r="K18" s="59">
        <f>IF($C$4="Neattiecināmās izmaksas",IF('10a+c+n'!$Q18="N",'10a+c+n'!K18,0))</f>
        <v>0</v>
      </c>
      <c r="L18" s="109">
        <f>IF($C$4="Neattiecināmās izmaksas",IF('10a+c+n'!$Q18="N",'10a+c+n'!L18,0))</f>
        <v>0</v>
      </c>
      <c r="M18" s="28">
        <f>IF($C$4="Neattiecināmās izmaksas",IF('10a+c+n'!$Q18="N",'10a+c+n'!M18,0))</f>
        <v>0</v>
      </c>
      <c r="N18" s="28">
        <f>IF($C$4="Neattiecināmās izmaksas",IF('10a+c+n'!$Q18="N",'10a+c+n'!N18,0))</f>
        <v>0</v>
      </c>
      <c r="O18" s="28">
        <f>IF($C$4="Neattiecināmās izmaksas",IF('10a+c+n'!$Q18="N",'10a+c+n'!O18,0))</f>
        <v>0</v>
      </c>
      <c r="P18" s="59">
        <f>IF($C$4="Neattiecināmās izmaksas",IF('10a+c+n'!$Q18="N",'10a+c+n'!P18,0))</f>
        <v>0</v>
      </c>
    </row>
    <row r="19" spans="1:16">
      <c r="A19" s="64">
        <f>IF(P19=0,0,IF(COUNTBLANK(P19)=1,0,COUNTA($P$14:P19)))</f>
        <v>0</v>
      </c>
      <c r="B19" s="28">
        <f>IF($C$4="Neattiecināmās izmaksas",IF('10a+c+n'!$Q19="N",'10a+c+n'!B19,0))</f>
        <v>0</v>
      </c>
      <c r="C19" s="28">
        <f>IF($C$4="Neattiecināmās izmaksas",IF('10a+c+n'!$Q19="N",'10a+c+n'!C19,0))</f>
        <v>0</v>
      </c>
      <c r="D19" s="28">
        <f>IF($C$4="Neattiecināmās izmaksas",IF('10a+c+n'!$Q19="N",'10a+c+n'!D19,0))</f>
        <v>0</v>
      </c>
      <c r="E19" s="59"/>
      <c r="F19" s="81"/>
      <c r="G19" s="28"/>
      <c r="H19" s="28">
        <f>IF($C$4="Neattiecināmās izmaksas",IF('10a+c+n'!$Q19="N",'10a+c+n'!H19,0))</f>
        <v>0</v>
      </c>
      <c r="I19" s="28"/>
      <c r="J19" s="28"/>
      <c r="K19" s="59">
        <f>IF($C$4="Neattiecināmās izmaksas",IF('10a+c+n'!$Q19="N",'10a+c+n'!K19,0))</f>
        <v>0</v>
      </c>
      <c r="L19" s="109">
        <f>IF($C$4="Neattiecināmās izmaksas",IF('10a+c+n'!$Q19="N",'10a+c+n'!L19,0))</f>
        <v>0</v>
      </c>
      <c r="M19" s="28">
        <f>IF($C$4="Neattiecināmās izmaksas",IF('10a+c+n'!$Q19="N",'10a+c+n'!M19,0))</f>
        <v>0</v>
      </c>
      <c r="N19" s="28">
        <f>IF($C$4="Neattiecināmās izmaksas",IF('10a+c+n'!$Q19="N",'10a+c+n'!N19,0))</f>
        <v>0</v>
      </c>
      <c r="O19" s="28">
        <f>IF($C$4="Neattiecināmās izmaksas",IF('10a+c+n'!$Q19="N",'10a+c+n'!O19,0))</f>
        <v>0</v>
      </c>
      <c r="P19" s="59">
        <f>IF($C$4="Neattiecināmās izmaksas",IF('10a+c+n'!$Q19="N",'10a+c+n'!P19,0))</f>
        <v>0</v>
      </c>
    </row>
    <row r="20" spans="1:16">
      <c r="A20" s="64">
        <f>IF(P20=0,0,IF(COUNTBLANK(P20)=1,0,COUNTA($P$14:P20)))</f>
        <v>0</v>
      </c>
      <c r="B20" s="28">
        <f>IF($C$4="Neattiecināmās izmaksas",IF('10a+c+n'!$Q20="N",'10a+c+n'!B20,0))</f>
        <v>0</v>
      </c>
      <c r="C20" s="28">
        <f>IF($C$4="Neattiecināmās izmaksas",IF('10a+c+n'!$Q20="N",'10a+c+n'!C20,0))</f>
        <v>0</v>
      </c>
      <c r="D20" s="28">
        <f>IF($C$4="Neattiecināmās izmaksas",IF('10a+c+n'!$Q20="N",'10a+c+n'!D20,0))</f>
        <v>0</v>
      </c>
      <c r="E20" s="59"/>
      <c r="F20" s="81"/>
      <c r="G20" s="28"/>
      <c r="H20" s="28">
        <f>IF($C$4="Neattiecināmās izmaksas",IF('10a+c+n'!$Q20="N",'10a+c+n'!H20,0))</f>
        <v>0</v>
      </c>
      <c r="I20" s="28"/>
      <c r="J20" s="28"/>
      <c r="K20" s="59">
        <f>IF($C$4="Neattiecināmās izmaksas",IF('10a+c+n'!$Q20="N",'10a+c+n'!K20,0))</f>
        <v>0</v>
      </c>
      <c r="L20" s="109">
        <f>IF($C$4="Neattiecināmās izmaksas",IF('10a+c+n'!$Q20="N",'10a+c+n'!L20,0))</f>
        <v>0</v>
      </c>
      <c r="M20" s="28">
        <f>IF($C$4="Neattiecināmās izmaksas",IF('10a+c+n'!$Q20="N",'10a+c+n'!M20,0))</f>
        <v>0</v>
      </c>
      <c r="N20" s="28">
        <f>IF($C$4="Neattiecināmās izmaksas",IF('10a+c+n'!$Q20="N",'10a+c+n'!N20,0))</f>
        <v>0</v>
      </c>
      <c r="O20" s="28">
        <f>IF($C$4="Neattiecināmās izmaksas",IF('10a+c+n'!$Q20="N",'10a+c+n'!O20,0))</f>
        <v>0</v>
      </c>
      <c r="P20" s="59">
        <f>IF($C$4="Neattiecināmās izmaksas",IF('10a+c+n'!$Q20="N",'10a+c+n'!P20,0))</f>
        <v>0</v>
      </c>
    </row>
    <row r="21" spans="1:16">
      <c r="A21" s="64">
        <f>IF(P21=0,0,IF(COUNTBLANK(P21)=1,0,COUNTA($P$14:P21)))</f>
        <v>0</v>
      </c>
      <c r="B21" s="28">
        <f>IF($C$4="Neattiecināmās izmaksas",IF('10a+c+n'!$Q21="N",'10a+c+n'!B21,0))</f>
        <v>0</v>
      </c>
      <c r="C21" s="28">
        <f>IF($C$4="Neattiecināmās izmaksas",IF('10a+c+n'!$Q21="N",'10a+c+n'!C21,0))</f>
        <v>0</v>
      </c>
      <c r="D21" s="28">
        <f>IF($C$4="Neattiecināmās izmaksas",IF('10a+c+n'!$Q21="N",'10a+c+n'!D21,0))</f>
        <v>0</v>
      </c>
      <c r="E21" s="59"/>
      <c r="F21" s="81"/>
      <c r="G21" s="28"/>
      <c r="H21" s="28">
        <f>IF($C$4="Neattiecināmās izmaksas",IF('10a+c+n'!$Q21="N",'10a+c+n'!H21,0))</f>
        <v>0</v>
      </c>
      <c r="I21" s="28"/>
      <c r="J21" s="28"/>
      <c r="K21" s="59">
        <f>IF($C$4="Neattiecināmās izmaksas",IF('10a+c+n'!$Q21="N",'10a+c+n'!K21,0))</f>
        <v>0</v>
      </c>
      <c r="L21" s="109">
        <f>IF($C$4="Neattiecināmās izmaksas",IF('10a+c+n'!$Q21="N",'10a+c+n'!L21,0))</f>
        <v>0</v>
      </c>
      <c r="M21" s="28">
        <f>IF($C$4="Neattiecināmās izmaksas",IF('10a+c+n'!$Q21="N",'10a+c+n'!M21,0))</f>
        <v>0</v>
      </c>
      <c r="N21" s="28">
        <f>IF($C$4="Neattiecināmās izmaksas",IF('10a+c+n'!$Q21="N",'10a+c+n'!N21,0))</f>
        <v>0</v>
      </c>
      <c r="O21" s="28">
        <f>IF($C$4="Neattiecināmās izmaksas",IF('10a+c+n'!$Q21="N",'10a+c+n'!O21,0))</f>
        <v>0</v>
      </c>
      <c r="P21" s="59">
        <f>IF($C$4="Neattiecināmās izmaksas",IF('10a+c+n'!$Q21="N",'10a+c+n'!P21,0))</f>
        <v>0</v>
      </c>
    </row>
    <row r="22" spans="1:16">
      <c r="A22" s="64">
        <f>IF(P22=0,0,IF(COUNTBLANK(P22)=1,0,COUNTA($P$14:P22)))</f>
        <v>0</v>
      </c>
      <c r="B22" s="28">
        <f>IF($C$4="Neattiecināmās izmaksas",IF('10a+c+n'!$Q22="N",'10a+c+n'!B22,0))</f>
        <v>0</v>
      </c>
      <c r="C22" s="28">
        <f>IF($C$4="Neattiecināmās izmaksas",IF('10a+c+n'!$Q22="N",'10a+c+n'!C22,0))</f>
        <v>0</v>
      </c>
      <c r="D22" s="28">
        <f>IF($C$4="Neattiecināmās izmaksas",IF('10a+c+n'!$Q22="N",'10a+c+n'!D22,0))</f>
        <v>0</v>
      </c>
      <c r="E22" s="59"/>
      <c r="F22" s="81"/>
      <c r="G22" s="28"/>
      <c r="H22" s="28">
        <f>IF($C$4="Neattiecināmās izmaksas",IF('10a+c+n'!$Q22="N",'10a+c+n'!H22,0))</f>
        <v>0</v>
      </c>
      <c r="I22" s="28"/>
      <c r="J22" s="28"/>
      <c r="K22" s="59">
        <f>IF($C$4="Neattiecināmās izmaksas",IF('10a+c+n'!$Q22="N",'10a+c+n'!K22,0))</f>
        <v>0</v>
      </c>
      <c r="L22" s="109">
        <f>IF($C$4="Neattiecināmās izmaksas",IF('10a+c+n'!$Q22="N",'10a+c+n'!L22,0))</f>
        <v>0</v>
      </c>
      <c r="M22" s="28">
        <f>IF($C$4="Neattiecināmās izmaksas",IF('10a+c+n'!$Q22="N",'10a+c+n'!M22,0))</f>
        <v>0</v>
      </c>
      <c r="N22" s="28">
        <f>IF($C$4="Neattiecināmās izmaksas",IF('10a+c+n'!$Q22="N",'10a+c+n'!N22,0))</f>
        <v>0</v>
      </c>
      <c r="O22" s="28">
        <f>IF($C$4="Neattiecināmās izmaksas",IF('10a+c+n'!$Q22="N",'10a+c+n'!O22,0))</f>
        <v>0</v>
      </c>
      <c r="P22" s="59">
        <f>IF($C$4="Neattiecināmās izmaksas",IF('10a+c+n'!$Q22="N",'10a+c+n'!P22,0))</f>
        <v>0</v>
      </c>
    </row>
    <row r="23" spans="1:16">
      <c r="A23" s="64">
        <f>IF(P23=0,0,IF(COUNTBLANK(P23)=1,0,COUNTA($P$14:P23)))</f>
        <v>0</v>
      </c>
      <c r="B23" s="28">
        <f>IF($C$4="Neattiecināmās izmaksas",IF('10a+c+n'!$Q23="N",'10a+c+n'!B23,0))</f>
        <v>0</v>
      </c>
      <c r="C23" s="28">
        <f>IF($C$4="Neattiecināmās izmaksas",IF('10a+c+n'!$Q23="N",'10a+c+n'!C23,0))</f>
        <v>0</v>
      </c>
      <c r="D23" s="28">
        <f>IF($C$4="Neattiecināmās izmaksas",IF('10a+c+n'!$Q23="N",'10a+c+n'!D23,0))</f>
        <v>0</v>
      </c>
      <c r="E23" s="59"/>
      <c r="F23" s="81"/>
      <c r="G23" s="28"/>
      <c r="H23" s="28">
        <f>IF($C$4="Neattiecināmās izmaksas",IF('10a+c+n'!$Q23="N",'10a+c+n'!H23,0))</f>
        <v>0</v>
      </c>
      <c r="I23" s="28"/>
      <c r="J23" s="28"/>
      <c r="K23" s="59">
        <f>IF($C$4="Neattiecināmās izmaksas",IF('10a+c+n'!$Q23="N",'10a+c+n'!K23,0))</f>
        <v>0</v>
      </c>
      <c r="L23" s="109">
        <f>IF($C$4="Neattiecināmās izmaksas",IF('10a+c+n'!$Q23="N",'10a+c+n'!L23,0))</f>
        <v>0</v>
      </c>
      <c r="M23" s="28">
        <f>IF($C$4="Neattiecināmās izmaksas",IF('10a+c+n'!$Q23="N",'10a+c+n'!M23,0))</f>
        <v>0</v>
      </c>
      <c r="N23" s="28">
        <f>IF($C$4="Neattiecināmās izmaksas",IF('10a+c+n'!$Q23="N",'10a+c+n'!N23,0))</f>
        <v>0</v>
      </c>
      <c r="O23" s="28">
        <f>IF($C$4="Neattiecināmās izmaksas",IF('10a+c+n'!$Q23="N",'10a+c+n'!O23,0))</f>
        <v>0</v>
      </c>
      <c r="P23" s="59">
        <f>IF($C$4="Neattiecināmās izmaksas",IF('10a+c+n'!$Q23="N",'10a+c+n'!P23,0))</f>
        <v>0</v>
      </c>
    </row>
    <row r="24" spans="1:16" ht="12" thickBot="1">
      <c r="A24" s="64">
        <f>IF(P24=0,0,IF(COUNTBLANK(P24)=1,0,COUNTA($P$14:P24)))</f>
        <v>0</v>
      </c>
      <c r="B24" s="28">
        <f>IF($C$4="Neattiecināmās izmaksas",IF('10a+c+n'!$Q24="N",'10a+c+n'!B24,0))</f>
        <v>0</v>
      </c>
      <c r="C24" s="28">
        <f>IF($C$4="Neattiecināmās izmaksas",IF('10a+c+n'!$Q24="N",'10a+c+n'!C24,0))</f>
        <v>0</v>
      </c>
      <c r="D24" s="28">
        <f>IF($C$4="Neattiecināmās izmaksas",IF('10a+c+n'!$Q24="N",'10a+c+n'!D24,0))</f>
        <v>0</v>
      </c>
      <c r="E24" s="59"/>
      <c r="F24" s="81"/>
      <c r="G24" s="28"/>
      <c r="H24" s="28">
        <f>IF($C$4="Neattiecināmās izmaksas",IF('10a+c+n'!$Q24="N",'10a+c+n'!H24,0))</f>
        <v>0</v>
      </c>
      <c r="I24" s="28"/>
      <c r="J24" s="28"/>
      <c r="K24" s="59">
        <f>IF($C$4="Neattiecināmās izmaksas",IF('10a+c+n'!$Q24="N",'10a+c+n'!K24,0))</f>
        <v>0</v>
      </c>
      <c r="L24" s="109">
        <f>IF($C$4="Neattiecināmās izmaksas",IF('10a+c+n'!$Q24="N",'10a+c+n'!L24,0))</f>
        <v>0</v>
      </c>
      <c r="M24" s="28">
        <f>IF($C$4="Neattiecināmās izmaksas",IF('10a+c+n'!$Q24="N",'10a+c+n'!M24,0))</f>
        <v>0</v>
      </c>
      <c r="N24" s="28">
        <f>IF($C$4="Neattiecināmās izmaksas",IF('10a+c+n'!$Q24="N",'10a+c+n'!N24,0))</f>
        <v>0</v>
      </c>
      <c r="O24" s="28">
        <f>IF($C$4="Neattiecināmās izmaksas",IF('10a+c+n'!$Q24="N",'10a+c+n'!O24,0))</f>
        <v>0</v>
      </c>
      <c r="P24" s="59">
        <f>IF($C$4="Neattiecināmās izmaksas",IF('10a+c+n'!$Q24="N",'10a+c+n'!P24,0))</f>
        <v>0</v>
      </c>
    </row>
    <row r="25" spans="1:16" ht="12" customHeight="1" thickBot="1">
      <c r="A25" s="325" t="s">
        <v>63</v>
      </c>
      <c r="B25" s="326"/>
      <c r="C25" s="326"/>
      <c r="D25" s="326"/>
      <c r="E25" s="326"/>
      <c r="F25" s="326"/>
      <c r="G25" s="326"/>
      <c r="H25" s="326"/>
      <c r="I25" s="326"/>
      <c r="J25" s="326"/>
      <c r="K25" s="327"/>
      <c r="L25" s="110">
        <f>SUM(L14:L24)</f>
        <v>0</v>
      </c>
      <c r="M25" s="111">
        <f>SUM(M14:M24)</f>
        <v>0</v>
      </c>
      <c r="N25" s="111">
        <f>SUM(N14:N24)</f>
        <v>0</v>
      </c>
      <c r="O25" s="111">
        <f>SUM(O14:O24)</f>
        <v>0</v>
      </c>
      <c r="P25" s="112">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28">
        <f>'Kops n'!C35:H35</f>
        <v>0</v>
      </c>
      <c r="D28" s="328"/>
      <c r="E28" s="328"/>
      <c r="F28" s="328"/>
      <c r="G28" s="328"/>
      <c r="H28" s="328"/>
      <c r="I28" s="20"/>
      <c r="J28" s="20"/>
      <c r="K28" s="20"/>
      <c r="L28" s="20"/>
      <c r="M28" s="20"/>
      <c r="N28" s="20"/>
      <c r="O28" s="20"/>
      <c r="P28" s="20"/>
    </row>
    <row r="29" spans="1:16">
      <c r="A29" s="20"/>
      <c r="B29" s="20"/>
      <c r="C29" s="248" t="s">
        <v>15</v>
      </c>
      <c r="D29" s="248"/>
      <c r="E29" s="248"/>
      <c r="F29" s="248"/>
      <c r="G29" s="248"/>
      <c r="H29" s="24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294" t="str">
        <f>'Kops n'!A38:D38</f>
        <v>Tāme sastādīta 202_. gada __. _______</v>
      </c>
      <c r="B31" s="295"/>
      <c r="C31" s="295"/>
      <c r="D31" s="295"/>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28">
        <f>'Kops n'!C40:H40</f>
        <v>0</v>
      </c>
      <c r="D33" s="328"/>
      <c r="E33" s="328"/>
      <c r="F33" s="328"/>
      <c r="G33" s="328"/>
      <c r="H33" s="328"/>
      <c r="I33" s="20"/>
      <c r="J33" s="20"/>
      <c r="K33" s="20"/>
      <c r="L33" s="20"/>
      <c r="M33" s="20"/>
      <c r="N33" s="20"/>
      <c r="O33" s="20"/>
      <c r="P33" s="20"/>
    </row>
    <row r="34" spans="1:16">
      <c r="A34" s="20"/>
      <c r="B34" s="20"/>
      <c r="C34" s="248" t="s">
        <v>15</v>
      </c>
      <c r="D34" s="248"/>
      <c r="E34" s="248"/>
      <c r="F34" s="248"/>
      <c r="G34" s="248"/>
      <c r="H34" s="24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5:K25">
    <cfRule type="containsText" dxfId="21" priority="3" operator="containsText" text="Tiešās izmaksas kopā, t. sk. darba devēja sociālais nodoklis __.__% ">
      <formula>NOT(ISERROR(SEARCH("Tiešās izmaksas kopā, t. sk. darba devēja sociālais nodoklis __.__% ",A25)))</formula>
    </cfRule>
  </conditionalFormatting>
  <conditionalFormatting sqref="C2:I2 D5:L8 N9:O9 A14:P24 L25:P25 C28:H28 C33:H33 C36">
    <cfRule type="cellIs" dxfId="20" priority="2" operator="equal">
      <formula>0</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8D459-E9BD-442B-9F27-470894C92136}">
  <sheetPr codeName="Sheet37">
    <tabColor rgb="FFFFC000"/>
  </sheetPr>
  <dimension ref="A1:Q53"/>
  <sheetViews>
    <sheetView topLeftCell="A34" zoomScale="85" zoomScaleNormal="85" workbookViewId="0">
      <selection activeCell="V30" sqref="V3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11</v>
      </c>
      <c r="E1" s="26"/>
      <c r="F1" s="26"/>
      <c r="G1" s="26"/>
      <c r="H1" s="26"/>
      <c r="I1" s="26"/>
      <c r="J1" s="26"/>
      <c r="N1" s="30"/>
      <c r="O1" s="31"/>
      <c r="P1" s="32"/>
    </row>
    <row r="2" spans="1:17">
      <c r="A2" s="33"/>
      <c r="B2" s="33"/>
      <c r="C2" s="316" t="s">
        <v>210</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211</v>
      </c>
      <c r="B9" s="319"/>
      <c r="C9" s="319"/>
      <c r="D9" s="319"/>
      <c r="E9" s="319"/>
      <c r="F9" s="319"/>
      <c r="G9" s="35"/>
      <c r="H9" s="35"/>
      <c r="I9" s="35"/>
      <c r="J9" s="320" t="s">
        <v>46</v>
      </c>
      <c r="K9" s="320"/>
      <c r="L9" s="320"/>
      <c r="M9" s="320"/>
      <c r="N9" s="321">
        <f>P41</f>
        <v>0</v>
      </c>
      <c r="O9" s="321"/>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2" t="s">
        <v>179</v>
      </c>
      <c r="D14" s="27"/>
      <c r="E14" s="57"/>
      <c r="F14" s="89"/>
      <c r="G14" s="90"/>
      <c r="H14" s="90">
        <f>F14*G14</f>
        <v>0</v>
      </c>
      <c r="I14" s="90"/>
      <c r="J14" s="90"/>
      <c r="K14" s="91">
        <f>SUM(H14:J14)</f>
        <v>0</v>
      </c>
      <c r="L14" s="89">
        <f>E14*F14</f>
        <v>0</v>
      </c>
      <c r="M14" s="90">
        <f>H14*E14</f>
        <v>0</v>
      </c>
      <c r="N14" s="90">
        <f>I14*E14</f>
        <v>0</v>
      </c>
      <c r="O14" s="90">
        <f>J14*E14</f>
        <v>0</v>
      </c>
      <c r="P14" s="106">
        <f>SUM(M14:O14)</f>
        <v>0</v>
      </c>
      <c r="Q14" s="70"/>
    </row>
    <row r="15" spans="1:17" ht="22.5">
      <c r="A15" s="40">
        <v>1</v>
      </c>
      <c r="B15" s="28" t="s">
        <v>185</v>
      </c>
      <c r="C15" s="148" t="s">
        <v>359</v>
      </c>
      <c r="D15" s="139" t="s">
        <v>118</v>
      </c>
      <c r="E15" s="214">
        <v>1</v>
      </c>
      <c r="F15" s="170"/>
      <c r="G15" s="140"/>
      <c r="H15" s="49">
        <f>F15*G15</f>
        <v>0</v>
      </c>
      <c r="I15" s="152"/>
      <c r="J15" s="152"/>
      <c r="K15" s="50">
        <f t="shared" ref="K15:K35" si="0">SUM(H15:J15)</f>
        <v>0</v>
      </c>
      <c r="L15" s="51">
        <f t="shared" ref="L15:L35" si="1">E15*F15</f>
        <v>0</v>
      </c>
      <c r="M15" s="49">
        <f t="shared" ref="M15:M35" si="2">H15*E15</f>
        <v>0</v>
      </c>
      <c r="N15" s="49">
        <f t="shared" ref="N15:N35" si="3">I15*E15</f>
        <v>0</v>
      </c>
      <c r="O15" s="49">
        <f t="shared" ref="O15:O35" si="4">J15*E15</f>
        <v>0</v>
      </c>
      <c r="P15" s="107">
        <f t="shared" ref="P15:P35" si="5">SUM(M15:O15)</f>
        <v>0</v>
      </c>
      <c r="Q15" s="77" t="s">
        <v>48</v>
      </c>
    </row>
    <row r="16" spans="1:17" ht="22.5">
      <c r="A16" s="40">
        <v>2</v>
      </c>
      <c r="B16" s="28" t="s">
        <v>185</v>
      </c>
      <c r="C16" s="148" t="s">
        <v>360</v>
      </c>
      <c r="D16" s="139" t="s">
        <v>118</v>
      </c>
      <c r="E16" s="214">
        <v>1</v>
      </c>
      <c r="F16" s="170"/>
      <c r="G16" s="140"/>
      <c r="H16" s="49">
        <f t="shared" ref="H16:H40" si="6">F16*G16</f>
        <v>0</v>
      </c>
      <c r="I16" s="152"/>
      <c r="J16" s="152"/>
      <c r="K16" s="50">
        <f t="shared" ref="K16:K18" si="7">SUM(H16:J16)</f>
        <v>0</v>
      </c>
      <c r="L16" s="51">
        <f t="shared" ref="L16:L33" si="8">E16*F16</f>
        <v>0</v>
      </c>
      <c r="M16" s="49">
        <f t="shared" ref="M16:M33" si="9">H16*E16</f>
        <v>0</v>
      </c>
      <c r="N16" s="49">
        <f t="shared" ref="N16:N33" si="10">I16*E16</f>
        <v>0</v>
      </c>
      <c r="O16" s="49">
        <f t="shared" ref="O16:O33" si="11">J16*E16</f>
        <v>0</v>
      </c>
      <c r="P16" s="107">
        <f t="shared" ref="P16:P18" si="12">SUM(M16:O16)</f>
        <v>0</v>
      </c>
      <c r="Q16" s="77" t="s">
        <v>48</v>
      </c>
    </row>
    <row r="17" spans="1:17" ht="22.5">
      <c r="A17" s="40">
        <v>3</v>
      </c>
      <c r="B17" s="28" t="s">
        <v>185</v>
      </c>
      <c r="C17" s="148" t="s">
        <v>361</v>
      </c>
      <c r="D17" s="139" t="s">
        <v>118</v>
      </c>
      <c r="E17" s="214">
        <v>1</v>
      </c>
      <c r="F17" s="170"/>
      <c r="G17" s="140"/>
      <c r="H17" s="49">
        <f t="shared" si="6"/>
        <v>0</v>
      </c>
      <c r="I17" s="152"/>
      <c r="J17" s="152"/>
      <c r="K17" s="50">
        <f t="shared" si="7"/>
        <v>0</v>
      </c>
      <c r="L17" s="51">
        <f t="shared" si="8"/>
        <v>0</v>
      </c>
      <c r="M17" s="49">
        <f t="shared" si="9"/>
        <v>0</v>
      </c>
      <c r="N17" s="49">
        <f t="shared" si="10"/>
        <v>0</v>
      </c>
      <c r="O17" s="49">
        <f t="shared" si="11"/>
        <v>0</v>
      </c>
      <c r="P17" s="107">
        <f t="shared" si="12"/>
        <v>0</v>
      </c>
      <c r="Q17" s="77" t="s">
        <v>48</v>
      </c>
    </row>
    <row r="18" spans="1:17" ht="22.5">
      <c r="A18" s="40">
        <v>4</v>
      </c>
      <c r="B18" s="28" t="s">
        <v>185</v>
      </c>
      <c r="C18" s="148" t="s">
        <v>212</v>
      </c>
      <c r="D18" s="139" t="s">
        <v>162</v>
      </c>
      <c r="E18" s="214">
        <v>72</v>
      </c>
      <c r="F18" s="170"/>
      <c r="G18" s="140"/>
      <c r="H18" s="49">
        <f t="shared" si="6"/>
        <v>0</v>
      </c>
      <c r="I18" s="152"/>
      <c r="J18" s="152"/>
      <c r="K18" s="50">
        <f t="shared" si="7"/>
        <v>0</v>
      </c>
      <c r="L18" s="51">
        <f t="shared" si="8"/>
        <v>0</v>
      </c>
      <c r="M18" s="49">
        <f t="shared" si="9"/>
        <v>0</v>
      </c>
      <c r="N18" s="49">
        <f t="shared" si="10"/>
        <v>0</v>
      </c>
      <c r="O18" s="49">
        <f t="shared" si="11"/>
        <v>0</v>
      </c>
      <c r="P18" s="107">
        <f t="shared" si="12"/>
        <v>0</v>
      </c>
      <c r="Q18" s="77" t="s">
        <v>48</v>
      </c>
    </row>
    <row r="19" spans="1:17" ht="22.5">
      <c r="A19" s="40">
        <v>5</v>
      </c>
      <c r="B19" s="28" t="s">
        <v>185</v>
      </c>
      <c r="C19" s="148" t="s">
        <v>362</v>
      </c>
      <c r="D19" s="139" t="s">
        <v>118</v>
      </c>
      <c r="E19" s="214">
        <v>2</v>
      </c>
      <c r="F19" s="51"/>
      <c r="G19" s="140"/>
      <c r="H19" s="179">
        <f t="shared" si="6"/>
        <v>0</v>
      </c>
      <c r="I19" s="49"/>
      <c r="J19" s="49"/>
      <c r="K19" s="180">
        <f t="shared" ref="K19:K33" si="13">SUM(H19:J19)</f>
        <v>0</v>
      </c>
      <c r="L19" s="51">
        <f t="shared" si="8"/>
        <v>0</v>
      </c>
      <c r="M19" s="179">
        <f t="shared" si="9"/>
        <v>0</v>
      </c>
      <c r="N19" s="179">
        <f t="shared" si="10"/>
        <v>0</v>
      </c>
      <c r="O19" s="179">
        <f t="shared" si="11"/>
        <v>0</v>
      </c>
      <c r="P19" s="181">
        <f t="shared" ref="P19:P33" si="14">SUM(M19:O19)</f>
        <v>0</v>
      </c>
      <c r="Q19" s="77" t="s">
        <v>48</v>
      </c>
    </row>
    <row r="20" spans="1:17" ht="22.5">
      <c r="A20" s="40">
        <v>6</v>
      </c>
      <c r="B20" s="28" t="s">
        <v>185</v>
      </c>
      <c r="C20" s="148" t="s">
        <v>363</v>
      </c>
      <c r="D20" s="139" t="s">
        <v>162</v>
      </c>
      <c r="E20" s="214">
        <v>2</v>
      </c>
      <c r="F20" s="51"/>
      <c r="G20" s="140"/>
      <c r="H20" s="179">
        <f t="shared" si="6"/>
        <v>0</v>
      </c>
      <c r="I20" s="49"/>
      <c r="J20" s="49"/>
      <c r="K20" s="180">
        <f t="shared" si="13"/>
        <v>0</v>
      </c>
      <c r="L20" s="51">
        <f t="shared" si="8"/>
        <v>0</v>
      </c>
      <c r="M20" s="179">
        <f t="shared" si="9"/>
        <v>0</v>
      </c>
      <c r="N20" s="179">
        <f t="shared" si="10"/>
        <v>0</v>
      </c>
      <c r="O20" s="179">
        <f t="shared" si="11"/>
        <v>0</v>
      </c>
      <c r="P20" s="181">
        <f t="shared" si="14"/>
        <v>0</v>
      </c>
      <c r="Q20" s="77" t="s">
        <v>48</v>
      </c>
    </row>
    <row r="21" spans="1:17" ht="22.5">
      <c r="A21" s="40">
        <v>7</v>
      </c>
      <c r="B21" s="28" t="s">
        <v>185</v>
      </c>
      <c r="C21" s="148" t="s">
        <v>364</v>
      </c>
      <c r="D21" s="139" t="s">
        <v>162</v>
      </c>
      <c r="E21" s="214">
        <v>8</v>
      </c>
      <c r="F21" s="51"/>
      <c r="G21" s="140"/>
      <c r="H21" s="179">
        <f t="shared" si="6"/>
        <v>0</v>
      </c>
      <c r="I21" s="49"/>
      <c r="J21" s="49"/>
      <c r="K21" s="180">
        <f t="shared" si="13"/>
        <v>0</v>
      </c>
      <c r="L21" s="51">
        <f t="shared" si="8"/>
        <v>0</v>
      </c>
      <c r="M21" s="179">
        <f t="shared" si="9"/>
        <v>0</v>
      </c>
      <c r="N21" s="179">
        <f t="shared" si="10"/>
        <v>0</v>
      </c>
      <c r="O21" s="179">
        <f t="shared" si="11"/>
        <v>0</v>
      </c>
      <c r="P21" s="181">
        <f t="shared" si="14"/>
        <v>0</v>
      </c>
      <c r="Q21" s="77" t="s">
        <v>48</v>
      </c>
    </row>
    <row r="22" spans="1:17" ht="33.75">
      <c r="A22" s="40">
        <v>8</v>
      </c>
      <c r="B22" s="28" t="s">
        <v>185</v>
      </c>
      <c r="C22" s="148" t="s">
        <v>180</v>
      </c>
      <c r="D22" s="139" t="s">
        <v>118</v>
      </c>
      <c r="E22" s="214">
        <v>2</v>
      </c>
      <c r="F22" s="51"/>
      <c r="G22" s="140"/>
      <c r="H22" s="179">
        <f t="shared" si="6"/>
        <v>0</v>
      </c>
      <c r="I22" s="49"/>
      <c r="J22" s="49"/>
      <c r="K22" s="180">
        <f t="shared" si="13"/>
        <v>0</v>
      </c>
      <c r="L22" s="51">
        <f t="shared" si="8"/>
        <v>0</v>
      </c>
      <c r="M22" s="179">
        <f t="shared" si="9"/>
        <v>0</v>
      </c>
      <c r="N22" s="179">
        <f t="shared" si="10"/>
        <v>0</v>
      </c>
      <c r="O22" s="179">
        <f t="shared" si="11"/>
        <v>0</v>
      </c>
      <c r="P22" s="181">
        <f t="shared" si="14"/>
        <v>0</v>
      </c>
      <c r="Q22" s="77" t="s">
        <v>48</v>
      </c>
    </row>
    <row r="23" spans="1:17" ht="22.5">
      <c r="A23" s="40">
        <v>9</v>
      </c>
      <c r="B23" s="28" t="s">
        <v>185</v>
      </c>
      <c r="C23" s="148" t="s">
        <v>181</v>
      </c>
      <c r="D23" s="139" t="s">
        <v>118</v>
      </c>
      <c r="E23" s="214">
        <v>1</v>
      </c>
      <c r="F23" s="51"/>
      <c r="G23" s="140"/>
      <c r="H23" s="179">
        <f t="shared" si="6"/>
        <v>0</v>
      </c>
      <c r="I23" s="49"/>
      <c r="J23" s="49"/>
      <c r="K23" s="180">
        <f t="shared" si="13"/>
        <v>0</v>
      </c>
      <c r="L23" s="51">
        <f t="shared" si="8"/>
        <v>0</v>
      </c>
      <c r="M23" s="179">
        <f t="shared" si="9"/>
        <v>0</v>
      </c>
      <c r="N23" s="179">
        <f t="shared" si="10"/>
        <v>0</v>
      </c>
      <c r="O23" s="179">
        <f t="shared" si="11"/>
        <v>0</v>
      </c>
      <c r="P23" s="181">
        <f t="shared" si="14"/>
        <v>0</v>
      </c>
      <c r="Q23" s="77" t="s">
        <v>48</v>
      </c>
    </row>
    <row r="24" spans="1:17" ht="22.5">
      <c r="A24" s="40">
        <v>10</v>
      </c>
      <c r="B24" s="28" t="s">
        <v>185</v>
      </c>
      <c r="C24" s="148" t="s">
        <v>365</v>
      </c>
      <c r="D24" s="139" t="s">
        <v>118</v>
      </c>
      <c r="E24" s="214">
        <v>45</v>
      </c>
      <c r="F24" s="51"/>
      <c r="G24" s="140"/>
      <c r="H24" s="179">
        <f t="shared" si="6"/>
        <v>0</v>
      </c>
      <c r="I24" s="49"/>
      <c r="J24" s="49"/>
      <c r="K24" s="180">
        <f t="shared" si="13"/>
        <v>0</v>
      </c>
      <c r="L24" s="51">
        <f t="shared" si="8"/>
        <v>0</v>
      </c>
      <c r="M24" s="179">
        <f t="shared" si="9"/>
        <v>0</v>
      </c>
      <c r="N24" s="179">
        <f t="shared" si="10"/>
        <v>0</v>
      </c>
      <c r="O24" s="179">
        <f t="shared" si="11"/>
        <v>0</v>
      </c>
      <c r="P24" s="181">
        <f t="shared" si="14"/>
        <v>0</v>
      </c>
      <c r="Q24" s="77" t="s">
        <v>48</v>
      </c>
    </row>
    <row r="25" spans="1:17" ht="22.5">
      <c r="A25" s="40">
        <v>11</v>
      </c>
      <c r="B25" s="28" t="s">
        <v>185</v>
      </c>
      <c r="C25" s="148" t="s">
        <v>371</v>
      </c>
      <c r="D25" s="139" t="s">
        <v>118</v>
      </c>
      <c r="E25" s="214">
        <v>40</v>
      </c>
      <c r="F25" s="51"/>
      <c r="G25" s="140"/>
      <c r="H25" s="179">
        <f t="shared" si="6"/>
        <v>0</v>
      </c>
      <c r="I25" s="49"/>
      <c r="J25" s="49"/>
      <c r="K25" s="180">
        <f t="shared" si="13"/>
        <v>0</v>
      </c>
      <c r="L25" s="51">
        <f t="shared" si="8"/>
        <v>0</v>
      </c>
      <c r="M25" s="179">
        <f t="shared" si="9"/>
        <v>0</v>
      </c>
      <c r="N25" s="179">
        <f t="shared" si="10"/>
        <v>0</v>
      </c>
      <c r="O25" s="179">
        <f t="shared" si="11"/>
        <v>0</v>
      </c>
      <c r="P25" s="181">
        <f t="shared" si="14"/>
        <v>0</v>
      </c>
      <c r="Q25" s="77" t="s">
        <v>48</v>
      </c>
    </row>
    <row r="26" spans="1:17" ht="22.5">
      <c r="A26" s="40">
        <v>12</v>
      </c>
      <c r="B26" s="28" t="s">
        <v>185</v>
      </c>
      <c r="C26" s="148" t="s">
        <v>370</v>
      </c>
      <c r="D26" s="139" t="s">
        <v>118</v>
      </c>
      <c r="E26" s="214">
        <v>2</v>
      </c>
      <c r="F26" s="51"/>
      <c r="G26" s="140"/>
      <c r="H26" s="179">
        <f t="shared" ref="H26" si="15">F26*G26</f>
        <v>0</v>
      </c>
      <c r="I26" s="49"/>
      <c r="J26" s="49"/>
      <c r="K26" s="180">
        <f t="shared" ref="K26" si="16">SUM(H26:J26)</f>
        <v>0</v>
      </c>
      <c r="L26" s="51">
        <f t="shared" ref="L26" si="17">E26*F26</f>
        <v>0</v>
      </c>
      <c r="M26" s="179">
        <f t="shared" ref="M26" si="18">H26*E26</f>
        <v>0</v>
      </c>
      <c r="N26" s="179">
        <f t="shared" ref="N26" si="19">I26*E26</f>
        <v>0</v>
      </c>
      <c r="O26" s="179">
        <f t="shared" ref="O26" si="20">J26*E26</f>
        <v>0</v>
      </c>
      <c r="P26" s="181">
        <f t="shared" ref="P26" si="21">SUM(M26:O26)</f>
        <v>0</v>
      </c>
      <c r="Q26" s="77" t="s">
        <v>48</v>
      </c>
    </row>
    <row r="27" spans="1:17" ht="33.75">
      <c r="A27" s="40">
        <v>13</v>
      </c>
      <c r="B27" s="28" t="s">
        <v>185</v>
      </c>
      <c r="C27" s="148" t="s">
        <v>372</v>
      </c>
      <c r="D27" s="139" t="s">
        <v>118</v>
      </c>
      <c r="E27" s="214">
        <v>1</v>
      </c>
      <c r="F27" s="51"/>
      <c r="G27" s="140"/>
      <c r="H27" s="179">
        <f t="shared" ref="H27" si="22">F27*G27</f>
        <v>0</v>
      </c>
      <c r="I27" s="49"/>
      <c r="J27" s="49"/>
      <c r="K27" s="180">
        <f t="shared" ref="K27" si="23">SUM(H27:J27)</f>
        <v>0</v>
      </c>
      <c r="L27" s="51">
        <f t="shared" ref="L27" si="24">E27*F27</f>
        <v>0</v>
      </c>
      <c r="M27" s="179">
        <f t="shared" ref="M27" si="25">H27*E27</f>
        <v>0</v>
      </c>
      <c r="N27" s="179">
        <f t="shared" ref="N27" si="26">I27*E27</f>
        <v>0</v>
      </c>
      <c r="O27" s="179">
        <f t="shared" ref="O27" si="27">J27*E27</f>
        <v>0</v>
      </c>
      <c r="P27" s="181">
        <f t="shared" ref="P27" si="28">SUM(M27:O27)</f>
        <v>0</v>
      </c>
      <c r="Q27" s="77" t="s">
        <v>48</v>
      </c>
    </row>
    <row r="28" spans="1:17" ht="22.5">
      <c r="A28" s="40">
        <v>14</v>
      </c>
      <c r="B28" s="28" t="s">
        <v>185</v>
      </c>
      <c r="C28" s="148" t="s">
        <v>182</v>
      </c>
      <c r="D28" s="139" t="s">
        <v>118</v>
      </c>
      <c r="E28" s="214">
        <v>18</v>
      </c>
      <c r="F28" s="51"/>
      <c r="G28" s="140"/>
      <c r="H28" s="179">
        <f t="shared" si="6"/>
        <v>0</v>
      </c>
      <c r="I28" s="49"/>
      <c r="J28" s="49"/>
      <c r="K28" s="180">
        <f t="shared" si="13"/>
        <v>0</v>
      </c>
      <c r="L28" s="51">
        <f t="shared" si="8"/>
        <v>0</v>
      </c>
      <c r="M28" s="179">
        <f t="shared" si="9"/>
        <v>0</v>
      </c>
      <c r="N28" s="179">
        <f t="shared" si="10"/>
        <v>0</v>
      </c>
      <c r="O28" s="179">
        <f t="shared" si="11"/>
        <v>0</v>
      </c>
      <c r="P28" s="181">
        <f t="shared" si="14"/>
        <v>0</v>
      </c>
      <c r="Q28" s="77" t="s">
        <v>48</v>
      </c>
    </row>
    <row r="29" spans="1:17" ht="22.5">
      <c r="A29" s="40">
        <v>15</v>
      </c>
      <c r="B29" s="28" t="s">
        <v>185</v>
      </c>
      <c r="C29" s="148" t="s">
        <v>183</v>
      </c>
      <c r="D29" s="139" t="s">
        <v>118</v>
      </c>
      <c r="E29" s="214">
        <v>6</v>
      </c>
      <c r="F29" s="51"/>
      <c r="G29" s="140"/>
      <c r="H29" s="179">
        <f t="shared" si="6"/>
        <v>0</v>
      </c>
      <c r="I29" s="49"/>
      <c r="J29" s="49"/>
      <c r="K29" s="180">
        <f t="shared" si="13"/>
        <v>0</v>
      </c>
      <c r="L29" s="51">
        <f t="shared" si="8"/>
        <v>0</v>
      </c>
      <c r="M29" s="179">
        <f t="shared" si="9"/>
        <v>0</v>
      </c>
      <c r="N29" s="179">
        <f t="shared" si="10"/>
        <v>0</v>
      </c>
      <c r="O29" s="179">
        <f t="shared" si="11"/>
        <v>0</v>
      </c>
      <c r="P29" s="181">
        <f t="shared" si="14"/>
        <v>0</v>
      </c>
      <c r="Q29" s="77" t="s">
        <v>48</v>
      </c>
    </row>
    <row r="30" spans="1:17" ht="22.5">
      <c r="A30" s="40">
        <v>16</v>
      </c>
      <c r="B30" s="28" t="s">
        <v>185</v>
      </c>
      <c r="C30" s="148" t="s">
        <v>184</v>
      </c>
      <c r="D30" s="139" t="s">
        <v>118</v>
      </c>
      <c r="E30" s="214">
        <v>6</v>
      </c>
      <c r="F30" s="51"/>
      <c r="G30" s="140"/>
      <c r="H30" s="179">
        <f t="shared" si="6"/>
        <v>0</v>
      </c>
      <c r="I30" s="49"/>
      <c r="J30" s="49"/>
      <c r="K30" s="180">
        <f t="shared" si="13"/>
        <v>0</v>
      </c>
      <c r="L30" s="51">
        <f t="shared" si="8"/>
        <v>0</v>
      </c>
      <c r="M30" s="179">
        <f t="shared" si="9"/>
        <v>0</v>
      </c>
      <c r="N30" s="179">
        <f t="shared" si="10"/>
        <v>0</v>
      </c>
      <c r="O30" s="179">
        <f t="shared" si="11"/>
        <v>0</v>
      </c>
      <c r="P30" s="181">
        <f t="shared" si="14"/>
        <v>0</v>
      </c>
      <c r="Q30" s="77" t="s">
        <v>48</v>
      </c>
    </row>
    <row r="31" spans="1:17" ht="22.5">
      <c r="A31" s="40">
        <v>17</v>
      </c>
      <c r="B31" s="28" t="s">
        <v>185</v>
      </c>
      <c r="C31" s="148" t="s">
        <v>368</v>
      </c>
      <c r="D31" s="139" t="s">
        <v>118</v>
      </c>
      <c r="E31" s="214">
        <v>2</v>
      </c>
      <c r="F31" s="51"/>
      <c r="G31" s="140"/>
      <c r="H31" s="179">
        <f t="shared" ref="H31" si="29">F31*G31</f>
        <v>0</v>
      </c>
      <c r="I31" s="49"/>
      <c r="J31" s="49"/>
      <c r="K31" s="180">
        <f t="shared" ref="K31" si="30">SUM(H31:J31)</f>
        <v>0</v>
      </c>
      <c r="L31" s="51">
        <f t="shared" ref="L31" si="31">E31*F31</f>
        <v>0</v>
      </c>
      <c r="M31" s="179">
        <f t="shared" ref="M31" si="32">H31*E31</f>
        <v>0</v>
      </c>
      <c r="N31" s="179">
        <f t="shared" ref="N31" si="33">I31*E31</f>
        <v>0</v>
      </c>
      <c r="O31" s="179">
        <f t="shared" ref="O31" si="34">J31*E31</f>
        <v>0</v>
      </c>
      <c r="P31" s="181">
        <f t="shared" ref="P31" si="35">SUM(M31:O31)</f>
        <v>0</v>
      </c>
      <c r="Q31" s="77" t="s">
        <v>48</v>
      </c>
    </row>
    <row r="32" spans="1:17" ht="22.5">
      <c r="A32" s="40">
        <v>18</v>
      </c>
      <c r="B32" s="28" t="s">
        <v>185</v>
      </c>
      <c r="C32" s="148" t="s">
        <v>366</v>
      </c>
      <c r="D32" s="139" t="s">
        <v>162</v>
      </c>
      <c r="E32" s="214">
        <v>24</v>
      </c>
      <c r="F32" s="51"/>
      <c r="G32" s="140"/>
      <c r="H32" s="179">
        <f t="shared" si="6"/>
        <v>0</v>
      </c>
      <c r="I32" s="49"/>
      <c r="J32" s="49"/>
      <c r="K32" s="180">
        <f t="shared" si="13"/>
        <v>0</v>
      </c>
      <c r="L32" s="51">
        <f t="shared" si="8"/>
        <v>0</v>
      </c>
      <c r="M32" s="179">
        <f t="shared" si="9"/>
        <v>0</v>
      </c>
      <c r="N32" s="179">
        <f t="shared" si="10"/>
        <v>0</v>
      </c>
      <c r="O32" s="179">
        <f t="shared" si="11"/>
        <v>0</v>
      </c>
      <c r="P32" s="181">
        <f t="shared" si="14"/>
        <v>0</v>
      </c>
      <c r="Q32" s="77" t="s">
        <v>48</v>
      </c>
    </row>
    <row r="33" spans="1:17" ht="22.5">
      <c r="A33" s="40">
        <v>19</v>
      </c>
      <c r="B33" s="28" t="s">
        <v>185</v>
      </c>
      <c r="C33" s="148" t="s">
        <v>367</v>
      </c>
      <c r="D33" s="139" t="s">
        <v>118</v>
      </c>
      <c r="E33" s="214">
        <v>1</v>
      </c>
      <c r="F33" s="51"/>
      <c r="G33" s="140"/>
      <c r="H33" s="179">
        <f t="shared" si="6"/>
        <v>0</v>
      </c>
      <c r="I33" s="49"/>
      <c r="J33" s="49"/>
      <c r="K33" s="180">
        <f t="shared" si="13"/>
        <v>0</v>
      </c>
      <c r="L33" s="51">
        <f t="shared" si="8"/>
        <v>0</v>
      </c>
      <c r="M33" s="179">
        <f t="shared" si="9"/>
        <v>0</v>
      </c>
      <c r="N33" s="179">
        <f t="shared" si="10"/>
        <v>0</v>
      </c>
      <c r="O33" s="179">
        <f t="shared" si="11"/>
        <v>0</v>
      </c>
      <c r="P33" s="181">
        <f t="shared" si="14"/>
        <v>0</v>
      </c>
      <c r="Q33" s="77" t="s">
        <v>48</v>
      </c>
    </row>
    <row r="34" spans="1:17">
      <c r="A34" s="40">
        <v>20</v>
      </c>
      <c r="B34" s="92"/>
      <c r="C34" s="141" t="s">
        <v>186</v>
      </c>
      <c r="D34" s="28"/>
      <c r="E34" s="59"/>
      <c r="F34" s="51"/>
      <c r="G34" s="49"/>
      <c r="H34" s="49">
        <f t="shared" si="6"/>
        <v>0</v>
      </c>
      <c r="I34" s="49"/>
      <c r="J34" s="49"/>
      <c r="K34" s="50">
        <f t="shared" si="0"/>
        <v>0</v>
      </c>
      <c r="L34" s="51">
        <f t="shared" si="1"/>
        <v>0</v>
      </c>
      <c r="M34" s="49">
        <f t="shared" si="2"/>
        <v>0</v>
      </c>
      <c r="N34" s="49">
        <f t="shared" si="3"/>
        <v>0</v>
      </c>
      <c r="O34" s="49">
        <f t="shared" si="4"/>
        <v>0</v>
      </c>
      <c r="P34" s="107">
        <f t="shared" si="5"/>
        <v>0</v>
      </c>
      <c r="Q34" s="77"/>
    </row>
    <row r="35" spans="1:17" ht="22.5">
      <c r="A35" s="40">
        <v>21</v>
      </c>
      <c r="B35" s="28" t="s">
        <v>185</v>
      </c>
      <c r="C35" s="148" t="s">
        <v>187</v>
      </c>
      <c r="D35" s="139" t="s">
        <v>162</v>
      </c>
      <c r="E35" s="214">
        <v>26</v>
      </c>
      <c r="F35" s="170"/>
      <c r="G35" s="140"/>
      <c r="H35" s="49">
        <f t="shared" si="6"/>
        <v>0</v>
      </c>
      <c r="I35" s="152"/>
      <c r="J35" s="152"/>
      <c r="K35" s="50">
        <f t="shared" si="0"/>
        <v>0</v>
      </c>
      <c r="L35" s="51">
        <f t="shared" si="1"/>
        <v>0</v>
      </c>
      <c r="M35" s="49">
        <f t="shared" si="2"/>
        <v>0</v>
      </c>
      <c r="N35" s="49">
        <f t="shared" si="3"/>
        <v>0</v>
      </c>
      <c r="O35" s="49">
        <f t="shared" si="4"/>
        <v>0</v>
      </c>
      <c r="P35" s="107">
        <f t="shared" si="5"/>
        <v>0</v>
      </c>
      <c r="Q35" s="77" t="s">
        <v>48</v>
      </c>
    </row>
    <row r="36" spans="1:17" ht="22.5">
      <c r="A36" s="40">
        <v>22</v>
      </c>
      <c r="B36" s="28" t="s">
        <v>185</v>
      </c>
      <c r="C36" s="148" t="s">
        <v>188</v>
      </c>
      <c r="D36" s="139" t="s">
        <v>79</v>
      </c>
      <c r="E36" s="214">
        <v>13</v>
      </c>
      <c r="F36" s="170"/>
      <c r="G36" s="140"/>
      <c r="H36" s="49">
        <f t="shared" si="6"/>
        <v>0</v>
      </c>
      <c r="I36" s="152"/>
      <c r="J36" s="152"/>
      <c r="K36" s="50">
        <f t="shared" ref="K36:K40" si="36">SUM(H36:J36)</f>
        <v>0</v>
      </c>
      <c r="L36" s="51">
        <f t="shared" ref="L36:L40" si="37">E36*F36</f>
        <v>0</v>
      </c>
      <c r="M36" s="49">
        <f t="shared" ref="M36:M40" si="38">H36*E36</f>
        <v>0</v>
      </c>
      <c r="N36" s="49">
        <f t="shared" ref="N36:N40" si="39">I36*E36</f>
        <v>0</v>
      </c>
      <c r="O36" s="49">
        <f t="shared" ref="O36:O40" si="40">J36*E36</f>
        <v>0</v>
      </c>
      <c r="P36" s="107">
        <f t="shared" ref="P36:P40" si="41">SUM(M36:O36)</f>
        <v>0</v>
      </c>
      <c r="Q36" s="77" t="s">
        <v>48</v>
      </c>
    </row>
    <row r="37" spans="1:17" ht="22.5">
      <c r="A37" s="40">
        <v>23</v>
      </c>
      <c r="B37" s="28" t="s">
        <v>185</v>
      </c>
      <c r="C37" s="148" t="s">
        <v>189</v>
      </c>
      <c r="D37" s="139" t="s">
        <v>134</v>
      </c>
      <c r="E37" s="214">
        <v>18</v>
      </c>
      <c r="F37" s="170"/>
      <c r="G37" s="140"/>
      <c r="H37" s="49">
        <f t="shared" si="6"/>
        <v>0</v>
      </c>
      <c r="I37" s="152"/>
      <c r="J37" s="152"/>
      <c r="K37" s="50">
        <f t="shared" si="36"/>
        <v>0</v>
      </c>
      <c r="L37" s="51">
        <f t="shared" si="37"/>
        <v>0</v>
      </c>
      <c r="M37" s="49">
        <f t="shared" si="38"/>
        <v>0</v>
      </c>
      <c r="N37" s="49">
        <f t="shared" si="39"/>
        <v>0</v>
      </c>
      <c r="O37" s="49">
        <f t="shared" si="40"/>
        <v>0</v>
      </c>
      <c r="P37" s="107">
        <f t="shared" si="41"/>
        <v>0</v>
      </c>
      <c r="Q37" s="77" t="s">
        <v>48</v>
      </c>
    </row>
    <row r="38" spans="1:17" ht="22.5">
      <c r="A38" s="40">
        <v>24</v>
      </c>
      <c r="B38" s="28" t="s">
        <v>185</v>
      </c>
      <c r="C38" s="148" t="s">
        <v>369</v>
      </c>
      <c r="D38" s="139" t="s">
        <v>191</v>
      </c>
      <c r="E38" s="214">
        <v>1</v>
      </c>
      <c r="F38" s="170"/>
      <c r="G38" s="140"/>
      <c r="H38" s="49">
        <f t="shared" ref="H38" si="42">F38*G38</f>
        <v>0</v>
      </c>
      <c r="I38" s="152"/>
      <c r="J38" s="152"/>
      <c r="K38" s="50">
        <f t="shared" ref="K38" si="43">SUM(H38:J38)</f>
        <v>0</v>
      </c>
      <c r="L38" s="51">
        <f t="shared" ref="L38" si="44">E38*F38</f>
        <v>0</v>
      </c>
      <c r="M38" s="49">
        <f t="shared" ref="M38" si="45">H38*E38</f>
        <v>0</v>
      </c>
      <c r="N38" s="49">
        <f t="shared" ref="N38" si="46">I38*E38</f>
        <v>0</v>
      </c>
      <c r="O38" s="49">
        <f t="shared" ref="O38" si="47">J38*E38</f>
        <v>0</v>
      </c>
      <c r="P38" s="107">
        <f t="shared" ref="P38" si="48">SUM(M38:O38)</f>
        <v>0</v>
      </c>
      <c r="Q38" s="77" t="s">
        <v>48</v>
      </c>
    </row>
    <row r="39" spans="1:17" ht="22.5">
      <c r="A39" s="40">
        <v>25</v>
      </c>
      <c r="B39" s="28" t="s">
        <v>185</v>
      </c>
      <c r="C39" s="148" t="s">
        <v>190</v>
      </c>
      <c r="D39" s="139" t="s">
        <v>191</v>
      </c>
      <c r="E39" s="214">
        <v>1</v>
      </c>
      <c r="F39" s="170"/>
      <c r="G39" s="140"/>
      <c r="H39" s="49">
        <f t="shared" si="6"/>
        <v>0</v>
      </c>
      <c r="I39" s="152"/>
      <c r="J39" s="152"/>
      <c r="K39" s="50">
        <f t="shared" si="36"/>
        <v>0</v>
      </c>
      <c r="L39" s="51">
        <f t="shared" si="37"/>
        <v>0</v>
      </c>
      <c r="M39" s="49">
        <f t="shared" si="38"/>
        <v>0</v>
      </c>
      <c r="N39" s="49">
        <f t="shared" si="39"/>
        <v>0</v>
      </c>
      <c r="O39" s="49">
        <f t="shared" si="40"/>
        <v>0</v>
      </c>
      <c r="P39" s="107">
        <f t="shared" si="41"/>
        <v>0</v>
      </c>
      <c r="Q39" s="77" t="s">
        <v>48</v>
      </c>
    </row>
    <row r="40" spans="1:17" ht="23.25" thickBot="1">
      <c r="A40" s="183">
        <v>26</v>
      </c>
      <c r="B40" s="29" t="s">
        <v>185</v>
      </c>
      <c r="C40" s="215" t="s">
        <v>192</v>
      </c>
      <c r="D40" s="216" t="s">
        <v>191</v>
      </c>
      <c r="E40" s="217">
        <v>1</v>
      </c>
      <c r="F40" s="218"/>
      <c r="G40" s="194"/>
      <c r="H40" s="189">
        <f t="shared" si="6"/>
        <v>0</v>
      </c>
      <c r="I40" s="219"/>
      <c r="J40" s="219"/>
      <c r="K40" s="191">
        <f t="shared" si="36"/>
        <v>0</v>
      </c>
      <c r="L40" s="192">
        <f t="shared" si="37"/>
        <v>0</v>
      </c>
      <c r="M40" s="189">
        <f t="shared" si="38"/>
        <v>0</v>
      </c>
      <c r="N40" s="189">
        <f t="shared" si="39"/>
        <v>0</v>
      </c>
      <c r="O40" s="189">
        <f t="shared" si="40"/>
        <v>0</v>
      </c>
      <c r="P40" s="195">
        <f t="shared" si="41"/>
        <v>0</v>
      </c>
      <c r="Q40" s="193" t="s">
        <v>48</v>
      </c>
    </row>
    <row r="41" spans="1:17" ht="12" customHeight="1" thickBot="1">
      <c r="A41" s="325" t="s">
        <v>63</v>
      </c>
      <c r="B41" s="326"/>
      <c r="C41" s="326"/>
      <c r="D41" s="326"/>
      <c r="E41" s="326"/>
      <c r="F41" s="326"/>
      <c r="G41" s="326"/>
      <c r="H41" s="326"/>
      <c r="I41" s="326"/>
      <c r="J41" s="326"/>
      <c r="K41" s="327"/>
      <c r="L41" s="74">
        <f>SUM(L14:L40)</f>
        <v>0</v>
      </c>
      <c r="M41" s="75">
        <f>SUM(M14:M40)</f>
        <v>0</v>
      </c>
      <c r="N41" s="75">
        <f>SUM(N14:N40)</f>
        <v>0</v>
      </c>
      <c r="O41" s="75">
        <f>SUM(O14:O40)</f>
        <v>0</v>
      </c>
      <c r="P41" s="76">
        <f>SUM(P14:P40)</f>
        <v>0</v>
      </c>
    </row>
    <row r="42" spans="1:17">
      <c r="A42" s="20"/>
      <c r="B42" s="20"/>
      <c r="C42" s="20"/>
      <c r="D42" s="20"/>
      <c r="E42" s="20"/>
      <c r="F42" s="20"/>
      <c r="G42" s="20"/>
      <c r="H42" s="20"/>
      <c r="I42" s="20"/>
      <c r="J42" s="20"/>
      <c r="K42" s="20"/>
      <c r="L42" s="20"/>
      <c r="M42" s="20"/>
      <c r="N42" s="20"/>
      <c r="O42" s="20"/>
      <c r="P42" s="20"/>
    </row>
    <row r="43" spans="1:17">
      <c r="A43" s="20"/>
      <c r="B43" s="20"/>
      <c r="C43" s="20"/>
      <c r="D43" s="20"/>
      <c r="E43" s="20"/>
      <c r="F43" s="20"/>
      <c r="G43" s="20"/>
      <c r="H43" s="20"/>
      <c r="I43" s="20"/>
      <c r="J43" s="20"/>
      <c r="K43" s="20"/>
      <c r="L43" s="20"/>
      <c r="M43" s="20"/>
      <c r="N43" s="20"/>
      <c r="O43" s="20"/>
      <c r="P43" s="20"/>
    </row>
    <row r="44" spans="1:17">
      <c r="A44" s="1" t="s">
        <v>14</v>
      </c>
      <c r="B44" s="20"/>
      <c r="C44" s="328">
        <f>'Kops n'!C35:H35</f>
        <v>0</v>
      </c>
      <c r="D44" s="328"/>
      <c r="E44" s="328"/>
      <c r="F44" s="328"/>
      <c r="G44" s="328"/>
      <c r="H44" s="328"/>
      <c r="I44" s="20"/>
      <c r="J44" s="20"/>
      <c r="K44" s="20"/>
      <c r="L44" s="20"/>
      <c r="M44" s="20"/>
      <c r="N44" s="20"/>
      <c r="O44" s="20"/>
      <c r="P44" s="20"/>
    </row>
    <row r="45" spans="1:17">
      <c r="A45" s="20"/>
      <c r="B45" s="20"/>
      <c r="C45" s="248" t="s">
        <v>15</v>
      </c>
      <c r="D45" s="248"/>
      <c r="E45" s="248"/>
      <c r="F45" s="248"/>
      <c r="G45" s="248"/>
      <c r="H45" s="248"/>
      <c r="I45" s="20"/>
      <c r="J45" s="20"/>
      <c r="K45" s="20"/>
      <c r="L45" s="20"/>
      <c r="M45" s="20"/>
      <c r="N45" s="20"/>
      <c r="O45" s="20"/>
      <c r="P45" s="20"/>
    </row>
    <row r="46" spans="1:17">
      <c r="A46" s="20"/>
      <c r="B46" s="20"/>
      <c r="C46" s="20"/>
      <c r="D46" s="20"/>
      <c r="E46" s="20"/>
      <c r="F46" s="20"/>
      <c r="G46" s="20"/>
      <c r="H46" s="20"/>
      <c r="I46" s="20"/>
      <c r="J46" s="20"/>
      <c r="K46" s="20"/>
      <c r="L46" s="20"/>
      <c r="M46" s="20"/>
      <c r="N46" s="20"/>
      <c r="O46" s="20"/>
      <c r="P46" s="20"/>
    </row>
    <row r="47" spans="1:17">
      <c r="A47" s="294" t="str">
        <f>'Kops n'!A38:D38</f>
        <v>Tāme sastādīta 202_. gada __. _______</v>
      </c>
      <c r="B47" s="295"/>
      <c r="C47" s="295"/>
      <c r="D47" s="295"/>
      <c r="E47" s="20"/>
      <c r="F47" s="20"/>
      <c r="G47" s="20"/>
      <c r="H47" s="20"/>
      <c r="I47" s="20"/>
      <c r="J47" s="20"/>
      <c r="K47" s="20"/>
      <c r="L47" s="20"/>
      <c r="M47" s="20"/>
      <c r="N47" s="20"/>
      <c r="O47" s="20"/>
      <c r="P47" s="20"/>
    </row>
    <row r="48" spans="1:17">
      <c r="A48" s="20"/>
      <c r="B48" s="20"/>
      <c r="C48" s="20"/>
      <c r="D48" s="20"/>
      <c r="E48" s="20"/>
      <c r="F48" s="20"/>
      <c r="G48" s="20"/>
      <c r="H48" s="20"/>
      <c r="I48" s="20"/>
      <c r="J48" s="20"/>
      <c r="K48" s="20"/>
      <c r="L48" s="20"/>
      <c r="M48" s="20"/>
      <c r="N48" s="20"/>
      <c r="O48" s="20"/>
      <c r="P48" s="20"/>
    </row>
    <row r="49" spans="1:16">
      <c r="A49" s="1" t="s">
        <v>41</v>
      </c>
      <c r="B49" s="20"/>
      <c r="C49" s="328">
        <f>'Kops n'!C40:H40</f>
        <v>0</v>
      </c>
      <c r="D49" s="328"/>
      <c r="E49" s="328"/>
      <c r="F49" s="328"/>
      <c r="G49" s="328"/>
      <c r="H49" s="328"/>
      <c r="I49" s="20"/>
      <c r="J49" s="20"/>
      <c r="K49" s="20"/>
      <c r="L49" s="20"/>
      <c r="M49" s="20"/>
      <c r="N49" s="20"/>
      <c r="O49" s="20"/>
      <c r="P49" s="20"/>
    </row>
    <row r="50" spans="1:16">
      <c r="A50" s="20"/>
      <c r="B50" s="20"/>
      <c r="C50" s="248" t="s">
        <v>15</v>
      </c>
      <c r="D50" s="248"/>
      <c r="E50" s="248"/>
      <c r="F50" s="248"/>
      <c r="G50" s="248"/>
      <c r="H50" s="248"/>
      <c r="I50" s="20"/>
      <c r="J50" s="20"/>
      <c r="K50" s="20"/>
      <c r="L50" s="20"/>
      <c r="M50" s="20"/>
      <c r="N50" s="20"/>
      <c r="O50" s="20"/>
      <c r="P50" s="20"/>
    </row>
    <row r="51" spans="1:16">
      <c r="A51" s="20"/>
      <c r="B51" s="20"/>
      <c r="C51" s="20"/>
      <c r="D51" s="20"/>
      <c r="E51" s="20"/>
      <c r="F51" s="20"/>
      <c r="G51" s="20"/>
      <c r="H51" s="20"/>
      <c r="I51" s="20"/>
      <c r="J51" s="20"/>
      <c r="K51" s="20"/>
      <c r="L51" s="20"/>
      <c r="M51" s="20"/>
      <c r="N51" s="20"/>
      <c r="O51" s="20"/>
      <c r="P51" s="20"/>
    </row>
    <row r="52" spans="1:16">
      <c r="A52" s="103" t="s">
        <v>16</v>
      </c>
      <c r="B52" s="52"/>
      <c r="C52" s="115">
        <f>'Kops n'!C43</f>
        <v>0</v>
      </c>
      <c r="D52" s="52"/>
      <c r="E52" s="20"/>
      <c r="F52" s="20"/>
      <c r="G52" s="20"/>
      <c r="H52" s="20"/>
      <c r="I52" s="20"/>
      <c r="J52" s="20"/>
      <c r="K52" s="20"/>
      <c r="L52" s="20"/>
      <c r="M52" s="20"/>
      <c r="N52" s="20"/>
      <c r="O52" s="20"/>
      <c r="P52" s="20"/>
    </row>
    <row r="53" spans="1:16">
      <c r="A53" s="20"/>
      <c r="B53" s="20"/>
      <c r="C53" s="20"/>
      <c r="D53" s="20"/>
      <c r="E53" s="20"/>
      <c r="F53" s="20"/>
      <c r="G53" s="20"/>
      <c r="H53" s="20"/>
      <c r="I53" s="20"/>
      <c r="J53" s="20"/>
      <c r="K53" s="20"/>
      <c r="L53" s="20"/>
      <c r="M53" s="20"/>
      <c r="N53" s="20"/>
      <c r="O53" s="20"/>
      <c r="P53" s="20"/>
    </row>
  </sheetData>
  <mergeCells count="23">
    <mergeCell ref="C50:H50"/>
    <mergeCell ref="C4:I4"/>
    <mergeCell ref="F12:K12"/>
    <mergeCell ref="A9:F9"/>
    <mergeCell ref="J9:M9"/>
    <mergeCell ref="D8:L8"/>
    <mergeCell ref="A41:K41"/>
    <mergeCell ref="C44:H44"/>
    <mergeCell ref="C45:H45"/>
    <mergeCell ref="A47:D47"/>
    <mergeCell ref="C49:H49"/>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17" priority="5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40 I14:J40 Q14:Q40">
    <cfRule type="cellIs" dxfId="16" priority="1" operator="equal">
      <formula>0</formula>
    </cfRule>
  </conditionalFormatting>
  <conditionalFormatting sqref="A41:K41">
    <cfRule type="containsText" dxfId="15" priority="44" operator="containsText" text="Tiešās izmaksas kopā, t. sk. darba devēja sociālais nodoklis __.__% ">
      <formula>NOT(ISERROR(SEARCH("Tiešās izmaksas kopā, t. sk. darba devēja sociālais nodoklis __.__% ",A41)))</formula>
    </cfRule>
  </conditionalFormatting>
  <conditionalFormatting sqref="C44:H44">
    <cfRule type="cellIs" dxfId="14" priority="52" operator="equal">
      <formula>0</formula>
    </cfRule>
  </conditionalFormatting>
  <conditionalFormatting sqref="C49:H49">
    <cfRule type="cellIs" dxfId="13" priority="53" operator="equal">
      <formula>0</formula>
    </cfRule>
  </conditionalFormatting>
  <conditionalFormatting sqref="C2:I2">
    <cfRule type="cellIs" dxfId="12" priority="58" operator="equal">
      <formula>0</formula>
    </cfRule>
  </conditionalFormatting>
  <conditionalFormatting sqref="C4:I4">
    <cfRule type="cellIs" dxfId="11" priority="50" operator="equal">
      <formula>0</formula>
    </cfRule>
  </conditionalFormatting>
  <conditionalFormatting sqref="D1">
    <cfRule type="cellIs" dxfId="10" priority="46" operator="equal">
      <formula>0</formula>
    </cfRule>
  </conditionalFormatting>
  <conditionalFormatting sqref="D5:L8">
    <cfRule type="cellIs" dxfId="9" priority="47" operator="equal">
      <formula>0</formula>
    </cfRule>
  </conditionalFormatting>
  <conditionalFormatting sqref="H14:H40 K14:P40">
    <cfRule type="cellIs" dxfId="8" priority="2" operator="equal">
      <formula>0</formula>
    </cfRule>
  </conditionalFormatting>
  <conditionalFormatting sqref="L41:P41">
    <cfRule type="cellIs" dxfId="7" priority="51" operator="equal">
      <formula>0</formula>
    </cfRule>
  </conditionalFormatting>
  <conditionalFormatting sqref="N9:O9">
    <cfRule type="cellIs" dxfId="6" priority="61" operator="equal">
      <formula>0</formula>
    </cfRule>
  </conditionalFormatting>
  <dataValidations count="1">
    <dataValidation type="list" allowBlank="1" showInputMessage="1" showErrorMessage="1" sqref="Q14:Q40" xr:uid="{BBEDECB2-BD31-4418-B902-B9BE03B4485C}">
      <formula1>$Q$9:$Q$12</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55" operator="containsText" id="{B195B4F8-6F29-4EFD-9DCC-5C741641B7DC}">
            <xm:f>NOT(ISERROR(SEARCH("Tāme sastādīta ____. gada ___. ______________",A47)))</xm:f>
            <xm:f>"Tāme sastādīta ____. gada ___. ______________"</xm:f>
            <x14:dxf>
              <font>
                <color auto="1"/>
              </font>
              <fill>
                <patternFill>
                  <bgColor rgb="FFC6EFCE"/>
                </patternFill>
              </fill>
            </x14:dxf>
          </x14:cfRule>
          <xm:sqref>A47</xm:sqref>
        </x14:conditionalFormatting>
        <x14:conditionalFormatting xmlns:xm="http://schemas.microsoft.com/office/excel/2006/main">
          <x14:cfRule type="containsText" priority="54" operator="containsText" id="{E522233B-B020-4488-9289-B28CB884EB33}">
            <xm:f>NOT(ISERROR(SEARCH("Sertifikāta Nr. _________________________________",A52)))</xm:f>
            <xm:f>"Sertifikāta Nr. _________________________________"</xm:f>
            <x14:dxf>
              <font>
                <color auto="1"/>
              </font>
              <fill>
                <patternFill>
                  <bgColor rgb="FFC6EFCE"/>
                </patternFill>
              </fill>
            </x14:dxf>
          </x14:cfRule>
          <xm:sqref>A52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A43-B4C7-4247-B899-4F316ECA05DF}">
  <sheetPr codeName="Sheet4">
    <tabColor theme="9" tint="0.39997558519241921"/>
  </sheetPr>
  <dimension ref="A1:I76"/>
  <sheetViews>
    <sheetView topLeftCell="A25" workbookViewId="0">
      <selection activeCell="G53" sqref="G53"/>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62" width="9.140625" style="1" customWidth="1"/>
    <col min="163" max="163" width="3.7109375" style="1"/>
    <col min="164" max="164" width="4.5703125" style="1" customWidth="1"/>
    <col min="165" max="165" width="5.85546875" style="1" customWidth="1"/>
    <col min="166" max="166" width="36" style="1" customWidth="1"/>
    <col min="167" max="167" width="9.7109375" style="1" customWidth="1"/>
    <col min="168" max="168" width="11.85546875" style="1" customWidth="1"/>
    <col min="169" max="169" width="9" style="1" customWidth="1"/>
    <col min="170" max="170" width="9.7109375" style="1" customWidth="1"/>
    <col min="171" max="171" width="9.28515625" style="1" customWidth="1"/>
    <col min="172" max="172" width="8.7109375" style="1" customWidth="1"/>
    <col min="173" max="173" width="6.85546875" style="1" customWidth="1"/>
    <col min="174" max="418" width="9.140625" style="1" customWidth="1"/>
    <col min="419" max="419" width="3.7109375" style="1"/>
    <col min="420" max="420" width="4.5703125" style="1" customWidth="1"/>
    <col min="421" max="421" width="5.85546875" style="1" customWidth="1"/>
    <col min="422" max="422" width="36" style="1" customWidth="1"/>
    <col min="423" max="423" width="9.7109375" style="1" customWidth="1"/>
    <col min="424" max="424" width="11.85546875" style="1" customWidth="1"/>
    <col min="425" max="425" width="9" style="1" customWidth="1"/>
    <col min="426" max="426" width="9.7109375" style="1" customWidth="1"/>
    <col min="427" max="427" width="9.28515625" style="1" customWidth="1"/>
    <col min="428" max="428" width="8.7109375" style="1" customWidth="1"/>
    <col min="429" max="429" width="6.85546875" style="1" customWidth="1"/>
    <col min="430" max="674" width="9.140625" style="1" customWidth="1"/>
    <col min="675" max="675" width="3.7109375" style="1"/>
    <col min="676" max="676" width="4.5703125" style="1" customWidth="1"/>
    <col min="677" max="677" width="5.85546875" style="1" customWidth="1"/>
    <col min="678" max="678" width="36" style="1" customWidth="1"/>
    <col min="679" max="679" width="9.7109375" style="1" customWidth="1"/>
    <col min="680" max="680" width="11.85546875" style="1" customWidth="1"/>
    <col min="681" max="681" width="9" style="1" customWidth="1"/>
    <col min="682" max="682" width="9.7109375" style="1" customWidth="1"/>
    <col min="683" max="683" width="9.28515625" style="1" customWidth="1"/>
    <col min="684" max="684" width="8.7109375" style="1" customWidth="1"/>
    <col min="685" max="685" width="6.85546875" style="1" customWidth="1"/>
    <col min="686" max="930" width="9.140625" style="1" customWidth="1"/>
    <col min="931" max="931" width="3.7109375" style="1"/>
    <col min="932" max="932" width="4.5703125" style="1" customWidth="1"/>
    <col min="933" max="933" width="5.85546875" style="1" customWidth="1"/>
    <col min="934" max="934" width="36" style="1" customWidth="1"/>
    <col min="935" max="935" width="9.7109375" style="1" customWidth="1"/>
    <col min="936" max="936" width="11.85546875" style="1" customWidth="1"/>
    <col min="937" max="937" width="9" style="1" customWidth="1"/>
    <col min="938" max="938" width="9.7109375" style="1" customWidth="1"/>
    <col min="939" max="939" width="9.28515625" style="1" customWidth="1"/>
    <col min="940" max="940" width="8.7109375" style="1" customWidth="1"/>
    <col min="941" max="941" width="6.85546875" style="1" customWidth="1"/>
    <col min="942" max="1186" width="9.140625" style="1" customWidth="1"/>
    <col min="1187" max="1187" width="3.7109375" style="1"/>
    <col min="1188" max="1188" width="4.5703125" style="1" customWidth="1"/>
    <col min="1189" max="1189" width="5.85546875" style="1" customWidth="1"/>
    <col min="1190" max="1190" width="36" style="1" customWidth="1"/>
    <col min="1191" max="1191" width="9.7109375" style="1" customWidth="1"/>
    <col min="1192" max="1192" width="11.85546875" style="1" customWidth="1"/>
    <col min="1193" max="1193" width="9" style="1" customWidth="1"/>
    <col min="1194" max="1194" width="9.7109375" style="1" customWidth="1"/>
    <col min="1195" max="1195" width="9.28515625" style="1" customWidth="1"/>
    <col min="1196" max="1196" width="8.7109375" style="1" customWidth="1"/>
    <col min="1197" max="1197" width="6.85546875" style="1" customWidth="1"/>
    <col min="1198" max="1442" width="9.140625" style="1" customWidth="1"/>
    <col min="1443" max="1443" width="3.7109375" style="1"/>
    <col min="1444" max="1444" width="4.5703125" style="1" customWidth="1"/>
    <col min="1445" max="1445" width="5.85546875" style="1" customWidth="1"/>
    <col min="1446" max="1446" width="36" style="1" customWidth="1"/>
    <col min="1447" max="1447" width="9.7109375" style="1" customWidth="1"/>
    <col min="1448" max="1448" width="11.85546875" style="1" customWidth="1"/>
    <col min="1449" max="1449" width="9" style="1" customWidth="1"/>
    <col min="1450" max="1450" width="9.7109375" style="1" customWidth="1"/>
    <col min="1451" max="1451" width="9.28515625" style="1" customWidth="1"/>
    <col min="1452" max="1452" width="8.7109375" style="1" customWidth="1"/>
    <col min="1453" max="1453" width="6.85546875" style="1" customWidth="1"/>
    <col min="1454" max="1698" width="9.140625" style="1" customWidth="1"/>
    <col min="1699" max="1699" width="3.7109375" style="1"/>
    <col min="1700" max="1700" width="4.5703125" style="1" customWidth="1"/>
    <col min="1701" max="1701" width="5.85546875" style="1" customWidth="1"/>
    <col min="1702" max="1702" width="36" style="1" customWidth="1"/>
    <col min="1703" max="1703" width="9.7109375" style="1" customWidth="1"/>
    <col min="1704" max="1704" width="11.85546875" style="1" customWidth="1"/>
    <col min="1705" max="1705" width="9" style="1" customWidth="1"/>
    <col min="1706" max="1706" width="9.7109375" style="1" customWidth="1"/>
    <col min="1707" max="1707" width="9.28515625" style="1" customWidth="1"/>
    <col min="1708" max="1708" width="8.7109375" style="1" customWidth="1"/>
    <col min="1709" max="1709" width="6.85546875" style="1" customWidth="1"/>
    <col min="1710" max="1954" width="9.140625" style="1" customWidth="1"/>
    <col min="1955" max="1955" width="3.7109375" style="1"/>
    <col min="1956" max="1956" width="4.5703125" style="1" customWidth="1"/>
    <col min="1957" max="1957" width="5.85546875" style="1" customWidth="1"/>
    <col min="1958" max="1958" width="36" style="1" customWidth="1"/>
    <col min="1959" max="1959" width="9.7109375" style="1" customWidth="1"/>
    <col min="1960" max="1960" width="11.85546875" style="1" customWidth="1"/>
    <col min="1961" max="1961" width="9" style="1" customWidth="1"/>
    <col min="1962" max="1962" width="9.7109375" style="1" customWidth="1"/>
    <col min="1963" max="1963" width="9.28515625" style="1" customWidth="1"/>
    <col min="1964" max="1964" width="8.7109375" style="1" customWidth="1"/>
    <col min="1965" max="1965" width="6.85546875" style="1" customWidth="1"/>
    <col min="1966" max="2210" width="9.140625" style="1" customWidth="1"/>
    <col min="2211" max="2211" width="3.7109375" style="1"/>
    <col min="2212" max="2212" width="4.5703125" style="1" customWidth="1"/>
    <col min="2213" max="2213" width="5.85546875" style="1" customWidth="1"/>
    <col min="2214" max="2214" width="36" style="1" customWidth="1"/>
    <col min="2215" max="2215" width="9.7109375" style="1" customWidth="1"/>
    <col min="2216" max="2216" width="11.85546875" style="1" customWidth="1"/>
    <col min="2217" max="2217" width="9" style="1" customWidth="1"/>
    <col min="2218" max="2218" width="9.7109375" style="1" customWidth="1"/>
    <col min="2219" max="2219" width="9.28515625" style="1" customWidth="1"/>
    <col min="2220" max="2220" width="8.7109375" style="1" customWidth="1"/>
    <col min="2221" max="2221" width="6.85546875" style="1" customWidth="1"/>
    <col min="2222" max="2466" width="9.140625" style="1" customWidth="1"/>
    <col min="2467" max="2467" width="3.7109375" style="1"/>
    <col min="2468" max="2468" width="4.5703125" style="1" customWidth="1"/>
    <col min="2469" max="2469" width="5.85546875" style="1" customWidth="1"/>
    <col min="2470" max="2470" width="36" style="1" customWidth="1"/>
    <col min="2471" max="2471" width="9.7109375" style="1" customWidth="1"/>
    <col min="2472" max="2472" width="11.85546875" style="1" customWidth="1"/>
    <col min="2473" max="2473" width="9" style="1" customWidth="1"/>
    <col min="2474" max="2474" width="9.7109375" style="1" customWidth="1"/>
    <col min="2475" max="2475" width="9.28515625" style="1" customWidth="1"/>
    <col min="2476" max="2476" width="8.7109375" style="1" customWidth="1"/>
    <col min="2477" max="2477" width="6.85546875" style="1" customWidth="1"/>
    <col min="2478" max="2722" width="9.140625" style="1" customWidth="1"/>
    <col min="2723" max="2723" width="3.7109375" style="1"/>
    <col min="2724" max="2724" width="4.5703125" style="1" customWidth="1"/>
    <col min="2725" max="2725" width="5.85546875" style="1" customWidth="1"/>
    <col min="2726" max="2726" width="36" style="1" customWidth="1"/>
    <col min="2727" max="2727" width="9.7109375" style="1" customWidth="1"/>
    <col min="2728" max="2728" width="11.85546875" style="1" customWidth="1"/>
    <col min="2729" max="2729" width="9" style="1" customWidth="1"/>
    <col min="2730" max="2730" width="9.7109375" style="1" customWidth="1"/>
    <col min="2731" max="2731" width="9.28515625" style="1" customWidth="1"/>
    <col min="2732" max="2732" width="8.7109375" style="1" customWidth="1"/>
    <col min="2733" max="2733" width="6.85546875" style="1" customWidth="1"/>
    <col min="2734" max="2978" width="9.140625" style="1" customWidth="1"/>
    <col min="2979" max="2979" width="3.7109375" style="1"/>
    <col min="2980" max="2980" width="4.5703125" style="1" customWidth="1"/>
    <col min="2981" max="2981" width="5.85546875" style="1" customWidth="1"/>
    <col min="2982" max="2982" width="36" style="1" customWidth="1"/>
    <col min="2983" max="2983" width="9.7109375" style="1" customWidth="1"/>
    <col min="2984" max="2984" width="11.85546875" style="1" customWidth="1"/>
    <col min="2985" max="2985" width="9" style="1" customWidth="1"/>
    <col min="2986" max="2986" width="9.7109375" style="1" customWidth="1"/>
    <col min="2987" max="2987" width="9.28515625" style="1" customWidth="1"/>
    <col min="2988" max="2988" width="8.7109375" style="1" customWidth="1"/>
    <col min="2989" max="2989" width="6.85546875" style="1" customWidth="1"/>
    <col min="2990" max="3234" width="9.140625" style="1" customWidth="1"/>
    <col min="3235" max="3235" width="3.7109375" style="1"/>
    <col min="3236" max="3236" width="4.5703125" style="1" customWidth="1"/>
    <col min="3237" max="3237" width="5.85546875" style="1" customWidth="1"/>
    <col min="3238" max="3238" width="36" style="1" customWidth="1"/>
    <col min="3239" max="3239" width="9.7109375" style="1" customWidth="1"/>
    <col min="3240" max="3240" width="11.85546875" style="1" customWidth="1"/>
    <col min="3241" max="3241" width="9" style="1" customWidth="1"/>
    <col min="3242" max="3242" width="9.7109375" style="1" customWidth="1"/>
    <col min="3243" max="3243" width="9.28515625" style="1" customWidth="1"/>
    <col min="3244" max="3244" width="8.7109375" style="1" customWidth="1"/>
    <col min="3245" max="3245" width="6.85546875" style="1" customWidth="1"/>
    <col min="3246" max="3490" width="9.140625" style="1" customWidth="1"/>
    <col min="3491" max="3491" width="3.7109375" style="1"/>
    <col min="3492" max="3492" width="4.5703125" style="1" customWidth="1"/>
    <col min="3493" max="3493" width="5.85546875" style="1" customWidth="1"/>
    <col min="3494" max="3494" width="36" style="1" customWidth="1"/>
    <col min="3495" max="3495" width="9.7109375" style="1" customWidth="1"/>
    <col min="3496" max="3496" width="11.85546875" style="1" customWidth="1"/>
    <col min="3497" max="3497" width="9" style="1" customWidth="1"/>
    <col min="3498" max="3498" width="9.7109375" style="1" customWidth="1"/>
    <col min="3499" max="3499" width="9.28515625" style="1" customWidth="1"/>
    <col min="3500" max="3500" width="8.7109375" style="1" customWidth="1"/>
    <col min="3501" max="3501" width="6.85546875" style="1" customWidth="1"/>
    <col min="3502" max="3746" width="9.140625" style="1" customWidth="1"/>
    <col min="3747" max="3747" width="3.7109375" style="1"/>
    <col min="3748" max="3748" width="4.5703125" style="1" customWidth="1"/>
    <col min="3749" max="3749" width="5.85546875" style="1" customWidth="1"/>
    <col min="3750" max="3750" width="36" style="1" customWidth="1"/>
    <col min="3751" max="3751" width="9.7109375" style="1" customWidth="1"/>
    <col min="3752" max="3752" width="11.85546875" style="1" customWidth="1"/>
    <col min="3753" max="3753" width="9" style="1" customWidth="1"/>
    <col min="3754" max="3754" width="9.7109375" style="1" customWidth="1"/>
    <col min="3755" max="3755" width="9.28515625" style="1" customWidth="1"/>
    <col min="3756" max="3756" width="8.7109375" style="1" customWidth="1"/>
    <col min="3757" max="3757" width="6.85546875" style="1" customWidth="1"/>
    <col min="3758" max="4002" width="9.140625" style="1" customWidth="1"/>
    <col min="4003" max="4003" width="3.7109375" style="1"/>
    <col min="4004" max="4004" width="4.5703125" style="1" customWidth="1"/>
    <col min="4005" max="4005" width="5.85546875" style="1" customWidth="1"/>
    <col min="4006" max="4006" width="36" style="1" customWidth="1"/>
    <col min="4007" max="4007" width="9.7109375" style="1" customWidth="1"/>
    <col min="4008" max="4008" width="11.85546875" style="1" customWidth="1"/>
    <col min="4009" max="4009" width="9" style="1" customWidth="1"/>
    <col min="4010" max="4010" width="9.7109375" style="1" customWidth="1"/>
    <col min="4011" max="4011" width="9.28515625" style="1" customWidth="1"/>
    <col min="4012" max="4012" width="8.7109375" style="1" customWidth="1"/>
    <col min="4013" max="4013" width="6.85546875" style="1" customWidth="1"/>
    <col min="4014" max="4258" width="9.140625" style="1" customWidth="1"/>
    <col min="4259" max="4259" width="3.7109375" style="1"/>
    <col min="4260" max="4260" width="4.5703125" style="1" customWidth="1"/>
    <col min="4261" max="4261" width="5.85546875" style="1" customWidth="1"/>
    <col min="4262" max="4262" width="36" style="1" customWidth="1"/>
    <col min="4263" max="4263" width="9.7109375" style="1" customWidth="1"/>
    <col min="4264" max="4264" width="11.85546875" style="1" customWidth="1"/>
    <col min="4265" max="4265" width="9" style="1" customWidth="1"/>
    <col min="4266" max="4266" width="9.7109375" style="1" customWidth="1"/>
    <col min="4267" max="4267" width="9.28515625" style="1" customWidth="1"/>
    <col min="4268" max="4268" width="8.7109375" style="1" customWidth="1"/>
    <col min="4269" max="4269" width="6.85546875" style="1" customWidth="1"/>
    <col min="4270" max="4514" width="9.140625" style="1" customWidth="1"/>
    <col min="4515" max="4515" width="3.7109375" style="1"/>
    <col min="4516" max="4516" width="4.5703125" style="1" customWidth="1"/>
    <col min="4517" max="4517" width="5.85546875" style="1" customWidth="1"/>
    <col min="4518" max="4518" width="36" style="1" customWidth="1"/>
    <col min="4519" max="4519" width="9.7109375" style="1" customWidth="1"/>
    <col min="4520" max="4520" width="11.85546875" style="1" customWidth="1"/>
    <col min="4521" max="4521" width="9" style="1" customWidth="1"/>
    <col min="4522" max="4522" width="9.7109375" style="1" customWidth="1"/>
    <col min="4523" max="4523" width="9.28515625" style="1" customWidth="1"/>
    <col min="4524" max="4524" width="8.7109375" style="1" customWidth="1"/>
    <col min="4525" max="4525" width="6.85546875" style="1" customWidth="1"/>
    <col min="4526" max="4770" width="9.140625" style="1" customWidth="1"/>
    <col min="4771" max="4771" width="3.7109375" style="1"/>
    <col min="4772" max="4772" width="4.5703125" style="1" customWidth="1"/>
    <col min="4773" max="4773" width="5.85546875" style="1" customWidth="1"/>
    <col min="4774" max="4774" width="36" style="1" customWidth="1"/>
    <col min="4775" max="4775" width="9.7109375" style="1" customWidth="1"/>
    <col min="4776" max="4776" width="11.85546875" style="1" customWidth="1"/>
    <col min="4777" max="4777" width="9" style="1" customWidth="1"/>
    <col min="4778" max="4778" width="9.7109375" style="1" customWidth="1"/>
    <col min="4779" max="4779" width="9.28515625" style="1" customWidth="1"/>
    <col min="4780" max="4780" width="8.7109375" style="1" customWidth="1"/>
    <col min="4781" max="4781" width="6.85546875" style="1" customWidth="1"/>
    <col min="4782" max="5026" width="9.140625" style="1" customWidth="1"/>
    <col min="5027" max="5027" width="3.7109375" style="1"/>
    <col min="5028" max="5028" width="4.5703125" style="1" customWidth="1"/>
    <col min="5029" max="5029" width="5.85546875" style="1" customWidth="1"/>
    <col min="5030" max="5030" width="36" style="1" customWidth="1"/>
    <col min="5031" max="5031" width="9.7109375" style="1" customWidth="1"/>
    <col min="5032" max="5032" width="11.85546875" style="1" customWidth="1"/>
    <col min="5033" max="5033" width="9" style="1" customWidth="1"/>
    <col min="5034" max="5034" width="9.7109375" style="1" customWidth="1"/>
    <col min="5035" max="5035" width="9.28515625" style="1" customWidth="1"/>
    <col min="5036" max="5036" width="8.7109375" style="1" customWidth="1"/>
    <col min="5037" max="5037" width="6.85546875" style="1" customWidth="1"/>
    <col min="5038" max="5282" width="9.140625" style="1" customWidth="1"/>
    <col min="5283" max="5283" width="3.7109375" style="1"/>
    <col min="5284" max="5284" width="4.5703125" style="1" customWidth="1"/>
    <col min="5285" max="5285" width="5.85546875" style="1" customWidth="1"/>
    <col min="5286" max="5286" width="36" style="1" customWidth="1"/>
    <col min="5287" max="5287" width="9.7109375" style="1" customWidth="1"/>
    <col min="5288" max="5288" width="11.85546875" style="1" customWidth="1"/>
    <col min="5289" max="5289" width="9" style="1" customWidth="1"/>
    <col min="5290" max="5290" width="9.7109375" style="1" customWidth="1"/>
    <col min="5291" max="5291" width="9.28515625" style="1" customWidth="1"/>
    <col min="5292" max="5292" width="8.7109375" style="1" customWidth="1"/>
    <col min="5293" max="5293" width="6.85546875" style="1" customWidth="1"/>
    <col min="5294" max="5538" width="9.140625" style="1" customWidth="1"/>
    <col min="5539" max="5539" width="3.7109375" style="1"/>
    <col min="5540" max="5540" width="4.5703125" style="1" customWidth="1"/>
    <col min="5541" max="5541" width="5.85546875" style="1" customWidth="1"/>
    <col min="5542" max="5542" width="36" style="1" customWidth="1"/>
    <col min="5543" max="5543" width="9.7109375" style="1" customWidth="1"/>
    <col min="5544" max="5544" width="11.85546875" style="1" customWidth="1"/>
    <col min="5545" max="5545" width="9" style="1" customWidth="1"/>
    <col min="5546" max="5546" width="9.7109375" style="1" customWidth="1"/>
    <col min="5547" max="5547" width="9.28515625" style="1" customWidth="1"/>
    <col min="5548" max="5548" width="8.7109375" style="1" customWidth="1"/>
    <col min="5549" max="5549" width="6.85546875" style="1" customWidth="1"/>
    <col min="5550" max="5794" width="9.140625" style="1" customWidth="1"/>
    <col min="5795" max="5795" width="3.7109375" style="1"/>
    <col min="5796" max="5796" width="4.5703125" style="1" customWidth="1"/>
    <col min="5797" max="5797" width="5.85546875" style="1" customWidth="1"/>
    <col min="5798" max="5798" width="36" style="1" customWidth="1"/>
    <col min="5799" max="5799" width="9.7109375" style="1" customWidth="1"/>
    <col min="5800" max="5800" width="11.85546875" style="1" customWidth="1"/>
    <col min="5801" max="5801" width="9" style="1" customWidth="1"/>
    <col min="5802" max="5802" width="9.7109375" style="1" customWidth="1"/>
    <col min="5803" max="5803" width="9.28515625" style="1" customWidth="1"/>
    <col min="5804" max="5804" width="8.7109375" style="1" customWidth="1"/>
    <col min="5805" max="5805" width="6.85546875" style="1" customWidth="1"/>
    <col min="5806" max="6050" width="9.140625" style="1" customWidth="1"/>
    <col min="6051" max="6051" width="3.7109375" style="1"/>
    <col min="6052" max="6052" width="4.5703125" style="1" customWidth="1"/>
    <col min="6053" max="6053" width="5.85546875" style="1" customWidth="1"/>
    <col min="6054" max="6054" width="36" style="1" customWidth="1"/>
    <col min="6055" max="6055" width="9.7109375" style="1" customWidth="1"/>
    <col min="6056" max="6056" width="11.85546875" style="1" customWidth="1"/>
    <col min="6057" max="6057" width="9" style="1" customWidth="1"/>
    <col min="6058" max="6058" width="9.7109375" style="1" customWidth="1"/>
    <col min="6059" max="6059" width="9.28515625" style="1" customWidth="1"/>
    <col min="6060" max="6060" width="8.7109375" style="1" customWidth="1"/>
    <col min="6061" max="6061" width="6.85546875" style="1" customWidth="1"/>
    <col min="6062" max="6306" width="9.140625" style="1" customWidth="1"/>
    <col min="6307" max="6307" width="3.7109375" style="1"/>
    <col min="6308" max="6308" width="4.5703125" style="1" customWidth="1"/>
    <col min="6309" max="6309" width="5.85546875" style="1" customWidth="1"/>
    <col min="6310" max="6310" width="36" style="1" customWidth="1"/>
    <col min="6311" max="6311" width="9.7109375" style="1" customWidth="1"/>
    <col min="6312" max="6312" width="11.85546875" style="1" customWidth="1"/>
    <col min="6313" max="6313" width="9" style="1" customWidth="1"/>
    <col min="6314" max="6314" width="9.7109375" style="1" customWidth="1"/>
    <col min="6315" max="6315" width="9.28515625" style="1" customWidth="1"/>
    <col min="6316" max="6316" width="8.7109375" style="1" customWidth="1"/>
    <col min="6317" max="6317" width="6.85546875" style="1" customWidth="1"/>
    <col min="6318" max="6562" width="9.140625" style="1" customWidth="1"/>
    <col min="6563" max="6563" width="3.7109375" style="1"/>
    <col min="6564" max="6564" width="4.5703125" style="1" customWidth="1"/>
    <col min="6565" max="6565" width="5.85546875" style="1" customWidth="1"/>
    <col min="6566" max="6566" width="36" style="1" customWidth="1"/>
    <col min="6567" max="6567" width="9.7109375" style="1" customWidth="1"/>
    <col min="6568" max="6568" width="11.85546875" style="1" customWidth="1"/>
    <col min="6569" max="6569" width="9" style="1" customWidth="1"/>
    <col min="6570" max="6570" width="9.7109375" style="1" customWidth="1"/>
    <col min="6571" max="6571" width="9.28515625" style="1" customWidth="1"/>
    <col min="6572" max="6572" width="8.7109375" style="1" customWidth="1"/>
    <col min="6573" max="6573" width="6.85546875" style="1" customWidth="1"/>
    <col min="6574" max="6818" width="9.140625" style="1" customWidth="1"/>
    <col min="6819" max="6819" width="3.7109375" style="1"/>
    <col min="6820" max="6820" width="4.5703125" style="1" customWidth="1"/>
    <col min="6821" max="6821" width="5.85546875" style="1" customWidth="1"/>
    <col min="6822" max="6822" width="36" style="1" customWidth="1"/>
    <col min="6823" max="6823" width="9.7109375" style="1" customWidth="1"/>
    <col min="6824" max="6824" width="11.85546875" style="1" customWidth="1"/>
    <col min="6825" max="6825" width="9" style="1" customWidth="1"/>
    <col min="6826" max="6826" width="9.7109375" style="1" customWidth="1"/>
    <col min="6827" max="6827" width="9.28515625" style="1" customWidth="1"/>
    <col min="6828" max="6828" width="8.7109375" style="1" customWidth="1"/>
    <col min="6829" max="6829" width="6.85546875" style="1" customWidth="1"/>
    <col min="6830" max="7074" width="9.140625" style="1" customWidth="1"/>
    <col min="7075" max="7075" width="3.7109375" style="1"/>
    <col min="7076" max="7076" width="4.5703125" style="1" customWidth="1"/>
    <col min="7077" max="7077" width="5.85546875" style="1" customWidth="1"/>
    <col min="7078" max="7078" width="36" style="1" customWidth="1"/>
    <col min="7079" max="7079" width="9.7109375" style="1" customWidth="1"/>
    <col min="7080" max="7080" width="11.85546875" style="1" customWidth="1"/>
    <col min="7081" max="7081" width="9" style="1" customWidth="1"/>
    <col min="7082" max="7082" width="9.7109375" style="1" customWidth="1"/>
    <col min="7083" max="7083" width="9.28515625" style="1" customWidth="1"/>
    <col min="7084" max="7084" width="8.7109375" style="1" customWidth="1"/>
    <col min="7085" max="7085" width="6.85546875" style="1" customWidth="1"/>
    <col min="7086" max="7330" width="9.140625" style="1" customWidth="1"/>
    <col min="7331" max="7331" width="3.7109375" style="1"/>
    <col min="7332" max="7332" width="4.5703125" style="1" customWidth="1"/>
    <col min="7333" max="7333" width="5.85546875" style="1" customWidth="1"/>
    <col min="7334" max="7334" width="36" style="1" customWidth="1"/>
    <col min="7335" max="7335" width="9.7109375" style="1" customWidth="1"/>
    <col min="7336" max="7336" width="11.85546875" style="1" customWidth="1"/>
    <col min="7337" max="7337" width="9" style="1" customWidth="1"/>
    <col min="7338" max="7338" width="9.7109375" style="1" customWidth="1"/>
    <col min="7339" max="7339" width="9.28515625" style="1" customWidth="1"/>
    <col min="7340" max="7340" width="8.7109375" style="1" customWidth="1"/>
    <col min="7341" max="7341" width="6.85546875" style="1" customWidth="1"/>
    <col min="7342" max="7586" width="9.140625" style="1" customWidth="1"/>
    <col min="7587" max="7587" width="3.7109375" style="1"/>
    <col min="7588" max="7588" width="4.5703125" style="1" customWidth="1"/>
    <col min="7589" max="7589" width="5.85546875" style="1" customWidth="1"/>
    <col min="7590" max="7590" width="36" style="1" customWidth="1"/>
    <col min="7591" max="7591" width="9.7109375" style="1" customWidth="1"/>
    <col min="7592" max="7592" width="11.85546875" style="1" customWidth="1"/>
    <col min="7593" max="7593" width="9" style="1" customWidth="1"/>
    <col min="7594" max="7594" width="9.7109375" style="1" customWidth="1"/>
    <col min="7595" max="7595" width="9.28515625" style="1" customWidth="1"/>
    <col min="7596" max="7596" width="8.7109375" style="1" customWidth="1"/>
    <col min="7597" max="7597" width="6.85546875" style="1" customWidth="1"/>
    <col min="7598" max="7842" width="9.140625" style="1" customWidth="1"/>
    <col min="7843" max="7843" width="3.7109375" style="1"/>
    <col min="7844" max="7844" width="4.5703125" style="1" customWidth="1"/>
    <col min="7845" max="7845" width="5.85546875" style="1" customWidth="1"/>
    <col min="7846" max="7846" width="36" style="1" customWidth="1"/>
    <col min="7847" max="7847" width="9.7109375" style="1" customWidth="1"/>
    <col min="7848" max="7848" width="11.85546875" style="1" customWidth="1"/>
    <col min="7849" max="7849" width="9" style="1" customWidth="1"/>
    <col min="7850" max="7850" width="9.7109375" style="1" customWidth="1"/>
    <col min="7851" max="7851" width="9.28515625" style="1" customWidth="1"/>
    <col min="7852" max="7852" width="8.7109375" style="1" customWidth="1"/>
    <col min="7853" max="7853" width="6.85546875" style="1" customWidth="1"/>
    <col min="7854" max="8098" width="9.140625" style="1" customWidth="1"/>
    <col min="8099" max="8099" width="3.7109375" style="1"/>
    <col min="8100" max="8100" width="4.5703125" style="1" customWidth="1"/>
    <col min="8101" max="8101" width="5.85546875" style="1" customWidth="1"/>
    <col min="8102" max="8102" width="36" style="1" customWidth="1"/>
    <col min="8103" max="8103" width="9.7109375" style="1" customWidth="1"/>
    <col min="8104" max="8104" width="11.85546875" style="1" customWidth="1"/>
    <col min="8105" max="8105" width="9" style="1" customWidth="1"/>
    <col min="8106" max="8106" width="9.7109375" style="1" customWidth="1"/>
    <col min="8107" max="8107" width="9.28515625" style="1" customWidth="1"/>
    <col min="8108" max="8108" width="8.7109375" style="1" customWidth="1"/>
    <col min="8109" max="8109" width="6.85546875" style="1" customWidth="1"/>
    <col min="8110" max="8354" width="9.140625" style="1" customWidth="1"/>
    <col min="8355" max="8355" width="3.7109375" style="1"/>
    <col min="8356" max="8356" width="4.5703125" style="1" customWidth="1"/>
    <col min="8357" max="8357" width="5.85546875" style="1" customWidth="1"/>
    <col min="8358" max="8358" width="36" style="1" customWidth="1"/>
    <col min="8359" max="8359" width="9.7109375" style="1" customWidth="1"/>
    <col min="8360" max="8360" width="11.85546875" style="1" customWidth="1"/>
    <col min="8361" max="8361" width="9" style="1" customWidth="1"/>
    <col min="8362" max="8362" width="9.7109375" style="1" customWidth="1"/>
    <col min="8363" max="8363" width="9.28515625" style="1" customWidth="1"/>
    <col min="8364" max="8364" width="8.7109375" style="1" customWidth="1"/>
    <col min="8365" max="8365" width="6.85546875" style="1" customWidth="1"/>
    <col min="8366" max="8610" width="9.140625" style="1" customWidth="1"/>
    <col min="8611" max="8611" width="3.7109375" style="1"/>
    <col min="8612" max="8612" width="4.5703125" style="1" customWidth="1"/>
    <col min="8613" max="8613" width="5.85546875" style="1" customWidth="1"/>
    <col min="8614" max="8614" width="36" style="1" customWidth="1"/>
    <col min="8615" max="8615" width="9.7109375" style="1" customWidth="1"/>
    <col min="8616" max="8616" width="11.85546875" style="1" customWidth="1"/>
    <col min="8617" max="8617" width="9" style="1" customWidth="1"/>
    <col min="8618" max="8618" width="9.7109375" style="1" customWidth="1"/>
    <col min="8619" max="8619" width="9.28515625" style="1" customWidth="1"/>
    <col min="8620" max="8620" width="8.7109375" style="1" customWidth="1"/>
    <col min="8621" max="8621" width="6.85546875" style="1" customWidth="1"/>
    <col min="8622" max="8866" width="9.140625" style="1" customWidth="1"/>
    <col min="8867" max="8867" width="3.7109375" style="1"/>
    <col min="8868" max="8868" width="4.5703125" style="1" customWidth="1"/>
    <col min="8869" max="8869" width="5.85546875" style="1" customWidth="1"/>
    <col min="8870" max="8870" width="36" style="1" customWidth="1"/>
    <col min="8871" max="8871" width="9.7109375" style="1" customWidth="1"/>
    <col min="8872" max="8872" width="11.85546875" style="1" customWidth="1"/>
    <col min="8873" max="8873" width="9" style="1" customWidth="1"/>
    <col min="8874" max="8874" width="9.7109375" style="1" customWidth="1"/>
    <col min="8875" max="8875" width="9.28515625" style="1" customWidth="1"/>
    <col min="8876" max="8876" width="8.7109375" style="1" customWidth="1"/>
    <col min="8877" max="8877" width="6.85546875" style="1" customWidth="1"/>
    <col min="8878" max="9122" width="9.140625" style="1" customWidth="1"/>
    <col min="9123" max="9123" width="3.7109375" style="1"/>
    <col min="9124" max="9124" width="4.5703125" style="1" customWidth="1"/>
    <col min="9125" max="9125" width="5.85546875" style="1" customWidth="1"/>
    <col min="9126" max="9126" width="36" style="1" customWidth="1"/>
    <col min="9127" max="9127" width="9.7109375" style="1" customWidth="1"/>
    <col min="9128" max="9128" width="11.85546875" style="1" customWidth="1"/>
    <col min="9129" max="9129" width="9" style="1" customWidth="1"/>
    <col min="9130" max="9130" width="9.7109375" style="1" customWidth="1"/>
    <col min="9131" max="9131" width="9.28515625" style="1" customWidth="1"/>
    <col min="9132" max="9132" width="8.7109375" style="1" customWidth="1"/>
    <col min="9133" max="9133" width="6.85546875" style="1" customWidth="1"/>
    <col min="9134" max="9378" width="9.140625" style="1" customWidth="1"/>
    <col min="9379" max="9379" width="3.7109375" style="1"/>
    <col min="9380" max="9380" width="4.5703125" style="1" customWidth="1"/>
    <col min="9381" max="9381" width="5.85546875" style="1" customWidth="1"/>
    <col min="9382" max="9382" width="36" style="1" customWidth="1"/>
    <col min="9383" max="9383" width="9.7109375" style="1" customWidth="1"/>
    <col min="9384" max="9384" width="11.85546875" style="1" customWidth="1"/>
    <col min="9385" max="9385" width="9" style="1" customWidth="1"/>
    <col min="9386" max="9386" width="9.7109375" style="1" customWidth="1"/>
    <col min="9387" max="9387" width="9.28515625" style="1" customWidth="1"/>
    <col min="9388" max="9388" width="8.7109375" style="1" customWidth="1"/>
    <col min="9389" max="9389" width="6.85546875" style="1" customWidth="1"/>
    <col min="9390" max="9634" width="9.140625" style="1" customWidth="1"/>
    <col min="9635" max="9635" width="3.7109375" style="1"/>
    <col min="9636" max="9636" width="4.5703125" style="1" customWidth="1"/>
    <col min="9637" max="9637" width="5.85546875" style="1" customWidth="1"/>
    <col min="9638" max="9638" width="36" style="1" customWidth="1"/>
    <col min="9639" max="9639" width="9.7109375" style="1" customWidth="1"/>
    <col min="9640" max="9640" width="11.85546875" style="1" customWidth="1"/>
    <col min="9641" max="9641" width="9" style="1" customWidth="1"/>
    <col min="9642" max="9642" width="9.7109375" style="1" customWidth="1"/>
    <col min="9643" max="9643" width="9.28515625" style="1" customWidth="1"/>
    <col min="9644" max="9644" width="8.7109375" style="1" customWidth="1"/>
    <col min="9645" max="9645" width="6.85546875" style="1" customWidth="1"/>
    <col min="9646" max="9890" width="9.140625" style="1" customWidth="1"/>
    <col min="9891" max="9891" width="3.7109375" style="1"/>
    <col min="9892" max="9892" width="4.5703125" style="1" customWidth="1"/>
    <col min="9893" max="9893" width="5.85546875" style="1" customWidth="1"/>
    <col min="9894" max="9894" width="36" style="1" customWidth="1"/>
    <col min="9895" max="9895" width="9.7109375" style="1" customWidth="1"/>
    <col min="9896" max="9896" width="11.85546875" style="1" customWidth="1"/>
    <col min="9897" max="9897" width="9" style="1" customWidth="1"/>
    <col min="9898" max="9898" width="9.7109375" style="1" customWidth="1"/>
    <col min="9899" max="9899" width="9.28515625" style="1" customWidth="1"/>
    <col min="9900" max="9900" width="8.7109375" style="1" customWidth="1"/>
    <col min="9901" max="9901" width="6.85546875" style="1" customWidth="1"/>
    <col min="9902" max="10146" width="9.140625" style="1" customWidth="1"/>
    <col min="10147" max="10147" width="3.7109375" style="1"/>
    <col min="10148" max="10148" width="4.5703125" style="1" customWidth="1"/>
    <col min="10149" max="10149" width="5.85546875" style="1" customWidth="1"/>
    <col min="10150" max="10150" width="36" style="1" customWidth="1"/>
    <col min="10151" max="10151" width="9.7109375" style="1" customWidth="1"/>
    <col min="10152" max="10152" width="11.85546875" style="1" customWidth="1"/>
    <col min="10153" max="10153" width="9" style="1" customWidth="1"/>
    <col min="10154" max="10154" width="9.7109375" style="1" customWidth="1"/>
    <col min="10155" max="10155" width="9.28515625" style="1" customWidth="1"/>
    <col min="10156" max="10156" width="8.7109375" style="1" customWidth="1"/>
    <col min="10157" max="10157" width="6.85546875" style="1" customWidth="1"/>
    <col min="10158" max="10402" width="9.140625" style="1" customWidth="1"/>
    <col min="10403" max="10403" width="3.7109375" style="1"/>
    <col min="10404" max="10404" width="4.5703125" style="1" customWidth="1"/>
    <col min="10405" max="10405" width="5.85546875" style="1" customWidth="1"/>
    <col min="10406" max="10406" width="36" style="1" customWidth="1"/>
    <col min="10407" max="10407" width="9.7109375" style="1" customWidth="1"/>
    <col min="10408" max="10408" width="11.85546875" style="1" customWidth="1"/>
    <col min="10409" max="10409" width="9" style="1" customWidth="1"/>
    <col min="10410" max="10410" width="9.7109375" style="1" customWidth="1"/>
    <col min="10411" max="10411" width="9.28515625" style="1" customWidth="1"/>
    <col min="10412" max="10412" width="8.7109375" style="1" customWidth="1"/>
    <col min="10413" max="10413" width="6.85546875" style="1" customWidth="1"/>
    <col min="10414" max="10658" width="9.140625" style="1" customWidth="1"/>
    <col min="10659" max="10659" width="3.7109375" style="1"/>
    <col min="10660" max="10660" width="4.5703125" style="1" customWidth="1"/>
    <col min="10661" max="10661" width="5.85546875" style="1" customWidth="1"/>
    <col min="10662" max="10662" width="36" style="1" customWidth="1"/>
    <col min="10663" max="10663" width="9.7109375" style="1" customWidth="1"/>
    <col min="10664" max="10664" width="11.85546875" style="1" customWidth="1"/>
    <col min="10665" max="10665" width="9" style="1" customWidth="1"/>
    <col min="10666" max="10666" width="9.7109375" style="1" customWidth="1"/>
    <col min="10667" max="10667" width="9.28515625" style="1" customWidth="1"/>
    <col min="10668" max="10668" width="8.7109375" style="1" customWidth="1"/>
    <col min="10669" max="10669" width="6.85546875" style="1" customWidth="1"/>
    <col min="10670" max="10914" width="9.140625" style="1" customWidth="1"/>
    <col min="10915" max="10915" width="3.7109375" style="1"/>
    <col min="10916" max="10916" width="4.5703125" style="1" customWidth="1"/>
    <col min="10917" max="10917" width="5.85546875" style="1" customWidth="1"/>
    <col min="10918" max="10918" width="36" style="1" customWidth="1"/>
    <col min="10919" max="10919" width="9.7109375" style="1" customWidth="1"/>
    <col min="10920" max="10920" width="11.85546875" style="1" customWidth="1"/>
    <col min="10921" max="10921" width="9" style="1" customWidth="1"/>
    <col min="10922" max="10922" width="9.7109375" style="1" customWidth="1"/>
    <col min="10923" max="10923" width="9.28515625" style="1" customWidth="1"/>
    <col min="10924" max="10924" width="8.7109375" style="1" customWidth="1"/>
    <col min="10925" max="10925" width="6.85546875" style="1" customWidth="1"/>
    <col min="10926" max="11170" width="9.140625" style="1" customWidth="1"/>
    <col min="11171" max="11171" width="3.7109375" style="1"/>
    <col min="11172" max="11172" width="4.5703125" style="1" customWidth="1"/>
    <col min="11173" max="11173" width="5.85546875" style="1" customWidth="1"/>
    <col min="11174" max="11174" width="36" style="1" customWidth="1"/>
    <col min="11175" max="11175" width="9.7109375" style="1" customWidth="1"/>
    <col min="11176" max="11176" width="11.85546875" style="1" customWidth="1"/>
    <col min="11177" max="11177" width="9" style="1" customWidth="1"/>
    <col min="11178" max="11178" width="9.7109375" style="1" customWidth="1"/>
    <col min="11179" max="11179" width="9.28515625" style="1" customWidth="1"/>
    <col min="11180" max="11180" width="8.7109375" style="1" customWidth="1"/>
    <col min="11181" max="11181" width="6.85546875" style="1" customWidth="1"/>
    <col min="11182" max="11426" width="9.140625" style="1" customWidth="1"/>
    <col min="11427" max="11427" width="3.7109375" style="1"/>
    <col min="11428" max="11428" width="4.5703125" style="1" customWidth="1"/>
    <col min="11429" max="11429" width="5.85546875" style="1" customWidth="1"/>
    <col min="11430" max="11430" width="36" style="1" customWidth="1"/>
    <col min="11431" max="11431" width="9.7109375" style="1" customWidth="1"/>
    <col min="11432" max="11432" width="11.85546875" style="1" customWidth="1"/>
    <col min="11433" max="11433" width="9" style="1" customWidth="1"/>
    <col min="11434" max="11434" width="9.7109375" style="1" customWidth="1"/>
    <col min="11435" max="11435" width="9.28515625" style="1" customWidth="1"/>
    <col min="11436" max="11436" width="8.7109375" style="1" customWidth="1"/>
    <col min="11437" max="11437" width="6.85546875" style="1" customWidth="1"/>
    <col min="11438" max="11682" width="9.140625" style="1" customWidth="1"/>
    <col min="11683" max="11683" width="3.7109375" style="1"/>
    <col min="11684" max="11684" width="4.5703125" style="1" customWidth="1"/>
    <col min="11685" max="11685" width="5.85546875" style="1" customWidth="1"/>
    <col min="11686" max="11686" width="36" style="1" customWidth="1"/>
    <col min="11687" max="11687" width="9.7109375" style="1" customWidth="1"/>
    <col min="11688" max="11688" width="11.85546875" style="1" customWidth="1"/>
    <col min="11689" max="11689" width="9" style="1" customWidth="1"/>
    <col min="11690" max="11690" width="9.7109375" style="1" customWidth="1"/>
    <col min="11691" max="11691" width="9.28515625" style="1" customWidth="1"/>
    <col min="11692" max="11692" width="8.7109375" style="1" customWidth="1"/>
    <col min="11693" max="11693" width="6.85546875" style="1" customWidth="1"/>
    <col min="11694" max="11938" width="9.140625" style="1" customWidth="1"/>
    <col min="11939" max="11939" width="3.7109375" style="1"/>
    <col min="11940" max="11940" width="4.5703125" style="1" customWidth="1"/>
    <col min="11941" max="11941" width="5.85546875" style="1" customWidth="1"/>
    <col min="11942" max="11942" width="36" style="1" customWidth="1"/>
    <col min="11943" max="11943" width="9.7109375" style="1" customWidth="1"/>
    <col min="11944" max="11944" width="11.85546875" style="1" customWidth="1"/>
    <col min="11945" max="11945" width="9" style="1" customWidth="1"/>
    <col min="11946" max="11946" width="9.7109375" style="1" customWidth="1"/>
    <col min="11947" max="11947" width="9.28515625" style="1" customWidth="1"/>
    <col min="11948" max="11948" width="8.7109375" style="1" customWidth="1"/>
    <col min="11949" max="11949" width="6.85546875" style="1" customWidth="1"/>
    <col min="11950" max="12194" width="9.140625" style="1" customWidth="1"/>
    <col min="12195" max="12195" width="3.7109375" style="1"/>
    <col min="12196" max="12196" width="4.5703125" style="1" customWidth="1"/>
    <col min="12197" max="12197" width="5.85546875" style="1" customWidth="1"/>
    <col min="12198" max="12198" width="36" style="1" customWidth="1"/>
    <col min="12199" max="12199" width="9.7109375" style="1" customWidth="1"/>
    <col min="12200" max="12200" width="11.85546875" style="1" customWidth="1"/>
    <col min="12201" max="12201" width="9" style="1" customWidth="1"/>
    <col min="12202" max="12202" width="9.7109375" style="1" customWidth="1"/>
    <col min="12203" max="12203" width="9.28515625" style="1" customWidth="1"/>
    <col min="12204" max="12204" width="8.7109375" style="1" customWidth="1"/>
    <col min="12205" max="12205" width="6.85546875" style="1" customWidth="1"/>
    <col min="12206" max="12450" width="9.140625" style="1" customWidth="1"/>
    <col min="12451" max="12451" width="3.7109375" style="1"/>
    <col min="12452" max="12452" width="4.5703125" style="1" customWidth="1"/>
    <col min="12453" max="12453" width="5.85546875" style="1" customWidth="1"/>
    <col min="12454" max="12454" width="36" style="1" customWidth="1"/>
    <col min="12455" max="12455" width="9.7109375" style="1" customWidth="1"/>
    <col min="12456" max="12456" width="11.85546875" style="1" customWidth="1"/>
    <col min="12457" max="12457" width="9" style="1" customWidth="1"/>
    <col min="12458" max="12458" width="9.7109375" style="1" customWidth="1"/>
    <col min="12459" max="12459" width="9.28515625" style="1" customWidth="1"/>
    <col min="12460" max="12460" width="8.7109375" style="1" customWidth="1"/>
    <col min="12461" max="12461" width="6.85546875" style="1" customWidth="1"/>
    <col min="12462" max="12706" width="9.140625" style="1" customWidth="1"/>
    <col min="12707" max="12707" width="3.7109375" style="1"/>
    <col min="12708" max="12708" width="4.5703125" style="1" customWidth="1"/>
    <col min="12709" max="12709" width="5.85546875" style="1" customWidth="1"/>
    <col min="12710" max="12710" width="36" style="1" customWidth="1"/>
    <col min="12711" max="12711" width="9.7109375" style="1" customWidth="1"/>
    <col min="12712" max="12712" width="11.85546875" style="1" customWidth="1"/>
    <col min="12713" max="12713" width="9" style="1" customWidth="1"/>
    <col min="12714" max="12714" width="9.7109375" style="1" customWidth="1"/>
    <col min="12715" max="12715" width="9.28515625" style="1" customWidth="1"/>
    <col min="12716" max="12716" width="8.7109375" style="1" customWidth="1"/>
    <col min="12717" max="12717" width="6.85546875" style="1" customWidth="1"/>
    <col min="12718" max="12962" width="9.140625" style="1" customWidth="1"/>
    <col min="12963" max="12963" width="3.7109375" style="1"/>
    <col min="12964" max="12964" width="4.5703125" style="1" customWidth="1"/>
    <col min="12965" max="12965" width="5.85546875" style="1" customWidth="1"/>
    <col min="12966" max="12966" width="36" style="1" customWidth="1"/>
    <col min="12967" max="12967" width="9.7109375" style="1" customWidth="1"/>
    <col min="12968" max="12968" width="11.85546875" style="1" customWidth="1"/>
    <col min="12969" max="12969" width="9" style="1" customWidth="1"/>
    <col min="12970" max="12970" width="9.7109375" style="1" customWidth="1"/>
    <col min="12971" max="12971" width="9.28515625" style="1" customWidth="1"/>
    <col min="12972" max="12972" width="8.7109375" style="1" customWidth="1"/>
    <col min="12973" max="12973" width="6.85546875" style="1" customWidth="1"/>
    <col min="12974" max="13218" width="9.140625" style="1" customWidth="1"/>
    <col min="13219" max="13219" width="3.7109375" style="1"/>
    <col min="13220" max="13220" width="4.5703125" style="1" customWidth="1"/>
    <col min="13221" max="13221" width="5.85546875" style="1" customWidth="1"/>
    <col min="13222" max="13222" width="36" style="1" customWidth="1"/>
    <col min="13223" max="13223" width="9.7109375" style="1" customWidth="1"/>
    <col min="13224" max="13224" width="11.85546875" style="1" customWidth="1"/>
    <col min="13225" max="13225" width="9" style="1" customWidth="1"/>
    <col min="13226" max="13226" width="9.7109375" style="1" customWidth="1"/>
    <col min="13227" max="13227" width="9.28515625" style="1" customWidth="1"/>
    <col min="13228" max="13228" width="8.7109375" style="1" customWidth="1"/>
    <col min="13229" max="13229" width="6.85546875" style="1" customWidth="1"/>
    <col min="13230" max="13474" width="9.140625" style="1" customWidth="1"/>
    <col min="13475" max="13475" width="3.7109375" style="1"/>
    <col min="13476" max="13476" width="4.5703125" style="1" customWidth="1"/>
    <col min="13477" max="13477" width="5.85546875" style="1" customWidth="1"/>
    <col min="13478" max="13478" width="36" style="1" customWidth="1"/>
    <col min="13479" max="13479" width="9.7109375" style="1" customWidth="1"/>
    <col min="13480" max="13480" width="11.85546875" style="1" customWidth="1"/>
    <col min="13481" max="13481" width="9" style="1" customWidth="1"/>
    <col min="13482" max="13482" width="9.7109375" style="1" customWidth="1"/>
    <col min="13483" max="13483" width="9.28515625" style="1" customWidth="1"/>
    <col min="13484" max="13484" width="8.7109375" style="1" customWidth="1"/>
    <col min="13485" max="13485" width="6.85546875" style="1" customWidth="1"/>
    <col min="13486" max="13730" width="9.140625" style="1" customWidth="1"/>
    <col min="13731" max="13731" width="3.7109375" style="1"/>
    <col min="13732" max="13732" width="4.5703125" style="1" customWidth="1"/>
    <col min="13733" max="13733" width="5.85546875" style="1" customWidth="1"/>
    <col min="13734" max="13734" width="36" style="1" customWidth="1"/>
    <col min="13735" max="13735" width="9.7109375" style="1" customWidth="1"/>
    <col min="13736" max="13736" width="11.85546875" style="1" customWidth="1"/>
    <col min="13737" max="13737" width="9" style="1" customWidth="1"/>
    <col min="13738" max="13738" width="9.7109375" style="1" customWidth="1"/>
    <col min="13739" max="13739" width="9.28515625" style="1" customWidth="1"/>
    <col min="13740" max="13740" width="8.7109375" style="1" customWidth="1"/>
    <col min="13741" max="13741" width="6.85546875" style="1" customWidth="1"/>
    <col min="13742" max="13986" width="9.140625" style="1" customWidth="1"/>
    <col min="13987" max="13987" width="3.7109375" style="1"/>
    <col min="13988" max="13988" width="4.5703125" style="1" customWidth="1"/>
    <col min="13989" max="13989" width="5.85546875" style="1" customWidth="1"/>
    <col min="13990" max="13990" width="36" style="1" customWidth="1"/>
    <col min="13991" max="13991" width="9.7109375" style="1" customWidth="1"/>
    <col min="13992" max="13992" width="11.85546875" style="1" customWidth="1"/>
    <col min="13993" max="13993" width="9" style="1" customWidth="1"/>
    <col min="13994" max="13994" width="9.7109375" style="1" customWidth="1"/>
    <col min="13995" max="13995" width="9.28515625" style="1" customWidth="1"/>
    <col min="13996" max="13996" width="8.7109375" style="1" customWidth="1"/>
    <col min="13997" max="13997" width="6.85546875" style="1" customWidth="1"/>
    <col min="13998" max="14242" width="9.140625" style="1" customWidth="1"/>
    <col min="14243" max="14243" width="3.7109375" style="1"/>
    <col min="14244" max="14244" width="4.5703125" style="1" customWidth="1"/>
    <col min="14245" max="14245" width="5.85546875" style="1" customWidth="1"/>
    <col min="14246" max="14246" width="36" style="1" customWidth="1"/>
    <col min="14247" max="14247" width="9.7109375" style="1" customWidth="1"/>
    <col min="14248" max="14248" width="11.85546875" style="1" customWidth="1"/>
    <col min="14249" max="14249" width="9" style="1" customWidth="1"/>
    <col min="14250" max="14250" width="9.7109375" style="1" customWidth="1"/>
    <col min="14251" max="14251" width="9.28515625" style="1" customWidth="1"/>
    <col min="14252" max="14252" width="8.7109375" style="1" customWidth="1"/>
    <col min="14253" max="14253" width="6.85546875" style="1" customWidth="1"/>
    <col min="14254" max="14498" width="9.140625" style="1" customWidth="1"/>
    <col min="14499" max="14499" width="3.7109375" style="1"/>
    <col min="14500" max="14500" width="4.5703125" style="1" customWidth="1"/>
    <col min="14501" max="14501" width="5.85546875" style="1" customWidth="1"/>
    <col min="14502" max="14502" width="36" style="1" customWidth="1"/>
    <col min="14503" max="14503" width="9.7109375" style="1" customWidth="1"/>
    <col min="14504" max="14504" width="11.85546875" style="1" customWidth="1"/>
    <col min="14505" max="14505" width="9" style="1" customWidth="1"/>
    <col min="14506" max="14506" width="9.7109375" style="1" customWidth="1"/>
    <col min="14507" max="14507" width="9.28515625" style="1" customWidth="1"/>
    <col min="14508" max="14508" width="8.7109375" style="1" customWidth="1"/>
    <col min="14509" max="14509" width="6.85546875" style="1" customWidth="1"/>
    <col min="14510" max="14754" width="9.140625" style="1" customWidth="1"/>
    <col min="14755" max="14755" width="3.7109375" style="1"/>
    <col min="14756" max="14756" width="4.5703125" style="1" customWidth="1"/>
    <col min="14757" max="14757" width="5.85546875" style="1" customWidth="1"/>
    <col min="14758" max="14758" width="36" style="1" customWidth="1"/>
    <col min="14759" max="14759" width="9.7109375" style="1" customWidth="1"/>
    <col min="14760" max="14760" width="11.85546875" style="1" customWidth="1"/>
    <col min="14761" max="14761" width="9" style="1" customWidth="1"/>
    <col min="14762" max="14762" width="9.7109375" style="1" customWidth="1"/>
    <col min="14763" max="14763" width="9.28515625" style="1" customWidth="1"/>
    <col min="14764" max="14764" width="8.7109375" style="1" customWidth="1"/>
    <col min="14765" max="14765" width="6.85546875" style="1" customWidth="1"/>
    <col min="14766" max="15010" width="9.140625" style="1" customWidth="1"/>
    <col min="15011" max="15011" width="3.7109375" style="1"/>
    <col min="15012" max="15012" width="4.5703125" style="1" customWidth="1"/>
    <col min="15013" max="15013" width="5.85546875" style="1" customWidth="1"/>
    <col min="15014" max="15014" width="36" style="1" customWidth="1"/>
    <col min="15015" max="15015" width="9.7109375" style="1" customWidth="1"/>
    <col min="15016" max="15016" width="11.85546875" style="1" customWidth="1"/>
    <col min="15017" max="15017" width="9" style="1" customWidth="1"/>
    <col min="15018" max="15018" width="9.7109375" style="1" customWidth="1"/>
    <col min="15019" max="15019" width="9.28515625" style="1" customWidth="1"/>
    <col min="15020" max="15020" width="8.7109375" style="1" customWidth="1"/>
    <col min="15021" max="15021" width="6.85546875" style="1" customWidth="1"/>
    <col min="15022" max="15266" width="9.140625" style="1" customWidth="1"/>
    <col min="15267" max="15267" width="3.7109375" style="1"/>
    <col min="15268" max="15268" width="4.5703125" style="1" customWidth="1"/>
    <col min="15269" max="15269" width="5.85546875" style="1" customWidth="1"/>
    <col min="15270" max="15270" width="36" style="1" customWidth="1"/>
    <col min="15271" max="15271" width="9.7109375" style="1" customWidth="1"/>
    <col min="15272" max="15272" width="11.85546875" style="1" customWidth="1"/>
    <col min="15273" max="15273" width="9" style="1" customWidth="1"/>
    <col min="15274" max="15274" width="9.7109375" style="1" customWidth="1"/>
    <col min="15275" max="15275" width="9.28515625" style="1" customWidth="1"/>
    <col min="15276" max="15276" width="8.7109375" style="1" customWidth="1"/>
    <col min="15277" max="15277" width="6.85546875" style="1" customWidth="1"/>
    <col min="15278" max="15522" width="9.140625" style="1" customWidth="1"/>
    <col min="15523" max="15523" width="3.7109375" style="1"/>
    <col min="15524" max="15524" width="4.5703125" style="1" customWidth="1"/>
    <col min="15525" max="15525" width="5.85546875" style="1" customWidth="1"/>
    <col min="15526" max="15526" width="36" style="1" customWidth="1"/>
    <col min="15527" max="15527" width="9.7109375" style="1" customWidth="1"/>
    <col min="15528" max="15528" width="11.85546875" style="1" customWidth="1"/>
    <col min="15529" max="15529" width="9" style="1" customWidth="1"/>
    <col min="15530" max="15530" width="9.7109375" style="1" customWidth="1"/>
    <col min="15531" max="15531" width="9.28515625" style="1" customWidth="1"/>
    <col min="15532" max="15532" width="8.7109375" style="1" customWidth="1"/>
    <col min="15533" max="15533" width="6.85546875" style="1" customWidth="1"/>
    <col min="15534" max="15778" width="9.140625" style="1" customWidth="1"/>
    <col min="15779" max="15779" width="3.7109375" style="1"/>
    <col min="15780" max="15780" width="4.5703125" style="1" customWidth="1"/>
    <col min="15781" max="15781" width="5.85546875" style="1" customWidth="1"/>
    <col min="15782" max="15782" width="36" style="1" customWidth="1"/>
    <col min="15783" max="15783" width="9.7109375" style="1" customWidth="1"/>
    <col min="15784" max="15784" width="11.85546875" style="1" customWidth="1"/>
    <col min="15785" max="15785" width="9" style="1" customWidth="1"/>
    <col min="15786" max="15786" width="9.7109375" style="1" customWidth="1"/>
    <col min="15787" max="15787" width="9.28515625" style="1" customWidth="1"/>
    <col min="15788" max="15788" width="8.7109375" style="1" customWidth="1"/>
    <col min="15789" max="15789" width="6.85546875" style="1" customWidth="1"/>
    <col min="15790" max="16034" width="9.140625" style="1" customWidth="1"/>
    <col min="16035" max="16035" width="3.7109375" style="1"/>
    <col min="16036" max="16036" width="4.5703125" style="1" customWidth="1"/>
    <col min="16037" max="16037" width="5.85546875" style="1" customWidth="1"/>
    <col min="16038" max="16038" width="36" style="1" customWidth="1"/>
    <col min="16039" max="16039" width="9.7109375" style="1" customWidth="1"/>
    <col min="16040" max="16040" width="11.85546875" style="1" customWidth="1"/>
    <col min="16041" max="16041" width="9" style="1" customWidth="1"/>
    <col min="16042" max="16042" width="9.7109375" style="1" customWidth="1"/>
    <col min="16043" max="16043" width="9.28515625" style="1" customWidth="1"/>
    <col min="16044" max="16044" width="8.7109375" style="1" customWidth="1"/>
    <col min="16045" max="16045" width="6.85546875" style="1" customWidth="1"/>
    <col min="16046" max="16290" width="9.140625" style="1" customWidth="1"/>
    <col min="16291" max="16384" width="3.7109375" style="1"/>
  </cols>
  <sheetData>
    <row r="1" spans="1:9">
      <c r="C1" s="4"/>
      <c r="G1" s="250"/>
      <c r="H1" s="250"/>
      <c r="I1" s="250"/>
    </row>
    <row r="2" spans="1:9">
      <c r="A2" s="280" t="s">
        <v>20</v>
      </c>
      <c r="B2" s="280"/>
      <c r="C2" s="280"/>
      <c r="D2" s="280"/>
      <c r="E2" s="280"/>
      <c r="F2" s="280"/>
      <c r="G2" s="280"/>
      <c r="H2" s="280"/>
      <c r="I2" s="280"/>
    </row>
    <row r="3" spans="1:9">
      <c r="A3" s="2"/>
      <c r="B3" s="2"/>
      <c r="C3" s="2"/>
      <c r="D3" s="2"/>
      <c r="E3" s="2"/>
      <c r="F3" s="2"/>
      <c r="G3" s="2"/>
      <c r="H3" s="2"/>
      <c r="I3" s="2"/>
    </row>
    <row r="4" spans="1:9">
      <c r="A4" s="2"/>
      <c r="B4" s="2"/>
      <c r="C4" s="281" t="s">
        <v>21</v>
      </c>
      <c r="D4" s="281"/>
      <c r="E4" s="281"/>
      <c r="F4" s="281"/>
      <c r="G4" s="281"/>
      <c r="H4" s="281"/>
      <c r="I4" s="281"/>
    </row>
    <row r="5" spans="1:9" ht="11.25" customHeight="1">
      <c r="A5" s="129"/>
      <c r="B5" s="129"/>
      <c r="C5" s="283" t="s">
        <v>64</v>
      </c>
      <c r="D5" s="283"/>
      <c r="E5" s="283"/>
      <c r="F5" s="283"/>
      <c r="G5" s="283"/>
      <c r="H5" s="283"/>
      <c r="I5" s="283"/>
    </row>
    <row r="6" spans="1:9">
      <c r="A6" s="262" t="s">
        <v>22</v>
      </c>
      <c r="B6" s="262"/>
      <c r="C6" s="262"/>
      <c r="D6" s="282" t="str">
        <f>'Kopt a+c+n'!B13</f>
        <v>Daudzdzīvokļu dzīvojamā ēka</v>
      </c>
      <c r="E6" s="282"/>
      <c r="F6" s="282"/>
      <c r="G6" s="282"/>
      <c r="H6" s="282"/>
      <c r="I6" s="282"/>
    </row>
    <row r="7" spans="1:9">
      <c r="A7" s="262" t="s">
        <v>6</v>
      </c>
      <c r="B7" s="262"/>
      <c r="C7" s="262"/>
      <c r="D7" s="263" t="str">
        <f>'Kopt a+c+n'!B14</f>
        <v>Daudzdzīvokļu dzīvojamās ēkas energoefektivitātes paaugstināšana</v>
      </c>
      <c r="E7" s="263"/>
      <c r="F7" s="263"/>
      <c r="G7" s="263"/>
      <c r="H7" s="263"/>
      <c r="I7" s="263"/>
    </row>
    <row r="8" spans="1:9">
      <c r="A8" s="268" t="s">
        <v>23</v>
      </c>
      <c r="B8" s="268"/>
      <c r="C8" s="268"/>
      <c r="D8" s="263" t="str">
        <f>'Kopt a+c+n'!B15</f>
        <v>Zemgales iela 23, Olaine, Olaines nov., LV-2114</v>
      </c>
      <c r="E8" s="263"/>
      <c r="F8" s="263"/>
      <c r="G8" s="263"/>
      <c r="H8" s="263"/>
      <c r="I8" s="263"/>
    </row>
    <row r="9" spans="1:9">
      <c r="A9" s="268" t="s">
        <v>24</v>
      </c>
      <c r="B9" s="268"/>
      <c r="C9" s="268"/>
      <c r="D9" s="263" t="str">
        <f>'Kopt a+c+n'!B16</f>
        <v>Iepirkums Nr. AS OŪS 2023/14_E</v>
      </c>
      <c r="E9" s="263"/>
      <c r="F9" s="263"/>
      <c r="G9" s="263"/>
      <c r="H9" s="263"/>
      <c r="I9" s="263"/>
    </row>
    <row r="10" spans="1:9">
      <c r="C10" s="4" t="s">
        <v>25</v>
      </c>
      <c r="D10" s="269">
        <f>E53</f>
        <v>0</v>
      </c>
      <c r="E10" s="269"/>
      <c r="F10" s="67"/>
      <c r="G10" s="67"/>
      <c r="H10" s="67"/>
      <c r="I10" s="67"/>
    </row>
    <row r="11" spans="1:9">
      <c r="C11" s="4" t="s">
        <v>26</v>
      </c>
      <c r="D11" s="269">
        <f>I49</f>
        <v>0</v>
      </c>
      <c r="E11" s="269"/>
      <c r="F11" s="67"/>
      <c r="G11" s="67"/>
      <c r="H11" s="67"/>
      <c r="I11" s="67"/>
    </row>
    <row r="12" spans="1:9" ht="12" thickBot="1">
      <c r="F12" s="21"/>
      <c r="G12" s="21"/>
      <c r="H12" s="21"/>
      <c r="I12" s="21"/>
    </row>
    <row r="13" spans="1:9">
      <c r="A13" s="272" t="s">
        <v>27</v>
      </c>
      <c r="B13" s="274" t="s">
        <v>28</v>
      </c>
      <c r="C13" s="276" t="s">
        <v>29</v>
      </c>
      <c r="D13" s="277"/>
      <c r="E13" s="270" t="s">
        <v>30</v>
      </c>
      <c r="F13" s="264" t="s">
        <v>31</v>
      </c>
      <c r="G13" s="265"/>
      <c r="H13" s="265"/>
      <c r="I13" s="266" t="s">
        <v>32</v>
      </c>
    </row>
    <row r="14" spans="1:9" ht="23.25" thickBot="1">
      <c r="A14" s="273"/>
      <c r="B14" s="275"/>
      <c r="C14" s="278"/>
      <c r="D14" s="279"/>
      <c r="E14" s="271"/>
      <c r="F14" s="22" t="s">
        <v>33</v>
      </c>
      <c r="G14" s="23" t="s">
        <v>34</v>
      </c>
      <c r="H14" s="23" t="s">
        <v>35</v>
      </c>
      <c r="I14" s="267"/>
    </row>
    <row r="15" spans="1:9">
      <c r="A15" s="63">
        <f>IF(E15=0,0,IF(COUNTBLANK(E15)=1,0,COUNTA($E$15:E15)))</f>
        <v>0</v>
      </c>
      <c r="B15" s="85">
        <f>'Kops a'!B15</f>
        <v>0</v>
      </c>
      <c r="C15" s="286" t="str">
        <f>'Kops a'!C15:D15</f>
        <v>Būvlaukuma sagatavošana</v>
      </c>
      <c r="D15" s="287"/>
      <c r="E15" s="119">
        <f>'Kops a'!E15</f>
        <v>0</v>
      </c>
      <c r="F15" s="79">
        <f>'Kops a'!F15</f>
        <v>0</v>
      </c>
      <c r="G15" s="27">
        <f>'Kops a'!G15</f>
        <v>0</v>
      </c>
      <c r="H15" s="27">
        <f>'Kops a'!H15</f>
        <v>0</v>
      </c>
      <c r="I15" s="57">
        <f>'Kops a'!I15</f>
        <v>0</v>
      </c>
    </row>
    <row r="16" spans="1:9">
      <c r="A16" s="64">
        <f>IF(E16=0,0,IF(COUNTBLANK(E16)=1,0,COUNTA($E$15:E16)))</f>
        <v>0</v>
      </c>
      <c r="B16" s="84">
        <f>'Kops c'!B15</f>
        <v>0</v>
      </c>
      <c r="C16" s="288" t="str">
        <f>'Kops c'!C15:D15</f>
        <v>Būvlaukuma sagatavošana</v>
      </c>
      <c r="D16" s="289"/>
      <c r="E16" s="120">
        <f>'Kops c'!E15</f>
        <v>0</v>
      </c>
      <c r="F16" s="81">
        <f>'Kops c'!F15</f>
        <v>0</v>
      </c>
      <c r="G16" s="28">
        <f>'Kops c'!G15</f>
        <v>0</v>
      </c>
      <c r="H16" s="28">
        <f>'Kops c'!H15</f>
        <v>0</v>
      </c>
      <c r="I16" s="59">
        <f>'Kops c'!I15</f>
        <v>0</v>
      </c>
    </row>
    <row r="17" spans="1:9">
      <c r="A17" s="64">
        <f>IF(E17=0,0,IF(COUNTBLANK(E17)=1,0,COUNTA($E$15:E17)))</f>
        <v>0</v>
      </c>
      <c r="B17" s="84">
        <f>'Kops n'!B15</f>
        <v>0</v>
      </c>
      <c r="C17" s="288" t="str">
        <f>'Kops n'!C15:D15</f>
        <v>Būvlaukuma sagatavošana</v>
      </c>
      <c r="D17" s="289"/>
      <c r="E17" s="120">
        <f>'Kops n'!E15</f>
        <v>0</v>
      </c>
      <c r="F17" s="81">
        <f>'Kops n'!F15</f>
        <v>0</v>
      </c>
      <c r="G17" s="28">
        <f>'Kops n'!G15</f>
        <v>0</v>
      </c>
      <c r="H17" s="28">
        <f>'Kops n'!H15</f>
        <v>0</v>
      </c>
      <c r="I17" s="59">
        <f>'Kops n'!I15</f>
        <v>0</v>
      </c>
    </row>
    <row r="18" spans="1:9">
      <c r="A18" s="64">
        <f>IF(E18=0,0,IF(COUNTBLANK(E18)=1,0,COUNTA($E$15:E18)))</f>
        <v>0</v>
      </c>
      <c r="B18" s="84">
        <f>'Kops a'!B16</f>
        <v>0</v>
      </c>
      <c r="C18" s="284" t="str">
        <f>'Kops a'!C16:D16</f>
        <v>Demontāžas darbi</v>
      </c>
      <c r="D18" s="285"/>
      <c r="E18" s="120">
        <f>'Kops a'!E16</f>
        <v>0</v>
      </c>
      <c r="F18" s="81">
        <f>'Kops a'!F16</f>
        <v>0</v>
      </c>
      <c r="G18" s="28">
        <f>'Kops a'!G16</f>
        <v>0</v>
      </c>
      <c r="H18" s="28">
        <f>'Kops a'!H16</f>
        <v>0</v>
      </c>
      <c r="I18" s="59">
        <f>'Kops a'!I16</f>
        <v>0</v>
      </c>
    </row>
    <row r="19" spans="1:9" ht="11.25" customHeight="1">
      <c r="A19" s="64">
        <f>IF(E19=0,0,IF(COUNTBLANK(E19)=1,0,COUNTA($E$15:E19)))</f>
        <v>0</v>
      </c>
      <c r="B19" s="84">
        <f>'Kops c'!B16</f>
        <v>0</v>
      </c>
      <c r="C19" s="284" t="str">
        <f>'Kops c'!C16:D16</f>
        <v>Demontāžas darbi</v>
      </c>
      <c r="D19" s="285"/>
      <c r="E19" s="120">
        <f>'Kops c'!E16</f>
        <v>0</v>
      </c>
      <c r="F19" s="81">
        <f>'Kops c'!F16</f>
        <v>0</v>
      </c>
      <c r="G19" s="28">
        <f>'Kops c'!G16</f>
        <v>0</v>
      </c>
      <c r="H19" s="28">
        <f>'Kops c'!H16</f>
        <v>0</v>
      </c>
      <c r="I19" s="59">
        <f>'Kops c'!I16</f>
        <v>0</v>
      </c>
    </row>
    <row r="20" spans="1:9" ht="11.25" customHeight="1">
      <c r="A20" s="64">
        <f>IF(E20=0,0,IF(COUNTBLANK(E20)=1,0,COUNTA($E$15:E20)))</f>
        <v>0</v>
      </c>
      <c r="B20" s="84">
        <f>'Kops n'!B16</f>
        <v>0</v>
      </c>
      <c r="C20" s="284" t="str">
        <f>'Kops n'!C16:D16</f>
        <v>Demontāžas darbi</v>
      </c>
      <c r="D20" s="285"/>
      <c r="E20" s="120">
        <f>'Kops n'!E16</f>
        <v>0</v>
      </c>
      <c r="F20" s="81">
        <f>'Kops n'!F16</f>
        <v>0</v>
      </c>
      <c r="G20" s="28">
        <f>'Kops n'!G16</f>
        <v>0</v>
      </c>
      <c r="H20" s="28">
        <f>'Kops n'!H16</f>
        <v>0</v>
      </c>
      <c r="I20" s="59">
        <f>'Kops n'!I16</f>
        <v>0</v>
      </c>
    </row>
    <row r="21" spans="1:9">
      <c r="A21" s="64">
        <f>IF(E21=0,0,IF(COUNTBLANK(E21)=1,0,COUNTA($E$15:E21)))</f>
        <v>0</v>
      </c>
      <c r="B21" s="84">
        <f>'Kops a'!B17</f>
        <v>0</v>
      </c>
      <c r="C21" s="284" t="str">
        <f>'Kops a'!C17:D17</f>
        <v>Fasādes</v>
      </c>
      <c r="D21" s="285"/>
      <c r="E21" s="120">
        <f>'Kops a'!E17</f>
        <v>0</v>
      </c>
      <c r="F21" s="81">
        <f>'Kops a'!F17</f>
        <v>0</v>
      </c>
      <c r="G21" s="28">
        <f>'Kops a'!G17</f>
        <v>0</v>
      </c>
      <c r="H21" s="28">
        <f>'Kops a'!H17</f>
        <v>0</v>
      </c>
      <c r="I21" s="59">
        <f>'Kops a'!I17</f>
        <v>0</v>
      </c>
    </row>
    <row r="22" spans="1:9">
      <c r="A22" s="64">
        <f>IF(E22=0,0,IF(COUNTBLANK(E22)=1,0,COUNTA($E$15:E22)))</f>
        <v>0</v>
      </c>
      <c r="B22" s="84">
        <f>'Kops c'!B17</f>
        <v>0</v>
      </c>
      <c r="C22" s="284" t="str">
        <f>'Kops c'!C17:D17</f>
        <v>Fasādes</v>
      </c>
      <c r="D22" s="285"/>
      <c r="E22" s="120">
        <f>'Kops c'!E17</f>
        <v>0</v>
      </c>
      <c r="F22" s="81">
        <f>'Kops c'!F17</f>
        <v>0</v>
      </c>
      <c r="G22" s="28">
        <f>'Kops c'!G17</f>
        <v>0</v>
      </c>
      <c r="H22" s="28">
        <f>'Kops c'!H17</f>
        <v>0</v>
      </c>
      <c r="I22" s="59">
        <f>'Kops c'!I17</f>
        <v>0</v>
      </c>
    </row>
    <row r="23" spans="1:9">
      <c r="A23" s="64">
        <f>IF(E23=0,0,IF(COUNTBLANK(E23)=1,0,COUNTA($E$15:E23)))</f>
        <v>0</v>
      </c>
      <c r="B23" s="84">
        <f>'Kops n'!B17</f>
        <v>0</v>
      </c>
      <c r="C23" s="284" t="str">
        <f>'Kops n'!C17:D17</f>
        <v>Fasādes</v>
      </c>
      <c r="D23" s="285"/>
      <c r="E23" s="120">
        <f>'Kops n'!E17</f>
        <v>0</v>
      </c>
      <c r="F23" s="81">
        <f>'Kops n'!F17</f>
        <v>0</v>
      </c>
      <c r="G23" s="28">
        <f>'Kops n'!G17</f>
        <v>0</v>
      </c>
      <c r="H23" s="28">
        <f>'Kops n'!H17</f>
        <v>0</v>
      </c>
      <c r="I23" s="59">
        <f>'Kops n'!I17</f>
        <v>0</v>
      </c>
    </row>
    <row r="24" spans="1:9">
      <c r="A24" s="64">
        <f>IF(E24=0,0,IF(COUNTBLANK(E24)=1,0,COUNTA($E$15:E24)))</f>
        <v>0</v>
      </c>
      <c r="B24" s="84">
        <f>'Kops a'!B18</f>
        <v>0</v>
      </c>
      <c r="C24" s="284" t="str">
        <f>'Kops a'!C18:D18</f>
        <v>Logi un durvis</v>
      </c>
      <c r="D24" s="285"/>
      <c r="E24" s="120">
        <f>'Kops a'!E18</f>
        <v>0</v>
      </c>
      <c r="F24" s="81">
        <f>'Kops a'!F18</f>
        <v>0</v>
      </c>
      <c r="G24" s="28">
        <f>'Kops a'!G18</f>
        <v>0</v>
      </c>
      <c r="H24" s="28">
        <f>'Kops a'!H18</f>
        <v>0</v>
      </c>
      <c r="I24" s="59">
        <f>'Kops a'!I18</f>
        <v>0</v>
      </c>
    </row>
    <row r="25" spans="1:9">
      <c r="A25" s="64">
        <f>IF(E25=0,0,IF(COUNTBLANK(E25)=1,0,COUNTA($E$15:E25)))</f>
        <v>0</v>
      </c>
      <c r="B25" s="84">
        <f>'Kops c'!B18</f>
        <v>0</v>
      </c>
      <c r="C25" s="284" t="str">
        <f>'Kops c'!C18:D18</f>
        <v>Logi un durvis</v>
      </c>
      <c r="D25" s="285"/>
      <c r="E25" s="120">
        <f>'Kops c'!E18</f>
        <v>0</v>
      </c>
      <c r="F25" s="81">
        <f>'Kops c'!F18</f>
        <v>0</v>
      </c>
      <c r="G25" s="28">
        <f>'Kops c'!G18</f>
        <v>0</v>
      </c>
      <c r="H25" s="28">
        <f>'Kops c'!H18</f>
        <v>0</v>
      </c>
      <c r="I25" s="59">
        <f>'Kops c'!I18</f>
        <v>0</v>
      </c>
    </row>
    <row r="26" spans="1:9">
      <c r="A26" s="64">
        <f>IF(E26=0,0,IF(COUNTBLANK(E26)=1,0,COUNTA($E$15:E26)))</f>
        <v>0</v>
      </c>
      <c r="B26" s="84">
        <f>'Kops n'!B18</f>
        <v>0</v>
      </c>
      <c r="C26" s="284" t="str">
        <f>'Kops n'!C18:D18</f>
        <v>Logi un durvis</v>
      </c>
      <c r="D26" s="285"/>
      <c r="E26" s="120">
        <f>'Kops n'!E18</f>
        <v>0</v>
      </c>
      <c r="F26" s="81">
        <f>'Kops n'!F18</f>
        <v>0</v>
      </c>
      <c r="G26" s="28">
        <f>'Kops n'!G18</f>
        <v>0</v>
      </c>
      <c r="H26" s="28">
        <f>'Kops n'!H18</f>
        <v>0</v>
      </c>
      <c r="I26" s="59">
        <f>'Kops n'!I18</f>
        <v>0</v>
      </c>
    </row>
    <row r="27" spans="1:9">
      <c r="A27" s="64">
        <f>IF(E27=0,0,IF(COUNTBLANK(E27)=1,0,COUNTA($E$15:E27)))</f>
        <v>0</v>
      </c>
      <c r="B27" s="84">
        <f>'Kops a'!B19</f>
        <v>0</v>
      </c>
      <c r="C27" s="284" t="str">
        <f>'Kops a'!C19:D19</f>
        <v>Pagraba pārseguma siltināšana</v>
      </c>
      <c r="D27" s="285"/>
      <c r="E27" s="120">
        <f>'Kops a'!E19</f>
        <v>0</v>
      </c>
      <c r="F27" s="81">
        <f>'Kops a'!F19</f>
        <v>0</v>
      </c>
      <c r="G27" s="28">
        <f>'Kops a'!G19</f>
        <v>0</v>
      </c>
      <c r="H27" s="28">
        <f>'Kops a'!H19</f>
        <v>0</v>
      </c>
      <c r="I27" s="59">
        <f>'Kops a'!I19</f>
        <v>0</v>
      </c>
    </row>
    <row r="28" spans="1:9">
      <c r="A28" s="64">
        <f>IF(E28=0,0,IF(COUNTBLANK(E28)=1,0,COUNTA($E$15:E28)))</f>
        <v>0</v>
      </c>
      <c r="B28" s="84">
        <f>'Kops c'!B19</f>
        <v>0</v>
      </c>
      <c r="C28" s="284" t="str">
        <f>'Kops c'!C19:D19</f>
        <v>Pagraba pārseguma siltināšana</v>
      </c>
      <c r="D28" s="285"/>
      <c r="E28" s="120">
        <f>'Kops c'!E19</f>
        <v>0</v>
      </c>
      <c r="F28" s="81">
        <f>'Kops c'!F19</f>
        <v>0</v>
      </c>
      <c r="G28" s="28">
        <f>'Kops c'!G19</f>
        <v>0</v>
      </c>
      <c r="H28" s="28">
        <f>'Kops c'!H19</f>
        <v>0</v>
      </c>
      <c r="I28" s="59">
        <f>'Kops c'!I19</f>
        <v>0</v>
      </c>
    </row>
    <row r="29" spans="1:9">
      <c r="A29" s="64">
        <f>IF(E29=0,0,IF(COUNTBLANK(E29)=1,0,COUNTA($E$15:E29)))</f>
        <v>0</v>
      </c>
      <c r="B29" s="84">
        <f>'Kops n'!B19</f>
        <v>0</v>
      </c>
      <c r="C29" s="284" t="str">
        <f>'Kops n'!C19:D19</f>
        <v>Pagraba pārseguma siltināšana</v>
      </c>
      <c r="D29" s="285"/>
      <c r="E29" s="120">
        <f>'Kops n'!E19</f>
        <v>0</v>
      </c>
      <c r="F29" s="81">
        <f>'Kops n'!F19</f>
        <v>0</v>
      </c>
      <c r="G29" s="28">
        <f>'Kops n'!G19</f>
        <v>0</v>
      </c>
      <c r="H29" s="28">
        <f>'Kops n'!H19</f>
        <v>0</v>
      </c>
      <c r="I29" s="59">
        <f>'Kops n'!I19</f>
        <v>0</v>
      </c>
    </row>
    <row r="30" spans="1:9">
      <c r="A30" s="64">
        <f>IF(E30=0,0,IF(COUNTBLANK(E30)=1,0,COUNTA($E$15:E30)))</f>
        <v>0</v>
      </c>
      <c r="B30" s="84">
        <f>'Kops a'!B20</f>
        <v>0</v>
      </c>
      <c r="C30" s="284" t="str">
        <f>'Kops a'!C20:D20</f>
        <v>Jumta darbi</v>
      </c>
      <c r="D30" s="285"/>
      <c r="E30" s="120">
        <f>'Kops a'!E20</f>
        <v>0</v>
      </c>
      <c r="F30" s="81">
        <f>'Kops a'!F20</f>
        <v>0</v>
      </c>
      <c r="G30" s="28">
        <f>'Kops a'!G20</f>
        <v>0</v>
      </c>
      <c r="H30" s="28">
        <f>'Kops a'!H20</f>
        <v>0</v>
      </c>
      <c r="I30" s="59">
        <f>'Kops a'!I20</f>
        <v>0</v>
      </c>
    </row>
    <row r="31" spans="1:9">
      <c r="A31" s="64">
        <f>IF(E31=0,0,IF(COUNTBLANK(E31)=1,0,COUNTA($E$15:E31)))</f>
        <v>0</v>
      </c>
      <c r="B31" s="84">
        <f>'Kops c'!B20</f>
        <v>0</v>
      </c>
      <c r="C31" s="284" t="str">
        <f>'Kops c'!C20:D20</f>
        <v>Jumta darbi</v>
      </c>
      <c r="D31" s="285"/>
      <c r="E31" s="120">
        <f>'Kops c'!E20</f>
        <v>0</v>
      </c>
      <c r="F31" s="81">
        <f>'Kops c'!F20</f>
        <v>0</v>
      </c>
      <c r="G31" s="28">
        <f>'Kops c'!G20</f>
        <v>0</v>
      </c>
      <c r="H31" s="28">
        <f>'Kops c'!H20</f>
        <v>0</v>
      </c>
      <c r="I31" s="59">
        <f>'Kops c'!I20</f>
        <v>0</v>
      </c>
    </row>
    <row r="32" spans="1:9">
      <c r="A32" s="64">
        <f>IF(E32=0,0,IF(COUNTBLANK(E32)=1,0,COUNTA($E$15:E32)))</f>
        <v>0</v>
      </c>
      <c r="B32" s="84">
        <f>'Kops n'!B20</f>
        <v>0</v>
      </c>
      <c r="C32" s="284" t="str">
        <f>'Kops n'!C20:D20</f>
        <v>Jumta darbi</v>
      </c>
      <c r="D32" s="285"/>
      <c r="E32" s="120">
        <f>'Kops n'!E20</f>
        <v>0</v>
      </c>
      <c r="F32" s="81">
        <f>'Kops n'!F20</f>
        <v>0</v>
      </c>
      <c r="G32" s="28">
        <f>'Kops n'!G20</f>
        <v>0</v>
      </c>
      <c r="H32" s="28">
        <f>'Kops n'!H20</f>
        <v>0</v>
      </c>
      <c r="I32" s="59">
        <f>'Kops n'!I20</f>
        <v>0</v>
      </c>
    </row>
    <row r="33" spans="1:9">
      <c r="A33" s="64">
        <f>IF(E33=0,0,IF(COUNTBLANK(E33)=1,0,COUNTA($E$15:E33)))</f>
        <v>0</v>
      </c>
      <c r="B33" s="84">
        <f>'Kops a'!B21</f>
        <v>0</v>
      </c>
      <c r="C33" s="284" t="str">
        <f>'Kops a'!C21:D21</f>
        <v>Iekštelpu darbi</v>
      </c>
      <c r="D33" s="285"/>
      <c r="E33" s="120">
        <f>'Kops a'!E21</f>
        <v>0</v>
      </c>
      <c r="F33" s="81">
        <f>'Kops a'!F21</f>
        <v>0</v>
      </c>
      <c r="G33" s="28">
        <f>'Kops a'!G21</f>
        <v>0</v>
      </c>
      <c r="H33" s="28">
        <f>'Kops a'!H21</f>
        <v>0</v>
      </c>
      <c r="I33" s="59">
        <f>'Kops a'!I21</f>
        <v>0</v>
      </c>
    </row>
    <row r="34" spans="1:9">
      <c r="A34" s="64">
        <f>IF(E34=0,0,IF(COUNTBLANK(E34)=1,0,COUNTA($E$15:E34)))</f>
        <v>0</v>
      </c>
      <c r="B34" s="84">
        <f>'Kops c'!B21</f>
        <v>0</v>
      </c>
      <c r="C34" s="284" t="str">
        <f>'Kops c'!C21:D21</f>
        <v>Iekštelpu darbi</v>
      </c>
      <c r="D34" s="285"/>
      <c r="E34" s="120">
        <f>'Kops c'!E21</f>
        <v>0</v>
      </c>
      <c r="F34" s="81">
        <f>'Kops c'!F21</f>
        <v>0</v>
      </c>
      <c r="G34" s="28">
        <f>'Kops c'!G21</f>
        <v>0</v>
      </c>
      <c r="H34" s="28">
        <f>'Kops c'!H21</f>
        <v>0</v>
      </c>
      <c r="I34" s="59">
        <f>'Kops c'!I21</f>
        <v>0</v>
      </c>
    </row>
    <row r="35" spans="1:9">
      <c r="A35" s="64">
        <f>IF(E35=0,0,IF(COUNTBLANK(E35)=1,0,COUNTA($E$15:E35)))</f>
        <v>0</v>
      </c>
      <c r="B35" s="84">
        <f>'Kops n'!B21</f>
        <v>0</v>
      </c>
      <c r="C35" s="284" t="str">
        <f>'Kops n'!C21:D21</f>
        <v>Iekštelpu darbi</v>
      </c>
      <c r="D35" s="285"/>
      <c r="E35" s="120">
        <f>'Kops n'!E21</f>
        <v>0</v>
      </c>
      <c r="F35" s="81">
        <f>'Kops n'!F21</f>
        <v>0</v>
      </c>
      <c r="G35" s="28">
        <f>'Kops n'!G21</f>
        <v>0</v>
      </c>
      <c r="H35" s="28">
        <f>'Kops n'!H21</f>
        <v>0</v>
      </c>
      <c r="I35" s="59">
        <f>'Kops n'!I21</f>
        <v>0</v>
      </c>
    </row>
    <row r="36" spans="1:9">
      <c r="A36" s="64">
        <f>IF(E36=0,0,IF(COUNTBLANK(E36)=1,0,COUNTA($E$15:E36)))</f>
        <v>0</v>
      </c>
      <c r="B36" s="84">
        <f>'Kops a'!B22</f>
        <v>0</v>
      </c>
      <c r="C36" s="284" t="str">
        <f>'Kops a'!C22:D22</f>
        <v>Bēniņu siltināšana</v>
      </c>
      <c r="D36" s="285"/>
      <c r="E36" s="120">
        <f>'Kops a'!E22</f>
        <v>0</v>
      </c>
      <c r="F36" s="81">
        <f>'Kops a'!F22</f>
        <v>0</v>
      </c>
      <c r="G36" s="28">
        <f>'Kops a'!G22</f>
        <v>0</v>
      </c>
      <c r="H36" s="28">
        <f>'Kops a'!H22</f>
        <v>0</v>
      </c>
      <c r="I36" s="59">
        <f>'Kops a'!I22</f>
        <v>0</v>
      </c>
    </row>
    <row r="37" spans="1:9">
      <c r="A37" s="64">
        <f>IF(E37=0,0,IF(COUNTBLANK(E37)=1,0,COUNTA($E$15:E37)))</f>
        <v>0</v>
      </c>
      <c r="B37" s="84">
        <f>'Kops c'!B22</f>
        <v>0</v>
      </c>
      <c r="C37" s="284" t="str">
        <f>'Kops c'!C22:D22</f>
        <v>Bēniņu siltināšana</v>
      </c>
      <c r="D37" s="285"/>
      <c r="E37" s="120">
        <f>'Kops c'!E22</f>
        <v>0</v>
      </c>
      <c r="F37" s="81">
        <f>'Kops c'!F22</f>
        <v>0</v>
      </c>
      <c r="G37" s="28">
        <f>'Kops c'!G22</f>
        <v>0</v>
      </c>
      <c r="H37" s="28">
        <f>'Kops c'!H22</f>
        <v>0</v>
      </c>
      <c r="I37" s="59">
        <f>'Kops c'!I22</f>
        <v>0</v>
      </c>
    </row>
    <row r="38" spans="1:9">
      <c r="A38" s="64">
        <f>IF(E38=0,0,IF(COUNTBLANK(E38)=1,0,COUNTA($E$15:E38)))</f>
        <v>0</v>
      </c>
      <c r="B38" s="84">
        <f>'Kops n'!B22</f>
        <v>0</v>
      </c>
      <c r="C38" s="284" t="str">
        <f>'Kops n'!C22:D22</f>
        <v>Bēniņu siltināšana</v>
      </c>
      <c r="D38" s="285"/>
      <c r="E38" s="120">
        <f>'Kops n'!E22</f>
        <v>0</v>
      </c>
      <c r="F38" s="81">
        <f>'Kops n'!F22</f>
        <v>0</v>
      </c>
      <c r="G38" s="28">
        <f>'Kops n'!G22</f>
        <v>0</v>
      </c>
      <c r="H38" s="28">
        <f>'Kops n'!H22</f>
        <v>0</v>
      </c>
      <c r="I38" s="59">
        <f>'Kops n'!I22</f>
        <v>0</v>
      </c>
    </row>
    <row r="39" spans="1:9">
      <c r="A39" s="64">
        <f>IF(E39=0,0,IF(COUNTBLANK(E39)=1,0,COUNTA($E$15:E39)))</f>
        <v>0</v>
      </c>
      <c r="B39" s="84">
        <f>'Kops a'!B23</f>
        <v>0</v>
      </c>
      <c r="C39" s="284" t="str">
        <f>'Kops a'!C23:D23</f>
        <v>Labiekārtošana</v>
      </c>
      <c r="D39" s="285"/>
      <c r="E39" s="120">
        <f>'Kops a'!E23</f>
        <v>0</v>
      </c>
      <c r="F39" s="81">
        <f>'Kops a'!F23</f>
        <v>0</v>
      </c>
      <c r="G39" s="28">
        <f>'Kops a'!G23</f>
        <v>0</v>
      </c>
      <c r="H39" s="28">
        <f>'Kops a'!H23</f>
        <v>0</v>
      </c>
      <c r="I39" s="59">
        <f>'Kops a'!I23</f>
        <v>0</v>
      </c>
    </row>
    <row r="40" spans="1:9">
      <c r="A40" s="64">
        <f>IF(E40=0,0,IF(COUNTBLANK(E40)=1,0,COUNTA($E$15:E40)))</f>
        <v>0</v>
      </c>
      <c r="B40" s="84">
        <f>'Kops c'!B23</f>
        <v>0</v>
      </c>
      <c r="C40" s="288" t="str">
        <f>'Kops c'!C23:D23</f>
        <v>Labiekārtošana</v>
      </c>
      <c r="D40" s="289"/>
      <c r="E40" s="120">
        <f>'Kops c'!E23</f>
        <v>0</v>
      </c>
      <c r="F40" s="81">
        <f>'Kops c'!F23</f>
        <v>0</v>
      </c>
      <c r="G40" s="28">
        <f>'Kops c'!G23</f>
        <v>0</v>
      </c>
      <c r="H40" s="28">
        <f>'Kops c'!H23</f>
        <v>0</v>
      </c>
      <c r="I40" s="59">
        <f>'Kops c'!I23</f>
        <v>0</v>
      </c>
    </row>
    <row r="41" spans="1:9">
      <c r="A41" s="64">
        <f>IF(E41=0,0,IF(COUNTBLANK(E41)=1,0,COUNTA($E$15:E41)))</f>
        <v>0</v>
      </c>
      <c r="B41" s="84">
        <f>'Kops n'!B23</f>
        <v>0</v>
      </c>
      <c r="C41" s="288" t="str">
        <f>'Kops n'!C23:D23</f>
        <v>Labiekārtošana</v>
      </c>
      <c r="D41" s="289"/>
      <c r="E41" s="120">
        <f>'Kops n'!E23</f>
        <v>0</v>
      </c>
      <c r="F41" s="81">
        <f>'Kops n'!F23</f>
        <v>0</v>
      </c>
      <c r="G41" s="28">
        <f>'Kops n'!G23</f>
        <v>0</v>
      </c>
      <c r="H41" s="28">
        <f>'Kops n'!H23</f>
        <v>0</v>
      </c>
      <c r="I41" s="59">
        <f>'Kops n'!I23</f>
        <v>0</v>
      </c>
    </row>
    <row r="42" spans="1:9">
      <c r="A42" s="64">
        <f>IF(E42=0,0,IF(COUNTBLANK(E42)=1,0,COUNTA($E$15:E42)))</f>
        <v>0</v>
      </c>
      <c r="B42" s="84">
        <f>'Kops a'!B24</f>
        <v>0</v>
      </c>
      <c r="C42" s="284" t="str">
        <f>'Kops a'!C24:D24</f>
        <v>Apkure, vēdināšana un gaisa kondicionēšana</v>
      </c>
      <c r="D42" s="285"/>
      <c r="E42" s="120">
        <f>'Kops a'!E24</f>
        <v>0</v>
      </c>
      <c r="F42" s="81">
        <f>'Kops a'!F24</f>
        <v>0</v>
      </c>
      <c r="G42" s="28">
        <f>'Kops a'!G24</f>
        <v>0</v>
      </c>
      <c r="H42" s="28">
        <f>'Kops a'!H24</f>
        <v>0</v>
      </c>
      <c r="I42" s="59">
        <f>'Kops a'!I24</f>
        <v>0</v>
      </c>
    </row>
    <row r="43" spans="1:9">
      <c r="A43" s="64">
        <f>IF(E43=0,0,IF(COUNTBLANK(E43)=1,0,COUNTA($E$15:E43)))</f>
        <v>0</v>
      </c>
      <c r="B43" s="84">
        <f>'Kops c'!B24</f>
        <v>0</v>
      </c>
      <c r="C43" s="284" t="str">
        <f>'Kops c'!C24:D24</f>
        <v>Apkure, vēdināšana un gaisa kondicionēšana</v>
      </c>
      <c r="D43" s="285"/>
      <c r="E43" s="120">
        <f>'Kops c'!E24</f>
        <v>0</v>
      </c>
      <c r="F43" s="81">
        <f>'Kops c'!F24</f>
        <v>0</v>
      </c>
      <c r="G43" s="28">
        <f>'Kops c'!G24</f>
        <v>0</v>
      </c>
      <c r="H43" s="28">
        <f>'Kops c'!H24</f>
        <v>0</v>
      </c>
      <c r="I43" s="59">
        <f>'Kops c'!I24</f>
        <v>0</v>
      </c>
    </row>
    <row r="44" spans="1:9">
      <c r="A44" s="64">
        <f>IF(E44=0,0,IF(COUNTBLANK(E44)=1,0,COUNTA($E$15:E44)))</f>
        <v>0</v>
      </c>
      <c r="B44" s="84">
        <f>'Kops n'!B24</f>
        <v>0</v>
      </c>
      <c r="C44" s="284" t="str">
        <f>'Kops n'!C24:D24</f>
        <v>Apkure, vēdināšana un gaisa kondicionēšana</v>
      </c>
      <c r="D44" s="285"/>
      <c r="E44" s="120">
        <f>'Kops n'!E24</f>
        <v>0</v>
      </c>
      <c r="F44" s="81">
        <f>'Kops n'!F24</f>
        <v>0</v>
      </c>
      <c r="G44" s="28">
        <f>'Kops n'!G24</f>
        <v>0</v>
      </c>
      <c r="H44" s="28">
        <f>'Kops n'!H24</f>
        <v>0</v>
      </c>
      <c r="I44" s="59">
        <f>'Kops n'!I24</f>
        <v>0</v>
      </c>
    </row>
    <row r="45" spans="1:9">
      <c r="A45" s="64">
        <f>IF(E45=0,0,IF(COUNTBLANK(E45)=1,0,COUNTA($E$15:E45)))</f>
        <v>0</v>
      </c>
      <c r="B45" s="84">
        <f>'Kops a'!B25</f>
        <v>0</v>
      </c>
      <c r="C45" s="284" t="str">
        <f>'Kops a'!C25:D25</f>
        <v>Ārējie elektrības tīkli</v>
      </c>
      <c r="D45" s="285"/>
      <c r="E45" s="120">
        <f>'Kops a'!E25</f>
        <v>0</v>
      </c>
      <c r="F45" s="81">
        <f>'Kops a'!F25</f>
        <v>0</v>
      </c>
      <c r="G45" s="28">
        <f>'Kops a'!G25</f>
        <v>0</v>
      </c>
      <c r="H45" s="28">
        <f>'Kops a'!H25</f>
        <v>0</v>
      </c>
      <c r="I45" s="59">
        <f>'Kops a'!I25</f>
        <v>0</v>
      </c>
    </row>
    <row r="46" spans="1:9">
      <c r="A46" s="64">
        <f>IF(E46=0,0,IF(COUNTBLANK(E46)=1,0,COUNTA($E$15:E46)))</f>
        <v>0</v>
      </c>
      <c r="B46" s="84">
        <f>'Kops c'!B25</f>
        <v>0</v>
      </c>
      <c r="C46" s="284" t="str">
        <f>'Kops c'!C25:D25</f>
        <v>Ārējie elektrības tīkli</v>
      </c>
      <c r="D46" s="285"/>
      <c r="E46" s="120">
        <f>'Kops c'!E25</f>
        <v>0</v>
      </c>
      <c r="F46" s="81">
        <f>'Kops c'!F25</f>
        <v>0</v>
      </c>
      <c r="G46" s="28">
        <f>'Kops c'!G25</f>
        <v>0</v>
      </c>
      <c r="H46" s="28">
        <f>'Kops c'!H25</f>
        <v>0</v>
      </c>
      <c r="I46" s="59">
        <f>'Kops c'!I25</f>
        <v>0</v>
      </c>
    </row>
    <row r="47" spans="1:9">
      <c r="A47" s="64">
        <f>IF(E47=0,0,IF(COUNTBLANK(E47)=1,0,COUNTA($E$15:E47)))</f>
        <v>0</v>
      </c>
      <c r="B47" s="84">
        <f>'Kops n'!B25</f>
        <v>0</v>
      </c>
      <c r="C47" s="284" t="str">
        <f>'Kops n'!C25:D25</f>
        <v>Ārējie elektrības tīkli</v>
      </c>
      <c r="D47" s="285"/>
      <c r="E47" s="120">
        <f>'Kops n'!E25</f>
        <v>0</v>
      </c>
      <c r="F47" s="81">
        <f>'Kops n'!F25</f>
        <v>0</v>
      </c>
      <c r="G47" s="28">
        <f>'Kops n'!G25</f>
        <v>0</v>
      </c>
      <c r="H47" s="28">
        <f>'Kops n'!H25</f>
        <v>0</v>
      </c>
      <c r="I47" s="59">
        <f>'Kops n'!I25</f>
        <v>0</v>
      </c>
    </row>
    <row r="48" spans="1:9" ht="12" thickBot="1">
      <c r="A48" s="65"/>
      <c r="B48" s="29"/>
      <c r="C48" s="291"/>
      <c r="D48" s="292"/>
      <c r="E48" s="121"/>
      <c r="F48" s="86"/>
      <c r="G48" s="87"/>
      <c r="H48" s="87"/>
      <c r="I48" s="41"/>
    </row>
    <row r="49" spans="1:9" ht="12" thickBot="1">
      <c r="A49" s="296" t="s">
        <v>36</v>
      </c>
      <c r="B49" s="297"/>
      <c r="C49" s="297"/>
      <c r="D49" s="297"/>
      <c r="E49" s="83">
        <f>SUM(E15:E48)</f>
        <v>0</v>
      </c>
      <c r="F49" s="82">
        <f>SUM(F15:F48)</f>
        <v>0</v>
      </c>
      <c r="G49" s="82">
        <f>SUM(G15:G48)</f>
        <v>0</v>
      </c>
      <c r="H49" s="82">
        <f>SUM(H15:H48)</f>
        <v>0</v>
      </c>
      <c r="I49" s="83">
        <f>SUM(I15:I48)</f>
        <v>0</v>
      </c>
    </row>
    <row r="50" spans="1:9">
      <c r="A50" s="298" t="s">
        <v>37</v>
      </c>
      <c r="B50" s="299"/>
      <c r="C50" s="300"/>
      <c r="D50" s="60"/>
      <c r="E50" s="44">
        <f>ROUND(E49*$D50,2)</f>
        <v>0</v>
      </c>
      <c r="F50" s="45"/>
      <c r="G50" s="45"/>
      <c r="H50" s="45"/>
      <c r="I50" s="45"/>
    </row>
    <row r="51" spans="1:9">
      <c r="A51" s="301" t="s">
        <v>38</v>
      </c>
      <c r="B51" s="302"/>
      <c r="C51" s="303"/>
      <c r="D51" s="61"/>
      <c r="E51" s="46">
        <f>ROUND(E50*$D51,2)</f>
        <v>0</v>
      </c>
      <c r="F51" s="45"/>
      <c r="G51" s="45"/>
      <c r="H51" s="45"/>
      <c r="I51" s="45"/>
    </row>
    <row r="52" spans="1:9">
      <c r="A52" s="304" t="s">
        <v>39</v>
      </c>
      <c r="B52" s="305"/>
      <c r="C52" s="306"/>
      <c r="D52" s="62"/>
      <c r="E52" s="46">
        <f>ROUND(E49*$D52,2)</f>
        <v>0</v>
      </c>
      <c r="F52" s="45"/>
      <c r="G52" s="45"/>
      <c r="H52" s="45"/>
      <c r="I52" s="45"/>
    </row>
    <row r="53" spans="1:9" ht="12" thickBot="1">
      <c r="A53" s="307" t="s">
        <v>40</v>
      </c>
      <c r="B53" s="308"/>
      <c r="C53" s="309"/>
      <c r="D53" s="25"/>
      <c r="E53" s="47">
        <f>SUM(E49:E52)-E51</f>
        <v>0</v>
      </c>
      <c r="F53" s="45"/>
      <c r="G53" s="45"/>
      <c r="H53" s="45"/>
      <c r="I53" s="45"/>
    </row>
    <row r="54" spans="1:9">
      <c r="G54" s="24"/>
    </row>
    <row r="55" spans="1:9">
      <c r="C55" s="20"/>
      <c r="D55" s="20"/>
      <c r="E55" s="20"/>
      <c r="F55" s="26"/>
      <c r="G55" s="26"/>
      <c r="H55" s="26"/>
      <c r="I55" s="26"/>
    </row>
    <row r="58" spans="1:9">
      <c r="A58" s="1" t="s">
        <v>14</v>
      </c>
      <c r="B58" s="20"/>
      <c r="C58" s="290"/>
      <c r="D58" s="290"/>
      <c r="E58" s="290"/>
      <c r="F58" s="290"/>
      <c r="G58" s="290"/>
      <c r="H58" s="290"/>
    </row>
    <row r="59" spans="1:9">
      <c r="A59" s="20"/>
      <c r="B59" s="20"/>
      <c r="C59" s="248" t="s">
        <v>15</v>
      </c>
      <c r="D59" s="248"/>
      <c r="E59" s="248"/>
      <c r="F59" s="248"/>
      <c r="G59" s="248"/>
      <c r="H59" s="248"/>
    </row>
    <row r="60" spans="1:9">
      <c r="A60" s="20"/>
      <c r="B60" s="20"/>
      <c r="C60" s="20"/>
      <c r="D60" s="20"/>
      <c r="E60" s="20"/>
      <c r="F60" s="20"/>
      <c r="G60" s="20"/>
      <c r="H60" s="20"/>
    </row>
    <row r="61" spans="1:9">
      <c r="A61" s="294" t="str">
        <f>'Kopt a+c+n'!A35</f>
        <v>Tāme sastādīta 202_. gada __. _______</v>
      </c>
      <c r="B61" s="295"/>
      <c r="C61" s="295"/>
      <c r="D61" s="295"/>
      <c r="F61" s="20"/>
      <c r="G61" s="20"/>
      <c r="H61" s="20"/>
    </row>
    <row r="62" spans="1:9">
      <c r="A62" s="20"/>
      <c r="B62" s="20"/>
      <c r="C62" s="20"/>
      <c r="D62" s="20"/>
      <c r="E62" s="20"/>
      <c r="F62" s="20"/>
      <c r="G62" s="20"/>
      <c r="H62" s="20"/>
    </row>
    <row r="63" spans="1:9">
      <c r="A63" s="1" t="s">
        <v>41</v>
      </c>
      <c r="B63" s="20"/>
      <c r="C63" s="293"/>
      <c r="D63" s="293"/>
      <c r="E63" s="293"/>
      <c r="F63" s="293"/>
      <c r="G63" s="293"/>
      <c r="H63" s="293"/>
    </row>
    <row r="64" spans="1:9">
      <c r="A64" s="20"/>
      <c r="B64" s="20"/>
      <c r="C64" s="248" t="s">
        <v>15</v>
      </c>
      <c r="D64" s="248"/>
      <c r="E64" s="248"/>
      <c r="F64" s="248"/>
      <c r="G64" s="248"/>
      <c r="H64" s="248"/>
    </row>
    <row r="65" spans="1:9">
      <c r="A65" s="20"/>
      <c r="B65" s="20"/>
      <c r="C65" s="20"/>
      <c r="D65" s="20"/>
      <c r="E65" s="20"/>
      <c r="F65" s="20"/>
      <c r="G65" s="20"/>
      <c r="H65" s="20"/>
    </row>
    <row r="66" spans="1:9">
      <c r="A66" s="103" t="s">
        <v>42</v>
      </c>
      <c r="B66" s="52"/>
      <c r="C66" s="115">
        <f>'Kopt a+c+n'!B33</f>
        <v>0</v>
      </c>
      <c r="D66" s="52"/>
      <c r="F66" s="20"/>
      <c r="G66" s="20"/>
      <c r="H66" s="20"/>
    </row>
    <row r="76" spans="1:9">
      <c r="E76" s="24"/>
      <c r="F76" s="24"/>
      <c r="G76" s="24"/>
      <c r="H76" s="24"/>
      <c r="I76" s="24"/>
    </row>
  </sheetData>
  <mergeCells count="64">
    <mergeCell ref="C58:H58"/>
    <mergeCell ref="C48:D48"/>
    <mergeCell ref="C59:H59"/>
    <mergeCell ref="C63:H63"/>
    <mergeCell ref="C64:H64"/>
    <mergeCell ref="A61:D61"/>
    <mergeCell ref="A49:D49"/>
    <mergeCell ref="A50:C50"/>
    <mergeCell ref="A51:C51"/>
    <mergeCell ref="A52:C52"/>
    <mergeCell ref="A53:C53"/>
    <mergeCell ref="C27:D27"/>
    <mergeCell ref="C29:D29"/>
    <mergeCell ref="C30:D30"/>
    <mergeCell ref="C32:D32"/>
    <mergeCell ref="C33:D33"/>
    <mergeCell ref="C35:D35"/>
    <mergeCell ref="C45:D45"/>
    <mergeCell ref="C47:D47"/>
    <mergeCell ref="C38:D38"/>
    <mergeCell ref="C39:D39"/>
    <mergeCell ref="C41:D41"/>
    <mergeCell ref="C42:D42"/>
    <mergeCell ref="C44:D44"/>
    <mergeCell ref="C43:D43"/>
    <mergeCell ref="C46:D46"/>
    <mergeCell ref="C37:D37"/>
    <mergeCell ref="C40:D40"/>
    <mergeCell ref="C21:D21"/>
    <mergeCell ref="C36:D36"/>
    <mergeCell ref="C15:D15"/>
    <mergeCell ref="C17:D17"/>
    <mergeCell ref="C18:D18"/>
    <mergeCell ref="C20:D20"/>
    <mergeCell ref="C16:D16"/>
    <mergeCell ref="C19:D19"/>
    <mergeCell ref="C22:D22"/>
    <mergeCell ref="C25:D25"/>
    <mergeCell ref="C28:D28"/>
    <mergeCell ref="C31:D31"/>
    <mergeCell ref="C34:D34"/>
    <mergeCell ref="C23:D23"/>
    <mergeCell ref="C24:D24"/>
    <mergeCell ref="C26:D26"/>
    <mergeCell ref="G1:I1"/>
    <mergeCell ref="A2:I2"/>
    <mergeCell ref="C4:I4"/>
    <mergeCell ref="A6:C6"/>
    <mergeCell ref="D6:I6"/>
    <mergeCell ref="C5:I5"/>
    <mergeCell ref="A7:C7"/>
    <mergeCell ref="D7:I7"/>
    <mergeCell ref="F13:H13"/>
    <mergeCell ref="I13:I14"/>
    <mergeCell ref="A8:C8"/>
    <mergeCell ref="D8:I8"/>
    <mergeCell ref="A9:C9"/>
    <mergeCell ref="D9:I9"/>
    <mergeCell ref="D10:E10"/>
    <mergeCell ref="D11:E11"/>
    <mergeCell ref="E13:E14"/>
    <mergeCell ref="A13:A14"/>
    <mergeCell ref="B13:B14"/>
    <mergeCell ref="C13:D14"/>
  </mergeCells>
  <conditionalFormatting sqref="A15:I48">
    <cfRule type="cellIs" dxfId="329" priority="10" operator="equal">
      <formula>0</formula>
    </cfRule>
  </conditionalFormatting>
  <conditionalFormatting sqref="C66">
    <cfRule type="cellIs" dxfId="328" priority="26" operator="equal">
      <formula>0</formula>
    </cfRule>
  </conditionalFormatting>
  <conditionalFormatting sqref="C58:H58">
    <cfRule type="cellIs" dxfId="327" priority="21" operator="equal">
      <formula>0</formula>
    </cfRule>
  </conditionalFormatting>
  <conditionalFormatting sqref="C63:H63">
    <cfRule type="cellIs" dxfId="326" priority="22" operator="equal">
      <formula>0</formula>
    </cfRule>
  </conditionalFormatting>
  <conditionalFormatting sqref="D50:D52">
    <cfRule type="cellIs" dxfId="325" priority="25" operator="equal">
      <formula>0</formula>
    </cfRule>
  </conditionalFormatting>
  <conditionalFormatting sqref="D6:I9 D10:E11 F49:I49 E49:E53">
    <cfRule type="cellIs" dxfId="324" priority="24" operator="equal">
      <formula>0</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731D-BB57-4871-BE51-040D3C3D9033}">
  <sheetPr codeName="Sheet38">
    <tabColor rgb="FFFFC000"/>
  </sheetPr>
  <dimension ref="A1:P32"/>
  <sheetViews>
    <sheetView workbookViewId="0">
      <selection activeCell="A19" sqref="A19:XFD3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'11a+c+n'!D1</f>
        <v>11</v>
      </c>
      <c r="E1" s="26"/>
      <c r="F1" s="26"/>
      <c r="G1" s="26"/>
      <c r="H1" s="26"/>
      <c r="I1" s="26"/>
      <c r="J1" s="26"/>
      <c r="N1" s="30"/>
      <c r="O1" s="31"/>
      <c r="P1" s="32"/>
    </row>
    <row r="2" spans="1:16">
      <c r="A2" s="33"/>
      <c r="B2" s="33"/>
      <c r="C2" s="316" t="str">
        <f>'11a+c+n'!C2:I2</f>
        <v>Ārējie elektrības tīkli</v>
      </c>
      <c r="D2" s="316"/>
      <c r="E2" s="316"/>
      <c r="F2" s="316"/>
      <c r="G2" s="316"/>
      <c r="H2" s="316"/>
      <c r="I2" s="316"/>
      <c r="J2" s="33"/>
    </row>
    <row r="3" spans="1:16">
      <c r="A3" s="34"/>
      <c r="B3" s="34"/>
      <c r="C3" s="281" t="s">
        <v>21</v>
      </c>
      <c r="D3" s="281"/>
      <c r="E3" s="281"/>
      <c r="F3" s="281"/>
      <c r="G3" s="281"/>
      <c r="H3" s="281"/>
      <c r="I3" s="281"/>
      <c r="J3" s="34"/>
    </row>
    <row r="4" spans="1:16">
      <c r="A4" s="34"/>
      <c r="B4" s="34"/>
      <c r="C4" s="317" t="s">
        <v>17</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211</v>
      </c>
      <c r="B9" s="319"/>
      <c r="C9" s="319"/>
      <c r="D9" s="319"/>
      <c r="E9" s="319"/>
      <c r="F9" s="319"/>
      <c r="G9" s="35"/>
      <c r="H9" s="35"/>
      <c r="I9" s="35"/>
      <c r="J9" s="320" t="s">
        <v>46</v>
      </c>
      <c r="K9" s="320"/>
      <c r="L9" s="320"/>
      <c r="M9" s="320"/>
      <c r="N9" s="321">
        <f>P20</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22"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128" t="s">
        <v>61</v>
      </c>
    </row>
    <row r="14" spans="1:16">
      <c r="A14" s="63">
        <f>IF(P14=0,0,IF(COUNTBLANK(P14)=1,0,COUNTA($P$14:P14)))</f>
        <v>0</v>
      </c>
      <c r="B14" s="27">
        <f>IF($C$4="Attiecināmās izmaksas",IF('11a+c+n'!$Q14="A",'11a+c+n'!B14,0),0)</f>
        <v>0</v>
      </c>
      <c r="C14" s="27">
        <f>IF($C$4="Attiecināmās izmaksas",IF('11a+c+n'!$Q14="A",'11a+c+n'!C14,0),0)</f>
        <v>0</v>
      </c>
      <c r="D14" s="27">
        <f>IF($C$4="Attiecināmās izmaksas",IF('11a+c+n'!$Q14="A",'11a+c+n'!D14,0),0)</f>
        <v>0</v>
      </c>
      <c r="E14" s="57"/>
      <c r="F14" s="79"/>
      <c r="G14" s="27">
        <f>IF($C$4="Attiecināmās izmaksas",IF('11a+c+n'!$Q14="A",'11a+c+n'!G14,0),0)</f>
        <v>0</v>
      </c>
      <c r="H14" s="27">
        <f>IF($C$4="Attiecināmās izmaksas",IF('11a+c+n'!$Q14="A",'11a+c+n'!H14,0),0)</f>
        <v>0</v>
      </c>
      <c r="I14" s="27"/>
      <c r="J14" s="27"/>
      <c r="K14" s="57">
        <f>IF($C$4="Attiecināmās izmaksas",IF('11a+c+n'!$Q14="A",'11a+c+n'!K14,0),0)</f>
        <v>0</v>
      </c>
      <c r="L14" s="79">
        <f>IF($C$4="Attiecināmās izmaksas",IF('11a+c+n'!$Q14="A",'11a+c+n'!L14,0),0)</f>
        <v>0</v>
      </c>
      <c r="M14" s="27">
        <f>IF($C$4="Attiecināmās izmaksas",IF('11a+c+n'!$Q14="A",'11a+c+n'!M14,0),0)</f>
        <v>0</v>
      </c>
      <c r="N14" s="27">
        <f>IF($C$4="Attiecināmās izmaksas",IF('11a+c+n'!$Q14="A",'11a+c+n'!N14,0),0)</f>
        <v>0</v>
      </c>
      <c r="O14" s="27">
        <f>IF($C$4="Attiecināmās izmaksas",IF('11a+c+n'!$Q14="A",'11a+c+n'!O14,0),0)</f>
        <v>0</v>
      </c>
      <c r="P14" s="57">
        <f>IF($C$4="Attiecināmās izmaksas",IF('11a+c+n'!$Q14="A",'11a+c+n'!P14,0),0)</f>
        <v>0</v>
      </c>
    </row>
    <row r="15" spans="1:16">
      <c r="A15" s="64">
        <f>IF(P15=0,0,IF(COUNTBLANK(P15)=1,0,COUNTA($P$14:P15)))</f>
        <v>0</v>
      </c>
      <c r="B15" s="28">
        <f>IF($C$4="Attiecināmās izmaksas",IF('11a+c+n'!$Q15="A",'11a+c+n'!B15,0),0)</f>
        <v>0</v>
      </c>
      <c r="C15" s="28">
        <f>IF($C$4="Attiecināmās izmaksas",IF('11a+c+n'!$Q15="A",'11a+c+n'!C15,0),0)</f>
        <v>0</v>
      </c>
      <c r="D15" s="28">
        <f>IF($C$4="Attiecināmās izmaksas",IF('11a+c+n'!$Q15="A",'11a+c+n'!D15,0),0)</f>
        <v>0</v>
      </c>
      <c r="E15" s="59"/>
      <c r="F15" s="81"/>
      <c r="G15" s="28"/>
      <c r="H15" s="28">
        <f>IF($C$4="Attiecināmās izmaksas",IF('11a+c+n'!$Q15="A",'11a+c+n'!H15,0),0)</f>
        <v>0</v>
      </c>
      <c r="I15" s="28"/>
      <c r="J15" s="28"/>
      <c r="K15" s="59">
        <f>IF($C$4="Attiecināmās izmaksas",IF('11a+c+n'!$Q15="A",'11a+c+n'!K15,0),0)</f>
        <v>0</v>
      </c>
      <c r="L15" s="81">
        <f>IF($C$4="Attiecināmās izmaksas",IF('11a+c+n'!$Q15="A",'11a+c+n'!L15,0),0)</f>
        <v>0</v>
      </c>
      <c r="M15" s="28">
        <f>IF($C$4="Attiecināmās izmaksas",IF('11a+c+n'!$Q15="A",'11a+c+n'!M15,0),0)</f>
        <v>0</v>
      </c>
      <c r="N15" s="28">
        <f>IF($C$4="Attiecināmās izmaksas",IF('11a+c+n'!$Q15="A",'11a+c+n'!N15,0),0)</f>
        <v>0</v>
      </c>
      <c r="O15" s="28">
        <f>IF($C$4="Attiecināmās izmaksas",IF('11a+c+n'!$Q15="A",'11a+c+n'!O15,0),0)</f>
        <v>0</v>
      </c>
      <c r="P15" s="59">
        <f>IF($C$4="Attiecināmās izmaksas",IF('11a+c+n'!$Q15="A",'11a+c+n'!P15,0),0)</f>
        <v>0</v>
      </c>
    </row>
    <row r="16" spans="1:16">
      <c r="A16" s="64">
        <f>IF(P16=0,0,IF(COUNTBLANK(P16)=1,0,COUNTA($P$14:P16)))</f>
        <v>0</v>
      </c>
      <c r="B16" s="28">
        <f>IF($C$4="Attiecināmās izmaksas",IF('11a+c+n'!$Q16="A",'11a+c+n'!B16,0),0)</f>
        <v>0</v>
      </c>
      <c r="C16" s="28">
        <f>IF($C$4="Attiecināmās izmaksas",IF('11a+c+n'!$Q16="A",'11a+c+n'!C16,0),0)</f>
        <v>0</v>
      </c>
      <c r="D16" s="28">
        <f>IF($C$4="Attiecināmās izmaksas",IF('11a+c+n'!$Q16="A",'11a+c+n'!D16,0),0)</f>
        <v>0</v>
      </c>
      <c r="E16" s="59"/>
      <c r="F16" s="81"/>
      <c r="G16" s="28"/>
      <c r="H16" s="28">
        <f>IF($C$4="Attiecināmās izmaksas",IF('11a+c+n'!$Q16="A",'11a+c+n'!H16,0),0)</f>
        <v>0</v>
      </c>
      <c r="I16" s="28"/>
      <c r="J16" s="28"/>
      <c r="K16" s="59">
        <f>IF($C$4="Attiecināmās izmaksas",IF('11a+c+n'!$Q16="A",'11a+c+n'!K16,0),0)</f>
        <v>0</v>
      </c>
      <c r="L16" s="81">
        <f>IF($C$4="Attiecināmās izmaksas",IF('11a+c+n'!$Q16="A",'11a+c+n'!L16,0),0)</f>
        <v>0</v>
      </c>
      <c r="M16" s="28">
        <f>IF($C$4="Attiecināmās izmaksas",IF('11a+c+n'!$Q16="A",'11a+c+n'!M16,0),0)</f>
        <v>0</v>
      </c>
      <c r="N16" s="28">
        <f>IF($C$4="Attiecināmās izmaksas",IF('11a+c+n'!$Q16="A",'11a+c+n'!N16,0),0)</f>
        <v>0</v>
      </c>
      <c r="O16" s="28">
        <f>IF($C$4="Attiecināmās izmaksas",IF('11a+c+n'!$Q16="A",'11a+c+n'!O16,0),0)</f>
        <v>0</v>
      </c>
      <c r="P16" s="59">
        <f>IF($C$4="Attiecināmās izmaksas",IF('11a+c+n'!$Q16="A",'11a+c+n'!P16,0),0)</f>
        <v>0</v>
      </c>
    </row>
    <row r="17" spans="1:16">
      <c r="A17" s="64">
        <f>IF(P17=0,0,IF(COUNTBLANK(P17)=1,0,COUNTA($P$14:P17)))</f>
        <v>0</v>
      </c>
      <c r="B17" s="28">
        <f>IF($C$4="Attiecināmās izmaksas",IF('11a+c+n'!$Q17="A",'11a+c+n'!B17,0),0)</f>
        <v>0</v>
      </c>
      <c r="C17" s="28">
        <f>IF($C$4="Attiecināmās izmaksas",IF('11a+c+n'!$Q17="A",'11a+c+n'!C17,0),0)</f>
        <v>0</v>
      </c>
      <c r="D17" s="28">
        <f>IF($C$4="Attiecināmās izmaksas",IF('11a+c+n'!$Q17="A",'11a+c+n'!D17,0),0)</f>
        <v>0</v>
      </c>
      <c r="E17" s="59"/>
      <c r="F17" s="81"/>
      <c r="G17" s="28"/>
      <c r="H17" s="28">
        <f>IF($C$4="Attiecināmās izmaksas",IF('11a+c+n'!$Q17="A",'11a+c+n'!H17,0),0)</f>
        <v>0</v>
      </c>
      <c r="I17" s="28"/>
      <c r="J17" s="28"/>
      <c r="K17" s="59">
        <f>IF($C$4="Attiecināmās izmaksas",IF('11a+c+n'!$Q17="A",'11a+c+n'!K17,0),0)</f>
        <v>0</v>
      </c>
      <c r="L17" s="81">
        <f>IF($C$4="Attiecināmās izmaksas",IF('11a+c+n'!$Q17="A",'11a+c+n'!L17,0),0)</f>
        <v>0</v>
      </c>
      <c r="M17" s="28">
        <f>IF($C$4="Attiecināmās izmaksas",IF('11a+c+n'!$Q17="A",'11a+c+n'!M17,0),0)</f>
        <v>0</v>
      </c>
      <c r="N17" s="28">
        <f>IF($C$4="Attiecināmās izmaksas",IF('11a+c+n'!$Q17="A",'11a+c+n'!N17,0),0)</f>
        <v>0</v>
      </c>
      <c r="O17" s="28">
        <f>IF($C$4="Attiecināmās izmaksas",IF('11a+c+n'!$Q17="A",'11a+c+n'!O17,0),0)</f>
        <v>0</v>
      </c>
      <c r="P17" s="59">
        <f>IF($C$4="Attiecināmās izmaksas",IF('11a+c+n'!$Q17="A",'11a+c+n'!P17,0),0)</f>
        <v>0</v>
      </c>
    </row>
    <row r="18" spans="1:16">
      <c r="A18" s="64">
        <f>IF(P18=0,0,IF(COUNTBLANK(P18)=1,0,COUNTA($P$14:P18)))</f>
        <v>0</v>
      </c>
      <c r="B18" s="28">
        <f>IF($C$4="Attiecināmās izmaksas",IF('11a+c+n'!$Q18="A",'11a+c+n'!B18,0),0)</f>
        <v>0</v>
      </c>
      <c r="C18" s="28">
        <f>IF($C$4="Attiecināmās izmaksas",IF('11a+c+n'!$Q18="A",'11a+c+n'!C18,0),0)</f>
        <v>0</v>
      </c>
      <c r="D18" s="28">
        <f>IF($C$4="Attiecināmās izmaksas",IF('11a+c+n'!$Q18="A",'11a+c+n'!D18,0),0)</f>
        <v>0</v>
      </c>
      <c r="E18" s="59"/>
      <c r="F18" s="81"/>
      <c r="G18" s="28"/>
      <c r="H18" s="28">
        <f>IF($C$4="Attiecināmās izmaksas",IF('11a+c+n'!$Q18="A",'11a+c+n'!H18,0),0)</f>
        <v>0</v>
      </c>
      <c r="I18" s="28"/>
      <c r="J18" s="28"/>
      <c r="K18" s="59">
        <f>IF($C$4="Attiecināmās izmaksas",IF('11a+c+n'!$Q18="A",'11a+c+n'!K18,0),0)</f>
        <v>0</v>
      </c>
      <c r="L18" s="81">
        <f>IF($C$4="Attiecināmās izmaksas",IF('11a+c+n'!$Q18="A",'11a+c+n'!L18,0),0)</f>
        <v>0</v>
      </c>
      <c r="M18" s="28">
        <f>IF($C$4="Attiecināmās izmaksas",IF('11a+c+n'!$Q18="A",'11a+c+n'!M18,0),0)</f>
        <v>0</v>
      </c>
      <c r="N18" s="28">
        <f>IF($C$4="Attiecināmās izmaksas",IF('11a+c+n'!$Q18="A",'11a+c+n'!N18,0),0)</f>
        <v>0</v>
      </c>
      <c r="O18" s="28">
        <f>IF($C$4="Attiecināmās izmaksas",IF('11a+c+n'!$Q18="A",'11a+c+n'!O18,0),0)</f>
        <v>0</v>
      </c>
      <c r="P18" s="59">
        <f>IF($C$4="Attiecināmās izmaksas",IF('11a+c+n'!$Q18="A",'11a+c+n'!P18,0),0)</f>
        <v>0</v>
      </c>
    </row>
    <row r="19" spans="1:16">
      <c r="A19" s="64">
        <f>IF(P19=0,0,IF(COUNTBLANK(P19)=1,0,COUNTA($P$14:P19)))</f>
        <v>0</v>
      </c>
      <c r="B19" s="28">
        <f>IF($C$4="Attiecināmās izmaksas",IF('11a+c+n'!$Q40="A",'11a+c+n'!B40,0),0)</f>
        <v>0</v>
      </c>
      <c r="C19" s="28">
        <f>IF($C$4="Attiecināmās izmaksas",IF('11a+c+n'!$Q40="A",'11a+c+n'!C40,0),0)</f>
        <v>0</v>
      </c>
      <c r="D19" s="28">
        <f>IF($C$4="Attiecināmās izmaksas",IF('11a+c+n'!$Q40="A",'11a+c+n'!D40,0),0)</f>
        <v>0</v>
      </c>
      <c r="E19" s="59"/>
      <c r="F19" s="81"/>
      <c r="G19" s="28"/>
      <c r="H19" s="28">
        <f>IF($C$4="Attiecināmās izmaksas",IF('11a+c+n'!$Q40="A",'11a+c+n'!H40,0),0)</f>
        <v>0</v>
      </c>
      <c r="I19" s="28"/>
      <c r="J19" s="28"/>
      <c r="K19" s="59">
        <f>IF($C$4="Attiecināmās izmaksas",IF('11a+c+n'!$Q40="A",'11a+c+n'!K40,0),0)</f>
        <v>0</v>
      </c>
      <c r="L19" s="81">
        <f>IF($C$4="Attiecināmās izmaksas",IF('11a+c+n'!$Q40="A",'11a+c+n'!L40,0),0)</f>
        <v>0</v>
      </c>
      <c r="M19" s="28">
        <f>IF($C$4="Attiecināmās izmaksas",IF('11a+c+n'!$Q40="A",'11a+c+n'!M40,0),0)</f>
        <v>0</v>
      </c>
      <c r="N19" s="28">
        <f>IF($C$4="Attiecināmās izmaksas",IF('11a+c+n'!$Q40="A",'11a+c+n'!N40,0),0)</f>
        <v>0</v>
      </c>
      <c r="O19" s="28">
        <f>IF($C$4="Attiecināmās izmaksas",IF('11a+c+n'!$Q40="A",'11a+c+n'!O40,0),0)</f>
        <v>0</v>
      </c>
      <c r="P19" s="59">
        <f>IF($C$4="Attiecināmās izmaksas",IF('11a+c+n'!$Q40="A",'11a+c+n'!P40,0),0)</f>
        <v>0</v>
      </c>
    </row>
    <row r="20" spans="1:16" ht="12" customHeight="1" thickBot="1">
      <c r="A20" s="325" t="s">
        <v>63</v>
      </c>
      <c r="B20" s="326"/>
      <c r="C20" s="326"/>
      <c r="D20" s="326"/>
      <c r="E20" s="326"/>
      <c r="F20" s="326"/>
      <c r="G20" s="326"/>
      <c r="H20" s="326"/>
      <c r="I20" s="326"/>
      <c r="J20" s="326"/>
      <c r="K20" s="327"/>
      <c r="L20" s="74">
        <f>SUM(L14:L19)</f>
        <v>0</v>
      </c>
      <c r="M20" s="75">
        <f>SUM(M14:M19)</f>
        <v>0</v>
      </c>
      <c r="N20" s="75">
        <f>SUM(N14:N19)</f>
        <v>0</v>
      </c>
      <c r="O20" s="75">
        <f>SUM(O14:O19)</f>
        <v>0</v>
      </c>
      <c r="P20" s="76">
        <f>SUM(P14:P19)</f>
        <v>0</v>
      </c>
    </row>
    <row r="21" spans="1:16">
      <c r="A21" s="20"/>
      <c r="B21" s="20"/>
      <c r="C21" s="20"/>
      <c r="D21" s="20"/>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14</v>
      </c>
      <c r="B23" s="20"/>
      <c r="C23" s="328">
        <f>'Kops n'!C35:H35</f>
        <v>0</v>
      </c>
      <c r="D23" s="328"/>
      <c r="E23" s="328"/>
      <c r="F23" s="328"/>
      <c r="G23" s="328"/>
      <c r="H23" s="328"/>
      <c r="I23" s="20"/>
      <c r="J23" s="20"/>
      <c r="K23" s="20"/>
      <c r="L23" s="20"/>
      <c r="M23" s="20"/>
      <c r="N23" s="20"/>
      <c r="O23" s="20"/>
      <c r="P23" s="20"/>
    </row>
    <row r="24" spans="1:16">
      <c r="A24" s="20"/>
      <c r="B24" s="20"/>
      <c r="C24" s="248" t="s">
        <v>15</v>
      </c>
      <c r="D24" s="248"/>
      <c r="E24" s="248"/>
      <c r="F24" s="248"/>
      <c r="G24" s="248"/>
      <c r="H24" s="24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294" t="str">
        <f>'Kops n'!A38:D38</f>
        <v>Tāme sastādīta 202_. gada __. _______</v>
      </c>
      <c r="B26" s="295"/>
      <c r="C26" s="295"/>
      <c r="D26" s="295"/>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41</v>
      </c>
      <c r="B28" s="20"/>
      <c r="C28" s="328">
        <f>'Kops n'!C40:H40</f>
        <v>0</v>
      </c>
      <c r="D28" s="328"/>
      <c r="E28" s="328"/>
      <c r="F28" s="328"/>
      <c r="G28" s="328"/>
      <c r="H28" s="328"/>
      <c r="I28" s="20"/>
      <c r="J28" s="20"/>
      <c r="K28" s="20"/>
      <c r="L28" s="20"/>
      <c r="M28" s="20"/>
      <c r="N28" s="20"/>
      <c r="O28" s="20"/>
      <c r="P28" s="20"/>
    </row>
    <row r="29" spans="1:16">
      <c r="A29" s="20"/>
      <c r="B29" s="20"/>
      <c r="C29" s="248" t="s">
        <v>15</v>
      </c>
      <c r="D29" s="248"/>
      <c r="E29" s="248"/>
      <c r="F29" s="248"/>
      <c r="G29" s="248"/>
      <c r="H29" s="24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03" t="s">
        <v>16</v>
      </c>
      <c r="B31" s="52"/>
      <c r="C31" s="115">
        <f>'Kops n'!C43</f>
        <v>0</v>
      </c>
      <c r="D31" s="5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sheetData>
  <mergeCells count="23">
    <mergeCell ref="C29:H29"/>
    <mergeCell ref="L12:P12"/>
    <mergeCell ref="A20:K20"/>
    <mergeCell ref="C23:H23"/>
    <mergeCell ref="C24:H24"/>
    <mergeCell ref="A26:D26"/>
    <mergeCell ref="C28:H2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0:K20">
    <cfRule type="containsText" dxfId="5" priority="3" operator="containsText" text="Tiešās izmaksas kopā, t. sk. darba devēja sociālais nodoklis __.__% ">
      <formula>NOT(ISERROR(SEARCH("Tiešās izmaksas kopā, t. sk. darba devēja sociālais nodoklis __.__% ",A20)))</formula>
    </cfRule>
  </conditionalFormatting>
  <conditionalFormatting sqref="C2:I2 D5:L8 N9:O9 A14:P19 L20:P20 C23:H23 C28:H28 C31">
    <cfRule type="cellIs" dxfId="4" priority="2" operator="equal">
      <formula>0</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7E95-DCBC-4AE9-B9E6-BF27064E50F9}">
  <sheetPr>
    <tabColor rgb="FFFFC000"/>
  </sheetPr>
  <dimension ref="A1:P53"/>
  <sheetViews>
    <sheetView topLeftCell="A20" workbookViewId="0">
      <selection activeCell="T18" sqref="T1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'11a+c+n'!D1</f>
        <v>11</v>
      </c>
      <c r="E1" s="26"/>
      <c r="F1" s="26"/>
      <c r="G1" s="26"/>
      <c r="H1" s="26"/>
      <c r="I1" s="26"/>
      <c r="J1" s="26"/>
      <c r="N1" s="30"/>
      <c r="O1" s="31"/>
      <c r="P1" s="32"/>
    </row>
    <row r="2" spans="1:16">
      <c r="A2" s="33"/>
      <c r="B2" s="33"/>
      <c r="C2" s="316" t="str">
        <f>'11a+c+n'!C2:I2</f>
        <v>Ārējie elektrības tīkli</v>
      </c>
      <c r="D2" s="316"/>
      <c r="E2" s="316"/>
      <c r="F2" s="316"/>
      <c r="G2" s="316"/>
      <c r="H2" s="316"/>
      <c r="I2" s="316"/>
      <c r="J2" s="33"/>
    </row>
    <row r="3" spans="1:16">
      <c r="A3" s="34"/>
      <c r="B3" s="34"/>
      <c r="C3" s="281" t="s">
        <v>21</v>
      </c>
      <c r="D3" s="281"/>
      <c r="E3" s="281"/>
      <c r="F3" s="281"/>
      <c r="G3" s="281"/>
      <c r="H3" s="281"/>
      <c r="I3" s="281"/>
      <c r="J3" s="34"/>
    </row>
    <row r="4" spans="1:16">
      <c r="A4" s="34"/>
      <c r="B4" s="34"/>
      <c r="C4" s="317" t="s">
        <v>18</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211</v>
      </c>
      <c r="B9" s="319"/>
      <c r="C9" s="319"/>
      <c r="D9" s="319"/>
      <c r="E9" s="319"/>
      <c r="F9" s="319"/>
      <c r="G9" s="35"/>
      <c r="H9" s="35"/>
      <c r="I9" s="35"/>
      <c r="J9" s="320" t="s">
        <v>46</v>
      </c>
      <c r="K9" s="320"/>
      <c r="L9" s="320"/>
      <c r="M9" s="320"/>
      <c r="N9" s="321">
        <f>P41</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71" t="s">
        <v>61</v>
      </c>
    </row>
    <row r="14" spans="1:16">
      <c r="A14" s="63">
        <f>IF(P14=0,0,IF(COUNTBLANK(P14)=1,0,COUNTA($P$14:P14)))</f>
        <v>0</v>
      </c>
      <c r="B14" s="27">
        <f>IF($C$4="citu pasākumu izmaksas",IF('11a+c+n'!$Q14="C",'11a+c+n'!B14,0))</f>
        <v>0</v>
      </c>
      <c r="C14" s="27">
        <f>IF($C$4="citu pasākumu izmaksas",IF('11a+c+n'!$Q14="C",'11a+c+n'!C14,0))</f>
        <v>0</v>
      </c>
      <c r="D14" s="27">
        <f>IF($C$4="citu pasākumu izmaksas",IF('11a+c+n'!$Q14="C",'11a+c+n'!D14,0))</f>
        <v>0</v>
      </c>
      <c r="E14" s="162"/>
      <c r="F14" s="79"/>
      <c r="G14" s="27">
        <f>IF($C$4="citu pasākumu izmaksas",IF('11a+c+n'!$Q14="C",'11a+c+n'!G14,0))</f>
        <v>0</v>
      </c>
      <c r="H14" s="27">
        <f>IF($C$4="citu pasākumu izmaksas",IF('11a+c+n'!$Q14="C",'11a+c+n'!H14,0))</f>
        <v>0</v>
      </c>
      <c r="I14" s="27"/>
      <c r="J14" s="27"/>
      <c r="K14" s="162">
        <f>IF($C$4="citu pasākumu izmaksas",IF('11a+c+n'!$Q14="C",'11a+c+n'!K14,0))</f>
        <v>0</v>
      </c>
      <c r="L14" s="79">
        <f>IF($C$4="citu pasākumu izmaksas",IF('11a+c+n'!$Q14="C",'11a+c+n'!L14,0))</f>
        <v>0</v>
      </c>
      <c r="M14" s="27">
        <f>IF($C$4="citu pasākumu izmaksas",IF('11a+c+n'!$Q14="C",'11a+c+n'!M14,0))</f>
        <v>0</v>
      </c>
      <c r="N14" s="27">
        <f>IF($C$4="citu pasākumu izmaksas",IF('11a+c+n'!$Q14="C",'11a+c+n'!N14,0))</f>
        <v>0</v>
      </c>
      <c r="O14" s="27">
        <f>IF($C$4="citu pasākumu izmaksas",IF('11a+c+n'!$Q14="C",'11a+c+n'!O14,0))</f>
        <v>0</v>
      </c>
      <c r="P14" s="57">
        <f>IF($C$4="citu pasākumu izmaksas",IF('11a+c+n'!$Q14="C",'11a+c+n'!P14,0))</f>
        <v>0</v>
      </c>
    </row>
    <row r="15" spans="1:16" ht="22.5">
      <c r="A15" s="64">
        <f>IF(P15=0,0,IF(COUNTBLANK(P15)=1,0,COUNTA($P$14:P15)))</f>
        <v>0</v>
      </c>
      <c r="B15" s="28" t="str">
        <f>IF($C$4="citu pasākumu izmaksas",IF('11a+c+n'!$Q15="C",'11a+c+n'!B15,0))</f>
        <v>22-00000</v>
      </c>
      <c r="C15" s="28" t="str">
        <f>IF($C$4="citu pasākumu izmaksas",IF('11a+c+n'!$Q15="C",'11a+c+n'!C15,0))</f>
        <v>Uztvērējs PDC 6.4, INGESCO, vai analogs</v>
      </c>
      <c r="D15" s="28" t="str">
        <f>IF($C$4="citu pasākumu izmaksas",IF('11a+c+n'!$Q15="C",'11a+c+n'!D15,0))</f>
        <v>gab.</v>
      </c>
      <c r="E15" s="147"/>
      <c r="F15" s="81"/>
      <c r="G15" s="28">
        <f>IF($C$4="citu pasākumu izmaksas",IF('11a+c+n'!$Q15="C",'11a+c+n'!G15,0))</f>
        <v>0</v>
      </c>
      <c r="H15" s="28">
        <f>IF($C$4="citu pasākumu izmaksas",IF('11a+c+n'!$Q15="C",'11a+c+n'!H15,0))</f>
        <v>0</v>
      </c>
      <c r="I15" s="28"/>
      <c r="J15" s="28"/>
      <c r="K15" s="147">
        <f>IF($C$4="citu pasākumu izmaksas",IF('11a+c+n'!$Q15="C",'11a+c+n'!K15,0))</f>
        <v>0</v>
      </c>
      <c r="L15" s="81">
        <f>IF($C$4="citu pasākumu izmaksas",IF('11a+c+n'!$Q15="C",'11a+c+n'!L15,0))</f>
        <v>0</v>
      </c>
      <c r="M15" s="28">
        <f>IF($C$4="citu pasākumu izmaksas",IF('11a+c+n'!$Q15="C",'11a+c+n'!M15,0))</f>
        <v>0</v>
      </c>
      <c r="N15" s="28">
        <f>IF($C$4="citu pasākumu izmaksas",IF('11a+c+n'!$Q15="C",'11a+c+n'!N15,0))</f>
        <v>0</v>
      </c>
      <c r="O15" s="28">
        <f>IF($C$4="citu pasākumu izmaksas",IF('11a+c+n'!$Q15="C",'11a+c+n'!O15,0))</f>
        <v>0</v>
      </c>
      <c r="P15" s="59">
        <f>IF($C$4="citu pasākumu izmaksas",IF('11a+c+n'!$Q15="C",'11a+c+n'!P15,0))</f>
        <v>0</v>
      </c>
    </row>
    <row r="16" spans="1:16" ht="22.5">
      <c r="A16" s="64">
        <f>IF(P16=0,0,IF(COUNTBLANK(P16)=1,0,COUNTA($P$14:P16)))</f>
        <v>0</v>
      </c>
      <c r="B16" s="28" t="str">
        <f>IF($C$4="citu pasākumu izmaksas",IF('11a+c+n'!$Q16="C",'11a+c+n'!B16,0))</f>
        <v>22-00000</v>
      </c>
      <c r="C16" s="28" t="str">
        <f>IF($C$4="citu pasākumu izmaksas",IF('11a+c+n'!$Q16="C",'11a+c+n'!C16,0))</f>
        <v>Uztvērēja masts, H=4m, kompletā ar masta stiprinājumiem uz slīpa jumta</v>
      </c>
      <c r="D16" s="28" t="str">
        <f>IF($C$4="citu pasākumu izmaksas",IF('11a+c+n'!$Q16="C",'11a+c+n'!D16,0))</f>
        <v>gab.</v>
      </c>
      <c r="E16" s="147"/>
      <c r="F16" s="81"/>
      <c r="G16" s="28">
        <f>IF($C$4="citu pasākumu izmaksas",IF('11a+c+n'!$Q16="C",'11a+c+n'!G16,0))</f>
        <v>0</v>
      </c>
      <c r="H16" s="28">
        <f>IF($C$4="citu pasākumu izmaksas",IF('11a+c+n'!$Q16="C",'11a+c+n'!H16,0))</f>
        <v>0</v>
      </c>
      <c r="I16" s="28"/>
      <c r="J16" s="28"/>
      <c r="K16" s="147">
        <f>IF($C$4="citu pasākumu izmaksas",IF('11a+c+n'!$Q16="C",'11a+c+n'!K16,0))</f>
        <v>0</v>
      </c>
      <c r="L16" s="81">
        <f>IF($C$4="citu pasākumu izmaksas",IF('11a+c+n'!$Q16="C",'11a+c+n'!L16,0))</f>
        <v>0</v>
      </c>
      <c r="M16" s="28">
        <f>IF($C$4="citu pasākumu izmaksas",IF('11a+c+n'!$Q16="C",'11a+c+n'!M16,0))</f>
        <v>0</v>
      </c>
      <c r="N16" s="28">
        <f>IF($C$4="citu pasākumu izmaksas",IF('11a+c+n'!$Q16="C",'11a+c+n'!N16,0))</f>
        <v>0</v>
      </c>
      <c r="O16" s="28">
        <f>IF($C$4="citu pasākumu izmaksas",IF('11a+c+n'!$Q16="C",'11a+c+n'!O16,0))</f>
        <v>0</v>
      </c>
      <c r="P16" s="59">
        <f>IF($C$4="citu pasākumu izmaksas",IF('11a+c+n'!$Q16="C",'11a+c+n'!P16,0))</f>
        <v>0</v>
      </c>
    </row>
    <row r="17" spans="1:16" ht="22.5">
      <c r="A17" s="64">
        <f>IF(P17=0,0,IF(COUNTBLANK(P17)=1,0,COUNTA($P$14:P17)))</f>
        <v>0</v>
      </c>
      <c r="B17" s="28" t="str">
        <f>IF($C$4="citu pasākumu izmaksas",IF('11a+c+n'!$Q17="C",'11a+c+n'!B17,0))</f>
        <v>22-00000</v>
      </c>
      <c r="C17" s="28" t="str">
        <f>IF($C$4="citu pasākumu izmaksas",IF('11a+c+n'!$Q17="C",'11a+c+n'!C17,0))</f>
        <v>Masta adapters, INGESCO, 111012, vai analogs</v>
      </c>
      <c r="D17" s="28" t="str">
        <f>IF($C$4="citu pasākumu izmaksas",IF('11a+c+n'!$Q17="C",'11a+c+n'!D17,0))</f>
        <v>gab.</v>
      </c>
      <c r="E17" s="147"/>
      <c r="F17" s="81"/>
      <c r="G17" s="28">
        <f>IF($C$4="citu pasākumu izmaksas",IF('11a+c+n'!$Q17="C",'11a+c+n'!G17,0))</f>
        <v>0</v>
      </c>
      <c r="H17" s="28">
        <f>IF($C$4="citu pasākumu izmaksas",IF('11a+c+n'!$Q17="C",'11a+c+n'!H17,0))</f>
        <v>0</v>
      </c>
      <c r="I17" s="28"/>
      <c r="J17" s="28"/>
      <c r="K17" s="147">
        <f>IF($C$4="citu pasākumu izmaksas",IF('11a+c+n'!$Q17="C",'11a+c+n'!K17,0))</f>
        <v>0</v>
      </c>
      <c r="L17" s="81">
        <f>IF($C$4="citu pasākumu izmaksas",IF('11a+c+n'!$Q17="C",'11a+c+n'!L17,0))</f>
        <v>0</v>
      </c>
      <c r="M17" s="28">
        <f>IF($C$4="citu pasākumu izmaksas",IF('11a+c+n'!$Q17="C",'11a+c+n'!M17,0))</f>
        <v>0</v>
      </c>
      <c r="N17" s="28">
        <f>IF($C$4="citu pasākumu izmaksas",IF('11a+c+n'!$Q17="C",'11a+c+n'!N17,0))</f>
        <v>0</v>
      </c>
      <c r="O17" s="28">
        <f>IF($C$4="citu pasākumu izmaksas",IF('11a+c+n'!$Q17="C",'11a+c+n'!O17,0))</f>
        <v>0</v>
      </c>
      <c r="P17" s="59">
        <f>IF($C$4="citu pasākumu izmaksas",IF('11a+c+n'!$Q17="C",'11a+c+n'!P17,0))</f>
        <v>0</v>
      </c>
    </row>
    <row r="18" spans="1:16" ht="22.5">
      <c r="A18" s="64">
        <f>IF(P18=0,0,IF(COUNTBLANK(P18)=1,0,COUNTA($P$14:P18)))</f>
        <v>0</v>
      </c>
      <c r="B18" s="28" t="str">
        <f>IF($C$4="citu pasākumu izmaksas",IF('11a+c+n'!$Q18="C",'11a+c+n'!B18,0))</f>
        <v>22-00000</v>
      </c>
      <c r="C18" s="28" t="str">
        <f>IF($C$4="citu pasākumu izmaksas",IF('11a+c+n'!$Q18="C",'11a+c+n'!C18,0))</f>
        <v>Stieple AL8 d=8mm. Alumīnija apaļvads 8-ALMgSi, OBO Bettermann - 5021286 vai analogs</v>
      </c>
      <c r="D18" s="28" t="str">
        <f>IF($C$4="citu pasākumu izmaksas",IF('11a+c+n'!$Q18="C",'11a+c+n'!D18,0))</f>
        <v>m</v>
      </c>
      <c r="E18" s="147"/>
      <c r="F18" s="81"/>
      <c r="G18" s="28">
        <f>IF($C$4="citu pasākumu izmaksas",IF('11a+c+n'!$Q18="C",'11a+c+n'!G18,0))</f>
        <v>0</v>
      </c>
      <c r="H18" s="28">
        <f>IF($C$4="citu pasākumu izmaksas",IF('11a+c+n'!$Q18="C",'11a+c+n'!H18,0))</f>
        <v>0</v>
      </c>
      <c r="I18" s="28"/>
      <c r="J18" s="28"/>
      <c r="K18" s="147">
        <f>IF($C$4="citu pasākumu izmaksas",IF('11a+c+n'!$Q18="C",'11a+c+n'!K18,0))</f>
        <v>0</v>
      </c>
      <c r="L18" s="81">
        <f>IF($C$4="citu pasākumu izmaksas",IF('11a+c+n'!$Q18="C",'11a+c+n'!L18,0))</f>
        <v>0</v>
      </c>
      <c r="M18" s="28">
        <f>IF($C$4="citu pasākumu izmaksas",IF('11a+c+n'!$Q18="C",'11a+c+n'!M18,0))</f>
        <v>0</v>
      </c>
      <c r="N18" s="28">
        <f>IF($C$4="citu pasākumu izmaksas",IF('11a+c+n'!$Q18="C",'11a+c+n'!N18,0))</f>
        <v>0</v>
      </c>
      <c r="O18" s="28">
        <f>IF($C$4="citu pasākumu izmaksas",IF('11a+c+n'!$Q18="C",'11a+c+n'!O18,0))</f>
        <v>0</v>
      </c>
      <c r="P18" s="59">
        <f>IF($C$4="citu pasākumu izmaksas",IF('11a+c+n'!$Q18="C",'11a+c+n'!P18,0))</f>
        <v>0</v>
      </c>
    </row>
    <row r="19" spans="1:16" ht="22.5">
      <c r="A19" s="64">
        <f>IF(P19=0,0,IF(COUNTBLANK(P19)=1,0,COUNTA($P$14:P19)))</f>
        <v>0</v>
      </c>
      <c r="B19" s="28" t="str">
        <f>IF($C$4="citu pasākumu izmaksas",IF('11a+c+n'!$Q19="C",'11a+c+n'!B19,0))</f>
        <v>22-00000</v>
      </c>
      <c r="C19" s="28" t="str">
        <f>IF($C$4="citu pasākumu izmaksas",IF('11a+c+n'!$Q19="C",'11a+c+n'!C19,0))</f>
        <v>Stieples garuma kompensators OBO Bettermann –172 AR 5218926 vai analogs</v>
      </c>
      <c r="D19" s="28" t="str">
        <f>IF($C$4="citu pasākumu izmaksas",IF('11a+c+n'!$Q19="C",'11a+c+n'!D19,0))</f>
        <v>gab.</v>
      </c>
      <c r="E19" s="147"/>
      <c r="F19" s="81"/>
      <c r="G19" s="28">
        <f>IF($C$4="citu pasākumu izmaksas",IF('11a+c+n'!$Q19="C",'11a+c+n'!G19,0))</f>
        <v>0</v>
      </c>
      <c r="H19" s="28">
        <f>IF($C$4="citu pasākumu izmaksas",IF('11a+c+n'!$Q19="C",'11a+c+n'!H19,0))</f>
        <v>0</v>
      </c>
      <c r="I19" s="28"/>
      <c r="J19" s="28"/>
      <c r="K19" s="147">
        <f>IF($C$4="citu pasākumu izmaksas",IF('11a+c+n'!$Q19="C",'11a+c+n'!K19,0))</f>
        <v>0</v>
      </c>
      <c r="L19" s="81">
        <f>IF($C$4="citu pasākumu izmaksas",IF('11a+c+n'!$Q19="C",'11a+c+n'!L19,0))</f>
        <v>0</v>
      </c>
      <c r="M19" s="28">
        <f>IF($C$4="citu pasākumu izmaksas",IF('11a+c+n'!$Q19="C",'11a+c+n'!M19,0))</f>
        <v>0</v>
      </c>
      <c r="N19" s="28">
        <f>IF($C$4="citu pasākumu izmaksas",IF('11a+c+n'!$Q19="C",'11a+c+n'!N19,0))</f>
        <v>0</v>
      </c>
      <c r="O19" s="28">
        <f>IF($C$4="citu pasākumu izmaksas",IF('11a+c+n'!$Q19="C",'11a+c+n'!O19,0))</f>
        <v>0</v>
      </c>
      <c r="P19" s="59">
        <f>IF($C$4="citu pasākumu izmaksas",IF('11a+c+n'!$Q19="C",'11a+c+n'!P19,0))</f>
        <v>0</v>
      </c>
    </row>
    <row r="20" spans="1:16" ht="22.5">
      <c r="A20" s="64">
        <f>IF(P20=0,0,IF(COUNTBLANK(P20)=1,0,COUNTA($P$14:P20)))</f>
        <v>0</v>
      </c>
      <c r="B20" s="28" t="str">
        <f>IF($C$4="citu pasākumu izmaksas",IF('11a+c+n'!$Q20="C",'11a+c+n'!B20,0))</f>
        <v>22-00000</v>
      </c>
      <c r="C20" s="28" t="str">
        <f>IF($C$4="citu pasākumu izmaksas",IF('11a+c+n'!$Q20="C",'11a+c+n'!C20,0))</f>
        <v>Termonosēdināmā caurule</v>
      </c>
      <c r="D20" s="28" t="str">
        <f>IF($C$4="citu pasākumu izmaksas",IF('11a+c+n'!$Q20="C",'11a+c+n'!D20,0))</f>
        <v>m</v>
      </c>
      <c r="E20" s="147"/>
      <c r="F20" s="81"/>
      <c r="G20" s="28">
        <f>IF($C$4="citu pasākumu izmaksas",IF('11a+c+n'!$Q20="C",'11a+c+n'!G20,0))</f>
        <v>0</v>
      </c>
      <c r="H20" s="28">
        <f>IF($C$4="citu pasākumu izmaksas",IF('11a+c+n'!$Q20="C",'11a+c+n'!H20,0))</f>
        <v>0</v>
      </c>
      <c r="I20" s="28"/>
      <c r="J20" s="28"/>
      <c r="K20" s="147">
        <f>IF($C$4="citu pasākumu izmaksas",IF('11a+c+n'!$Q20="C",'11a+c+n'!K20,0))</f>
        <v>0</v>
      </c>
      <c r="L20" s="81">
        <f>IF($C$4="citu pasākumu izmaksas",IF('11a+c+n'!$Q20="C",'11a+c+n'!L20,0))</f>
        <v>0</v>
      </c>
      <c r="M20" s="28">
        <f>IF($C$4="citu pasākumu izmaksas",IF('11a+c+n'!$Q20="C",'11a+c+n'!M20,0))</f>
        <v>0</v>
      </c>
      <c r="N20" s="28">
        <f>IF($C$4="citu pasākumu izmaksas",IF('11a+c+n'!$Q20="C",'11a+c+n'!N20,0))</f>
        <v>0</v>
      </c>
      <c r="O20" s="28">
        <f>IF($C$4="citu pasākumu izmaksas",IF('11a+c+n'!$Q20="C",'11a+c+n'!O20,0))</f>
        <v>0</v>
      </c>
      <c r="P20" s="59">
        <f>IF($C$4="citu pasākumu izmaksas",IF('11a+c+n'!$Q20="C",'11a+c+n'!P20,0))</f>
        <v>0</v>
      </c>
    </row>
    <row r="21" spans="1:16" ht="22.5">
      <c r="A21" s="64">
        <f>IF(P21=0,0,IF(COUNTBLANK(P21)=1,0,COUNTA($P$14:P21)))</f>
        <v>0</v>
      </c>
      <c r="B21" s="28" t="str">
        <f>IF($C$4="citu pasākumu izmaksas",IF('11a+c+n'!$Q21="C",'11a+c+n'!B21,0))</f>
        <v>22-00000</v>
      </c>
      <c r="C21" s="28" t="str">
        <f>IF($C$4="citu pasākumu izmaksas",IF('11a+c+n'!$Q21="C",'11a+c+n'!C21,0))</f>
        <v>RD10 cinkota tērauda apaļdzelzs, izolēta, montāžai zemē, OBO Bettermann vai analogs</v>
      </c>
      <c r="D21" s="28" t="str">
        <f>IF($C$4="citu pasākumu izmaksas",IF('11a+c+n'!$Q21="C",'11a+c+n'!D21,0))</f>
        <v>m</v>
      </c>
      <c r="E21" s="147"/>
      <c r="F21" s="81"/>
      <c r="G21" s="28">
        <f>IF($C$4="citu pasākumu izmaksas",IF('11a+c+n'!$Q21="C",'11a+c+n'!G21,0))</f>
        <v>0</v>
      </c>
      <c r="H21" s="28">
        <f>IF($C$4="citu pasākumu izmaksas",IF('11a+c+n'!$Q21="C",'11a+c+n'!H21,0))</f>
        <v>0</v>
      </c>
      <c r="I21" s="28"/>
      <c r="J21" s="28"/>
      <c r="K21" s="147">
        <f>IF($C$4="citu pasākumu izmaksas",IF('11a+c+n'!$Q21="C",'11a+c+n'!K21,0))</f>
        <v>0</v>
      </c>
      <c r="L21" s="81">
        <f>IF($C$4="citu pasākumu izmaksas",IF('11a+c+n'!$Q21="C",'11a+c+n'!L21,0))</f>
        <v>0</v>
      </c>
      <c r="M21" s="28">
        <f>IF($C$4="citu pasākumu izmaksas",IF('11a+c+n'!$Q21="C",'11a+c+n'!M21,0))</f>
        <v>0</v>
      </c>
      <c r="N21" s="28">
        <f>IF($C$4="citu pasākumu izmaksas",IF('11a+c+n'!$Q21="C",'11a+c+n'!N21,0))</f>
        <v>0</v>
      </c>
      <c r="O21" s="28">
        <f>IF($C$4="citu pasākumu izmaksas",IF('11a+c+n'!$Q21="C",'11a+c+n'!O21,0))</f>
        <v>0</v>
      </c>
      <c r="P21" s="59">
        <f>IF($C$4="citu pasākumu izmaksas",IF('11a+c+n'!$Q21="C",'11a+c+n'!P21,0))</f>
        <v>0</v>
      </c>
    </row>
    <row r="22" spans="1:16" ht="33.75">
      <c r="A22" s="64">
        <f>IF(P22=0,0,IF(COUNTBLANK(P22)=1,0,COUNTA($P$14:P22)))</f>
        <v>0</v>
      </c>
      <c r="B22" s="28" t="str">
        <f>IF($C$4="citu pasākumu izmaksas",IF('11a+c+n'!$Q22="C",'11a+c+n'!B22,0))</f>
        <v>22-00000</v>
      </c>
      <c r="C22" s="28" t="str">
        <f>IF($C$4="citu pasākumu izmaksas",IF('11a+c+n'!$Q22="C",'11a+c+n'!C22,0))</f>
        <v>Kontrolmērījumu klemme kastē - In-box testing-switching bridge 50mm2 cable, INGESCO, 250006, vai ekvivalents</v>
      </c>
      <c r="D22" s="28" t="str">
        <f>IF($C$4="citu pasākumu izmaksas",IF('11a+c+n'!$Q22="C",'11a+c+n'!D22,0))</f>
        <v>gab.</v>
      </c>
      <c r="E22" s="147"/>
      <c r="F22" s="81"/>
      <c r="G22" s="28">
        <f>IF($C$4="citu pasākumu izmaksas",IF('11a+c+n'!$Q22="C",'11a+c+n'!G22,0))</f>
        <v>0</v>
      </c>
      <c r="H22" s="28">
        <f>IF($C$4="citu pasākumu izmaksas",IF('11a+c+n'!$Q22="C",'11a+c+n'!H22,0))</f>
        <v>0</v>
      </c>
      <c r="I22" s="28"/>
      <c r="J22" s="28"/>
      <c r="K22" s="147">
        <f>IF($C$4="citu pasākumu izmaksas",IF('11a+c+n'!$Q22="C",'11a+c+n'!K22,0))</f>
        <v>0</v>
      </c>
      <c r="L22" s="81">
        <f>IF($C$4="citu pasākumu izmaksas",IF('11a+c+n'!$Q22="C",'11a+c+n'!L22,0))</f>
        <v>0</v>
      </c>
      <c r="M22" s="28">
        <f>IF($C$4="citu pasākumu izmaksas",IF('11a+c+n'!$Q22="C",'11a+c+n'!M22,0))</f>
        <v>0</v>
      </c>
      <c r="N22" s="28">
        <f>IF($C$4="citu pasākumu izmaksas",IF('11a+c+n'!$Q22="C",'11a+c+n'!N22,0))</f>
        <v>0</v>
      </c>
      <c r="O22" s="28">
        <f>IF($C$4="citu pasākumu izmaksas",IF('11a+c+n'!$Q22="C",'11a+c+n'!O22,0))</f>
        <v>0</v>
      </c>
      <c r="P22" s="59">
        <f>IF($C$4="citu pasākumu izmaksas",IF('11a+c+n'!$Q22="C",'11a+c+n'!P22,0))</f>
        <v>0</v>
      </c>
    </row>
    <row r="23" spans="1:16" ht="22.5">
      <c r="A23" s="64">
        <f>IF(P23=0,0,IF(COUNTBLANK(P23)=1,0,COUNTA($P$14:P23)))</f>
        <v>0</v>
      </c>
      <c r="B23" s="28" t="str">
        <f>IF($C$4="citu pasākumu izmaksas",IF('11a+c+n'!$Q23="C",'11a+c+n'!B23,0))</f>
        <v>22-00000</v>
      </c>
      <c r="C23" s="28" t="str">
        <f>IF($C$4="citu pasākumu izmaksas",IF('11a+c+n'!$Q23="C",'11a+c+n'!C23,0))</f>
        <v>Zibensspērienu skaita uzskaitītājs CDR UNIVERSAL, INGESCO, 432028, vai ekvivalents</v>
      </c>
      <c r="D23" s="28" t="str">
        <f>IF($C$4="citu pasākumu izmaksas",IF('11a+c+n'!$Q23="C",'11a+c+n'!D23,0))</f>
        <v>gab.</v>
      </c>
      <c r="E23" s="147"/>
      <c r="F23" s="81"/>
      <c r="G23" s="28">
        <f>IF($C$4="citu pasākumu izmaksas",IF('11a+c+n'!$Q23="C",'11a+c+n'!G23,0))</f>
        <v>0</v>
      </c>
      <c r="H23" s="28">
        <f>IF($C$4="citu pasākumu izmaksas",IF('11a+c+n'!$Q23="C",'11a+c+n'!H23,0))</f>
        <v>0</v>
      </c>
      <c r="I23" s="28"/>
      <c r="J23" s="28"/>
      <c r="K23" s="147">
        <f>IF($C$4="citu pasākumu izmaksas",IF('11a+c+n'!$Q23="C",'11a+c+n'!K23,0))</f>
        <v>0</v>
      </c>
      <c r="L23" s="81">
        <f>IF($C$4="citu pasākumu izmaksas",IF('11a+c+n'!$Q23="C",'11a+c+n'!L23,0))</f>
        <v>0</v>
      </c>
      <c r="M23" s="28">
        <f>IF($C$4="citu pasākumu izmaksas",IF('11a+c+n'!$Q23="C",'11a+c+n'!M23,0))</f>
        <v>0</v>
      </c>
      <c r="N23" s="28">
        <f>IF($C$4="citu pasākumu izmaksas",IF('11a+c+n'!$Q23="C",'11a+c+n'!N23,0))</f>
        <v>0</v>
      </c>
      <c r="O23" s="28">
        <f>IF($C$4="citu pasākumu izmaksas",IF('11a+c+n'!$Q23="C",'11a+c+n'!O23,0))</f>
        <v>0</v>
      </c>
      <c r="P23" s="59">
        <f>IF($C$4="citu pasākumu izmaksas",IF('11a+c+n'!$Q23="C",'11a+c+n'!P23,0))</f>
        <v>0</v>
      </c>
    </row>
    <row r="24" spans="1:16" ht="22.5">
      <c r="A24" s="64">
        <f>IF(P24=0,0,IF(COUNTBLANK(P24)=1,0,COUNTA($P$14:P24)))</f>
        <v>0</v>
      </c>
      <c r="B24" s="28" t="str">
        <f>IF($C$4="citu pasākumu izmaksas",IF('11a+c+n'!$Q24="C",'11a+c+n'!B24,0))</f>
        <v>22-00000</v>
      </c>
      <c r="C24" s="28" t="str">
        <f>IF($C$4="citu pasākumu izmaksas",IF('11a+c+n'!$Q24="C",'11a+c+n'!C24,0))</f>
        <v>Vadu turētājs Rd 8-10mm 177 20 M8 fasādei, OBO Bettermann vai analogs</v>
      </c>
      <c r="D24" s="28" t="str">
        <f>IF($C$4="citu pasākumu izmaksas",IF('11a+c+n'!$Q24="C",'11a+c+n'!D24,0))</f>
        <v>gab.</v>
      </c>
      <c r="E24" s="147"/>
      <c r="F24" s="81"/>
      <c r="G24" s="28">
        <f>IF($C$4="citu pasākumu izmaksas",IF('11a+c+n'!$Q24="C",'11a+c+n'!G24,0))</f>
        <v>0</v>
      </c>
      <c r="H24" s="28">
        <f>IF($C$4="citu pasākumu izmaksas",IF('11a+c+n'!$Q24="C",'11a+c+n'!H24,0))</f>
        <v>0</v>
      </c>
      <c r="I24" s="28"/>
      <c r="J24" s="28"/>
      <c r="K24" s="147">
        <f>IF($C$4="citu pasākumu izmaksas",IF('11a+c+n'!$Q24="C",'11a+c+n'!K24,0))</f>
        <v>0</v>
      </c>
      <c r="L24" s="81">
        <f>IF($C$4="citu pasākumu izmaksas",IF('11a+c+n'!$Q24="C",'11a+c+n'!L24,0))</f>
        <v>0</v>
      </c>
      <c r="M24" s="28">
        <f>IF($C$4="citu pasākumu izmaksas",IF('11a+c+n'!$Q24="C",'11a+c+n'!M24,0))</f>
        <v>0</v>
      </c>
      <c r="N24" s="28">
        <f>IF($C$4="citu pasākumu izmaksas",IF('11a+c+n'!$Q24="C",'11a+c+n'!N24,0))</f>
        <v>0</v>
      </c>
      <c r="O24" s="28">
        <f>IF($C$4="citu pasākumu izmaksas",IF('11a+c+n'!$Q24="C",'11a+c+n'!O24,0))</f>
        <v>0</v>
      </c>
      <c r="P24" s="59">
        <f>IF($C$4="citu pasākumu izmaksas",IF('11a+c+n'!$Q24="C",'11a+c+n'!P24,0))</f>
        <v>0</v>
      </c>
    </row>
    <row r="25" spans="1:16" ht="22.5">
      <c r="A25" s="64">
        <f>IF(P25=0,0,IF(COUNTBLANK(P25)=1,0,COUNTA($P$14:P25)))</f>
        <v>0</v>
      </c>
      <c r="B25" s="28" t="str">
        <f>IF($C$4="citu pasākumu izmaksas",IF('11a+c+n'!$Q25="C",'11a+c+n'!B25,0))</f>
        <v>22-00000</v>
      </c>
      <c r="C25" s="28" t="str">
        <f>IF($C$4="citu pasākumu izmaksas",IF('11a+c+n'!$Q25="C",'11a+c+n'!C25,0))</f>
        <v>Jumta vadu turētājs slīpam jumtam OBO Bettermann vai analogs</v>
      </c>
      <c r="D25" s="28" t="str">
        <f>IF($C$4="citu pasākumu izmaksas",IF('11a+c+n'!$Q25="C",'11a+c+n'!D25,0))</f>
        <v>gab.</v>
      </c>
      <c r="E25" s="147"/>
      <c r="F25" s="81"/>
      <c r="G25" s="28">
        <f>IF($C$4="citu pasākumu izmaksas",IF('11a+c+n'!$Q25="C",'11a+c+n'!G25,0))</f>
        <v>0</v>
      </c>
      <c r="H25" s="28">
        <f>IF($C$4="citu pasākumu izmaksas",IF('11a+c+n'!$Q25="C",'11a+c+n'!H25,0))</f>
        <v>0</v>
      </c>
      <c r="I25" s="28"/>
      <c r="J25" s="28"/>
      <c r="K25" s="147">
        <f>IF($C$4="citu pasākumu izmaksas",IF('11a+c+n'!$Q25="C",'11a+c+n'!K25,0))</f>
        <v>0</v>
      </c>
      <c r="L25" s="81">
        <f>IF($C$4="citu pasākumu izmaksas",IF('11a+c+n'!$Q25="C",'11a+c+n'!L25,0))</f>
        <v>0</v>
      </c>
      <c r="M25" s="28">
        <f>IF($C$4="citu pasākumu izmaksas",IF('11a+c+n'!$Q25="C",'11a+c+n'!M25,0))</f>
        <v>0</v>
      </c>
      <c r="N25" s="28">
        <f>IF($C$4="citu pasākumu izmaksas",IF('11a+c+n'!$Q25="C",'11a+c+n'!N25,0))</f>
        <v>0</v>
      </c>
      <c r="O25" s="28">
        <f>IF($C$4="citu pasākumu izmaksas",IF('11a+c+n'!$Q25="C",'11a+c+n'!O25,0))</f>
        <v>0</v>
      </c>
      <c r="P25" s="59">
        <f>IF($C$4="citu pasākumu izmaksas",IF('11a+c+n'!$Q25="C",'11a+c+n'!P25,0))</f>
        <v>0</v>
      </c>
    </row>
    <row r="26" spans="1:16" ht="22.5">
      <c r="A26" s="64">
        <f>IF(P26=0,0,IF(COUNTBLANK(P26)=1,0,COUNTA($P$14:P26)))</f>
        <v>0</v>
      </c>
      <c r="B26" s="28" t="str">
        <f>IF($C$4="citu pasākumu izmaksas",IF('11a+c+n'!$Q26="C",'11a+c+n'!B26,0))</f>
        <v>22-00000</v>
      </c>
      <c r="C26" s="28" t="str">
        <f>IF($C$4="citu pasākumu izmaksas",IF('11a+c+n'!$Q26="C",'11a+c+n'!C26,0))</f>
        <v>Jumta teknes skava, OBO Bettermann 5316014 vai analogs</v>
      </c>
      <c r="D26" s="28" t="str">
        <f>IF($C$4="citu pasākumu izmaksas",IF('11a+c+n'!$Q26="C",'11a+c+n'!D26,0))</f>
        <v>gab.</v>
      </c>
      <c r="E26" s="147"/>
      <c r="F26" s="81"/>
      <c r="G26" s="28">
        <f>IF($C$4="citu pasākumu izmaksas",IF('11a+c+n'!$Q26="C",'11a+c+n'!G26,0))</f>
        <v>0</v>
      </c>
      <c r="H26" s="28">
        <f>IF($C$4="citu pasākumu izmaksas",IF('11a+c+n'!$Q26="C",'11a+c+n'!H26,0))</f>
        <v>0</v>
      </c>
      <c r="I26" s="28"/>
      <c r="J26" s="28"/>
      <c r="K26" s="147">
        <f>IF($C$4="citu pasākumu izmaksas",IF('11a+c+n'!$Q26="C",'11a+c+n'!K26,0))</f>
        <v>0</v>
      </c>
      <c r="L26" s="81">
        <f>IF($C$4="citu pasākumu izmaksas",IF('11a+c+n'!$Q26="C",'11a+c+n'!L26,0))</f>
        <v>0</v>
      </c>
      <c r="M26" s="28">
        <f>IF($C$4="citu pasākumu izmaksas",IF('11a+c+n'!$Q26="C",'11a+c+n'!M26,0))</f>
        <v>0</v>
      </c>
      <c r="N26" s="28">
        <f>IF($C$4="citu pasākumu izmaksas",IF('11a+c+n'!$Q26="C",'11a+c+n'!N26,0))</f>
        <v>0</v>
      </c>
      <c r="O26" s="28">
        <f>IF($C$4="citu pasākumu izmaksas",IF('11a+c+n'!$Q26="C",'11a+c+n'!O26,0))</f>
        <v>0</v>
      </c>
      <c r="P26" s="59">
        <f>IF($C$4="citu pasākumu izmaksas",IF('11a+c+n'!$Q26="C",'11a+c+n'!P26,0))</f>
        <v>0</v>
      </c>
    </row>
    <row r="27" spans="1:16" ht="33.75">
      <c r="A27" s="64">
        <f>IF(P27=0,0,IF(COUNTBLANK(P27)=1,0,COUNTA($P$14:P27)))</f>
        <v>0</v>
      </c>
      <c r="B27" s="28" t="str">
        <f>IF($C$4="citu pasākumu izmaksas",IF('11a+c+n'!$Q27="C",'11a+c+n'!B27,0))</f>
        <v>22-00000</v>
      </c>
      <c r="C27" s="28" t="str">
        <f>IF($C$4="citu pasākumu izmaksas",IF('11a+c+n'!$Q27="C",'11a+c+n'!C27,0))</f>
        <v>Uztvērējstieples(AlMgSi 0.5, Ø8mm) vario krustveida un T veida savienotājs (alumīnija) OBO Bettermann - 5311519 vai analogs</v>
      </c>
      <c r="D27" s="28" t="str">
        <f>IF($C$4="citu pasākumu izmaksas",IF('11a+c+n'!$Q27="C",'11a+c+n'!D27,0))</f>
        <v>gab.</v>
      </c>
      <c r="E27" s="147"/>
      <c r="F27" s="81"/>
      <c r="G27" s="28">
        <f>IF($C$4="citu pasākumu izmaksas",IF('11a+c+n'!$Q27="C",'11a+c+n'!G27,0))</f>
        <v>0</v>
      </c>
      <c r="H27" s="28">
        <f>IF($C$4="citu pasākumu izmaksas",IF('11a+c+n'!$Q27="C",'11a+c+n'!H27,0))</f>
        <v>0</v>
      </c>
      <c r="I27" s="28"/>
      <c r="J27" s="28"/>
      <c r="K27" s="147">
        <f>IF($C$4="citu pasākumu izmaksas",IF('11a+c+n'!$Q27="C",'11a+c+n'!K27,0))</f>
        <v>0</v>
      </c>
      <c r="L27" s="81">
        <f>IF($C$4="citu pasākumu izmaksas",IF('11a+c+n'!$Q27="C",'11a+c+n'!L27,0))</f>
        <v>0</v>
      </c>
      <c r="M27" s="28">
        <f>IF($C$4="citu pasākumu izmaksas",IF('11a+c+n'!$Q27="C",'11a+c+n'!M27,0))</f>
        <v>0</v>
      </c>
      <c r="N27" s="28">
        <f>IF($C$4="citu pasākumu izmaksas",IF('11a+c+n'!$Q27="C",'11a+c+n'!N27,0))</f>
        <v>0</v>
      </c>
      <c r="O27" s="28">
        <f>IF($C$4="citu pasākumu izmaksas",IF('11a+c+n'!$Q27="C",'11a+c+n'!O27,0))</f>
        <v>0</v>
      </c>
      <c r="P27" s="59">
        <f>IF($C$4="citu pasākumu izmaksas",IF('11a+c+n'!$Q27="C",'11a+c+n'!P27,0))</f>
        <v>0</v>
      </c>
    </row>
    <row r="28" spans="1:16" ht="22.5">
      <c r="A28" s="64">
        <f>IF(P28=0,0,IF(COUNTBLANK(P28)=1,0,COUNTA($P$14:P28)))</f>
        <v>0</v>
      </c>
      <c r="B28" s="28" t="str">
        <f>IF($C$4="citu pasākumu izmaksas",IF('11a+c+n'!$Q28="C",'11a+c+n'!B28,0))</f>
        <v>22-00000</v>
      </c>
      <c r="C28" s="28" t="str">
        <f>IF($C$4="citu pasākumu izmaksas",IF('11a+c+n'!$Q28="C",'11a+c+n'!C28,0))</f>
        <v>Zemējuma elektrods - 219 20 ST FT Ø20mm 1500mm, Obo Bettermann, 5000750, vai ekvivalents</v>
      </c>
      <c r="D28" s="28" t="str">
        <f>IF($C$4="citu pasākumu izmaksas",IF('11a+c+n'!$Q28="C",'11a+c+n'!D28,0))</f>
        <v>gab.</v>
      </c>
      <c r="E28" s="147"/>
      <c r="F28" s="81"/>
      <c r="G28" s="28">
        <f>IF($C$4="citu pasākumu izmaksas",IF('11a+c+n'!$Q28="C",'11a+c+n'!G28,0))</f>
        <v>0</v>
      </c>
      <c r="H28" s="28">
        <f>IF($C$4="citu pasākumu izmaksas",IF('11a+c+n'!$Q28="C",'11a+c+n'!H28,0))</f>
        <v>0</v>
      </c>
      <c r="I28" s="28"/>
      <c r="J28" s="28"/>
      <c r="K28" s="147">
        <f>IF($C$4="citu pasākumu izmaksas",IF('11a+c+n'!$Q28="C",'11a+c+n'!K28,0))</f>
        <v>0</v>
      </c>
      <c r="L28" s="81">
        <f>IF($C$4="citu pasākumu izmaksas",IF('11a+c+n'!$Q28="C",'11a+c+n'!L28,0))</f>
        <v>0</v>
      </c>
      <c r="M28" s="28">
        <f>IF($C$4="citu pasākumu izmaksas",IF('11a+c+n'!$Q28="C",'11a+c+n'!M28,0))</f>
        <v>0</v>
      </c>
      <c r="N28" s="28">
        <f>IF($C$4="citu pasākumu izmaksas",IF('11a+c+n'!$Q28="C",'11a+c+n'!N28,0))</f>
        <v>0</v>
      </c>
      <c r="O28" s="28">
        <f>IF($C$4="citu pasākumu izmaksas",IF('11a+c+n'!$Q28="C",'11a+c+n'!O28,0))</f>
        <v>0</v>
      </c>
      <c r="P28" s="59">
        <f>IF($C$4="citu pasākumu izmaksas",IF('11a+c+n'!$Q28="C",'11a+c+n'!P28,0))</f>
        <v>0</v>
      </c>
    </row>
    <row r="29" spans="1:16" ht="22.5">
      <c r="A29" s="64">
        <f>IF(P29=0,0,IF(COUNTBLANK(P29)=1,0,COUNTA($P$14:P29)))</f>
        <v>0</v>
      </c>
      <c r="B29" s="28" t="str">
        <f>IF($C$4="citu pasākumu izmaksas",IF('11a+c+n'!$Q29="C",'11a+c+n'!B29,0))</f>
        <v>22-00000</v>
      </c>
      <c r="C29" s="28" t="str">
        <f>IF($C$4="citu pasākumu izmaksas",IF('11a+c+n'!$Q29="C",'11a+c+n'!C29,0))</f>
        <v>Zemējuma elektroda spice - 1819/20 BP, Obo Bettermann, 3041212, vai ekvivalents</v>
      </c>
      <c r="D29" s="28" t="str">
        <f>IF($C$4="citu pasākumu izmaksas",IF('11a+c+n'!$Q29="C",'11a+c+n'!D29,0))</f>
        <v>gab.</v>
      </c>
      <c r="E29" s="147"/>
      <c r="F29" s="81"/>
      <c r="G29" s="28">
        <f>IF($C$4="citu pasākumu izmaksas",IF('11a+c+n'!$Q29="C",'11a+c+n'!G29,0))</f>
        <v>0</v>
      </c>
      <c r="H29" s="28">
        <f>IF($C$4="citu pasākumu izmaksas",IF('11a+c+n'!$Q29="C",'11a+c+n'!H29,0))</f>
        <v>0</v>
      </c>
      <c r="I29" s="28"/>
      <c r="J29" s="28"/>
      <c r="K29" s="147">
        <f>IF($C$4="citu pasākumu izmaksas",IF('11a+c+n'!$Q29="C",'11a+c+n'!K29,0))</f>
        <v>0</v>
      </c>
      <c r="L29" s="81">
        <f>IF($C$4="citu pasākumu izmaksas",IF('11a+c+n'!$Q29="C",'11a+c+n'!L29,0))</f>
        <v>0</v>
      </c>
      <c r="M29" s="28">
        <f>IF($C$4="citu pasākumu izmaksas",IF('11a+c+n'!$Q29="C",'11a+c+n'!M29,0))</f>
        <v>0</v>
      </c>
      <c r="N29" s="28">
        <f>IF($C$4="citu pasākumu izmaksas",IF('11a+c+n'!$Q29="C",'11a+c+n'!N29,0))</f>
        <v>0</v>
      </c>
      <c r="O29" s="28">
        <f>IF($C$4="citu pasākumu izmaksas",IF('11a+c+n'!$Q29="C",'11a+c+n'!O29,0))</f>
        <v>0</v>
      </c>
      <c r="P29" s="59">
        <f>IF($C$4="citu pasākumu izmaksas",IF('11a+c+n'!$Q29="C",'11a+c+n'!P29,0))</f>
        <v>0</v>
      </c>
    </row>
    <row r="30" spans="1:16" ht="22.5">
      <c r="A30" s="64">
        <f>IF(P30=0,0,IF(COUNTBLANK(P30)=1,0,COUNTA($P$14:P30)))</f>
        <v>0</v>
      </c>
      <c r="B30" s="28" t="str">
        <f>IF($C$4="citu pasākumu izmaksas",IF('11a+c+n'!$Q30="C",'11a+c+n'!B30,0))</f>
        <v>22-00000</v>
      </c>
      <c r="C30" s="28" t="str">
        <f>IF($C$4="citu pasākumu izmaksas",IF('11a+c+n'!$Q30="C",'11a+c+n'!C30,0))</f>
        <v>Savienojums zemējuma elektrods - tērauda lenta, Propster 01111 356, vai ekvivalents</v>
      </c>
      <c r="D30" s="28" t="str">
        <f>IF($C$4="citu pasākumu izmaksas",IF('11a+c+n'!$Q30="C",'11a+c+n'!D30,0))</f>
        <v>gab.</v>
      </c>
      <c r="E30" s="147"/>
      <c r="F30" s="81"/>
      <c r="G30" s="28">
        <f>IF($C$4="citu pasākumu izmaksas",IF('11a+c+n'!$Q30="C",'11a+c+n'!G30,0))</f>
        <v>0</v>
      </c>
      <c r="H30" s="28">
        <f>IF($C$4="citu pasākumu izmaksas",IF('11a+c+n'!$Q30="C",'11a+c+n'!H30,0))</f>
        <v>0</v>
      </c>
      <c r="I30" s="28"/>
      <c r="J30" s="28"/>
      <c r="K30" s="147">
        <f>IF($C$4="citu pasākumu izmaksas",IF('11a+c+n'!$Q30="C",'11a+c+n'!K30,0))</f>
        <v>0</v>
      </c>
      <c r="L30" s="81">
        <f>IF($C$4="citu pasākumu izmaksas",IF('11a+c+n'!$Q30="C",'11a+c+n'!L30,0))</f>
        <v>0</v>
      </c>
      <c r="M30" s="28">
        <f>IF($C$4="citu pasākumu izmaksas",IF('11a+c+n'!$Q30="C",'11a+c+n'!M30,0))</f>
        <v>0</v>
      </c>
      <c r="N30" s="28">
        <f>IF($C$4="citu pasākumu izmaksas",IF('11a+c+n'!$Q30="C",'11a+c+n'!N30,0))</f>
        <v>0</v>
      </c>
      <c r="O30" s="28">
        <f>IF($C$4="citu pasākumu izmaksas",IF('11a+c+n'!$Q30="C",'11a+c+n'!O30,0))</f>
        <v>0</v>
      </c>
      <c r="P30" s="59">
        <f>IF($C$4="citu pasākumu izmaksas",IF('11a+c+n'!$Q30="C",'11a+c+n'!P30,0))</f>
        <v>0</v>
      </c>
    </row>
    <row r="31" spans="1:16" ht="22.5">
      <c r="A31" s="64">
        <f>IF(P31=0,0,IF(COUNTBLANK(P31)=1,0,COUNTA($P$14:P31)))</f>
        <v>0</v>
      </c>
      <c r="B31" s="28" t="str">
        <f>IF($C$4="citu pasākumu izmaksas",IF('11a+c+n'!$Q31="C",'11a+c+n'!B31,0))</f>
        <v>22-00000</v>
      </c>
      <c r="C31" s="28" t="str">
        <f>IF($C$4="citu pasākumu izmaksas",IF('11a+c+n'!$Q31="C",'11a+c+n'!C31,0))</f>
        <v>252/FL DIN Krustveida savienojums plakans 40/apaļš 10 (70x70/M8), OBO Bettermann vai analogs</v>
      </c>
      <c r="D31" s="28" t="str">
        <f>IF($C$4="citu pasākumu izmaksas",IF('11a+c+n'!$Q31="C",'11a+c+n'!D31,0))</f>
        <v>gab.</v>
      </c>
      <c r="E31" s="147"/>
      <c r="F31" s="81"/>
      <c r="G31" s="28">
        <f>IF($C$4="citu pasākumu izmaksas",IF('11a+c+n'!$Q31="C",'11a+c+n'!G31,0))</f>
        <v>0</v>
      </c>
      <c r="H31" s="28">
        <f>IF($C$4="citu pasākumu izmaksas",IF('11a+c+n'!$Q31="C",'11a+c+n'!H31,0))</f>
        <v>0</v>
      </c>
      <c r="I31" s="28"/>
      <c r="J31" s="28"/>
      <c r="K31" s="147">
        <f>IF($C$4="citu pasākumu izmaksas",IF('11a+c+n'!$Q31="C",'11a+c+n'!K31,0))</f>
        <v>0</v>
      </c>
      <c r="L31" s="81">
        <f>IF($C$4="citu pasākumu izmaksas",IF('11a+c+n'!$Q31="C",'11a+c+n'!L31,0))</f>
        <v>0</v>
      </c>
      <c r="M31" s="28">
        <f>IF($C$4="citu pasākumu izmaksas",IF('11a+c+n'!$Q31="C",'11a+c+n'!M31,0))</f>
        <v>0</v>
      </c>
      <c r="N31" s="28">
        <f>IF($C$4="citu pasākumu izmaksas",IF('11a+c+n'!$Q31="C",'11a+c+n'!N31,0))</f>
        <v>0</v>
      </c>
      <c r="O31" s="28">
        <f>IF($C$4="citu pasākumu izmaksas",IF('11a+c+n'!$Q31="C",'11a+c+n'!O31,0))</f>
        <v>0</v>
      </c>
      <c r="P31" s="59">
        <f>IF($C$4="citu pasākumu izmaksas",IF('11a+c+n'!$Q31="C",'11a+c+n'!P31,0))</f>
        <v>0</v>
      </c>
    </row>
    <row r="32" spans="1:16" ht="22.5">
      <c r="A32" s="64">
        <f>IF(P32=0,0,IF(COUNTBLANK(P32)=1,0,COUNTA($P$14:P32)))</f>
        <v>0</v>
      </c>
      <c r="B32" s="28" t="str">
        <f>IF($C$4="citu pasākumu izmaksas",IF('11a+c+n'!$Q32="C",'11a+c+n'!B32,0))</f>
        <v>22-00000</v>
      </c>
      <c r="C32" s="28" t="str">
        <f>IF($C$4="citu pasākumu izmaksas",IF('11a+c+n'!$Q32="C",'11a+c+n'!C32,0))</f>
        <v>Karsti cinkota tērauda lenta 30x3,5mm 5052 DIN, OBO Bettermann vai analogs</v>
      </c>
      <c r="D32" s="28" t="str">
        <f>IF($C$4="citu pasākumu izmaksas",IF('11a+c+n'!$Q32="C",'11a+c+n'!D32,0))</f>
        <v>m</v>
      </c>
      <c r="E32" s="147"/>
      <c r="F32" s="81"/>
      <c r="G32" s="28">
        <f>IF($C$4="citu pasākumu izmaksas",IF('11a+c+n'!$Q32="C",'11a+c+n'!G32,0))</f>
        <v>0</v>
      </c>
      <c r="H32" s="28">
        <f>IF($C$4="citu pasākumu izmaksas",IF('11a+c+n'!$Q32="C",'11a+c+n'!H32,0))</f>
        <v>0</v>
      </c>
      <c r="I32" s="28"/>
      <c r="J32" s="28"/>
      <c r="K32" s="147">
        <f>IF($C$4="citu pasākumu izmaksas",IF('11a+c+n'!$Q32="C",'11a+c+n'!K32,0))</f>
        <v>0</v>
      </c>
      <c r="L32" s="81">
        <f>IF($C$4="citu pasākumu izmaksas",IF('11a+c+n'!$Q32="C",'11a+c+n'!L32,0))</f>
        <v>0</v>
      </c>
      <c r="M32" s="28">
        <f>IF($C$4="citu pasākumu izmaksas",IF('11a+c+n'!$Q32="C",'11a+c+n'!M32,0))</f>
        <v>0</v>
      </c>
      <c r="N32" s="28">
        <f>IF($C$4="citu pasākumu izmaksas",IF('11a+c+n'!$Q32="C",'11a+c+n'!N32,0))</f>
        <v>0</v>
      </c>
      <c r="O32" s="28">
        <f>IF($C$4="citu pasākumu izmaksas",IF('11a+c+n'!$Q32="C",'11a+c+n'!O32,0))</f>
        <v>0</v>
      </c>
      <c r="P32" s="59">
        <f>IF($C$4="citu pasākumu izmaksas",IF('11a+c+n'!$Q32="C",'11a+c+n'!P32,0))</f>
        <v>0</v>
      </c>
    </row>
    <row r="33" spans="1:16" ht="22.5">
      <c r="A33" s="64">
        <f>IF(P33=0,0,IF(COUNTBLANK(P33)=1,0,COUNTA($P$14:P33)))</f>
        <v>0</v>
      </c>
      <c r="B33" s="28" t="str">
        <f>IF($C$4="citu pasākumu izmaksas",IF('11a+c+n'!$Q33="C",'11a+c+n'!B33,0))</f>
        <v>22-00000</v>
      </c>
      <c r="C33" s="28" t="str">
        <f>IF($C$4="citu pasākumu izmaksas",IF('11a+c+n'!$Q33="C",'11a+c+n'!C33,0))</f>
        <v>Pretkorozijas aizsarglenta 50mm/10m OBO Bettermann, vai ekvivalents</v>
      </c>
      <c r="D33" s="28" t="str">
        <f>IF($C$4="citu pasākumu izmaksas",IF('11a+c+n'!$Q33="C",'11a+c+n'!D33,0))</f>
        <v>gab.</v>
      </c>
      <c r="E33" s="147"/>
      <c r="F33" s="81"/>
      <c r="G33" s="28">
        <f>IF($C$4="citu pasākumu izmaksas",IF('11a+c+n'!$Q33="C",'11a+c+n'!G33,0))</f>
        <v>0</v>
      </c>
      <c r="H33" s="28">
        <f>IF($C$4="citu pasākumu izmaksas",IF('11a+c+n'!$Q33="C",'11a+c+n'!H33,0))</f>
        <v>0</v>
      </c>
      <c r="I33" s="28"/>
      <c r="J33" s="28"/>
      <c r="K33" s="147">
        <f>IF($C$4="citu pasākumu izmaksas",IF('11a+c+n'!$Q33="C",'11a+c+n'!K33,0))</f>
        <v>0</v>
      </c>
      <c r="L33" s="81">
        <f>IF($C$4="citu pasākumu izmaksas",IF('11a+c+n'!$Q33="C",'11a+c+n'!L33,0))</f>
        <v>0</v>
      </c>
      <c r="M33" s="28">
        <f>IF($C$4="citu pasākumu izmaksas",IF('11a+c+n'!$Q33="C",'11a+c+n'!M33,0))</f>
        <v>0</v>
      </c>
      <c r="N33" s="28">
        <f>IF($C$4="citu pasākumu izmaksas",IF('11a+c+n'!$Q33="C",'11a+c+n'!N33,0))</f>
        <v>0</v>
      </c>
      <c r="O33" s="28">
        <f>IF($C$4="citu pasākumu izmaksas",IF('11a+c+n'!$Q33="C",'11a+c+n'!O33,0))</f>
        <v>0</v>
      </c>
      <c r="P33" s="59">
        <f>IF($C$4="citu pasākumu izmaksas",IF('11a+c+n'!$Q33="C",'11a+c+n'!P33,0))</f>
        <v>0</v>
      </c>
    </row>
    <row r="34" spans="1:16">
      <c r="A34" s="64">
        <f>IF(P34=0,0,IF(COUNTBLANK(P34)=1,0,COUNTA($P$14:P34)))</f>
        <v>0</v>
      </c>
      <c r="B34" s="28">
        <f>IF($C$4="citu pasākumu izmaksas",IF('11a+c+n'!$Q34="C",'11a+c+n'!B34,0))</f>
        <v>0</v>
      </c>
      <c r="C34" s="28">
        <f>IF($C$4="citu pasākumu izmaksas",IF('11a+c+n'!$Q34="C",'11a+c+n'!C34,0))</f>
        <v>0</v>
      </c>
      <c r="D34" s="28">
        <f>IF($C$4="citu pasākumu izmaksas",IF('11a+c+n'!$Q34="C",'11a+c+n'!D34,0))</f>
        <v>0</v>
      </c>
      <c r="E34" s="147"/>
      <c r="F34" s="81"/>
      <c r="G34" s="28">
        <f>IF($C$4="citu pasākumu izmaksas",IF('11a+c+n'!$Q34="C",'11a+c+n'!G34,0))</f>
        <v>0</v>
      </c>
      <c r="H34" s="28">
        <f>IF($C$4="citu pasākumu izmaksas",IF('11a+c+n'!$Q34="C",'11a+c+n'!H34,0))</f>
        <v>0</v>
      </c>
      <c r="I34" s="28"/>
      <c r="J34" s="28"/>
      <c r="K34" s="147">
        <f>IF($C$4="citu pasākumu izmaksas",IF('11a+c+n'!$Q34="C",'11a+c+n'!K34,0))</f>
        <v>0</v>
      </c>
      <c r="L34" s="81">
        <f>IF($C$4="citu pasākumu izmaksas",IF('11a+c+n'!$Q34="C",'11a+c+n'!L34,0))</f>
        <v>0</v>
      </c>
      <c r="M34" s="28">
        <f>IF($C$4="citu pasākumu izmaksas",IF('11a+c+n'!$Q34="C",'11a+c+n'!M34,0))</f>
        <v>0</v>
      </c>
      <c r="N34" s="28">
        <f>IF($C$4="citu pasākumu izmaksas",IF('11a+c+n'!$Q34="C",'11a+c+n'!N34,0))</f>
        <v>0</v>
      </c>
      <c r="O34" s="28">
        <f>IF($C$4="citu pasākumu izmaksas",IF('11a+c+n'!$Q34="C",'11a+c+n'!O34,0))</f>
        <v>0</v>
      </c>
      <c r="P34" s="59">
        <f>IF($C$4="citu pasākumu izmaksas",IF('11a+c+n'!$Q34="C",'11a+c+n'!P34,0))</f>
        <v>0</v>
      </c>
    </row>
    <row r="35" spans="1:16" ht="22.5">
      <c r="A35" s="64">
        <f>IF(P35=0,0,IF(COUNTBLANK(P35)=1,0,COUNTA($P$14:P35)))</f>
        <v>0</v>
      </c>
      <c r="B35" s="28" t="str">
        <f>IF($C$4="citu pasākumu izmaksas",IF('11a+c+n'!$Q35="C",'11a+c+n'!B35,0))</f>
        <v>22-00000</v>
      </c>
      <c r="C35" s="28" t="str">
        <f>IF($C$4="citu pasākumu izmaksas",IF('11a+c+n'!$Q35="C",'11a+c+n'!C35,0))</f>
        <v>Tranšejas rakšana un aizbēršana</v>
      </c>
      <c r="D35" s="28" t="str">
        <f>IF($C$4="citu pasākumu izmaksas",IF('11a+c+n'!$Q35="C",'11a+c+n'!D35,0))</f>
        <v>m</v>
      </c>
      <c r="E35" s="147"/>
      <c r="F35" s="81"/>
      <c r="G35" s="28">
        <f>IF($C$4="citu pasākumu izmaksas",IF('11a+c+n'!$Q35="C",'11a+c+n'!G35,0))</f>
        <v>0</v>
      </c>
      <c r="H35" s="28">
        <f>IF($C$4="citu pasākumu izmaksas",IF('11a+c+n'!$Q35="C",'11a+c+n'!H35,0))</f>
        <v>0</v>
      </c>
      <c r="I35" s="28"/>
      <c r="J35" s="28"/>
      <c r="K35" s="147">
        <f>IF($C$4="citu pasākumu izmaksas",IF('11a+c+n'!$Q35="C",'11a+c+n'!K35,0))</f>
        <v>0</v>
      </c>
      <c r="L35" s="81">
        <f>IF($C$4="citu pasākumu izmaksas",IF('11a+c+n'!$Q35="C",'11a+c+n'!L35,0))</f>
        <v>0</v>
      </c>
      <c r="M35" s="28">
        <f>IF($C$4="citu pasākumu izmaksas",IF('11a+c+n'!$Q35="C",'11a+c+n'!M35,0))</f>
        <v>0</v>
      </c>
      <c r="N35" s="28">
        <f>IF($C$4="citu pasākumu izmaksas",IF('11a+c+n'!$Q35="C",'11a+c+n'!N35,0))</f>
        <v>0</v>
      </c>
      <c r="O35" s="28">
        <f>IF($C$4="citu pasākumu izmaksas",IF('11a+c+n'!$Q35="C",'11a+c+n'!O35,0))</f>
        <v>0</v>
      </c>
      <c r="P35" s="59">
        <f>IF($C$4="citu pasākumu izmaksas",IF('11a+c+n'!$Q35="C",'11a+c+n'!P35,0))</f>
        <v>0</v>
      </c>
    </row>
    <row r="36" spans="1:16" ht="22.5">
      <c r="A36" s="64">
        <f>IF(P36=0,0,IF(COUNTBLANK(P36)=1,0,COUNTA($P$14:P36)))</f>
        <v>0</v>
      </c>
      <c r="B36" s="28" t="str">
        <f>IF($C$4="citu pasākumu izmaksas",IF('11a+c+n'!$Q36="C",'11a+c+n'!B36,0))</f>
        <v>22-00000</v>
      </c>
      <c r="C36" s="28" t="str">
        <f>IF($C$4="citu pasākumu izmaksas",IF('11a+c+n'!$Q36="C",'11a+c+n'!C36,0))</f>
        <v>Tranšejas virsmas atjaunošana - teritorijas labiekārtošana</v>
      </c>
      <c r="D36" s="28" t="str">
        <f>IF($C$4="citu pasākumu izmaksas",IF('11a+c+n'!$Q36="C",'11a+c+n'!D36,0))</f>
        <v>m2</v>
      </c>
      <c r="E36" s="147"/>
      <c r="F36" s="81"/>
      <c r="G36" s="28">
        <f>IF($C$4="citu pasākumu izmaksas",IF('11a+c+n'!$Q36="C",'11a+c+n'!G36,0))</f>
        <v>0</v>
      </c>
      <c r="H36" s="28">
        <f>IF($C$4="citu pasākumu izmaksas",IF('11a+c+n'!$Q36="C",'11a+c+n'!H36,0))</f>
        <v>0</v>
      </c>
      <c r="I36" s="28"/>
      <c r="J36" s="28"/>
      <c r="K36" s="147">
        <f>IF($C$4="citu pasākumu izmaksas",IF('11a+c+n'!$Q36="C",'11a+c+n'!K36,0))</f>
        <v>0</v>
      </c>
      <c r="L36" s="81">
        <f>IF($C$4="citu pasākumu izmaksas",IF('11a+c+n'!$Q36="C",'11a+c+n'!L36,0))</f>
        <v>0</v>
      </c>
      <c r="M36" s="28">
        <f>IF($C$4="citu pasākumu izmaksas",IF('11a+c+n'!$Q36="C",'11a+c+n'!M36,0))</f>
        <v>0</v>
      </c>
      <c r="N36" s="28">
        <f>IF($C$4="citu pasākumu izmaksas",IF('11a+c+n'!$Q36="C",'11a+c+n'!N36,0))</f>
        <v>0</v>
      </c>
      <c r="O36" s="28">
        <f>IF($C$4="citu pasākumu izmaksas",IF('11a+c+n'!$Q36="C",'11a+c+n'!O36,0))</f>
        <v>0</v>
      </c>
      <c r="P36" s="59">
        <f>IF($C$4="citu pasākumu izmaksas",IF('11a+c+n'!$Q36="C",'11a+c+n'!P36,0))</f>
        <v>0</v>
      </c>
    </row>
    <row r="37" spans="1:16" ht="22.5">
      <c r="A37" s="64">
        <f>IF(P37=0,0,IF(COUNTBLANK(P37)=1,0,COUNTA($P$14:P37)))</f>
        <v>0</v>
      </c>
      <c r="B37" s="28" t="str">
        <f>IF($C$4="citu pasākumu izmaksas",IF('11a+c+n'!$Q37="C",'11a+c+n'!B37,0))</f>
        <v>22-00000</v>
      </c>
      <c r="C37" s="28" t="str">
        <f>IF($C$4="citu pasākumu izmaksas",IF('11a+c+n'!$Q37="C",'11a+c+n'!C37,0))</f>
        <v>Zemējuma elektrodu iedzīšana zemē</v>
      </c>
      <c r="D37" s="28" t="str">
        <f>IF($C$4="citu pasākumu izmaksas",IF('11a+c+n'!$Q37="C",'11a+c+n'!D37,0))</f>
        <v>kompl.</v>
      </c>
      <c r="E37" s="147"/>
      <c r="F37" s="81"/>
      <c r="G37" s="28">
        <f>IF($C$4="citu pasākumu izmaksas",IF('11a+c+n'!$Q37="C",'11a+c+n'!G37,0))</f>
        <v>0</v>
      </c>
      <c r="H37" s="28">
        <f>IF($C$4="citu pasākumu izmaksas",IF('11a+c+n'!$Q37="C",'11a+c+n'!H37,0))</f>
        <v>0</v>
      </c>
      <c r="I37" s="28"/>
      <c r="J37" s="28"/>
      <c r="K37" s="147">
        <f>IF($C$4="citu pasākumu izmaksas",IF('11a+c+n'!$Q37="C",'11a+c+n'!K37,0))</f>
        <v>0</v>
      </c>
      <c r="L37" s="81">
        <f>IF($C$4="citu pasākumu izmaksas",IF('11a+c+n'!$Q37="C",'11a+c+n'!L37,0))</f>
        <v>0</v>
      </c>
      <c r="M37" s="28">
        <f>IF($C$4="citu pasākumu izmaksas",IF('11a+c+n'!$Q37="C",'11a+c+n'!M37,0))</f>
        <v>0</v>
      </c>
      <c r="N37" s="28">
        <f>IF($C$4="citu pasākumu izmaksas",IF('11a+c+n'!$Q37="C",'11a+c+n'!N37,0))</f>
        <v>0</v>
      </c>
      <c r="O37" s="28">
        <f>IF($C$4="citu pasākumu izmaksas",IF('11a+c+n'!$Q37="C",'11a+c+n'!O37,0))</f>
        <v>0</v>
      </c>
      <c r="P37" s="59">
        <f>IF($C$4="citu pasākumu izmaksas",IF('11a+c+n'!$Q37="C",'11a+c+n'!P37,0))</f>
        <v>0</v>
      </c>
    </row>
    <row r="38" spans="1:16" ht="22.5">
      <c r="A38" s="64">
        <f>IF(P38=0,0,IF(COUNTBLANK(P38)=1,0,COUNTA($P$14:P38)))</f>
        <v>0</v>
      </c>
      <c r="B38" s="28" t="str">
        <f>IF($C$4="citu pasākumu izmaksas",IF('11a+c+n'!$Q38="C",'11a+c+n'!B38,0))</f>
        <v>22-00000</v>
      </c>
      <c r="C38" s="28" t="str">
        <f>IF($C$4="citu pasākumu izmaksas",IF('11a+c+n'!$Q38="C",'11a+c+n'!C38,0))</f>
        <v>Rakšanas atļaujas saņemšana</v>
      </c>
      <c r="D38" s="28" t="str">
        <f>IF($C$4="citu pasākumu izmaksas",IF('11a+c+n'!$Q38="C",'11a+c+n'!D38,0))</f>
        <v>obj.</v>
      </c>
      <c r="E38" s="147"/>
      <c r="F38" s="81"/>
      <c r="G38" s="28">
        <f>IF($C$4="citu pasākumu izmaksas",IF('11a+c+n'!$Q38="C",'11a+c+n'!G38,0))</f>
        <v>0</v>
      </c>
      <c r="H38" s="28">
        <f>IF($C$4="citu pasākumu izmaksas",IF('11a+c+n'!$Q38="C",'11a+c+n'!H38,0))</f>
        <v>0</v>
      </c>
      <c r="I38" s="28"/>
      <c r="J38" s="28"/>
      <c r="K38" s="147">
        <f>IF($C$4="citu pasākumu izmaksas",IF('11a+c+n'!$Q38="C",'11a+c+n'!K38,0))</f>
        <v>0</v>
      </c>
      <c r="L38" s="81">
        <f>IF($C$4="citu pasākumu izmaksas",IF('11a+c+n'!$Q38="C",'11a+c+n'!L38,0))</f>
        <v>0</v>
      </c>
      <c r="M38" s="28">
        <f>IF($C$4="citu pasākumu izmaksas",IF('11a+c+n'!$Q38="C",'11a+c+n'!M38,0))</f>
        <v>0</v>
      </c>
      <c r="N38" s="28">
        <f>IF($C$4="citu pasākumu izmaksas",IF('11a+c+n'!$Q38="C",'11a+c+n'!N38,0))</f>
        <v>0</v>
      </c>
      <c r="O38" s="28">
        <f>IF($C$4="citu pasākumu izmaksas",IF('11a+c+n'!$Q38="C",'11a+c+n'!O38,0))</f>
        <v>0</v>
      </c>
      <c r="P38" s="59">
        <f>IF($C$4="citu pasākumu izmaksas",IF('11a+c+n'!$Q38="C",'11a+c+n'!P38,0))</f>
        <v>0</v>
      </c>
    </row>
    <row r="39" spans="1:16" ht="22.5">
      <c r="A39" s="64">
        <f>IF(P39=0,0,IF(COUNTBLANK(P39)=1,0,COUNTA($P$14:P39)))</f>
        <v>0</v>
      </c>
      <c r="B39" s="28" t="str">
        <f>IF($C$4="citu pasākumu izmaksas",IF('11a+c+n'!$Q39="C",'11a+c+n'!B39,0))</f>
        <v>22-00000</v>
      </c>
      <c r="C39" s="28" t="str">
        <f>IF($C$4="citu pasākumu izmaksas",IF('11a+c+n'!$Q39="C",'11a+c+n'!C39,0))</f>
        <v xml:space="preserve">Montāžas palīgmateriāli </v>
      </c>
      <c r="D39" s="28" t="str">
        <f>IF($C$4="citu pasākumu izmaksas",IF('11a+c+n'!$Q39="C",'11a+c+n'!D39,0))</f>
        <v>obj.</v>
      </c>
      <c r="E39" s="147"/>
      <c r="F39" s="81"/>
      <c r="G39" s="28">
        <f>IF($C$4="citu pasākumu izmaksas",IF('11a+c+n'!$Q39="C",'11a+c+n'!G39,0))</f>
        <v>0</v>
      </c>
      <c r="H39" s="28">
        <f>IF($C$4="citu pasākumu izmaksas",IF('11a+c+n'!$Q39="C",'11a+c+n'!H39,0))</f>
        <v>0</v>
      </c>
      <c r="I39" s="28"/>
      <c r="J39" s="28"/>
      <c r="K39" s="147">
        <f>IF($C$4="citu pasākumu izmaksas",IF('11a+c+n'!$Q39="C",'11a+c+n'!K39,0))</f>
        <v>0</v>
      </c>
      <c r="L39" s="81">
        <f>IF($C$4="citu pasākumu izmaksas",IF('11a+c+n'!$Q39="C",'11a+c+n'!L39,0))</f>
        <v>0</v>
      </c>
      <c r="M39" s="28">
        <f>IF($C$4="citu pasākumu izmaksas",IF('11a+c+n'!$Q39="C",'11a+c+n'!M39,0))</f>
        <v>0</v>
      </c>
      <c r="N39" s="28">
        <f>IF($C$4="citu pasākumu izmaksas",IF('11a+c+n'!$Q39="C",'11a+c+n'!N39,0))</f>
        <v>0</v>
      </c>
      <c r="O39" s="28">
        <f>IF($C$4="citu pasākumu izmaksas",IF('11a+c+n'!$Q39="C",'11a+c+n'!O39,0))</f>
        <v>0</v>
      </c>
      <c r="P39" s="59">
        <f>IF($C$4="citu pasākumu izmaksas",IF('11a+c+n'!$Q39="C",'11a+c+n'!P39,0))</f>
        <v>0</v>
      </c>
    </row>
    <row r="40" spans="1:16" ht="22.5">
      <c r="A40" s="64">
        <f>IF(P40=0,0,IF(COUNTBLANK(P40)=1,0,COUNTA($P$14:P40)))</f>
        <v>0</v>
      </c>
      <c r="B40" s="28" t="str">
        <f>IF($C$4="citu pasākumu izmaksas",IF('11a+c+n'!$Q40="C",'11a+c+n'!B40,0))</f>
        <v>22-00000</v>
      </c>
      <c r="C40" s="28" t="str">
        <f>IF($C$4="citu pasākumu izmaksas",IF('11a+c+n'!$Q40="C",'11a+c+n'!C40,0))</f>
        <v>Elektriskie mērījumi, izpilddokumentācijas sagatavošana</v>
      </c>
      <c r="D40" s="28" t="str">
        <f>IF($C$4="citu pasākumu izmaksas",IF('11a+c+n'!$Q40="C",'11a+c+n'!D40,0))</f>
        <v>obj.</v>
      </c>
      <c r="E40" s="147"/>
      <c r="F40" s="81"/>
      <c r="G40" s="28">
        <f>IF($C$4="citu pasākumu izmaksas",IF('11a+c+n'!$Q40="C",'11a+c+n'!G40,0))</f>
        <v>0</v>
      </c>
      <c r="H40" s="28">
        <f>IF($C$4="citu pasākumu izmaksas",IF('11a+c+n'!$Q40="C",'11a+c+n'!H40,0))</f>
        <v>0</v>
      </c>
      <c r="I40" s="28"/>
      <c r="J40" s="28"/>
      <c r="K40" s="147">
        <f>IF($C$4="citu pasākumu izmaksas",IF('11a+c+n'!$Q40="C",'11a+c+n'!K40,0))</f>
        <v>0</v>
      </c>
      <c r="L40" s="81">
        <f>IF($C$4="citu pasākumu izmaksas",IF('11a+c+n'!$Q40="C",'11a+c+n'!L40,0))</f>
        <v>0</v>
      </c>
      <c r="M40" s="28">
        <f>IF($C$4="citu pasākumu izmaksas",IF('11a+c+n'!$Q40="C",'11a+c+n'!M40,0))</f>
        <v>0</v>
      </c>
      <c r="N40" s="28">
        <f>IF($C$4="citu pasākumu izmaksas",IF('11a+c+n'!$Q40="C",'11a+c+n'!N40,0))</f>
        <v>0</v>
      </c>
      <c r="O40" s="28">
        <f>IF($C$4="citu pasākumu izmaksas",IF('11a+c+n'!$Q40="C",'11a+c+n'!O40,0))</f>
        <v>0</v>
      </c>
      <c r="P40" s="59">
        <f>IF($C$4="citu pasākumu izmaksas",IF('11a+c+n'!$Q40="C",'11a+c+n'!P40,0))</f>
        <v>0</v>
      </c>
    </row>
    <row r="41" spans="1:16" ht="12" customHeight="1" thickBot="1">
      <c r="A41" s="325" t="s">
        <v>63</v>
      </c>
      <c r="B41" s="326"/>
      <c r="C41" s="326"/>
      <c r="D41" s="326"/>
      <c r="E41" s="326"/>
      <c r="F41" s="326"/>
      <c r="G41" s="326"/>
      <c r="H41" s="326"/>
      <c r="I41" s="326"/>
      <c r="J41" s="326"/>
      <c r="K41" s="327"/>
      <c r="L41" s="74">
        <f>SUM(L14:L40)</f>
        <v>0</v>
      </c>
      <c r="M41" s="75">
        <f>SUM(M14:M40)</f>
        <v>0</v>
      </c>
      <c r="N41" s="75">
        <f>SUM(N14:N40)</f>
        <v>0</v>
      </c>
      <c r="O41" s="75">
        <f>SUM(O14:O40)</f>
        <v>0</v>
      </c>
      <c r="P41" s="76">
        <f>SUM(P14:P40)</f>
        <v>0</v>
      </c>
    </row>
    <row r="42" spans="1:16">
      <c r="A42" s="20"/>
      <c r="B42" s="20"/>
      <c r="C42" s="20"/>
      <c r="D42" s="20"/>
      <c r="E42" s="20"/>
      <c r="F42" s="20"/>
      <c r="G42" s="20"/>
      <c r="H42" s="20"/>
      <c r="I42" s="20"/>
      <c r="J42" s="20"/>
      <c r="K42" s="20"/>
      <c r="L42" s="20"/>
      <c r="M42" s="20"/>
      <c r="N42" s="20"/>
      <c r="O42" s="20"/>
      <c r="P42" s="20"/>
    </row>
    <row r="43" spans="1:16">
      <c r="A43" s="20"/>
      <c r="B43" s="20"/>
      <c r="C43" s="20"/>
      <c r="D43" s="20"/>
      <c r="E43" s="20"/>
      <c r="F43" s="20"/>
      <c r="G43" s="20"/>
      <c r="H43" s="20"/>
      <c r="I43" s="20"/>
      <c r="J43" s="20"/>
      <c r="K43" s="20"/>
      <c r="L43" s="20"/>
      <c r="M43" s="20"/>
      <c r="N43" s="20"/>
      <c r="O43" s="20"/>
      <c r="P43" s="20"/>
    </row>
    <row r="44" spans="1:16">
      <c r="A44" s="1" t="s">
        <v>14</v>
      </c>
      <c r="B44" s="20"/>
      <c r="C44" s="328">
        <f>'Kops c'!C35:H35</f>
        <v>0</v>
      </c>
      <c r="D44" s="328"/>
      <c r="E44" s="328"/>
      <c r="F44" s="328"/>
      <c r="G44" s="328"/>
      <c r="H44" s="328"/>
      <c r="I44" s="20"/>
      <c r="J44" s="20"/>
      <c r="K44" s="20"/>
      <c r="L44" s="20"/>
      <c r="M44" s="20"/>
      <c r="N44" s="20"/>
      <c r="O44" s="20"/>
      <c r="P44" s="20"/>
    </row>
    <row r="45" spans="1:16">
      <c r="A45" s="20"/>
      <c r="B45" s="20"/>
      <c r="C45" s="248" t="s">
        <v>15</v>
      </c>
      <c r="D45" s="248"/>
      <c r="E45" s="248"/>
      <c r="F45" s="248"/>
      <c r="G45" s="248"/>
      <c r="H45" s="248"/>
      <c r="I45" s="20"/>
      <c r="J45" s="20"/>
      <c r="K45" s="20"/>
      <c r="L45" s="20"/>
      <c r="M45" s="20"/>
      <c r="N45" s="20"/>
      <c r="O45" s="20"/>
      <c r="P45" s="20"/>
    </row>
    <row r="46" spans="1:16">
      <c r="A46" s="20"/>
      <c r="B46" s="20"/>
      <c r="C46" s="20"/>
      <c r="D46" s="20"/>
      <c r="E46" s="20"/>
      <c r="F46" s="20"/>
      <c r="G46" s="20"/>
      <c r="H46" s="20"/>
      <c r="I46" s="20"/>
      <c r="J46" s="20"/>
      <c r="K46" s="20"/>
      <c r="L46" s="20"/>
      <c r="M46" s="20"/>
      <c r="N46" s="20"/>
      <c r="O46" s="20"/>
      <c r="P46" s="20"/>
    </row>
    <row r="47" spans="1:16">
      <c r="A47" s="294" t="str">
        <f>'Kops n'!A38:D38</f>
        <v>Tāme sastādīta 202_. gada __. _______</v>
      </c>
      <c r="B47" s="295"/>
      <c r="C47" s="295"/>
      <c r="D47" s="295"/>
      <c r="E47" s="20"/>
      <c r="F47" s="20"/>
      <c r="G47" s="20"/>
      <c r="H47" s="20"/>
      <c r="I47" s="20"/>
      <c r="J47" s="20"/>
      <c r="K47" s="20"/>
      <c r="L47" s="20"/>
      <c r="M47" s="20"/>
      <c r="N47" s="20"/>
      <c r="O47" s="20"/>
      <c r="P47" s="20"/>
    </row>
    <row r="48" spans="1:16">
      <c r="A48" s="20"/>
      <c r="B48" s="20"/>
      <c r="C48" s="20"/>
      <c r="D48" s="20"/>
      <c r="E48" s="20"/>
      <c r="F48" s="20"/>
      <c r="G48" s="20"/>
      <c r="H48" s="20"/>
      <c r="I48" s="20"/>
      <c r="J48" s="20"/>
      <c r="K48" s="20"/>
      <c r="L48" s="20"/>
      <c r="M48" s="20"/>
      <c r="N48" s="20"/>
      <c r="O48" s="20"/>
      <c r="P48" s="20"/>
    </row>
    <row r="49" spans="1:16">
      <c r="A49" s="1" t="s">
        <v>41</v>
      </c>
      <c r="B49" s="20"/>
      <c r="C49" s="328">
        <f>'Kops c'!C40:H40</f>
        <v>0</v>
      </c>
      <c r="D49" s="328"/>
      <c r="E49" s="328"/>
      <c r="F49" s="328"/>
      <c r="G49" s="328"/>
      <c r="H49" s="328"/>
      <c r="I49" s="20"/>
      <c r="J49" s="20"/>
      <c r="K49" s="20"/>
      <c r="L49" s="20"/>
      <c r="M49" s="20"/>
      <c r="N49" s="20"/>
      <c r="O49" s="20"/>
      <c r="P49" s="20"/>
    </row>
    <row r="50" spans="1:16">
      <c r="A50" s="20"/>
      <c r="B50" s="20"/>
      <c r="C50" s="248" t="s">
        <v>15</v>
      </c>
      <c r="D50" s="248"/>
      <c r="E50" s="248"/>
      <c r="F50" s="248"/>
      <c r="G50" s="248"/>
      <c r="H50" s="248"/>
      <c r="I50" s="20"/>
      <c r="J50" s="20"/>
      <c r="K50" s="20"/>
      <c r="L50" s="20"/>
      <c r="M50" s="20"/>
      <c r="N50" s="20"/>
      <c r="O50" s="20"/>
      <c r="P50" s="20"/>
    </row>
    <row r="51" spans="1:16">
      <c r="A51" s="20"/>
      <c r="B51" s="20"/>
      <c r="C51" s="20"/>
      <c r="D51" s="20"/>
      <c r="E51" s="20"/>
      <c r="F51" s="20"/>
      <c r="G51" s="20"/>
      <c r="H51" s="20"/>
      <c r="I51" s="20"/>
      <c r="J51" s="20"/>
      <c r="K51" s="20"/>
      <c r="L51" s="20"/>
      <c r="M51" s="20"/>
      <c r="N51" s="20"/>
      <c r="O51" s="20"/>
      <c r="P51" s="20"/>
    </row>
    <row r="52" spans="1:16">
      <c r="A52" s="103" t="s">
        <v>16</v>
      </c>
      <c r="B52" s="52"/>
      <c r="C52" s="115">
        <f>'Kops c'!C43</f>
        <v>0</v>
      </c>
      <c r="D52" s="52"/>
      <c r="E52" s="20"/>
      <c r="F52" s="20"/>
      <c r="G52" s="20"/>
      <c r="H52" s="20"/>
      <c r="I52" s="20"/>
      <c r="J52" s="20"/>
      <c r="K52" s="20"/>
      <c r="L52" s="20"/>
      <c r="M52" s="20"/>
      <c r="N52" s="20"/>
      <c r="O52" s="20"/>
      <c r="P52" s="20"/>
    </row>
    <row r="53" spans="1:16">
      <c r="A53" s="20"/>
      <c r="B53" s="20"/>
      <c r="C53" s="20"/>
      <c r="D53" s="20"/>
      <c r="E53" s="20"/>
      <c r="F53" s="20"/>
      <c r="G53" s="20"/>
      <c r="H53" s="20"/>
      <c r="I53" s="20"/>
      <c r="J53" s="20"/>
      <c r="K53" s="20"/>
      <c r="L53" s="20"/>
      <c r="M53" s="20"/>
      <c r="N53" s="20"/>
      <c r="O53" s="20"/>
      <c r="P53" s="20"/>
    </row>
  </sheetData>
  <mergeCells count="23">
    <mergeCell ref="C50:H50"/>
    <mergeCell ref="L12:P12"/>
    <mergeCell ref="A41:K41"/>
    <mergeCell ref="C44:H44"/>
    <mergeCell ref="C45:H45"/>
    <mergeCell ref="A47:D47"/>
    <mergeCell ref="C49:H49"/>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41:K41">
    <cfRule type="containsText" dxfId="3" priority="3" operator="containsText" text="Tiešās izmaksas kopā, t. sk. darba devēja sociālais nodoklis __.__% ">
      <formula>NOT(ISERROR(SEARCH("Tiešās izmaksas kopā, t. sk. darba devēja sociālais nodoklis __.__% ",A41)))</formula>
    </cfRule>
  </conditionalFormatting>
  <conditionalFormatting sqref="C2:I2 D5:L8 N9:O9 A14:P40 L41:P41 C44:H44 C49:H49 C52">
    <cfRule type="cellIs" dxfId="2" priority="2" operator="equal">
      <formula>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D5CB-351E-4880-9C0F-0D2750564999}">
  <sheetPr codeName="Sheet39">
    <tabColor rgb="FFFFC000"/>
  </sheetPr>
  <dimension ref="A1:P32"/>
  <sheetViews>
    <sheetView workbookViewId="0">
      <selection activeCell="A19" sqref="A19:XFD3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'11a+c+n'!D1</f>
        <v>11</v>
      </c>
      <c r="E1" s="26"/>
      <c r="F1" s="26"/>
      <c r="G1" s="26"/>
      <c r="H1" s="26"/>
      <c r="I1" s="26"/>
      <c r="J1" s="26"/>
      <c r="N1" s="30"/>
      <c r="O1" s="31"/>
      <c r="P1" s="32"/>
    </row>
    <row r="2" spans="1:16">
      <c r="A2" s="33"/>
      <c r="B2" s="33"/>
      <c r="C2" s="316" t="str">
        <f>'11a+c+n'!C2:I2</f>
        <v>Ārējie elektrības tīkli</v>
      </c>
      <c r="D2" s="316"/>
      <c r="E2" s="316"/>
      <c r="F2" s="316"/>
      <c r="G2" s="316"/>
      <c r="H2" s="316"/>
      <c r="I2" s="316"/>
      <c r="J2" s="33"/>
    </row>
    <row r="3" spans="1:16">
      <c r="A3" s="34"/>
      <c r="B3" s="34"/>
      <c r="C3" s="281" t="s">
        <v>21</v>
      </c>
      <c r="D3" s="281"/>
      <c r="E3" s="281"/>
      <c r="F3" s="281"/>
      <c r="G3" s="281"/>
      <c r="H3" s="281"/>
      <c r="I3" s="281"/>
      <c r="J3" s="34"/>
    </row>
    <row r="4" spans="1:16">
      <c r="A4" s="34"/>
      <c r="B4" s="34"/>
      <c r="C4" s="317" t="s">
        <v>19</v>
      </c>
      <c r="D4" s="317"/>
      <c r="E4" s="317"/>
      <c r="F4" s="317"/>
      <c r="G4" s="317"/>
      <c r="H4" s="317"/>
      <c r="I4" s="317"/>
      <c r="J4" s="34"/>
    </row>
    <row r="5" spans="1:16" ht="15" customHeight="1">
      <c r="A5" s="26"/>
      <c r="B5" s="26"/>
      <c r="C5" s="31" t="s">
        <v>5</v>
      </c>
      <c r="D5" s="318" t="str">
        <f>'Kops a+c+n'!D6</f>
        <v>Daudzdzīvokļu dzīvojamā ēka</v>
      </c>
      <c r="E5" s="318"/>
      <c r="F5" s="318"/>
      <c r="G5" s="318"/>
      <c r="H5" s="318"/>
      <c r="I5" s="318"/>
      <c r="J5" s="318"/>
      <c r="K5" s="318"/>
      <c r="L5" s="318"/>
      <c r="M5" s="20"/>
      <c r="N5" s="20"/>
      <c r="O5" s="20"/>
      <c r="P5" s="20"/>
    </row>
    <row r="6" spans="1:16">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6">
      <c r="A7" s="26"/>
      <c r="B7" s="26"/>
      <c r="C7" s="31" t="s">
        <v>7</v>
      </c>
      <c r="D7" s="318" t="str">
        <f>'Kops a+c+n'!D8</f>
        <v>Zemgales iela 23, Olaine, Olaines nov., LV-2114</v>
      </c>
      <c r="E7" s="318"/>
      <c r="F7" s="318"/>
      <c r="G7" s="318"/>
      <c r="H7" s="318"/>
      <c r="I7" s="318"/>
      <c r="J7" s="318"/>
      <c r="K7" s="318"/>
      <c r="L7" s="318"/>
      <c r="M7" s="20"/>
      <c r="N7" s="20"/>
      <c r="O7" s="20"/>
      <c r="P7" s="20"/>
    </row>
    <row r="8" spans="1:16">
      <c r="A8" s="26"/>
      <c r="B8" s="26"/>
      <c r="C8" s="4" t="s">
        <v>24</v>
      </c>
      <c r="D8" s="318" t="str">
        <f>'Kops a+c+n'!D9</f>
        <v>Iepirkums Nr. AS OŪS 2023/14_E</v>
      </c>
      <c r="E8" s="318"/>
      <c r="F8" s="318"/>
      <c r="G8" s="318"/>
      <c r="H8" s="318"/>
      <c r="I8" s="318"/>
      <c r="J8" s="318"/>
      <c r="K8" s="318"/>
      <c r="L8" s="318"/>
      <c r="M8" s="20"/>
      <c r="N8" s="20"/>
      <c r="O8" s="20"/>
      <c r="P8" s="20"/>
    </row>
    <row r="9" spans="1:16" ht="11.25" customHeight="1">
      <c r="A9" s="319" t="s">
        <v>211</v>
      </c>
      <c r="B9" s="319"/>
      <c r="C9" s="319"/>
      <c r="D9" s="319"/>
      <c r="E9" s="319"/>
      <c r="F9" s="319"/>
      <c r="G9" s="35"/>
      <c r="H9" s="35"/>
      <c r="I9" s="35"/>
      <c r="J9" s="320" t="s">
        <v>46</v>
      </c>
      <c r="K9" s="320"/>
      <c r="L9" s="320"/>
      <c r="M9" s="320"/>
      <c r="N9" s="321">
        <f>P20</f>
        <v>0</v>
      </c>
      <c r="O9" s="321"/>
      <c r="P9" s="35"/>
    </row>
    <row r="10" spans="1:16" ht="15" customHeight="1">
      <c r="A10" s="36"/>
      <c r="B10" s="37"/>
      <c r="C10" s="4"/>
      <c r="D10" s="26"/>
      <c r="E10" s="26"/>
      <c r="F10" s="26"/>
      <c r="G10" s="26"/>
      <c r="H10" s="26"/>
      <c r="I10" s="26"/>
      <c r="J10" s="26"/>
      <c r="K10" s="26"/>
      <c r="L10" s="116"/>
      <c r="M10" s="116"/>
      <c r="N10" s="116"/>
      <c r="O10" s="116"/>
      <c r="P10" s="31" t="str">
        <f>'Kopt a+c+n'!A35</f>
        <v>Tāme sastādīta 202_. gada __. _______</v>
      </c>
    </row>
    <row r="11" spans="1:16" ht="12" thickBot="1">
      <c r="A11" s="36"/>
      <c r="B11" s="37"/>
      <c r="C11" s="4"/>
      <c r="D11" s="26"/>
      <c r="E11" s="26"/>
      <c r="F11" s="26"/>
      <c r="G11" s="26"/>
      <c r="H11" s="26"/>
      <c r="I11" s="26"/>
      <c r="J11" s="26"/>
      <c r="K11" s="26"/>
      <c r="L11" s="38"/>
      <c r="M11" s="38"/>
      <c r="N11" s="39"/>
      <c r="O11" s="30"/>
      <c r="P11" s="26"/>
    </row>
    <row r="12" spans="1:16">
      <c r="A12" s="272" t="s">
        <v>27</v>
      </c>
      <c r="B12" s="329" t="s">
        <v>49</v>
      </c>
      <c r="C12" s="323" t="s">
        <v>50</v>
      </c>
      <c r="D12" s="332" t="s">
        <v>51</v>
      </c>
      <c r="E12" s="334" t="s">
        <v>52</v>
      </c>
      <c r="F12" s="322" t="s">
        <v>53</v>
      </c>
      <c r="G12" s="323"/>
      <c r="H12" s="323"/>
      <c r="I12" s="323"/>
      <c r="J12" s="323"/>
      <c r="K12" s="324"/>
      <c r="L12" s="336" t="s">
        <v>54</v>
      </c>
      <c r="M12" s="323"/>
      <c r="N12" s="323"/>
      <c r="O12" s="323"/>
      <c r="P12" s="324"/>
    </row>
    <row r="13" spans="1:16" ht="126.75" customHeight="1" thickBot="1">
      <c r="A13" s="273"/>
      <c r="B13" s="330"/>
      <c r="C13" s="331"/>
      <c r="D13" s="333"/>
      <c r="E13" s="335"/>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izmaksas",IF('11a+c+n'!$Q14="N",'11a+c+n'!B14,0))</f>
        <v>0</v>
      </c>
      <c r="C14" s="27">
        <f>IF($C$4="Neattiecināmās izmaksas",IF('11a+c+n'!$Q14="N",'11a+c+n'!C14,0))</f>
        <v>0</v>
      </c>
      <c r="D14" s="27">
        <f>IF($C$4="Neattiecināmās izmaksas",IF('11a+c+n'!$Q14="N",'11a+c+n'!D14,0))</f>
        <v>0</v>
      </c>
      <c r="E14" s="57"/>
      <c r="F14" s="79"/>
      <c r="G14" s="27">
        <f>IF($C$4="Neattiecināmās izmaksas",IF('11a+c+n'!$Q14="N",'11a+c+n'!G14,0))</f>
        <v>0</v>
      </c>
      <c r="H14" s="27">
        <f>IF($C$4="Neattiecināmās izmaksas",IF('11a+c+n'!$Q14="N",'11a+c+n'!H14,0))</f>
        <v>0</v>
      </c>
      <c r="I14" s="27"/>
      <c r="J14" s="27"/>
      <c r="K14" s="57">
        <f>IF($C$4="Neattiecināmās izmaksas",IF('11a+c+n'!$Q14="N",'11a+c+n'!K14,0))</f>
        <v>0</v>
      </c>
      <c r="L14" s="108">
        <f>IF($C$4="Neattiecināmās izmaksas",IF('11a+c+n'!$Q14="N",'11a+c+n'!L14,0))</f>
        <v>0</v>
      </c>
      <c r="M14" s="27">
        <f>IF($C$4="Neattiecināmās izmaksas",IF('11a+c+n'!$Q14="N",'11a+c+n'!M14,0))</f>
        <v>0</v>
      </c>
      <c r="N14" s="27">
        <f>IF($C$4="Neattiecināmās izmaksas",IF('11a+c+n'!$Q14="N",'11a+c+n'!N14,0))</f>
        <v>0</v>
      </c>
      <c r="O14" s="27">
        <f>IF($C$4="Neattiecināmās izmaksas",IF('11a+c+n'!$Q14="N",'11a+c+n'!O14,0))</f>
        <v>0</v>
      </c>
      <c r="P14" s="57">
        <f>IF($C$4="Neattiecināmās izmaksas",IF('11a+c+n'!$Q14="N",'11a+c+n'!P14,0))</f>
        <v>0</v>
      </c>
    </row>
    <row r="15" spans="1:16">
      <c r="A15" s="64">
        <f>IF(P15=0,0,IF(COUNTBLANK(P15)=1,0,COUNTA($P$14:P15)))</f>
        <v>0</v>
      </c>
      <c r="B15" s="28">
        <f>IF($C$4="Neattiecināmās izmaksas",IF('11a+c+n'!$Q15="N",'11a+c+n'!B15,0))</f>
        <v>0</v>
      </c>
      <c r="C15" s="28">
        <f>IF($C$4="Neattiecināmās izmaksas",IF('11a+c+n'!$Q15="N",'11a+c+n'!C15,0))</f>
        <v>0</v>
      </c>
      <c r="D15" s="28">
        <f>IF($C$4="Neattiecināmās izmaksas",IF('11a+c+n'!$Q15="N",'11a+c+n'!D15,0))</f>
        <v>0</v>
      </c>
      <c r="E15" s="59"/>
      <c r="F15" s="81"/>
      <c r="G15" s="28"/>
      <c r="H15" s="28">
        <f>IF($C$4="Neattiecināmās izmaksas",IF('11a+c+n'!$Q15="N",'11a+c+n'!H15,0))</f>
        <v>0</v>
      </c>
      <c r="I15" s="28"/>
      <c r="J15" s="28"/>
      <c r="K15" s="59">
        <f>IF($C$4="Neattiecināmās izmaksas",IF('11a+c+n'!$Q15="N",'11a+c+n'!K15,0))</f>
        <v>0</v>
      </c>
      <c r="L15" s="109">
        <f>IF($C$4="Neattiecināmās izmaksas",IF('11a+c+n'!$Q15="N",'11a+c+n'!L15,0))</f>
        <v>0</v>
      </c>
      <c r="M15" s="28">
        <f>IF($C$4="Neattiecināmās izmaksas",IF('11a+c+n'!$Q15="N",'11a+c+n'!M15,0))</f>
        <v>0</v>
      </c>
      <c r="N15" s="28">
        <f>IF($C$4="Neattiecināmās izmaksas",IF('11a+c+n'!$Q15="N",'11a+c+n'!N15,0))</f>
        <v>0</v>
      </c>
      <c r="O15" s="28">
        <f>IF($C$4="Neattiecināmās izmaksas",IF('11a+c+n'!$Q15="N",'11a+c+n'!O15,0))</f>
        <v>0</v>
      </c>
      <c r="P15" s="59">
        <f>IF($C$4="Neattiecināmās izmaksas",IF('11a+c+n'!$Q15="N",'11a+c+n'!P15,0))</f>
        <v>0</v>
      </c>
    </row>
    <row r="16" spans="1:16">
      <c r="A16" s="64">
        <f>IF(P16=0,0,IF(COUNTBLANK(P16)=1,0,COUNTA($P$14:P16)))</f>
        <v>0</v>
      </c>
      <c r="B16" s="28">
        <f>IF($C$4="Neattiecināmās izmaksas",IF('11a+c+n'!$Q16="N",'11a+c+n'!B16,0))</f>
        <v>0</v>
      </c>
      <c r="C16" s="28">
        <f>IF($C$4="Neattiecināmās izmaksas",IF('11a+c+n'!$Q16="N",'11a+c+n'!C16,0))</f>
        <v>0</v>
      </c>
      <c r="D16" s="28">
        <f>IF($C$4="Neattiecināmās izmaksas",IF('11a+c+n'!$Q16="N",'11a+c+n'!D16,0))</f>
        <v>0</v>
      </c>
      <c r="E16" s="59"/>
      <c r="F16" s="81"/>
      <c r="G16" s="28"/>
      <c r="H16" s="28">
        <f>IF($C$4="Neattiecināmās izmaksas",IF('11a+c+n'!$Q16="N",'11a+c+n'!H16,0))</f>
        <v>0</v>
      </c>
      <c r="I16" s="28"/>
      <c r="J16" s="28"/>
      <c r="K16" s="59">
        <f>IF($C$4="Neattiecināmās izmaksas",IF('11a+c+n'!$Q16="N",'11a+c+n'!K16,0))</f>
        <v>0</v>
      </c>
      <c r="L16" s="109">
        <f>IF($C$4="Neattiecināmās izmaksas",IF('11a+c+n'!$Q16="N",'11a+c+n'!L16,0))</f>
        <v>0</v>
      </c>
      <c r="M16" s="28">
        <f>IF($C$4="Neattiecināmās izmaksas",IF('11a+c+n'!$Q16="N",'11a+c+n'!M16,0))</f>
        <v>0</v>
      </c>
      <c r="N16" s="28">
        <f>IF($C$4="Neattiecināmās izmaksas",IF('11a+c+n'!$Q16="N",'11a+c+n'!N16,0))</f>
        <v>0</v>
      </c>
      <c r="O16" s="28">
        <f>IF($C$4="Neattiecināmās izmaksas",IF('11a+c+n'!$Q16="N",'11a+c+n'!O16,0))</f>
        <v>0</v>
      </c>
      <c r="P16" s="59">
        <f>IF($C$4="Neattiecināmās izmaksas",IF('11a+c+n'!$Q16="N",'11a+c+n'!P16,0))</f>
        <v>0</v>
      </c>
    </row>
    <row r="17" spans="1:16">
      <c r="A17" s="64">
        <f>IF(P17=0,0,IF(COUNTBLANK(P17)=1,0,COUNTA($P$14:P17)))</f>
        <v>0</v>
      </c>
      <c r="B17" s="28">
        <f>IF($C$4="Neattiecināmās izmaksas",IF('11a+c+n'!$Q17="N",'11a+c+n'!B17,0))</f>
        <v>0</v>
      </c>
      <c r="C17" s="28">
        <f>IF($C$4="Neattiecināmās izmaksas",IF('11a+c+n'!$Q17="N",'11a+c+n'!C17,0))</f>
        <v>0</v>
      </c>
      <c r="D17" s="28">
        <f>IF($C$4="Neattiecināmās izmaksas",IF('11a+c+n'!$Q17="N",'11a+c+n'!D17,0))</f>
        <v>0</v>
      </c>
      <c r="E17" s="59"/>
      <c r="F17" s="81"/>
      <c r="G17" s="28"/>
      <c r="H17" s="28">
        <f>IF($C$4="Neattiecināmās izmaksas",IF('11a+c+n'!$Q17="N",'11a+c+n'!H17,0))</f>
        <v>0</v>
      </c>
      <c r="I17" s="28"/>
      <c r="J17" s="28"/>
      <c r="K17" s="59">
        <f>IF($C$4="Neattiecināmās izmaksas",IF('11a+c+n'!$Q17="N",'11a+c+n'!K17,0))</f>
        <v>0</v>
      </c>
      <c r="L17" s="109">
        <f>IF($C$4="Neattiecināmās izmaksas",IF('11a+c+n'!$Q17="N",'11a+c+n'!L17,0))</f>
        <v>0</v>
      </c>
      <c r="M17" s="28">
        <f>IF($C$4="Neattiecināmās izmaksas",IF('11a+c+n'!$Q17="N",'11a+c+n'!M17,0))</f>
        <v>0</v>
      </c>
      <c r="N17" s="28">
        <f>IF($C$4="Neattiecināmās izmaksas",IF('11a+c+n'!$Q17="N",'11a+c+n'!N17,0))</f>
        <v>0</v>
      </c>
      <c r="O17" s="28">
        <f>IF($C$4="Neattiecināmās izmaksas",IF('11a+c+n'!$Q17="N",'11a+c+n'!O17,0))</f>
        <v>0</v>
      </c>
      <c r="P17" s="59">
        <f>IF($C$4="Neattiecināmās izmaksas",IF('11a+c+n'!$Q17="N",'11a+c+n'!P17,0))</f>
        <v>0</v>
      </c>
    </row>
    <row r="18" spans="1:16">
      <c r="A18" s="64">
        <f>IF(P18=0,0,IF(COUNTBLANK(P18)=1,0,COUNTA($P$14:P18)))</f>
        <v>0</v>
      </c>
      <c r="B18" s="28">
        <f>IF($C$4="Neattiecināmās izmaksas",IF('11a+c+n'!$Q18="N",'11a+c+n'!B18,0))</f>
        <v>0</v>
      </c>
      <c r="C18" s="28">
        <f>IF($C$4="Neattiecināmās izmaksas",IF('11a+c+n'!$Q18="N",'11a+c+n'!C18,0))</f>
        <v>0</v>
      </c>
      <c r="D18" s="28">
        <f>IF($C$4="Neattiecināmās izmaksas",IF('11a+c+n'!$Q18="N",'11a+c+n'!D18,0))</f>
        <v>0</v>
      </c>
      <c r="E18" s="59"/>
      <c r="F18" s="81"/>
      <c r="G18" s="28"/>
      <c r="H18" s="28">
        <f>IF($C$4="Neattiecināmās izmaksas",IF('11a+c+n'!$Q18="N",'11a+c+n'!H18,0))</f>
        <v>0</v>
      </c>
      <c r="I18" s="28"/>
      <c r="J18" s="28"/>
      <c r="K18" s="59">
        <f>IF($C$4="Neattiecināmās izmaksas",IF('11a+c+n'!$Q18="N",'11a+c+n'!K18,0))</f>
        <v>0</v>
      </c>
      <c r="L18" s="109">
        <f>IF($C$4="Neattiecināmās izmaksas",IF('11a+c+n'!$Q18="N",'11a+c+n'!L18,0))</f>
        <v>0</v>
      </c>
      <c r="M18" s="28">
        <f>IF($C$4="Neattiecināmās izmaksas",IF('11a+c+n'!$Q18="N",'11a+c+n'!M18,0))</f>
        <v>0</v>
      </c>
      <c r="N18" s="28">
        <f>IF($C$4="Neattiecināmās izmaksas",IF('11a+c+n'!$Q18="N",'11a+c+n'!N18,0))</f>
        <v>0</v>
      </c>
      <c r="O18" s="28">
        <f>IF($C$4="Neattiecināmās izmaksas",IF('11a+c+n'!$Q18="N",'11a+c+n'!O18,0))</f>
        <v>0</v>
      </c>
      <c r="P18" s="59">
        <f>IF($C$4="Neattiecināmās izmaksas",IF('11a+c+n'!$Q18="N",'11a+c+n'!P18,0))</f>
        <v>0</v>
      </c>
    </row>
    <row r="19" spans="1:16" ht="12" thickBot="1">
      <c r="A19" s="64">
        <f>IF(P19=0,0,IF(COUNTBLANK(P19)=1,0,COUNTA($P$14:P19)))</f>
        <v>0</v>
      </c>
      <c r="B19" s="28">
        <f>IF($C$4="Neattiecināmās izmaksas",IF('11a+c+n'!$Q40="N",'11a+c+n'!B40,0))</f>
        <v>0</v>
      </c>
      <c r="C19" s="28">
        <f>IF($C$4="Neattiecināmās izmaksas",IF('11a+c+n'!$Q40="N",'11a+c+n'!C40,0))</f>
        <v>0</v>
      </c>
      <c r="D19" s="28">
        <f>IF($C$4="Neattiecināmās izmaksas",IF('11a+c+n'!$Q40="N",'11a+c+n'!D40,0))</f>
        <v>0</v>
      </c>
      <c r="E19" s="59"/>
      <c r="F19" s="81"/>
      <c r="G19" s="28"/>
      <c r="H19" s="28">
        <f>IF($C$4="Neattiecināmās izmaksas",IF('11a+c+n'!$Q40="N",'11a+c+n'!H40,0))</f>
        <v>0</v>
      </c>
      <c r="I19" s="28"/>
      <c r="J19" s="28"/>
      <c r="K19" s="59">
        <f>IF($C$4="Neattiecināmās izmaksas",IF('11a+c+n'!$Q40="N",'11a+c+n'!K40,0))</f>
        <v>0</v>
      </c>
      <c r="L19" s="109">
        <f>IF($C$4="Neattiecināmās izmaksas",IF('11a+c+n'!$Q40="N",'11a+c+n'!L40,0))</f>
        <v>0</v>
      </c>
      <c r="M19" s="28">
        <f>IF($C$4="Neattiecināmās izmaksas",IF('11a+c+n'!$Q40="N",'11a+c+n'!M40,0))</f>
        <v>0</v>
      </c>
      <c r="N19" s="28">
        <f>IF($C$4="Neattiecināmās izmaksas",IF('11a+c+n'!$Q40="N",'11a+c+n'!N40,0))</f>
        <v>0</v>
      </c>
      <c r="O19" s="28">
        <f>IF($C$4="Neattiecināmās izmaksas",IF('11a+c+n'!$Q40="N",'11a+c+n'!O40,0))</f>
        <v>0</v>
      </c>
      <c r="P19" s="59">
        <f>IF($C$4="Neattiecināmās izmaksas",IF('11a+c+n'!$Q40="N",'11a+c+n'!P40,0))</f>
        <v>0</v>
      </c>
    </row>
    <row r="20" spans="1:16" ht="12" customHeight="1" thickBot="1">
      <c r="A20" s="325" t="s">
        <v>63</v>
      </c>
      <c r="B20" s="326"/>
      <c r="C20" s="326"/>
      <c r="D20" s="326"/>
      <c r="E20" s="326"/>
      <c r="F20" s="326"/>
      <c r="G20" s="326"/>
      <c r="H20" s="326"/>
      <c r="I20" s="326"/>
      <c r="J20" s="326"/>
      <c r="K20" s="327"/>
      <c r="L20" s="110">
        <f>SUM(L14:L19)</f>
        <v>0</v>
      </c>
      <c r="M20" s="111">
        <f>SUM(M14:M19)</f>
        <v>0</v>
      </c>
      <c r="N20" s="111">
        <f>SUM(N14:N19)</f>
        <v>0</v>
      </c>
      <c r="O20" s="111">
        <f>SUM(O14:O19)</f>
        <v>0</v>
      </c>
      <c r="P20" s="112">
        <f>SUM(P14:P19)</f>
        <v>0</v>
      </c>
    </row>
    <row r="21" spans="1:16">
      <c r="A21" s="20"/>
      <c r="B21" s="20"/>
      <c r="C21" s="20"/>
      <c r="D21" s="20"/>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14</v>
      </c>
      <c r="B23" s="20"/>
      <c r="C23" s="328">
        <f>'Kops n'!C35:H35</f>
        <v>0</v>
      </c>
      <c r="D23" s="328"/>
      <c r="E23" s="328"/>
      <c r="F23" s="328"/>
      <c r="G23" s="328"/>
      <c r="H23" s="328"/>
      <c r="I23" s="20"/>
      <c r="J23" s="20"/>
      <c r="K23" s="20"/>
      <c r="L23" s="20"/>
      <c r="M23" s="20"/>
      <c r="N23" s="20"/>
      <c r="O23" s="20"/>
      <c r="P23" s="20"/>
    </row>
    <row r="24" spans="1:16">
      <c r="A24" s="20"/>
      <c r="B24" s="20"/>
      <c r="C24" s="248" t="s">
        <v>15</v>
      </c>
      <c r="D24" s="248"/>
      <c r="E24" s="248"/>
      <c r="F24" s="248"/>
      <c r="G24" s="248"/>
      <c r="H24" s="248"/>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294" t="str">
        <f>'Kops n'!A38:D38</f>
        <v>Tāme sastādīta 202_. gada __. _______</v>
      </c>
      <c r="B26" s="295"/>
      <c r="C26" s="295"/>
      <c r="D26" s="295"/>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41</v>
      </c>
      <c r="B28" s="20"/>
      <c r="C28" s="328">
        <f>'Kops n'!C40:H40</f>
        <v>0</v>
      </c>
      <c r="D28" s="328"/>
      <c r="E28" s="328"/>
      <c r="F28" s="328"/>
      <c r="G28" s="328"/>
      <c r="H28" s="328"/>
      <c r="I28" s="20"/>
      <c r="J28" s="20"/>
      <c r="K28" s="20"/>
      <c r="L28" s="20"/>
      <c r="M28" s="20"/>
      <c r="N28" s="20"/>
      <c r="O28" s="20"/>
      <c r="P28" s="20"/>
    </row>
    <row r="29" spans="1:16">
      <c r="A29" s="20"/>
      <c r="B29" s="20"/>
      <c r="C29" s="248" t="s">
        <v>15</v>
      </c>
      <c r="D29" s="248"/>
      <c r="E29" s="248"/>
      <c r="F29" s="248"/>
      <c r="G29" s="248"/>
      <c r="H29" s="248"/>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03" t="s">
        <v>16</v>
      </c>
      <c r="B31" s="52"/>
      <c r="C31" s="115">
        <f>'Kops n'!C43</f>
        <v>0</v>
      </c>
      <c r="D31" s="5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sheetData>
  <mergeCells count="23">
    <mergeCell ref="C29:H29"/>
    <mergeCell ref="L12:P12"/>
    <mergeCell ref="A20:K20"/>
    <mergeCell ref="C23:H23"/>
    <mergeCell ref="C24:H24"/>
    <mergeCell ref="A26:D26"/>
    <mergeCell ref="C28:H2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0:K20">
    <cfRule type="containsText" dxfId="1" priority="3" operator="containsText" text="Tiešās izmaksas kopā, t. sk. darba devēja sociālais nodoklis __.__% ">
      <formula>NOT(ISERROR(SEARCH("Tiešās izmaksas kopā, t. sk. darba devēja sociālais nodoklis __.__% ",A20)))</formula>
    </cfRule>
  </conditionalFormatting>
  <conditionalFormatting sqref="C2:I2 D5:L8 N9:O9 A14:P19 L20:P20 C23:H23 C28:H28 C31">
    <cfRule type="cellIs" dxfId="0" priority="2"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2E3DE-2F8D-41DD-AD06-C0A35E3C2EEA}">
  <sheetPr codeName="Sheet5">
    <tabColor theme="9" tint="0.39997558519241921"/>
  </sheetPr>
  <dimension ref="A1:I66"/>
  <sheetViews>
    <sheetView workbookViewId="0">
      <selection activeCell="A26" sqref="A26:XFD26"/>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54" width="9.140625" style="1" customWidth="1"/>
    <col min="155" max="155" width="3.7109375" style="1"/>
    <col min="156" max="156" width="4.5703125" style="1" customWidth="1"/>
    <col min="157" max="157" width="5.85546875" style="1" customWidth="1"/>
    <col min="158" max="158" width="36" style="1" customWidth="1"/>
    <col min="159" max="159" width="9.7109375" style="1" customWidth="1"/>
    <col min="160" max="160" width="11.85546875" style="1" customWidth="1"/>
    <col min="161" max="161" width="9" style="1" customWidth="1"/>
    <col min="162" max="162" width="9.7109375" style="1" customWidth="1"/>
    <col min="163" max="163" width="9.28515625" style="1" customWidth="1"/>
    <col min="164" max="164" width="8.7109375" style="1" customWidth="1"/>
    <col min="165" max="165" width="6.85546875" style="1" customWidth="1"/>
    <col min="166" max="410" width="9.140625" style="1" customWidth="1"/>
    <col min="411" max="411" width="3.7109375" style="1"/>
    <col min="412" max="412" width="4.5703125" style="1" customWidth="1"/>
    <col min="413" max="413" width="5.85546875" style="1" customWidth="1"/>
    <col min="414" max="414" width="36" style="1" customWidth="1"/>
    <col min="415" max="415" width="9.7109375" style="1" customWidth="1"/>
    <col min="416" max="416" width="11.85546875" style="1" customWidth="1"/>
    <col min="417" max="417" width="9" style="1" customWidth="1"/>
    <col min="418" max="418" width="9.7109375" style="1" customWidth="1"/>
    <col min="419" max="419" width="9.28515625" style="1" customWidth="1"/>
    <col min="420" max="420" width="8.7109375" style="1" customWidth="1"/>
    <col min="421" max="421" width="6.85546875" style="1" customWidth="1"/>
    <col min="422" max="666" width="9.140625" style="1" customWidth="1"/>
    <col min="667" max="667" width="3.7109375" style="1"/>
    <col min="668" max="668" width="4.5703125" style="1" customWidth="1"/>
    <col min="669" max="669" width="5.85546875" style="1" customWidth="1"/>
    <col min="670" max="670" width="36" style="1" customWidth="1"/>
    <col min="671" max="671" width="9.7109375" style="1" customWidth="1"/>
    <col min="672" max="672" width="11.85546875" style="1" customWidth="1"/>
    <col min="673" max="673" width="9" style="1" customWidth="1"/>
    <col min="674" max="674" width="9.7109375" style="1" customWidth="1"/>
    <col min="675" max="675" width="9.28515625" style="1" customWidth="1"/>
    <col min="676" max="676" width="8.7109375" style="1" customWidth="1"/>
    <col min="677" max="677" width="6.85546875" style="1" customWidth="1"/>
    <col min="678" max="922" width="9.140625" style="1" customWidth="1"/>
    <col min="923" max="923" width="3.7109375" style="1"/>
    <col min="924" max="924" width="4.5703125" style="1" customWidth="1"/>
    <col min="925" max="925" width="5.85546875" style="1" customWidth="1"/>
    <col min="926" max="926" width="36" style="1" customWidth="1"/>
    <col min="927" max="927" width="9.7109375" style="1" customWidth="1"/>
    <col min="928" max="928" width="11.85546875" style="1" customWidth="1"/>
    <col min="929" max="929" width="9" style="1" customWidth="1"/>
    <col min="930" max="930" width="9.7109375" style="1" customWidth="1"/>
    <col min="931" max="931" width="9.28515625" style="1" customWidth="1"/>
    <col min="932" max="932" width="8.7109375" style="1" customWidth="1"/>
    <col min="933" max="933" width="6.85546875" style="1" customWidth="1"/>
    <col min="934" max="1178" width="9.140625" style="1" customWidth="1"/>
    <col min="1179" max="1179" width="3.7109375" style="1"/>
    <col min="1180" max="1180" width="4.5703125" style="1" customWidth="1"/>
    <col min="1181" max="1181" width="5.85546875" style="1" customWidth="1"/>
    <col min="1182" max="1182" width="36" style="1" customWidth="1"/>
    <col min="1183" max="1183" width="9.7109375" style="1" customWidth="1"/>
    <col min="1184" max="1184" width="11.85546875" style="1" customWidth="1"/>
    <col min="1185" max="1185" width="9" style="1" customWidth="1"/>
    <col min="1186" max="1186" width="9.7109375" style="1" customWidth="1"/>
    <col min="1187" max="1187" width="9.28515625" style="1" customWidth="1"/>
    <col min="1188" max="1188" width="8.7109375" style="1" customWidth="1"/>
    <col min="1189" max="1189" width="6.85546875" style="1" customWidth="1"/>
    <col min="1190" max="1434" width="9.140625" style="1" customWidth="1"/>
    <col min="1435" max="1435" width="3.7109375" style="1"/>
    <col min="1436" max="1436" width="4.5703125" style="1" customWidth="1"/>
    <col min="1437" max="1437" width="5.85546875" style="1" customWidth="1"/>
    <col min="1438" max="1438" width="36" style="1" customWidth="1"/>
    <col min="1439" max="1439" width="9.7109375" style="1" customWidth="1"/>
    <col min="1440" max="1440" width="11.85546875" style="1" customWidth="1"/>
    <col min="1441" max="1441" width="9" style="1" customWidth="1"/>
    <col min="1442" max="1442" width="9.7109375" style="1" customWidth="1"/>
    <col min="1443" max="1443" width="9.28515625" style="1" customWidth="1"/>
    <col min="1444" max="1444" width="8.7109375" style="1" customWidth="1"/>
    <col min="1445" max="1445" width="6.85546875" style="1" customWidth="1"/>
    <col min="1446" max="1690" width="9.140625" style="1" customWidth="1"/>
    <col min="1691" max="1691" width="3.7109375" style="1"/>
    <col min="1692" max="1692" width="4.5703125" style="1" customWidth="1"/>
    <col min="1693" max="1693" width="5.85546875" style="1" customWidth="1"/>
    <col min="1694" max="1694" width="36" style="1" customWidth="1"/>
    <col min="1695" max="1695" width="9.7109375" style="1" customWidth="1"/>
    <col min="1696" max="1696" width="11.85546875" style="1" customWidth="1"/>
    <col min="1697" max="1697" width="9" style="1" customWidth="1"/>
    <col min="1698" max="1698" width="9.7109375" style="1" customWidth="1"/>
    <col min="1699" max="1699" width="9.28515625" style="1" customWidth="1"/>
    <col min="1700" max="1700" width="8.7109375" style="1" customWidth="1"/>
    <col min="1701" max="1701" width="6.85546875" style="1" customWidth="1"/>
    <col min="1702" max="1946" width="9.140625" style="1" customWidth="1"/>
    <col min="1947" max="1947" width="3.7109375" style="1"/>
    <col min="1948" max="1948" width="4.5703125" style="1" customWidth="1"/>
    <col min="1949" max="1949" width="5.85546875" style="1" customWidth="1"/>
    <col min="1950" max="1950" width="36" style="1" customWidth="1"/>
    <col min="1951" max="1951" width="9.7109375" style="1" customWidth="1"/>
    <col min="1952" max="1952" width="11.85546875" style="1" customWidth="1"/>
    <col min="1953" max="1953" width="9" style="1" customWidth="1"/>
    <col min="1954" max="1954" width="9.7109375" style="1" customWidth="1"/>
    <col min="1955" max="1955" width="9.28515625" style="1" customWidth="1"/>
    <col min="1956" max="1956" width="8.7109375" style="1" customWidth="1"/>
    <col min="1957" max="1957" width="6.85546875" style="1" customWidth="1"/>
    <col min="1958" max="2202" width="9.140625" style="1" customWidth="1"/>
    <col min="2203" max="2203" width="3.7109375" style="1"/>
    <col min="2204" max="2204" width="4.5703125" style="1" customWidth="1"/>
    <col min="2205" max="2205" width="5.85546875" style="1" customWidth="1"/>
    <col min="2206" max="2206" width="36" style="1" customWidth="1"/>
    <col min="2207" max="2207" width="9.7109375" style="1" customWidth="1"/>
    <col min="2208" max="2208" width="11.85546875" style="1" customWidth="1"/>
    <col min="2209" max="2209" width="9" style="1" customWidth="1"/>
    <col min="2210" max="2210" width="9.7109375" style="1" customWidth="1"/>
    <col min="2211" max="2211" width="9.28515625" style="1" customWidth="1"/>
    <col min="2212" max="2212" width="8.7109375" style="1" customWidth="1"/>
    <col min="2213" max="2213" width="6.85546875" style="1" customWidth="1"/>
    <col min="2214" max="2458" width="9.140625" style="1" customWidth="1"/>
    <col min="2459" max="2459" width="3.7109375" style="1"/>
    <col min="2460" max="2460" width="4.5703125" style="1" customWidth="1"/>
    <col min="2461" max="2461" width="5.85546875" style="1" customWidth="1"/>
    <col min="2462" max="2462" width="36" style="1" customWidth="1"/>
    <col min="2463" max="2463" width="9.7109375" style="1" customWidth="1"/>
    <col min="2464" max="2464" width="11.85546875" style="1" customWidth="1"/>
    <col min="2465" max="2465" width="9" style="1" customWidth="1"/>
    <col min="2466" max="2466" width="9.7109375" style="1" customWidth="1"/>
    <col min="2467" max="2467" width="9.28515625" style="1" customWidth="1"/>
    <col min="2468" max="2468" width="8.7109375" style="1" customWidth="1"/>
    <col min="2469" max="2469" width="6.85546875" style="1" customWidth="1"/>
    <col min="2470" max="2714" width="9.140625" style="1" customWidth="1"/>
    <col min="2715" max="2715" width="3.7109375" style="1"/>
    <col min="2716" max="2716" width="4.5703125" style="1" customWidth="1"/>
    <col min="2717" max="2717" width="5.85546875" style="1" customWidth="1"/>
    <col min="2718" max="2718" width="36" style="1" customWidth="1"/>
    <col min="2719" max="2719" width="9.7109375" style="1" customWidth="1"/>
    <col min="2720" max="2720" width="11.85546875" style="1" customWidth="1"/>
    <col min="2721" max="2721" width="9" style="1" customWidth="1"/>
    <col min="2722" max="2722" width="9.7109375" style="1" customWidth="1"/>
    <col min="2723" max="2723" width="9.28515625" style="1" customWidth="1"/>
    <col min="2724" max="2724" width="8.7109375" style="1" customWidth="1"/>
    <col min="2725" max="2725" width="6.85546875" style="1" customWidth="1"/>
    <col min="2726" max="2970" width="9.140625" style="1" customWidth="1"/>
    <col min="2971" max="2971" width="3.7109375" style="1"/>
    <col min="2972" max="2972" width="4.5703125" style="1" customWidth="1"/>
    <col min="2973" max="2973" width="5.85546875" style="1" customWidth="1"/>
    <col min="2974" max="2974" width="36" style="1" customWidth="1"/>
    <col min="2975" max="2975" width="9.7109375" style="1" customWidth="1"/>
    <col min="2976" max="2976" width="11.85546875" style="1" customWidth="1"/>
    <col min="2977" max="2977" width="9" style="1" customWidth="1"/>
    <col min="2978" max="2978" width="9.7109375" style="1" customWidth="1"/>
    <col min="2979" max="2979" width="9.28515625" style="1" customWidth="1"/>
    <col min="2980" max="2980" width="8.7109375" style="1" customWidth="1"/>
    <col min="2981" max="2981" width="6.85546875" style="1" customWidth="1"/>
    <col min="2982" max="3226" width="9.140625" style="1" customWidth="1"/>
    <col min="3227" max="3227" width="3.7109375" style="1"/>
    <col min="3228" max="3228" width="4.5703125" style="1" customWidth="1"/>
    <col min="3229" max="3229" width="5.85546875" style="1" customWidth="1"/>
    <col min="3230" max="3230" width="36" style="1" customWidth="1"/>
    <col min="3231" max="3231" width="9.7109375" style="1" customWidth="1"/>
    <col min="3232" max="3232" width="11.85546875" style="1" customWidth="1"/>
    <col min="3233" max="3233" width="9" style="1" customWidth="1"/>
    <col min="3234" max="3234" width="9.7109375" style="1" customWidth="1"/>
    <col min="3235" max="3235" width="9.28515625" style="1" customWidth="1"/>
    <col min="3236" max="3236" width="8.7109375" style="1" customWidth="1"/>
    <col min="3237" max="3237" width="6.85546875" style="1" customWidth="1"/>
    <col min="3238" max="3482" width="9.140625" style="1" customWidth="1"/>
    <col min="3483" max="3483" width="3.7109375" style="1"/>
    <col min="3484" max="3484" width="4.5703125" style="1" customWidth="1"/>
    <col min="3485" max="3485" width="5.85546875" style="1" customWidth="1"/>
    <col min="3486" max="3486" width="36" style="1" customWidth="1"/>
    <col min="3487" max="3487" width="9.7109375" style="1" customWidth="1"/>
    <col min="3488" max="3488" width="11.85546875" style="1" customWidth="1"/>
    <col min="3489" max="3489" width="9" style="1" customWidth="1"/>
    <col min="3490" max="3490" width="9.7109375" style="1" customWidth="1"/>
    <col min="3491" max="3491" width="9.28515625" style="1" customWidth="1"/>
    <col min="3492" max="3492" width="8.7109375" style="1" customWidth="1"/>
    <col min="3493" max="3493" width="6.85546875" style="1" customWidth="1"/>
    <col min="3494" max="3738" width="9.140625" style="1" customWidth="1"/>
    <col min="3739" max="3739" width="3.7109375" style="1"/>
    <col min="3740" max="3740" width="4.5703125" style="1" customWidth="1"/>
    <col min="3741" max="3741" width="5.85546875" style="1" customWidth="1"/>
    <col min="3742" max="3742" width="36" style="1" customWidth="1"/>
    <col min="3743" max="3743" width="9.7109375" style="1" customWidth="1"/>
    <col min="3744" max="3744" width="11.85546875" style="1" customWidth="1"/>
    <col min="3745" max="3745" width="9" style="1" customWidth="1"/>
    <col min="3746" max="3746" width="9.7109375" style="1" customWidth="1"/>
    <col min="3747" max="3747" width="9.28515625" style="1" customWidth="1"/>
    <col min="3748" max="3748" width="8.7109375" style="1" customWidth="1"/>
    <col min="3749" max="3749" width="6.85546875" style="1" customWidth="1"/>
    <col min="3750" max="3994" width="9.140625" style="1" customWidth="1"/>
    <col min="3995" max="3995" width="3.7109375" style="1"/>
    <col min="3996" max="3996" width="4.5703125" style="1" customWidth="1"/>
    <col min="3997" max="3997" width="5.85546875" style="1" customWidth="1"/>
    <col min="3998" max="3998" width="36" style="1" customWidth="1"/>
    <col min="3999" max="3999" width="9.7109375" style="1" customWidth="1"/>
    <col min="4000" max="4000" width="11.85546875" style="1" customWidth="1"/>
    <col min="4001" max="4001" width="9" style="1" customWidth="1"/>
    <col min="4002" max="4002" width="9.7109375" style="1" customWidth="1"/>
    <col min="4003" max="4003" width="9.28515625" style="1" customWidth="1"/>
    <col min="4004" max="4004" width="8.7109375" style="1" customWidth="1"/>
    <col min="4005" max="4005" width="6.85546875" style="1" customWidth="1"/>
    <col min="4006" max="4250" width="9.140625" style="1" customWidth="1"/>
    <col min="4251" max="4251" width="3.7109375" style="1"/>
    <col min="4252" max="4252" width="4.5703125" style="1" customWidth="1"/>
    <col min="4253" max="4253" width="5.85546875" style="1" customWidth="1"/>
    <col min="4254" max="4254" width="36" style="1" customWidth="1"/>
    <col min="4255" max="4255" width="9.7109375" style="1" customWidth="1"/>
    <col min="4256" max="4256" width="11.85546875" style="1" customWidth="1"/>
    <col min="4257" max="4257" width="9" style="1" customWidth="1"/>
    <col min="4258" max="4258" width="9.7109375" style="1" customWidth="1"/>
    <col min="4259" max="4259" width="9.28515625" style="1" customWidth="1"/>
    <col min="4260" max="4260" width="8.7109375" style="1" customWidth="1"/>
    <col min="4261" max="4261" width="6.85546875" style="1" customWidth="1"/>
    <col min="4262" max="4506" width="9.140625" style="1" customWidth="1"/>
    <col min="4507" max="4507" width="3.7109375" style="1"/>
    <col min="4508" max="4508" width="4.5703125" style="1" customWidth="1"/>
    <col min="4509" max="4509" width="5.85546875" style="1" customWidth="1"/>
    <col min="4510" max="4510" width="36" style="1" customWidth="1"/>
    <col min="4511" max="4511" width="9.7109375" style="1" customWidth="1"/>
    <col min="4512" max="4512" width="11.85546875" style="1" customWidth="1"/>
    <col min="4513" max="4513" width="9" style="1" customWidth="1"/>
    <col min="4514" max="4514" width="9.7109375" style="1" customWidth="1"/>
    <col min="4515" max="4515" width="9.28515625" style="1" customWidth="1"/>
    <col min="4516" max="4516" width="8.7109375" style="1" customWidth="1"/>
    <col min="4517" max="4517" width="6.85546875" style="1" customWidth="1"/>
    <col min="4518" max="4762" width="9.140625" style="1" customWidth="1"/>
    <col min="4763" max="4763" width="3.7109375" style="1"/>
    <col min="4764" max="4764" width="4.5703125" style="1" customWidth="1"/>
    <col min="4765" max="4765" width="5.85546875" style="1" customWidth="1"/>
    <col min="4766" max="4766" width="36" style="1" customWidth="1"/>
    <col min="4767" max="4767" width="9.7109375" style="1" customWidth="1"/>
    <col min="4768" max="4768" width="11.85546875" style="1" customWidth="1"/>
    <col min="4769" max="4769" width="9" style="1" customWidth="1"/>
    <col min="4770" max="4770" width="9.7109375" style="1" customWidth="1"/>
    <col min="4771" max="4771" width="9.28515625" style="1" customWidth="1"/>
    <col min="4772" max="4772" width="8.7109375" style="1" customWidth="1"/>
    <col min="4773" max="4773" width="6.85546875" style="1" customWidth="1"/>
    <col min="4774" max="5018" width="9.140625" style="1" customWidth="1"/>
    <col min="5019" max="5019" width="3.7109375" style="1"/>
    <col min="5020" max="5020" width="4.5703125" style="1" customWidth="1"/>
    <col min="5021" max="5021" width="5.85546875" style="1" customWidth="1"/>
    <col min="5022" max="5022" width="36" style="1" customWidth="1"/>
    <col min="5023" max="5023" width="9.7109375" style="1" customWidth="1"/>
    <col min="5024" max="5024" width="11.85546875" style="1" customWidth="1"/>
    <col min="5025" max="5025" width="9" style="1" customWidth="1"/>
    <col min="5026" max="5026" width="9.7109375" style="1" customWidth="1"/>
    <col min="5027" max="5027" width="9.28515625" style="1" customWidth="1"/>
    <col min="5028" max="5028" width="8.7109375" style="1" customWidth="1"/>
    <col min="5029" max="5029" width="6.85546875" style="1" customWidth="1"/>
    <col min="5030" max="5274" width="9.140625" style="1" customWidth="1"/>
    <col min="5275" max="5275" width="3.7109375" style="1"/>
    <col min="5276" max="5276" width="4.5703125" style="1" customWidth="1"/>
    <col min="5277" max="5277" width="5.85546875" style="1" customWidth="1"/>
    <col min="5278" max="5278" width="36" style="1" customWidth="1"/>
    <col min="5279" max="5279" width="9.7109375" style="1" customWidth="1"/>
    <col min="5280" max="5280" width="11.85546875" style="1" customWidth="1"/>
    <col min="5281" max="5281" width="9" style="1" customWidth="1"/>
    <col min="5282" max="5282" width="9.7109375" style="1" customWidth="1"/>
    <col min="5283" max="5283" width="9.28515625" style="1" customWidth="1"/>
    <col min="5284" max="5284" width="8.7109375" style="1" customWidth="1"/>
    <col min="5285" max="5285" width="6.85546875" style="1" customWidth="1"/>
    <col min="5286" max="5530" width="9.140625" style="1" customWidth="1"/>
    <col min="5531" max="5531" width="3.7109375" style="1"/>
    <col min="5532" max="5532" width="4.5703125" style="1" customWidth="1"/>
    <col min="5533" max="5533" width="5.85546875" style="1" customWidth="1"/>
    <col min="5534" max="5534" width="36" style="1" customWidth="1"/>
    <col min="5535" max="5535" width="9.7109375" style="1" customWidth="1"/>
    <col min="5536" max="5536" width="11.85546875" style="1" customWidth="1"/>
    <col min="5537" max="5537" width="9" style="1" customWidth="1"/>
    <col min="5538" max="5538" width="9.7109375" style="1" customWidth="1"/>
    <col min="5539" max="5539" width="9.28515625" style="1" customWidth="1"/>
    <col min="5540" max="5540" width="8.7109375" style="1" customWidth="1"/>
    <col min="5541" max="5541" width="6.85546875" style="1" customWidth="1"/>
    <col min="5542" max="5786" width="9.140625" style="1" customWidth="1"/>
    <col min="5787" max="5787" width="3.7109375" style="1"/>
    <col min="5788" max="5788" width="4.5703125" style="1" customWidth="1"/>
    <col min="5789" max="5789" width="5.85546875" style="1" customWidth="1"/>
    <col min="5790" max="5790" width="36" style="1" customWidth="1"/>
    <col min="5791" max="5791" width="9.7109375" style="1" customWidth="1"/>
    <col min="5792" max="5792" width="11.85546875" style="1" customWidth="1"/>
    <col min="5793" max="5793" width="9" style="1" customWidth="1"/>
    <col min="5794" max="5794" width="9.7109375" style="1" customWidth="1"/>
    <col min="5795" max="5795" width="9.28515625" style="1" customWidth="1"/>
    <col min="5796" max="5796" width="8.7109375" style="1" customWidth="1"/>
    <col min="5797" max="5797" width="6.85546875" style="1" customWidth="1"/>
    <col min="5798" max="6042" width="9.140625" style="1" customWidth="1"/>
    <col min="6043" max="6043" width="3.7109375" style="1"/>
    <col min="6044" max="6044" width="4.5703125" style="1" customWidth="1"/>
    <col min="6045" max="6045" width="5.85546875" style="1" customWidth="1"/>
    <col min="6046" max="6046" width="36" style="1" customWidth="1"/>
    <col min="6047" max="6047" width="9.7109375" style="1" customWidth="1"/>
    <col min="6048" max="6048" width="11.85546875" style="1" customWidth="1"/>
    <col min="6049" max="6049" width="9" style="1" customWidth="1"/>
    <col min="6050" max="6050" width="9.7109375" style="1" customWidth="1"/>
    <col min="6051" max="6051" width="9.28515625" style="1" customWidth="1"/>
    <col min="6052" max="6052" width="8.7109375" style="1" customWidth="1"/>
    <col min="6053" max="6053" width="6.85546875" style="1" customWidth="1"/>
    <col min="6054" max="6298" width="9.140625" style="1" customWidth="1"/>
    <col min="6299" max="6299" width="3.7109375" style="1"/>
    <col min="6300" max="6300" width="4.5703125" style="1" customWidth="1"/>
    <col min="6301" max="6301" width="5.85546875" style="1" customWidth="1"/>
    <col min="6302" max="6302" width="36" style="1" customWidth="1"/>
    <col min="6303" max="6303" width="9.7109375" style="1" customWidth="1"/>
    <col min="6304" max="6304" width="11.85546875" style="1" customWidth="1"/>
    <col min="6305" max="6305" width="9" style="1" customWidth="1"/>
    <col min="6306" max="6306" width="9.7109375" style="1" customWidth="1"/>
    <col min="6307" max="6307" width="9.28515625" style="1" customWidth="1"/>
    <col min="6308" max="6308" width="8.7109375" style="1" customWidth="1"/>
    <col min="6309" max="6309" width="6.85546875" style="1" customWidth="1"/>
    <col min="6310" max="6554" width="9.140625" style="1" customWidth="1"/>
    <col min="6555" max="6555" width="3.7109375" style="1"/>
    <col min="6556" max="6556" width="4.5703125" style="1" customWidth="1"/>
    <col min="6557" max="6557" width="5.85546875" style="1" customWidth="1"/>
    <col min="6558" max="6558" width="36" style="1" customWidth="1"/>
    <col min="6559" max="6559" width="9.7109375" style="1" customWidth="1"/>
    <col min="6560" max="6560" width="11.85546875" style="1" customWidth="1"/>
    <col min="6561" max="6561" width="9" style="1" customWidth="1"/>
    <col min="6562" max="6562" width="9.7109375" style="1" customWidth="1"/>
    <col min="6563" max="6563" width="9.28515625" style="1" customWidth="1"/>
    <col min="6564" max="6564" width="8.7109375" style="1" customWidth="1"/>
    <col min="6565" max="6565" width="6.85546875" style="1" customWidth="1"/>
    <col min="6566" max="6810" width="9.140625" style="1" customWidth="1"/>
    <col min="6811" max="6811" width="3.7109375" style="1"/>
    <col min="6812" max="6812" width="4.5703125" style="1" customWidth="1"/>
    <col min="6813" max="6813" width="5.85546875" style="1" customWidth="1"/>
    <col min="6814" max="6814" width="36" style="1" customWidth="1"/>
    <col min="6815" max="6815" width="9.7109375" style="1" customWidth="1"/>
    <col min="6816" max="6816" width="11.85546875" style="1" customWidth="1"/>
    <col min="6817" max="6817" width="9" style="1" customWidth="1"/>
    <col min="6818" max="6818" width="9.7109375" style="1" customWidth="1"/>
    <col min="6819" max="6819" width="9.28515625" style="1" customWidth="1"/>
    <col min="6820" max="6820" width="8.7109375" style="1" customWidth="1"/>
    <col min="6821" max="6821" width="6.85546875" style="1" customWidth="1"/>
    <col min="6822" max="7066" width="9.140625" style="1" customWidth="1"/>
    <col min="7067" max="7067" width="3.7109375" style="1"/>
    <col min="7068" max="7068" width="4.5703125" style="1" customWidth="1"/>
    <col min="7069" max="7069" width="5.85546875" style="1" customWidth="1"/>
    <col min="7070" max="7070" width="36" style="1" customWidth="1"/>
    <col min="7071" max="7071" width="9.7109375" style="1" customWidth="1"/>
    <col min="7072" max="7072" width="11.85546875" style="1" customWidth="1"/>
    <col min="7073" max="7073" width="9" style="1" customWidth="1"/>
    <col min="7074" max="7074" width="9.7109375" style="1" customWidth="1"/>
    <col min="7075" max="7075" width="9.28515625" style="1" customWidth="1"/>
    <col min="7076" max="7076" width="8.7109375" style="1" customWidth="1"/>
    <col min="7077" max="7077" width="6.85546875" style="1" customWidth="1"/>
    <col min="7078" max="7322" width="9.140625" style="1" customWidth="1"/>
    <col min="7323" max="7323" width="3.7109375" style="1"/>
    <col min="7324" max="7324" width="4.5703125" style="1" customWidth="1"/>
    <col min="7325" max="7325" width="5.85546875" style="1" customWidth="1"/>
    <col min="7326" max="7326" width="36" style="1" customWidth="1"/>
    <col min="7327" max="7327" width="9.7109375" style="1" customWidth="1"/>
    <col min="7328" max="7328" width="11.85546875" style="1" customWidth="1"/>
    <col min="7329" max="7329" width="9" style="1" customWidth="1"/>
    <col min="7330" max="7330" width="9.7109375" style="1" customWidth="1"/>
    <col min="7331" max="7331" width="9.28515625" style="1" customWidth="1"/>
    <col min="7332" max="7332" width="8.7109375" style="1" customWidth="1"/>
    <col min="7333" max="7333" width="6.85546875" style="1" customWidth="1"/>
    <col min="7334" max="7578" width="9.140625" style="1" customWidth="1"/>
    <col min="7579" max="7579" width="3.7109375" style="1"/>
    <col min="7580" max="7580" width="4.5703125" style="1" customWidth="1"/>
    <col min="7581" max="7581" width="5.85546875" style="1" customWidth="1"/>
    <col min="7582" max="7582" width="36" style="1" customWidth="1"/>
    <col min="7583" max="7583" width="9.7109375" style="1" customWidth="1"/>
    <col min="7584" max="7584" width="11.85546875" style="1" customWidth="1"/>
    <col min="7585" max="7585" width="9" style="1" customWidth="1"/>
    <col min="7586" max="7586" width="9.7109375" style="1" customWidth="1"/>
    <col min="7587" max="7587" width="9.28515625" style="1" customWidth="1"/>
    <col min="7588" max="7588" width="8.7109375" style="1" customWidth="1"/>
    <col min="7589" max="7589" width="6.85546875" style="1" customWidth="1"/>
    <col min="7590" max="7834" width="9.140625" style="1" customWidth="1"/>
    <col min="7835" max="7835" width="3.7109375" style="1"/>
    <col min="7836" max="7836" width="4.5703125" style="1" customWidth="1"/>
    <col min="7837" max="7837" width="5.85546875" style="1" customWidth="1"/>
    <col min="7838" max="7838" width="36" style="1" customWidth="1"/>
    <col min="7839" max="7839" width="9.7109375" style="1" customWidth="1"/>
    <col min="7840" max="7840" width="11.85546875" style="1" customWidth="1"/>
    <col min="7841" max="7841" width="9" style="1" customWidth="1"/>
    <col min="7842" max="7842" width="9.7109375" style="1" customWidth="1"/>
    <col min="7843" max="7843" width="9.28515625" style="1" customWidth="1"/>
    <col min="7844" max="7844" width="8.7109375" style="1" customWidth="1"/>
    <col min="7845" max="7845" width="6.85546875" style="1" customWidth="1"/>
    <col min="7846" max="8090" width="9.140625" style="1" customWidth="1"/>
    <col min="8091" max="8091" width="3.7109375" style="1"/>
    <col min="8092" max="8092" width="4.5703125" style="1" customWidth="1"/>
    <col min="8093" max="8093" width="5.85546875" style="1" customWidth="1"/>
    <col min="8094" max="8094" width="36" style="1" customWidth="1"/>
    <col min="8095" max="8095" width="9.7109375" style="1" customWidth="1"/>
    <col min="8096" max="8096" width="11.85546875" style="1" customWidth="1"/>
    <col min="8097" max="8097" width="9" style="1" customWidth="1"/>
    <col min="8098" max="8098" width="9.7109375" style="1" customWidth="1"/>
    <col min="8099" max="8099" width="9.28515625" style="1" customWidth="1"/>
    <col min="8100" max="8100" width="8.7109375" style="1" customWidth="1"/>
    <col min="8101" max="8101" width="6.85546875" style="1" customWidth="1"/>
    <col min="8102" max="8346" width="9.140625" style="1" customWidth="1"/>
    <col min="8347" max="8347" width="3.7109375" style="1"/>
    <col min="8348" max="8348" width="4.5703125" style="1" customWidth="1"/>
    <col min="8349" max="8349" width="5.85546875" style="1" customWidth="1"/>
    <col min="8350" max="8350" width="36" style="1" customWidth="1"/>
    <col min="8351" max="8351" width="9.7109375" style="1" customWidth="1"/>
    <col min="8352" max="8352" width="11.85546875" style="1" customWidth="1"/>
    <col min="8353" max="8353" width="9" style="1" customWidth="1"/>
    <col min="8354" max="8354" width="9.7109375" style="1" customWidth="1"/>
    <col min="8355" max="8355" width="9.28515625" style="1" customWidth="1"/>
    <col min="8356" max="8356" width="8.7109375" style="1" customWidth="1"/>
    <col min="8357" max="8357" width="6.85546875" style="1" customWidth="1"/>
    <col min="8358" max="8602" width="9.140625" style="1" customWidth="1"/>
    <col min="8603" max="8603" width="3.7109375" style="1"/>
    <col min="8604" max="8604" width="4.5703125" style="1" customWidth="1"/>
    <col min="8605" max="8605" width="5.85546875" style="1" customWidth="1"/>
    <col min="8606" max="8606" width="36" style="1" customWidth="1"/>
    <col min="8607" max="8607" width="9.7109375" style="1" customWidth="1"/>
    <col min="8608" max="8608" width="11.85546875" style="1" customWidth="1"/>
    <col min="8609" max="8609" width="9" style="1" customWidth="1"/>
    <col min="8610" max="8610" width="9.7109375" style="1" customWidth="1"/>
    <col min="8611" max="8611" width="9.28515625" style="1" customWidth="1"/>
    <col min="8612" max="8612" width="8.7109375" style="1" customWidth="1"/>
    <col min="8613" max="8613" width="6.85546875" style="1" customWidth="1"/>
    <col min="8614" max="8858" width="9.140625" style="1" customWidth="1"/>
    <col min="8859" max="8859" width="3.7109375" style="1"/>
    <col min="8860" max="8860" width="4.5703125" style="1" customWidth="1"/>
    <col min="8861" max="8861" width="5.85546875" style="1" customWidth="1"/>
    <col min="8862" max="8862" width="36" style="1" customWidth="1"/>
    <col min="8863" max="8863" width="9.7109375" style="1" customWidth="1"/>
    <col min="8864" max="8864" width="11.85546875" style="1" customWidth="1"/>
    <col min="8865" max="8865" width="9" style="1" customWidth="1"/>
    <col min="8866" max="8866" width="9.7109375" style="1" customWidth="1"/>
    <col min="8867" max="8867" width="9.28515625" style="1" customWidth="1"/>
    <col min="8868" max="8868" width="8.7109375" style="1" customWidth="1"/>
    <col min="8869" max="8869" width="6.85546875" style="1" customWidth="1"/>
    <col min="8870" max="9114" width="9.140625" style="1" customWidth="1"/>
    <col min="9115" max="9115" width="3.7109375" style="1"/>
    <col min="9116" max="9116" width="4.5703125" style="1" customWidth="1"/>
    <col min="9117" max="9117" width="5.85546875" style="1" customWidth="1"/>
    <col min="9118" max="9118" width="36" style="1" customWidth="1"/>
    <col min="9119" max="9119" width="9.7109375" style="1" customWidth="1"/>
    <col min="9120" max="9120" width="11.85546875" style="1" customWidth="1"/>
    <col min="9121" max="9121" width="9" style="1" customWidth="1"/>
    <col min="9122" max="9122" width="9.7109375" style="1" customWidth="1"/>
    <col min="9123" max="9123" width="9.28515625" style="1" customWidth="1"/>
    <col min="9124" max="9124" width="8.7109375" style="1" customWidth="1"/>
    <col min="9125" max="9125" width="6.85546875" style="1" customWidth="1"/>
    <col min="9126" max="9370" width="9.140625" style="1" customWidth="1"/>
    <col min="9371" max="9371" width="3.7109375" style="1"/>
    <col min="9372" max="9372" width="4.5703125" style="1" customWidth="1"/>
    <col min="9373" max="9373" width="5.85546875" style="1" customWidth="1"/>
    <col min="9374" max="9374" width="36" style="1" customWidth="1"/>
    <col min="9375" max="9375" width="9.7109375" style="1" customWidth="1"/>
    <col min="9376" max="9376" width="11.85546875" style="1" customWidth="1"/>
    <col min="9377" max="9377" width="9" style="1" customWidth="1"/>
    <col min="9378" max="9378" width="9.7109375" style="1" customWidth="1"/>
    <col min="9379" max="9379" width="9.28515625" style="1" customWidth="1"/>
    <col min="9380" max="9380" width="8.7109375" style="1" customWidth="1"/>
    <col min="9381" max="9381" width="6.85546875" style="1" customWidth="1"/>
    <col min="9382" max="9626" width="9.140625" style="1" customWidth="1"/>
    <col min="9627" max="9627" width="3.7109375" style="1"/>
    <col min="9628" max="9628" width="4.5703125" style="1" customWidth="1"/>
    <col min="9629" max="9629" width="5.85546875" style="1" customWidth="1"/>
    <col min="9630" max="9630" width="36" style="1" customWidth="1"/>
    <col min="9631" max="9631" width="9.7109375" style="1" customWidth="1"/>
    <col min="9632" max="9632" width="11.85546875" style="1" customWidth="1"/>
    <col min="9633" max="9633" width="9" style="1" customWidth="1"/>
    <col min="9634" max="9634" width="9.7109375" style="1" customWidth="1"/>
    <col min="9635" max="9635" width="9.28515625" style="1" customWidth="1"/>
    <col min="9636" max="9636" width="8.7109375" style="1" customWidth="1"/>
    <col min="9637" max="9637" width="6.85546875" style="1" customWidth="1"/>
    <col min="9638" max="9882" width="9.140625" style="1" customWidth="1"/>
    <col min="9883" max="9883" width="3.7109375" style="1"/>
    <col min="9884" max="9884" width="4.5703125" style="1" customWidth="1"/>
    <col min="9885" max="9885" width="5.85546875" style="1" customWidth="1"/>
    <col min="9886" max="9886" width="36" style="1" customWidth="1"/>
    <col min="9887" max="9887" width="9.7109375" style="1" customWidth="1"/>
    <col min="9888" max="9888" width="11.85546875" style="1" customWidth="1"/>
    <col min="9889" max="9889" width="9" style="1" customWidth="1"/>
    <col min="9890" max="9890" width="9.7109375" style="1" customWidth="1"/>
    <col min="9891" max="9891" width="9.28515625" style="1" customWidth="1"/>
    <col min="9892" max="9892" width="8.7109375" style="1" customWidth="1"/>
    <col min="9893" max="9893" width="6.85546875" style="1" customWidth="1"/>
    <col min="9894" max="10138" width="9.140625" style="1" customWidth="1"/>
    <col min="10139" max="10139" width="3.7109375" style="1"/>
    <col min="10140" max="10140" width="4.5703125" style="1" customWidth="1"/>
    <col min="10141" max="10141" width="5.85546875" style="1" customWidth="1"/>
    <col min="10142" max="10142" width="36" style="1" customWidth="1"/>
    <col min="10143" max="10143" width="9.7109375" style="1" customWidth="1"/>
    <col min="10144" max="10144" width="11.85546875" style="1" customWidth="1"/>
    <col min="10145" max="10145" width="9" style="1" customWidth="1"/>
    <col min="10146" max="10146" width="9.7109375" style="1" customWidth="1"/>
    <col min="10147" max="10147" width="9.28515625" style="1" customWidth="1"/>
    <col min="10148" max="10148" width="8.7109375" style="1" customWidth="1"/>
    <col min="10149" max="10149" width="6.85546875" style="1" customWidth="1"/>
    <col min="10150" max="10394" width="9.140625" style="1" customWidth="1"/>
    <col min="10395" max="10395" width="3.7109375" style="1"/>
    <col min="10396" max="10396" width="4.5703125" style="1" customWidth="1"/>
    <col min="10397" max="10397" width="5.85546875" style="1" customWidth="1"/>
    <col min="10398" max="10398" width="36" style="1" customWidth="1"/>
    <col min="10399" max="10399" width="9.7109375" style="1" customWidth="1"/>
    <col min="10400" max="10400" width="11.85546875" style="1" customWidth="1"/>
    <col min="10401" max="10401" width="9" style="1" customWidth="1"/>
    <col min="10402" max="10402" width="9.7109375" style="1" customWidth="1"/>
    <col min="10403" max="10403" width="9.28515625" style="1" customWidth="1"/>
    <col min="10404" max="10404" width="8.7109375" style="1" customWidth="1"/>
    <col min="10405" max="10405" width="6.85546875" style="1" customWidth="1"/>
    <col min="10406" max="10650" width="9.140625" style="1" customWidth="1"/>
    <col min="10651" max="10651" width="3.7109375" style="1"/>
    <col min="10652" max="10652" width="4.5703125" style="1" customWidth="1"/>
    <col min="10653" max="10653" width="5.85546875" style="1" customWidth="1"/>
    <col min="10654" max="10654" width="36" style="1" customWidth="1"/>
    <col min="10655" max="10655" width="9.7109375" style="1" customWidth="1"/>
    <col min="10656" max="10656" width="11.85546875" style="1" customWidth="1"/>
    <col min="10657" max="10657" width="9" style="1" customWidth="1"/>
    <col min="10658" max="10658" width="9.7109375" style="1" customWidth="1"/>
    <col min="10659" max="10659" width="9.28515625" style="1" customWidth="1"/>
    <col min="10660" max="10660" width="8.7109375" style="1" customWidth="1"/>
    <col min="10661" max="10661" width="6.85546875" style="1" customWidth="1"/>
    <col min="10662" max="10906" width="9.140625" style="1" customWidth="1"/>
    <col min="10907" max="10907" width="3.7109375" style="1"/>
    <col min="10908" max="10908" width="4.5703125" style="1" customWidth="1"/>
    <col min="10909" max="10909" width="5.85546875" style="1" customWidth="1"/>
    <col min="10910" max="10910" width="36" style="1" customWidth="1"/>
    <col min="10911" max="10911" width="9.7109375" style="1" customWidth="1"/>
    <col min="10912" max="10912" width="11.85546875" style="1" customWidth="1"/>
    <col min="10913" max="10913" width="9" style="1" customWidth="1"/>
    <col min="10914" max="10914" width="9.7109375" style="1" customWidth="1"/>
    <col min="10915" max="10915" width="9.28515625" style="1" customWidth="1"/>
    <col min="10916" max="10916" width="8.7109375" style="1" customWidth="1"/>
    <col min="10917" max="10917" width="6.85546875" style="1" customWidth="1"/>
    <col min="10918" max="11162" width="9.140625" style="1" customWidth="1"/>
    <col min="11163" max="11163" width="3.7109375" style="1"/>
    <col min="11164" max="11164" width="4.5703125" style="1" customWidth="1"/>
    <col min="11165" max="11165" width="5.85546875" style="1" customWidth="1"/>
    <col min="11166" max="11166" width="36" style="1" customWidth="1"/>
    <col min="11167" max="11167" width="9.7109375" style="1" customWidth="1"/>
    <col min="11168" max="11168" width="11.85546875" style="1" customWidth="1"/>
    <col min="11169" max="11169" width="9" style="1" customWidth="1"/>
    <col min="11170" max="11170" width="9.7109375" style="1" customWidth="1"/>
    <col min="11171" max="11171" width="9.28515625" style="1" customWidth="1"/>
    <col min="11172" max="11172" width="8.7109375" style="1" customWidth="1"/>
    <col min="11173" max="11173" width="6.85546875" style="1" customWidth="1"/>
    <col min="11174" max="11418" width="9.140625" style="1" customWidth="1"/>
    <col min="11419" max="11419" width="3.7109375" style="1"/>
    <col min="11420" max="11420" width="4.5703125" style="1" customWidth="1"/>
    <col min="11421" max="11421" width="5.85546875" style="1" customWidth="1"/>
    <col min="11422" max="11422" width="36" style="1" customWidth="1"/>
    <col min="11423" max="11423" width="9.7109375" style="1" customWidth="1"/>
    <col min="11424" max="11424" width="11.85546875" style="1" customWidth="1"/>
    <col min="11425" max="11425" width="9" style="1" customWidth="1"/>
    <col min="11426" max="11426" width="9.7109375" style="1" customWidth="1"/>
    <col min="11427" max="11427" width="9.28515625" style="1" customWidth="1"/>
    <col min="11428" max="11428" width="8.7109375" style="1" customWidth="1"/>
    <col min="11429" max="11429" width="6.85546875" style="1" customWidth="1"/>
    <col min="11430" max="11674" width="9.140625" style="1" customWidth="1"/>
    <col min="11675" max="11675" width="3.7109375" style="1"/>
    <col min="11676" max="11676" width="4.5703125" style="1" customWidth="1"/>
    <col min="11677" max="11677" width="5.85546875" style="1" customWidth="1"/>
    <col min="11678" max="11678" width="36" style="1" customWidth="1"/>
    <col min="11679" max="11679" width="9.7109375" style="1" customWidth="1"/>
    <col min="11680" max="11680" width="11.85546875" style="1" customWidth="1"/>
    <col min="11681" max="11681" width="9" style="1" customWidth="1"/>
    <col min="11682" max="11682" width="9.7109375" style="1" customWidth="1"/>
    <col min="11683" max="11683" width="9.28515625" style="1" customWidth="1"/>
    <col min="11684" max="11684" width="8.7109375" style="1" customWidth="1"/>
    <col min="11685" max="11685" width="6.85546875" style="1" customWidth="1"/>
    <col min="11686" max="11930" width="9.140625" style="1" customWidth="1"/>
    <col min="11931" max="11931" width="3.7109375" style="1"/>
    <col min="11932" max="11932" width="4.5703125" style="1" customWidth="1"/>
    <col min="11933" max="11933" width="5.85546875" style="1" customWidth="1"/>
    <col min="11934" max="11934" width="36" style="1" customWidth="1"/>
    <col min="11935" max="11935" width="9.7109375" style="1" customWidth="1"/>
    <col min="11936" max="11936" width="11.85546875" style="1" customWidth="1"/>
    <col min="11937" max="11937" width="9" style="1" customWidth="1"/>
    <col min="11938" max="11938" width="9.7109375" style="1" customWidth="1"/>
    <col min="11939" max="11939" width="9.28515625" style="1" customWidth="1"/>
    <col min="11940" max="11940" width="8.7109375" style="1" customWidth="1"/>
    <col min="11941" max="11941" width="6.85546875" style="1" customWidth="1"/>
    <col min="11942" max="12186" width="9.140625" style="1" customWidth="1"/>
    <col min="12187" max="12187" width="3.7109375" style="1"/>
    <col min="12188" max="12188" width="4.5703125" style="1" customWidth="1"/>
    <col min="12189" max="12189" width="5.85546875" style="1" customWidth="1"/>
    <col min="12190" max="12190" width="36" style="1" customWidth="1"/>
    <col min="12191" max="12191" width="9.7109375" style="1" customWidth="1"/>
    <col min="12192" max="12192" width="11.85546875" style="1" customWidth="1"/>
    <col min="12193" max="12193" width="9" style="1" customWidth="1"/>
    <col min="12194" max="12194" width="9.7109375" style="1" customWidth="1"/>
    <col min="12195" max="12195" width="9.28515625" style="1" customWidth="1"/>
    <col min="12196" max="12196" width="8.7109375" style="1" customWidth="1"/>
    <col min="12197" max="12197" width="6.85546875" style="1" customWidth="1"/>
    <col min="12198" max="12442" width="9.140625" style="1" customWidth="1"/>
    <col min="12443" max="12443" width="3.7109375" style="1"/>
    <col min="12444" max="12444" width="4.5703125" style="1" customWidth="1"/>
    <col min="12445" max="12445" width="5.85546875" style="1" customWidth="1"/>
    <col min="12446" max="12446" width="36" style="1" customWidth="1"/>
    <col min="12447" max="12447" width="9.7109375" style="1" customWidth="1"/>
    <col min="12448" max="12448" width="11.85546875" style="1" customWidth="1"/>
    <col min="12449" max="12449" width="9" style="1" customWidth="1"/>
    <col min="12450" max="12450" width="9.7109375" style="1" customWidth="1"/>
    <col min="12451" max="12451" width="9.28515625" style="1" customWidth="1"/>
    <col min="12452" max="12452" width="8.7109375" style="1" customWidth="1"/>
    <col min="12453" max="12453" width="6.85546875" style="1" customWidth="1"/>
    <col min="12454" max="12698" width="9.140625" style="1" customWidth="1"/>
    <col min="12699" max="12699" width="3.7109375" style="1"/>
    <col min="12700" max="12700" width="4.5703125" style="1" customWidth="1"/>
    <col min="12701" max="12701" width="5.85546875" style="1" customWidth="1"/>
    <col min="12702" max="12702" width="36" style="1" customWidth="1"/>
    <col min="12703" max="12703" width="9.7109375" style="1" customWidth="1"/>
    <col min="12704" max="12704" width="11.85546875" style="1" customWidth="1"/>
    <col min="12705" max="12705" width="9" style="1" customWidth="1"/>
    <col min="12706" max="12706" width="9.7109375" style="1" customWidth="1"/>
    <col min="12707" max="12707" width="9.28515625" style="1" customWidth="1"/>
    <col min="12708" max="12708" width="8.7109375" style="1" customWidth="1"/>
    <col min="12709" max="12709" width="6.85546875" style="1" customWidth="1"/>
    <col min="12710" max="12954" width="9.140625" style="1" customWidth="1"/>
    <col min="12955" max="12955" width="3.7109375" style="1"/>
    <col min="12956" max="12956" width="4.5703125" style="1" customWidth="1"/>
    <col min="12957" max="12957" width="5.85546875" style="1" customWidth="1"/>
    <col min="12958" max="12958" width="36" style="1" customWidth="1"/>
    <col min="12959" max="12959" width="9.7109375" style="1" customWidth="1"/>
    <col min="12960" max="12960" width="11.85546875" style="1" customWidth="1"/>
    <col min="12961" max="12961" width="9" style="1" customWidth="1"/>
    <col min="12962" max="12962" width="9.7109375" style="1" customWidth="1"/>
    <col min="12963" max="12963" width="9.28515625" style="1" customWidth="1"/>
    <col min="12964" max="12964" width="8.7109375" style="1" customWidth="1"/>
    <col min="12965" max="12965" width="6.85546875" style="1" customWidth="1"/>
    <col min="12966" max="13210" width="9.140625" style="1" customWidth="1"/>
    <col min="13211" max="13211" width="3.7109375" style="1"/>
    <col min="13212" max="13212" width="4.5703125" style="1" customWidth="1"/>
    <col min="13213" max="13213" width="5.85546875" style="1" customWidth="1"/>
    <col min="13214" max="13214" width="36" style="1" customWidth="1"/>
    <col min="13215" max="13215" width="9.7109375" style="1" customWidth="1"/>
    <col min="13216" max="13216" width="11.85546875" style="1" customWidth="1"/>
    <col min="13217" max="13217" width="9" style="1" customWidth="1"/>
    <col min="13218" max="13218" width="9.7109375" style="1" customWidth="1"/>
    <col min="13219" max="13219" width="9.28515625" style="1" customWidth="1"/>
    <col min="13220" max="13220" width="8.7109375" style="1" customWidth="1"/>
    <col min="13221" max="13221" width="6.85546875" style="1" customWidth="1"/>
    <col min="13222" max="13466" width="9.140625" style="1" customWidth="1"/>
    <col min="13467" max="13467" width="3.7109375" style="1"/>
    <col min="13468" max="13468" width="4.5703125" style="1" customWidth="1"/>
    <col min="13469" max="13469" width="5.85546875" style="1" customWidth="1"/>
    <col min="13470" max="13470" width="36" style="1" customWidth="1"/>
    <col min="13471" max="13471" width="9.7109375" style="1" customWidth="1"/>
    <col min="13472" max="13472" width="11.85546875" style="1" customWidth="1"/>
    <col min="13473" max="13473" width="9" style="1" customWidth="1"/>
    <col min="13474" max="13474" width="9.7109375" style="1" customWidth="1"/>
    <col min="13475" max="13475" width="9.28515625" style="1" customWidth="1"/>
    <col min="13476" max="13476" width="8.7109375" style="1" customWidth="1"/>
    <col min="13477" max="13477" width="6.85546875" style="1" customWidth="1"/>
    <col min="13478" max="13722" width="9.140625" style="1" customWidth="1"/>
    <col min="13723" max="13723" width="3.7109375" style="1"/>
    <col min="13724" max="13724" width="4.5703125" style="1" customWidth="1"/>
    <col min="13725" max="13725" width="5.85546875" style="1" customWidth="1"/>
    <col min="13726" max="13726" width="36" style="1" customWidth="1"/>
    <col min="13727" max="13727" width="9.7109375" style="1" customWidth="1"/>
    <col min="13728" max="13728" width="11.85546875" style="1" customWidth="1"/>
    <col min="13729" max="13729" width="9" style="1" customWidth="1"/>
    <col min="13730" max="13730" width="9.7109375" style="1" customWidth="1"/>
    <col min="13731" max="13731" width="9.28515625" style="1" customWidth="1"/>
    <col min="13732" max="13732" width="8.7109375" style="1" customWidth="1"/>
    <col min="13733" max="13733" width="6.85546875" style="1" customWidth="1"/>
    <col min="13734" max="13978" width="9.140625" style="1" customWidth="1"/>
    <col min="13979" max="13979" width="3.7109375" style="1"/>
    <col min="13980" max="13980" width="4.5703125" style="1" customWidth="1"/>
    <col min="13981" max="13981" width="5.85546875" style="1" customWidth="1"/>
    <col min="13982" max="13982" width="36" style="1" customWidth="1"/>
    <col min="13983" max="13983" width="9.7109375" style="1" customWidth="1"/>
    <col min="13984" max="13984" width="11.85546875" style="1" customWidth="1"/>
    <col min="13985" max="13985" width="9" style="1" customWidth="1"/>
    <col min="13986" max="13986" width="9.7109375" style="1" customWidth="1"/>
    <col min="13987" max="13987" width="9.28515625" style="1" customWidth="1"/>
    <col min="13988" max="13988" width="8.7109375" style="1" customWidth="1"/>
    <col min="13989" max="13989" width="6.85546875" style="1" customWidth="1"/>
    <col min="13990" max="14234" width="9.140625" style="1" customWidth="1"/>
    <col min="14235" max="14235" width="3.7109375" style="1"/>
    <col min="14236" max="14236" width="4.5703125" style="1" customWidth="1"/>
    <col min="14237" max="14237" width="5.85546875" style="1" customWidth="1"/>
    <col min="14238" max="14238" width="36" style="1" customWidth="1"/>
    <col min="14239" max="14239" width="9.7109375" style="1" customWidth="1"/>
    <col min="14240" max="14240" width="11.85546875" style="1" customWidth="1"/>
    <col min="14241" max="14241" width="9" style="1" customWidth="1"/>
    <col min="14242" max="14242" width="9.7109375" style="1" customWidth="1"/>
    <col min="14243" max="14243" width="9.28515625" style="1" customWidth="1"/>
    <col min="14244" max="14244" width="8.7109375" style="1" customWidth="1"/>
    <col min="14245" max="14245" width="6.85546875" style="1" customWidth="1"/>
    <col min="14246" max="14490" width="9.140625" style="1" customWidth="1"/>
    <col min="14491" max="14491" width="3.7109375" style="1"/>
    <col min="14492" max="14492" width="4.5703125" style="1" customWidth="1"/>
    <col min="14493" max="14493" width="5.85546875" style="1" customWidth="1"/>
    <col min="14494" max="14494" width="36" style="1" customWidth="1"/>
    <col min="14495" max="14495" width="9.7109375" style="1" customWidth="1"/>
    <col min="14496" max="14496" width="11.85546875" style="1" customWidth="1"/>
    <col min="14497" max="14497" width="9" style="1" customWidth="1"/>
    <col min="14498" max="14498" width="9.7109375" style="1" customWidth="1"/>
    <col min="14499" max="14499" width="9.28515625" style="1" customWidth="1"/>
    <col min="14500" max="14500" width="8.7109375" style="1" customWidth="1"/>
    <col min="14501" max="14501" width="6.85546875" style="1" customWidth="1"/>
    <col min="14502" max="14746" width="9.140625" style="1" customWidth="1"/>
    <col min="14747" max="14747" width="3.7109375" style="1"/>
    <col min="14748" max="14748" width="4.5703125" style="1" customWidth="1"/>
    <col min="14749" max="14749" width="5.85546875" style="1" customWidth="1"/>
    <col min="14750" max="14750" width="36" style="1" customWidth="1"/>
    <col min="14751" max="14751" width="9.7109375" style="1" customWidth="1"/>
    <col min="14752" max="14752" width="11.85546875" style="1" customWidth="1"/>
    <col min="14753" max="14753" width="9" style="1" customWidth="1"/>
    <col min="14754" max="14754" width="9.7109375" style="1" customWidth="1"/>
    <col min="14755" max="14755" width="9.28515625" style="1" customWidth="1"/>
    <col min="14756" max="14756" width="8.7109375" style="1" customWidth="1"/>
    <col min="14757" max="14757" width="6.85546875" style="1" customWidth="1"/>
    <col min="14758" max="15002" width="9.140625" style="1" customWidth="1"/>
    <col min="15003" max="15003" width="3.7109375" style="1"/>
    <col min="15004" max="15004" width="4.5703125" style="1" customWidth="1"/>
    <col min="15005" max="15005" width="5.85546875" style="1" customWidth="1"/>
    <col min="15006" max="15006" width="36" style="1" customWidth="1"/>
    <col min="15007" max="15007" width="9.7109375" style="1" customWidth="1"/>
    <col min="15008" max="15008" width="11.85546875" style="1" customWidth="1"/>
    <col min="15009" max="15009" width="9" style="1" customWidth="1"/>
    <col min="15010" max="15010" width="9.7109375" style="1" customWidth="1"/>
    <col min="15011" max="15011" width="9.28515625" style="1" customWidth="1"/>
    <col min="15012" max="15012" width="8.7109375" style="1" customWidth="1"/>
    <col min="15013" max="15013" width="6.85546875" style="1" customWidth="1"/>
    <col min="15014" max="15258" width="9.140625" style="1" customWidth="1"/>
    <col min="15259" max="15259" width="3.7109375" style="1"/>
    <col min="15260" max="15260" width="4.5703125" style="1" customWidth="1"/>
    <col min="15261" max="15261" width="5.85546875" style="1" customWidth="1"/>
    <col min="15262" max="15262" width="36" style="1" customWidth="1"/>
    <col min="15263" max="15263" width="9.7109375" style="1" customWidth="1"/>
    <col min="15264" max="15264" width="11.85546875" style="1" customWidth="1"/>
    <col min="15265" max="15265" width="9" style="1" customWidth="1"/>
    <col min="15266" max="15266" width="9.7109375" style="1" customWidth="1"/>
    <col min="15267" max="15267" width="9.28515625" style="1" customWidth="1"/>
    <col min="15268" max="15268" width="8.7109375" style="1" customWidth="1"/>
    <col min="15269" max="15269" width="6.85546875" style="1" customWidth="1"/>
    <col min="15270" max="15514" width="9.140625" style="1" customWidth="1"/>
    <col min="15515" max="15515" width="3.7109375" style="1"/>
    <col min="15516" max="15516" width="4.5703125" style="1" customWidth="1"/>
    <col min="15517" max="15517" width="5.85546875" style="1" customWidth="1"/>
    <col min="15518" max="15518" width="36" style="1" customWidth="1"/>
    <col min="15519" max="15519" width="9.7109375" style="1" customWidth="1"/>
    <col min="15520" max="15520" width="11.85546875" style="1" customWidth="1"/>
    <col min="15521" max="15521" width="9" style="1" customWidth="1"/>
    <col min="15522" max="15522" width="9.7109375" style="1" customWidth="1"/>
    <col min="15523" max="15523" width="9.28515625" style="1" customWidth="1"/>
    <col min="15524" max="15524" width="8.7109375" style="1" customWidth="1"/>
    <col min="15525" max="15525" width="6.85546875" style="1" customWidth="1"/>
    <col min="15526" max="15770" width="9.140625" style="1" customWidth="1"/>
    <col min="15771" max="15771" width="3.7109375" style="1"/>
    <col min="15772" max="15772" width="4.5703125" style="1" customWidth="1"/>
    <col min="15773" max="15773" width="5.85546875" style="1" customWidth="1"/>
    <col min="15774" max="15774" width="36" style="1" customWidth="1"/>
    <col min="15775" max="15775" width="9.7109375" style="1" customWidth="1"/>
    <col min="15776" max="15776" width="11.85546875" style="1" customWidth="1"/>
    <col min="15777" max="15777" width="9" style="1" customWidth="1"/>
    <col min="15778" max="15778" width="9.7109375" style="1" customWidth="1"/>
    <col min="15779" max="15779" width="9.28515625" style="1" customWidth="1"/>
    <col min="15780" max="15780" width="8.7109375" style="1" customWidth="1"/>
    <col min="15781" max="15781" width="6.85546875" style="1" customWidth="1"/>
    <col min="15782" max="16026" width="9.140625" style="1" customWidth="1"/>
    <col min="16027" max="16027" width="3.7109375" style="1"/>
    <col min="16028" max="16028" width="4.5703125" style="1" customWidth="1"/>
    <col min="16029" max="16029" width="5.85546875" style="1" customWidth="1"/>
    <col min="16030" max="16030" width="36" style="1" customWidth="1"/>
    <col min="16031" max="16031" width="9.7109375" style="1" customWidth="1"/>
    <col min="16032" max="16032" width="11.85546875" style="1" customWidth="1"/>
    <col min="16033" max="16033" width="9" style="1" customWidth="1"/>
    <col min="16034" max="16034" width="9.7109375" style="1" customWidth="1"/>
    <col min="16035" max="16035" width="9.28515625" style="1" customWidth="1"/>
    <col min="16036" max="16036" width="8.7109375" style="1" customWidth="1"/>
    <col min="16037" max="16037" width="6.85546875" style="1" customWidth="1"/>
    <col min="16038" max="16282" width="9.140625" style="1" customWidth="1"/>
    <col min="16283" max="16384" width="3.7109375" style="1"/>
  </cols>
  <sheetData>
    <row r="1" spans="1:9">
      <c r="C1" s="4"/>
      <c r="G1" s="250"/>
      <c r="H1" s="250"/>
      <c r="I1" s="250"/>
    </row>
    <row r="2" spans="1:9">
      <c r="A2" s="280" t="s">
        <v>20</v>
      </c>
      <c r="B2" s="280"/>
      <c r="C2" s="280"/>
      <c r="D2" s="280"/>
      <c r="E2" s="280"/>
      <c r="F2" s="280"/>
      <c r="G2" s="280"/>
      <c r="H2" s="280"/>
      <c r="I2" s="280"/>
    </row>
    <row r="3" spans="1:9">
      <c r="A3" s="2"/>
      <c r="B3" s="2"/>
      <c r="C3" s="2"/>
      <c r="D3" s="2"/>
      <c r="E3" s="2"/>
      <c r="F3" s="2"/>
      <c r="G3" s="2"/>
      <c r="H3" s="2"/>
      <c r="I3" s="2"/>
    </row>
    <row r="4" spans="1:9">
      <c r="A4" s="2"/>
      <c r="B4" s="2"/>
      <c r="C4" s="281" t="s">
        <v>21</v>
      </c>
      <c r="D4" s="281"/>
      <c r="E4" s="281"/>
      <c r="F4" s="281"/>
      <c r="G4" s="281"/>
      <c r="H4" s="281"/>
      <c r="I4" s="281"/>
    </row>
    <row r="5" spans="1:9" ht="11.25" customHeight="1">
      <c r="A5" s="129"/>
      <c r="B5" s="129"/>
      <c r="C5" s="283" t="s">
        <v>17</v>
      </c>
      <c r="D5" s="283"/>
      <c r="E5" s="283"/>
      <c r="F5" s="283"/>
      <c r="G5" s="283"/>
      <c r="H5" s="283"/>
      <c r="I5" s="283"/>
    </row>
    <row r="6" spans="1:9">
      <c r="A6" s="262" t="s">
        <v>22</v>
      </c>
      <c r="B6" s="262"/>
      <c r="C6" s="262"/>
      <c r="D6" s="282" t="str">
        <f>'Kopt a+c+n'!B13</f>
        <v>Daudzdzīvokļu dzīvojamā ēka</v>
      </c>
      <c r="E6" s="282"/>
      <c r="F6" s="282"/>
      <c r="G6" s="282"/>
      <c r="H6" s="282"/>
      <c r="I6" s="282"/>
    </row>
    <row r="7" spans="1:9">
      <c r="A7" s="262" t="s">
        <v>6</v>
      </c>
      <c r="B7" s="262"/>
      <c r="C7" s="262"/>
      <c r="D7" s="263" t="str">
        <f>'Kopt a+c+n'!B14</f>
        <v>Daudzdzīvokļu dzīvojamās ēkas energoefektivitātes paaugstināšana</v>
      </c>
      <c r="E7" s="263"/>
      <c r="F7" s="263"/>
      <c r="G7" s="263"/>
      <c r="H7" s="263"/>
      <c r="I7" s="263"/>
    </row>
    <row r="8" spans="1:9">
      <c r="A8" s="268" t="s">
        <v>23</v>
      </c>
      <c r="B8" s="268"/>
      <c r="C8" s="268"/>
      <c r="D8" s="263" t="str">
        <f>'Kopt a+c+n'!B15</f>
        <v>Zemgales iela 23, Olaine, Olaines nov., LV-2114</v>
      </c>
      <c r="E8" s="263"/>
      <c r="F8" s="263"/>
      <c r="G8" s="263"/>
      <c r="H8" s="263"/>
      <c r="I8" s="263"/>
    </row>
    <row r="9" spans="1:9">
      <c r="A9" s="268" t="s">
        <v>24</v>
      </c>
      <c r="B9" s="268"/>
      <c r="C9" s="268"/>
      <c r="D9" s="263" t="str">
        <f>'Kopt a+c+n'!B16</f>
        <v>Iepirkums Nr. AS OŪS 2023/14_E</v>
      </c>
      <c r="E9" s="263"/>
      <c r="F9" s="263"/>
      <c r="G9" s="263"/>
      <c r="H9" s="263"/>
      <c r="I9" s="263"/>
    </row>
    <row r="10" spans="1:9">
      <c r="C10" s="4" t="s">
        <v>25</v>
      </c>
      <c r="D10" s="269">
        <f>E30</f>
        <v>0</v>
      </c>
      <c r="E10" s="269"/>
      <c r="F10" s="67"/>
      <c r="G10" s="67"/>
      <c r="H10" s="67"/>
      <c r="I10" s="67"/>
    </row>
    <row r="11" spans="1:9">
      <c r="C11" s="4" t="s">
        <v>26</v>
      </c>
      <c r="D11" s="269">
        <f>I26</f>
        <v>0</v>
      </c>
      <c r="E11" s="269"/>
      <c r="F11" s="67"/>
      <c r="G11" s="67"/>
      <c r="H11" s="67"/>
      <c r="I11" s="67"/>
    </row>
    <row r="12" spans="1:9" ht="12" thickBot="1">
      <c r="F12" s="21"/>
      <c r="G12" s="21"/>
      <c r="H12" s="21"/>
      <c r="I12" s="21"/>
    </row>
    <row r="13" spans="1:9">
      <c r="A13" s="272" t="s">
        <v>27</v>
      </c>
      <c r="B13" s="274" t="s">
        <v>28</v>
      </c>
      <c r="C13" s="276" t="s">
        <v>29</v>
      </c>
      <c r="D13" s="277"/>
      <c r="E13" s="270" t="s">
        <v>30</v>
      </c>
      <c r="F13" s="264" t="s">
        <v>31</v>
      </c>
      <c r="G13" s="265"/>
      <c r="H13" s="265"/>
      <c r="I13" s="266" t="s">
        <v>32</v>
      </c>
    </row>
    <row r="14" spans="1:9" ht="23.25" thickBot="1">
      <c r="A14" s="273"/>
      <c r="B14" s="275"/>
      <c r="C14" s="278"/>
      <c r="D14" s="279"/>
      <c r="E14" s="271"/>
      <c r="F14" s="22" t="s">
        <v>33</v>
      </c>
      <c r="G14" s="23" t="s">
        <v>34</v>
      </c>
      <c r="H14" s="23" t="s">
        <v>35</v>
      </c>
      <c r="I14" s="267"/>
    </row>
    <row r="15" spans="1:9">
      <c r="A15" s="63">
        <f>IF(E15=0,0,IF(COUNTBLANK(E15)=1,0,COUNTA($E$15:E15)))</f>
        <v>0</v>
      </c>
      <c r="B15" s="27">
        <f>IF(A15=0,0,CONCATENATE("A-",A15))</f>
        <v>0</v>
      </c>
      <c r="C15" s="286" t="str">
        <f>'1a'!C2:I2</f>
        <v>Būvlaukuma sagatavošana</v>
      </c>
      <c r="D15" s="287"/>
      <c r="E15" s="70">
        <f>'1a'!P25</f>
        <v>0</v>
      </c>
      <c r="F15" s="123">
        <f>'1a'!M25</f>
        <v>0</v>
      </c>
      <c r="G15" s="56">
        <f>'1a'!N25</f>
        <v>0</v>
      </c>
      <c r="H15" s="56">
        <f>'1a'!O25</f>
        <v>0</v>
      </c>
      <c r="I15" s="57">
        <f>'1a'!L25</f>
        <v>0</v>
      </c>
    </row>
    <row r="16" spans="1:9">
      <c r="A16" s="64">
        <f>IF(E16=0,0,IF(COUNTBLANK(E16)=1,0,COUNTA($E$15:E16)))</f>
        <v>0</v>
      </c>
      <c r="B16" s="28">
        <f t="shared" ref="B16:B25" si="0">IF(A16=0,0,CONCATENATE("A-",A16))</f>
        <v>0</v>
      </c>
      <c r="C16" s="284" t="str">
        <f>'2a'!C2:I2</f>
        <v>Demontāžas darbi</v>
      </c>
      <c r="D16" s="285"/>
      <c r="E16" s="126">
        <f>'2a'!P39</f>
        <v>0</v>
      </c>
      <c r="F16" s="124">
        <f>'2a'!M39</f>
        <v>0</v>
      </c>
      <c r="G16" s="58">
        <f>'2a'!N39</f>
        <v>0</v>
      </c>
      <c r="H16" s="58">
        <f>'2a'!O39</f>
        <v>0</v>
      </c>
      <c r="I16" s="59">
        <f>'2a'!L39</f>
        <v>0</v>
      </c>
    </row>
    <row r="17" spans="1:9">
      <c r="A17" s="64">
        <f>IF(E17=0,0,IF(COUNTBLANK(E17)=1,0,COUNTA($E$15:E17)))</f>
        <v>0</v>
      </c>
      <c r="B17" s="28">
        <f t="shared" si="0"/>
        <v>0</v>
      </c>
      <c r="C17" s="284" t="str">
        <f>'3a'!C2:I2</f>
        <v>Fasādes</v>
      </c>
      <c r="D17" s="285"/>
      <c r="E17" s="127">
        <f>'3a'!P102</f>
        <v>0</v>
      </c>
      <c r="F17" s="124">
        <f>'3a'!M102</f>
        <v>0</v>
      </c>
      <c r="G17" s="58">
        <f>'3a'!N102</f>
        <v>0</v>
      </c>
      <c r="H17" s="58">
        <f>'3a'!O102</f>
        <v>0</v>
      </c>
      <c r="I17" s="59">
        <f>'3a'!L102</f>
        <v>0</v>
      </c>
    </row>
    <row r="18" spans="1:9" ht="11.25" customHeight="1">
      <c r="A18" s="64">
        <f>IF(E18=0,0,IF(COUNTBLANK(E18)=1,0,COUNTA($E$15:E18)))</f>
        <v>0</v>
      </c>
      <c r="B18" s="28">
        <f t="shared" si="0"/>
        <v>0</v>
      </c>
      <c r="C18" s="284" t="str">
        <f>'4a'!C2:I2</f>
        <v>Logi un durvis</v>
      </c>
      <c r="D18" s="285"/>
      <c r="E18" s="127">
        <f>'4a'!P32</f>
        <v>0</v>
      </c>
      <c r="F18" s="124">
        <f>'4a'!M32</f>
        <v>0</v>
      </c>
      <c r="G18" s="58">
        <f>'4a'!N32</f>
        <v>0</v>
      </c>
      <c r="H18" s="58">
        <f>'4a'!O32</f>
        <v>0</v>
      </c>
      <c r="I18" s="59">
        <f>'4a'!L32</f>
        <v>0</v>
      </c>
    </row>
    <row r="19" spans="1:9">
      <c r="A19" s="64">
        <f>IF(E19=0,0,IF(COUNTBLANK(E19)=1,0,COUNTA($E$15:E19)))</f>
        <v>0</v>
      </c>
      <c r="B19" s="28">
        <f t="shared" si="0"/>
        <v>0</v>
      </c>
      <c r="C19" s="284" t="str">
        <f>'5a'!C2:I2</f>
        <v>Pagraba pārseguma siltināšana</v>
      </c>
      <c r="D19" s="285"/>
      <c r="E19" s="127">
        <f>'5a'!P31</f>
        <v>0</v>
      </c>
      <c r="F19" s="124">
        <f>'5a'!M31</f>
        <v>0</v>
      </c>
      <c r="G19" s="58">
        <f>'5a'!N31</f>
        <v>0</v>
      </c>
      <c r="H19" s="58">
        <f>'5a'!O31</f>
        <v>0</v>
      </c>
      <c r="I19" s="59">
        <f>'5a'!L31</f>
        <v>0</v>
      </c>
    </row>
    <row r="20" spans="1:9">
      <c r="A20" s="64">
        <f>IF(E20=0,0,IF(COUNTBLANK(E20)=1,0,COUNTA($E$15:E20)))</f>
        <v>0</v>
      </c>
      <c r="B20" s="28">
        <f t="shared" si="0"/>
        <v>0</v>
      </c>
      <c r="C20" s="284" t="str">
        <f>'6a'!C2:I2</f>
        <v>Jumta darbi</v>
      </c>
      <c r="D20" s="285"/>
      <c r="E20" s="127">
        <f>'6a'!P27</f>
        <v>0</v>
      </c>
      <c r="F20" s="124">
        <f>'6a'!M27</f>
        <v>0</v>
      </c>
      <c r="G20" s="58">
        <f>'6a'!N27</f>
        <v>0</v>
      </c>
      <c r="H20" s="58">
        <f>'6a'!O27</f>
        <v>0</v>
      </c>
      <c r="I20" s="59">
        <f>'6a'!L27</f>
        <v>0</v>
      </c>
    </row>
    <row r="21" spans="1:9">
      <c r="A21" s="64">
        <f>IF(E21=0,0,IF(COUNTBLANK(E21)=1,0,COUNTA($E$15:E21)))</f>
        <v>0</v>
      </c>
      <c r="B21" s="28">
        <f t="shared" si="0"/>
        <v>0</v>
      </c>
      <c r="C21" s="284" t="str">
        <f>'7a'!C2:I2</f>
        <v>Iekštelpu darbi</v>
      </c>
      <c r="D21" s="285"/>
      <c r="E21" s="127">
        <f>'7a'!P19</f>
        <v>0</v>
      </c>
      <c r="F21" s="124">
        <f>'7a'!M19</f>
        <v>0</v>
      </c>
      <c r="G21" s="58">
        <f>'7a'!N19</f>
        <v>0</v>
      </c>
      <c r="H21" s="58">
        <f>'7a'!O19</f>
        <v>0</v>
      </c>
      <c r="I21" s="59">
        <f>'7a'!L19</f>
        <v>0</v>
      </c>
    </row>
    <row r="22" spans="1:9">
      <c r="A22" s="64">
        <f>IF(E22=0,0,IF(COUNTBLANK(E22)=1,0,COUNTA($E$15:E22)))</f>
        <v>0</v>
      </c>
      <c r="B22" s="28">
        <f t="shared" si="0"/>
        <v>0</v>
      </c>
      <c r="C22" s="284" t="str">
        <f>'8a'!C2:I2</f>
        <v>Bēniņu siltināšana</v>
      </c>
      <c r="D22" s="285"/>
      <c r="E22" s="127">
        <f>'8a'!P39</f>
        <v>0</v>
      </c>
      <c r="F22" s="124">
        <f>'8a'!M39</f>
        <v>0</v>
      </c>
      <c r="G22" s="58">
        <f>'8a'!N39</f>
        <v>0</v>
      </c>
      <c r="H22" s="58">
        <f>'8a'!O39</f>
        <v>0</v>
      </c>
      <c r="I22" s="59">
        <f>'8a'!L39</f>
        <v>0</v>
      </c>
    </row>
    <row r="23" spans="1:9">
      <c r="A23" s="64">
        <f>IF(E23=0,0,IF(COUNTBLANK(E23)=1,0,COUNTA($E$15:E23)))</f>
        <v>0</v>
      </c>
      <c r="B23" s="28">
        <f t="shared" si="0"/>
        <v>0</v>
      </c>
      <c r="C23" s="284" t="str">
        <f>'9a'!C2:I2</f>
        <v>Labiekārtošana</v>
      </c>
      <c r="D23" s="285"/>
      <c r="E23" s="127">
        <f>'9a'!P24</f>
        <v>0</v>
      </c>
      <c r="F23" s="124">
        <f>'9a'!M24</f>
        <v>0</v>
      </c>
      <c r="G23" s="58">
        <f>'9a'!N24</f>
        <v>0</v>
      </c>
      <c r="H23" s="58">
        <f>'9a'!O24</f>
        <v>0</v>
      </c>
      <c r="I23" s="59">
        <f>'9a'!L24</f>
        <v>0</v>
      </c>
    </row>
    <row r="24" spans="1:9">
      <c r="A24" s="64">
        <f>IF(E24=0,0,IF(COUNTBLANK(E24)=1,0,COUNTA($E$15:E24)))</f>
        <v>0</v>
      </c>
      <c r="B24" s="28">
        <f t="shared" si="0"/>
        <v>0</v>
      </c>
      <c r="C24" s="284" t="str">
        <f>'10a'!C2:I2</f>
        <v>Apkure, vēdināšana un gaisa kondicionēšana</v>
      </c>
      <c r="D24" s="285"/>
      <c r="E24" s="127">
        <f>'10a'!P67</f>
        <v>0</v>
      </c>
      <c r="F24" s="124">
        <f>'10a'!M67</f>
        <v>0</v>
      </c>
      <c r="G24" s="58">
        <f>'10a'!N67</f>
        <v>0</v>
      </c>
      <c r="H24" s="58">
        <f>'10a'!O67</f>
        <v>0</v>
      </c>
      <c r="I24" s="59">
        <f>'10a'!L67</f>
        <v>0</v>
      </c>
    </row>
    <row r="25" spans="1:9" ht="11.25" customHeight="1" thickBot="1">
      <c r="A25" s="64">
        <f>IF(E25=0,0,IF(COUNTBLANK(E25)=1,0,COUNTA($E$15:E25)))</f>
        <v>0</v>
      </c>
      <c r="B25" s="28">
        <f t="shared" si="0"/>
        <v>0</v>
      </c>
      <c r="C25" s="284" t="str">
        <f>'11a'!C2:I2</f>
        <v>Ārējie elektrības tīkli</v>
      </c>
      <c r="D25" s="285"/>
      <c r="E25" s="127">
        <f>'11a'!P20</f>
        <v>0</v>
      </c>
      <c r="F25" s="124">
        <f>'11a'!M20</f>
        <v>0</v>
      </c>
      <c r="G25" s="58">
        <f>'11a'!N20</f>
        <v>0</v>
      </c>
      <c r="H25" s="58">
        <f>'11a'!O20</f>
        <v>0</v>
      </c>
      <c r="I25" s="59">
        <f>'11a'!L20</f>
        <v>0</v>
      </c>
    </row>
    <row r="26" spans="1:9" ht="12" thickBot="1">
      <c r="A26" s="296" t="s">
        <v>36</v>
      </c>
      <c r="B26" s="297"/>
      <c r="C26" s="297"/>
      <c r="D26" s="268"/>
      <c r="E26" s="43">
        <f>SUM(E15:E25)</f>
        <v>0</v>
      </c>
      <c r="F26" s="125">
        <f>SUM(F15:F25)</f>
        <v>0</v>
      </c>
      <c r="G26" s="42">
        <f>SUM(G15:G25)</f>
        <v>0</v>
      </c>
      <c r="H26" s="42">
        <f>SUM(H15:H25)</f>
        <v>0</v>
      </c>
      <c r="I26" s="43">
        <f>SUM(I15:I25)</f>
        <v>0</v>
      </c>
    </row>
    <row r="27" spans="1:9">
      <c r="A27" s="298" t="s">
        <v>37</v>
      </c>
      <c r="B27" s="299"/>
      <c r="C27" s="310"/>
      <c r="D27" s="117">
        <f>'Kops a+c+n'!D50</f>
        <v>0</v>
      </c>
      <c r="E27" s="44">
        <f>ROUND(E26*$D27,2)</f>
        <v>0</v>
      </c>
      <c r="F27" s="45"/>
      <c r="G27" s="45"/>
      <c r="H27" s="45"/>
      <c r="I27" s="45"/>
    </row>
    <row r="28" spans="1:9">
      <c r="A28" s="301" t="s">
        <v>38</v>
      </c>
      <c r="B28" s="302"/>
      <c r="C28" s="312"/>
      <c r="D28" s="118">
        <f>'Kops a+c+n'!D51</f>
        <v>0</v>
      </c>
      <c r="E28" s="46">
        <f>ROUND(E27*$D28,2)</f>
        <v>0</v>
      </c>
      <c r="F28" s="45"/>
      <c r="G28" s="45"/>
      <c r="H28" s="45"/>
      <c r="I28" s="45"/>
    </row>
    <row r="29" spans="1:9">
      <c r="A29" s="304" t="s">
        <v>39</v>
      </c>
      <c r="B29" s="305"/>
      <c r="C29" s="313"/>
      <c r="D29" s="118">
        <f>'Kops a+c+n'!D52</f>
        <v>0</v>
      </c>
      <c r="E29" s="46">
        <f>ROUND(E26*$D29,2)</f>
        <v>0</v>
      </c>
      <c r="F29" s="45"/>
      <c r="G29" s="45"/>
      <c r="H29" s="45"/>
      <c r="I29" s="45"/>
    </row>
    <row r="30" spans="1:9" ht="12" thickBot="1">
      <c r="A30" s="307" t="s">
        <v>40</v>
      </c>
      <c r="B30" s="308"/>
      <c r="C30" s="314"/>
      <c r="D30" s="25"/>
      <c r="E30" s="47">
        <f>SUM(E26:E29)-E28</f>
        <v>0</v>
      </c>
      <c r="F30" s="45"/>
      <c r="G30" s="45"/>
      <c r="H30" s="45"/>
      <c r="I30" s="45"/>
    </row>
    <row r="31" spans="1:9">
      <c r="G31" s="24"/>
    </row>
    <row r="32" spans="1:9">
      <c r="C32" s="20"/>
      <c r="D32" s="20"/>
      <c r="E32" s="20"/>
      <c r="F32" s="26"/>
      <c r="G32" s="26"/>
      <c r="H32" s="26"/>
      <c r="I32" s="26"/>
    </row>
    <row r="35" spans="1:8">
      <c r="A35" s="1" t="s">
        <v>14</v>
      </c>
      <c r="B35" s="20"/>
      <c r="C35" s="315">
        <f>'Kops a+c+n'!C58:H58</f>
        <v>0</v>
      </c>
      <c r="D35" s="315"/>
      <c r="E35" s="315"/>
      <c r="F35" s="315"/>
      <c r="G35" s="315"/>
      <c r="H35" s="315"/>
    </row>
    <row r="36" spans="1:8">
      <c r="A36" s="20"/>
      <c r="B36" s="20"/>
      <c r="C36" s="248" t="s">
        <v>15</v>
      </c>
      <c r="D36" s="248"/>
      <c r="E36" s="248"/>
      <c r="F36" s="248"/>
      <c r="G36" s="248"/>
      <c r="H36" s="248"/>
    </row>
    <row r="37" spans="1:8">
      <c r="A37" s="20"/>
      <c r="B37" s="20"/>
      <c r="C37" s="20"/>
      <c r="D37" s="20"/>
      <c r="E37" s="20"/>
      <c r="F37" s="20"/>
      <c r="G37" s="20"/>
      <c r="H37" s="20"/>
    </row>
    <row r="38" spans="1:8">
      <c r="A38" s="294" t="str">
        <f>'Kops a+c+n'!A61:D61</f>
        <v>Tāme sastādīta 202_. gada __. _______</v>
      </c>
      <c r="B38" s="295"/>
      <c r="C38" s="295"/>
      <c r="D38" s="295"/>
      <c r="F38" s="20"/>
      <c r="G38" s="20"/>
      <c r="H38" s="20"/>
    </row>
    <row r="39" spans="1:8">
      <c r="A39" s="20"/>
      <c r="B39" s="20"/>
      <c r="C39" s="20"/>
      <c r="D39" s="20"/>
      <c r="E39" s="20"/>
      <c r="F39" s="20"/>
      <c r="G39" s="20"/>
      <c r="H39" s="20"/>
    </row>
    <row r="40" spans="1:8">
      <c r="A40" s="1" t="s">
        <v>41</v>
      </c>
      <c r="B40" s="20"/>
      <c r="C40" s="311">
        <f>'Kops a+c+n'!C63:H63</f>
        <v>0</v>
      </c>
      <c r="D40" s="311"/>
      <c r="E40" s="311"/>
      <c r="F40" s="311"/>
      <c r="G40" s="311"/>
      <c r="H40" s="311"/>
    </row>
    <row r="41" spans="1:8">
      <c r="A41" s="20"/>
      <c r="B41" s="20"/>
      <c r="C41" s="248" t="s">
        <v>15</v>
      </c>
      <c r="D41" s="248"/>
      <c r="E41" s="248"/>
      <c r="F41" s="248"/>
      <c r="G41" s="248"/>
      <c r="H41" s="248"/>
    </row>
    <row r="42" spans="1:8">
      <c r="A42" s="20"/>
      <c r="B42" s="20"/>
      <c r="C42" s="20"/>
      <c r="D42" s="20"/>
      <c r="E42" s="20"/>
      <c r="F42" s="20"/>
      <c r="G42" s="20"/>
      <c r="H42" s="20"/>
    </row>
    <row r="43" spans="1:8">
      <c r="A43" s="103" t="s">
        <v>43</v>
      </c>
      <c r="B43" s="52"/>
      <c r="C43" s="115">
        <f>'Kops a+c+n'!C66</f>
        <v>0</v>
      </c>
      <c r="D43" s="52"/>
      <c r="F43" s="20"/>
      <c r="G43" s="20"/>
      <c r="H43" s="20"/>
    </row>
    <row r="53" spans="5:9">
      <c r="E53" s="24"/>
      <c r="F53" s="24"/>
      <c r="G53" s="24"/>
      <c r="H53" s="24"/>
      <c r="I53" s="24"/>
    </row>
    <row r="66" spans="3:3">
      <c r="C66" s="1">
        <f>'Kopt a+c+n'!B30:C30</f>
        <v>0</v>
      </c>
    </row>
  </sheetData>
  <mergeCells count="41">
    <mergeCell ref="C36:H36"/>
    <mergeCell ref="A38:D38"/>
    <mergeCell ref="C40:H40"/>
    <mergeCell ref="C41:H41"/>
    <mergeCell ref="A28:C28"/>
    <mergeCell ref="A29:C29"/>
    <mergeCell ref="A30:C30"/>
    <mergeCell ref="C35:H35"/>
    <mergeCell ref="A27:C27"/>
    <mergeCell ref="A26:D26"/>
    <mergeCell ref="C16:D16"/>
    <mergeCell ref="C17:D17"/>
    <mergeCell ref="C18:D18"/>
    <mergeCell ref="C21:D21"/>
    <mergeCell ref="C20:D20"/>
    <mergeCell ref="C19:D19"/>
    <mergeCell ref="C22:D22"/>
    <mergeCell ref="C23:D23"/>
    <mergeCell ref="C24:D24"/>
    <mergeCell ref="C25:D25"/>
    <mergeCell ref="D11:E11"/>
    <mergeCell ref="E13:E14"/>
    <mergeCell ref="A13:A14"/>
    <mergeCell ref="B13:B14"/>
    <mergeCell ref="C13:D14"/>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s>
  <conditionalFormatting sqref="A15:B25">
    <cfRule type="cellIs" dxfId="323" priority="2" operator="equal">
      <formula>0</formula>
    </cfRule>
  </conditionalFormatting>
  <conditionalFormatting sqref="A38:D38">
    <cfRule type="cellIs" dxfId="322" priority="5" operator="equal">
      <formula>"0__"</formula>
    </cfRule>
  </conditionalFormatting>
  <conditionalFormatting sqref="A15:I25">
    <cfRule type="cellIs" dxfId="321" priority="1" operator="equal">
      <formula>0</formula>
    </cfRule>
  </conditionalFormatting>
  <conditionalFormatting sqref="C35:H35 C40:H40 C43">
    <cfRule type="cellIs" dxfId="320" priority="6" operator="equal">
      <formula>0</formula>
    </cfRule>
  </conditionalFormatting>
  <conditionalFormatting sqref="C40:H40">
    <cfRule type="cellIs" dxfId="319" priority="7" operator="equal">
      <formula>0</formula>
    </cfRule>
  </conditionalFormatting>
  <conditionalFormatting sqref="D27:D29">
    <cfRule type="cellIs" dxfId="318" priority="12" operator="equal">
      <formula>0</formula>
    </cfRule>
    <cfRule type="cellIs" dxfId="317" priority="13" operator="equal">
      <formula>0.075</formula>
    </cfRule>
  </conditionalFormatting>
  <conditionalFormatting sqref="D10:E11">
    <cfRule type="cellIs" dxfId="316" priority="11" operator="equal">
      <formula>0</formula>
    </cfRule>
  </conditionalFormatting>
  <conditionalFormatting sqref="D6:I9">
    <cfRule type="cellIs" dxfId="315" priority="10" operator="equal">
      <formula>0</formula>
    </cfRule>
  </conditionalFormatting>
  <conditionalFormatting sqref="E26:I26 E27:E30">
    <cfRule type="cellIs" dxfId="314"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E663-3011-448E-9ADC-73E65F75CB7E}">
  <sheetPr>
    <tabColor theme="9" tint="0.39997558519241921"/>
  </sheetPr>
  <dimension ref="A1:I66"/>
  <sheetViews>
    <sheetView zoomScaleNormal="100" workbookViewId="0">
      <selection activeCell="J35" sqref="J35"/>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c r="C1" s="4"/>
      <c r="G1" s="250"/>
      <c r="H1" s="250"/>
      <c r="I1" s="250"/>
    </row>
    <row r="2" spans="1:9">
      <c r="A2" s="280" t="s">
        <v>20</v>
      </c>
      <c r="B2" s="280"/>
      <c r="C2" s="280"/>
      <c r="D2" s="280"/>
      <c r="E2" s="280"/>
      <c r="F2" s="280"/>
      <c r="G2" s="280"/>
      <c r="H2" s="280"/>
      <c r="I2" s="280"/>
    </row>
    <row r="3" spans="1:9">
      <c r="A3" s="2"/>
      <c r="B3" s="2"/>
      <c r="C3" s="2"/>
      <c r="D3" s="2"/>
      <c r="E3" s="2"/>
      <c r="F3" s="2"/>
      <c r="G3" s="2"/>
      <c r="H3" s="2"/>
      <c r="I3" s="2"/>
    </row>
    <row r="4" spans="1:9">
      <c r="A4" s="2"/>
      <c r="B4" s="2"/>
      <c r="C4" s="281" t="s">
        <v>21</v>
      </c>
      <c r="D4" s="281"/>
      <c r="E4" s="281"/>
      <c r="F4" s="281"/>
      <c r="G4" s="281"/>
      <c r="H4" s="281"/>
      <c r="I4" s="281"/>
    </row>
    <row r="5" spans="1:9" ht="11.25" customHeight="1">
      <c r="A5" s="129"/>
      <c r="B5" s="129"/>
      <c r="C5" s="283" t="s">
        <v>18</v>
      </c>
      <c r="D5" s="283"/>
      <c r="E5" s="283"/>
      <c r="F5" s="283"/>
      <c r="G5" s="283"/>
      <c r="H5" s="283"/>
      <c r="I5" s="283"/>
    </row>
    <row r="6" spans="1:9">
      <c r="A6" s="262" t="s">
        <v>22</v>
      </c>
      <c r="B6" s="262"/>
      <c r="C6" s="262"/>
      <c r="D6" s="282" t="str">
        <f>'Kopt a+c+n'!B13</f>
        <v>Daudzdzīvokļu dzīvojamā ēka</v>
      </c>
      <c r="E6" s="282"/>
      <c r="F6" s="282"/>
      <c r="G6" s="282"/>
      <c r="H6" s="282"/>
      <c r="I6" s="282"/>
    </row>
    <row r="7" spans="1:9">
      <c r="A7" s="262" t="s">
        <v>6</v>
      </c>
      <c r="B7" s="262"/>
      <c r="C7" s="262"/>
      <c r="D7" s="263" t="str">
        <f>'Kopt a+c+n'!B14</f>
        <v>Daudzdzīvokļu dzīvojamās ēkas energoefektivitātes paaugstināšana</v>
      </c>
      <c r="E7" s="263"/>
      <c r="F7" s="263"/>
      <c r="G7" s="263"/>
      <c r="H7" s="263"/>
      <c r="I7" s="263"/>
    </row>
    <row r="8" spans="1:9">
      <c r="A8" s="268" t="s">
        <v>23</v>
      </c>
      <c r="B8" s="268"/>
      <c r="C8" s="268"/>
      <c r="D8" s="263" t="str">
        <f>'Kopt a+c+n'!B15</f>
        <v>Zemgales iela 23, Olaine, Olaines nov., LV-2114</v>
      </c>
      <c r="E8" s="263"/>
      <c r="F8" s="263"/>
      <c r="G8" s="263"/>
      <c r="H8" s="263"/>
      <c r="I8" s="263"/>
    </row>
    <row r="9" spans="1:9">
      <c r="A9" s="268" t="s">
        <v>24</v>
      </c>
      <c r="B9" s="268"/>
      <c r="C9" s="268"/>
      <c r="D9" s="263" t="str">
        <f>'Kopt a+c+n'!B16</f>
        <v>Iepirkums Nr. AS OŪS 2023/14_E</v>
      </c>
      <c r="E9" s="263"/>
      <c r="F9" s="263"/>
      <c r="G9" s="263"/>
      <c r="H9" s="263"/>
      <c r="I9" s="263"/>
    </row>
    <row r="10" spans="1:9">
      <c r="C10" s="4" t="s">
        <v>25</v>
      </c>
      <c r="D10" s="269">
        <f>E30</f>
        <v>0</v>
      </c>
      <c r="E10" s="269"/>
      <c r="F10" s="67"/>
      <c r="G10" s="67"/>
      <c r="H10" s="67"/>
      <c r="I10" s="67"/>
    </row>
    <row r="11" spans="1:9">
      <c r="C11" s="4" t="s">
        <v>26</v>
      </c>
      <c r="D11" s="269">
        <f>I26</f>
        <v>0</v>
      </c>
      <c r="E11" s="269"/>
      <c r="F11" s="67"/>
      <c r="G11" s="67"/>
      <c r="H11" s="67"/>
      <c r="I11" s="67"/>
    </row>
    <row r="12" spans="1:9" ht="12" thickBot="1">
      <c r="F12" s="21"/>
      <c r="G12" s="21"/>
      <c r="H12" s="21"/>
      <c r="I12" s="21"/>
    </row>
    <row r="13" spans="1:9">
      <c r="A13" s="272" t="s">
        <v>27</v>
      </c>
      <c r="B13" s="274" t="s">
        <v>28</v>
      </c>
      <c r="C13" s="276" t="s">
        <v>29</v>
      </c>
      <c r="D13" s="277"/>
      <c r="E13" s="270" t="s">
        <v>30</v>
      </c>
      <c r="F13" s="264" t="s">
        <v>31</v>
      </c>
      <c r="G13" s="265"/>
      <c r="H13" s="265"/>
      <c r="I13" s="266" t="s">
        <v>32</v>
      </c>
    </row>
    <row r="14" spans="1:9" ht="23.25" thickBot="1">
      <c r="A14" s="273"/>
      <c r="B14" s="275"/>
      <c r="C14" s="278"/>
      <c r="D14" s="279"/>
      <c r="E14" s="271"/>
      <c r="F14" s="22" t="s">
        <v>33</v>
      </c>
      <c r="G14" s="23" t="s">
        <v>34</v>
      </c>
      <c r="H14" s="23" t="s">
        <v>35</v>
      </c>
      <c r="I14" s="267"/>
    </row>
    <row r="15" spans="1:9">
      <c r="A15" s="63">
        <f>IF(E15=0,0,IF(COUNTBLANK(E15)=1,0,COUNTA($E$15:E15)))</f>
        <v>0</v>
      </c>
      <c r="B15" s="27">
        <f t="shared" ref="B15:B25" si="0">IF(A15=0,0,CONCATENATE("C-",A15))</f>
        <v>0</v>
      </c>
      <c r="C15" s="286" t="str">
        <f>'1c'!C2:I2</f>
        <v>Būvlaukuma sagatavošana</v>
      </c>
      <c r="D15" s="287"/>
      <c r="E15" s="70">
        <f>'1c'!P25</f>
        <v>0</v>
      </c>
      <c r="F15" s="123">
        <f>'1c'!M25</f>
        <v>0</v>
      </c>
      <c r="G15" s="56">
        <f>'1c'!N25</f>
        <v>0</v>
      </c>
      <c r="H15" s="56">
        <f>'1c'!O25</f>
        <v>0</v>
      </c>
      <c r="I15" s="57">
        <f>'1c'!L25</f>
        <v>0</v>
      </c>
    </row>
    <row r="16" spans="1:9">
      <c r="A16" s="64">
        <f>IF(E16=0,0,IF(COUNTBLANK(E16)=1,0,COUNTA($E$15:E16)))</f>
        <v>0</v>
      </c>
      <c r="B16" s="28">
        <f t="shared" si="0"/>
        <v>0</v>
      </c>
      <c r="C16" s="284" t="str">
        <f>'2c'!C2:I2</f>
        <v>Demontāžas darbi</v>
      </c>
      <c r="D16" s="285"/>
      <c r="E16" s="126">
        <f>'2c'!P21</f>
        <v>0</v>
      </c>
      <c r="F16" s="124">
        <f>'2c'!M21</f>
        <v>0</v>
      </c>
      <c r="G16" s="58">
        <f>'2c'!N21</f>
        <v>0</v>
      </c>
      <c r="H16" s="58">
        <f>'2c'!O21</f>
        <v>0</v>
      </c>
      <c r="I16" s="59">
        <f>'2c'!L21</f>
        <v>0</v>
      </c>
    </row>
    <row r="17" spans="1:9">
      <c r="A17" s="64">
        <f>IF(E17=0,0,IF(COUNTBLANK(E17)=1,0,COUNTA($E$15:E17)))</f>
        <v>0</v>
      </c>
      <c r="B17" s="28">
        <f t="shared" si="0"/>
        <v>0</v>
      </c>
      <c r="C17" s="284" t="str">
        <f>'3c'!C2:I2</f>
        <v>Fasādes</v>
      </c>
      <c r="D17" s="285"/>
      <c r="E17" s="127">
        <f>'3c'!P31</f>
        <v>0</v>
      </c>
      <c r="F17" s="124">
        <f>'3c'!M31</f>
        <v>0</v>
      </c>
      <c r="G17" s="58">
        <f>'3c'!N31</f>
        <v>0</v>
      </c>
      <c r="H17" s="58">
        <f>'3c'!O31</f>
        <v>0</v>
      </c>
      <c r="I17" s="59">
        <f>'3c'!L31</f>
        <v>0</v>
      </c>
    </row>
    <row r="18" spans="1:9">
      <c r="A18" s="64">
        <f>IF(E18=0,0,IF(COUNTBLANK(E18)=1,0,COUNTA($E$15:E18)))</f>
        <v>0</v>
      </c>
      <c r="B18" s="28">
        <f t="shared" si="0"/>
        <v>0</v>
      </c>
      <c r="C18" s="284" t="str">
        <f>'4c'!C2:I2</f>
        <v>Logi un durvis</v>
      </c>
      <c r="D18" s="285"/>
      <c r="E18" s="127">
        <f>'4c'!P18</f>
        <v>0</v>
      </c>
      <c r="F18" s="124">
        <f>'4c'!M18</f>
        <v>0</v>
      </c>
      <c r="G18" s="58">
        <f>'4c'!N18</f>
        <v>0</v>
      </c>
      <c r="H18" s="58">
        <f>'4c'!O18</f>
        <v>0</v>
      </c>
      <c r="I18" s="59">
        <f>'4c'!L18</f>
        <v>0</v>
      </c>
    </row>
    <row r="19" spans="1:9">
      <c r="A19" s="64">
        <f>IF(E19=0,0,IF(COUNTBLANK(E19)=1,0,COUNTA($E$15:E19)))</f>
        <v>0</v>
      </c>
      <c r="B19" s="28">
        <f t="shared" si="0"/>
        <v>0</v>
      </c>
      <c r="C19" s="284" t="str">
        <f>'5c'!C2:I2</f>
        <v>Pagraba pārseguma siltināšana</v>
      </c>
      <c r="D19" s="285"/>
      <c r="E19" s="127">
        <f>'5c'!P20</f>
        <v>0</v>
      </c>
      <c r="F19" s="124">
        <f>'5c'!M20</f>
        <v>0</v>
      </c>
      <c r="G19" s="58">
        <f>'5c'!N20</f>
        <v>0</v>
      </c>
      <c r="H19" s="58">
        <f>'5c'!O20</f>
        <v>0</v>
      </c>
      <c r="I19" s="59">
        <f>'5c'!L20</f>
        <v>0</v>
      </c>
    </row>
    <row r="20" spans="1:9">
      <c r="A20" s="64">
        <f>IF(E20=0,0,IF(COUNTBLANK(E20)=1,0,COUNTA($E$15:E20)))</f>
        <v>0</v>
      </c>
      <c r="B20" s="28">
        <f t="shared" si="0"/>
        <v>0</v>
      </c>
      <c r="C20" s="284" t="str">
        <f>'6c'!C2:I2</f>
        <v>Jumta darbi</v>
      </c>
      <c r="D20" s="285"/>
      <c r="E20" s="127">
        <f>'6c'!P19</f>
        <v>0</v>
      </c>
      <c r="F20" s="124">
        <f>'6c'!M19</f>
        <v>0</v>
      </c>
      <c r="G20" s="58">
        <f>'6c'!N19</f>
        <v>0</v>
      </c>
      <c r="H20" s="58">
        <f>'6c'!O19</f>
        <v>0</v>
      </c>
      <c r="I20" s="59">
        <f>'6c'!L19</f>
        <v>0</v>
      </c>
    </row>
    <row r="21" spans="1:9">
      <c r="A21" s="64">
        <f>IF(E21=0,0,IF(COUNTBLANK(E21)=1,0,COUNTA($E$15:E21)))</f>
        <v>0</v>
      </c>
      <c r="B21" s="28">
        <f t="shared" si="0"/>
        <v>0</v>
      </c>
      <c r="C21" s="284" t="str">
        <f>'7c'!C2:I2</f>
        <v>Iekštelpu darbi</v>
      </c>
      <c r="D21" s="285"/>
      <c r="E21" s="127">
        <f>'7c'!P21</f>
        <v>0</v>
      </c>
      <c r="F21" s="124">
        <f>'7c'!M21</f>
        <v>0</v>
      </c>
      <c r="G21" s="58">
        <f>'7c'!N21</f>
        <v>0</v>
      </c>
      <c r="H21" s="58">
        <f>'7c'!O21</f>
        <v>0</v>
      </c>
      <c r="I21" s="59">
        <f>'7c'!L21</f>
        <v>0</v>
      </c>
    </row>
    <row r="22" spans="1:9">
      <c r="A22" s="64">
        <f>IF(E22=0,0,IF(COUNTBLANK(E22)=1,0,COUNTA($E$15:E22)))</f>
        <v>0</v>
      </c>
      <c r="B22" s="28">
        <f t="shared" si="0"/>
        <v>0</v>
      </c>
      <c r="C22" s="284" t="str">
        <f>'8c'!C2:I2</f>
        <v>Bēniņu siltināšana</v>
      </c>
      <c r="D22" s="285"/>
      <c r="E22" s="127">
        <f>'8c'!P17</f>
        <v>0</v>
      </c>
      <c r="F22" s="124">
        <f>'8c'!M17</f>
        <v>0</v>
      </c>
      <c r="G22" s="58">
        <f>'8c'!N17</f>
        <v>0</v>
      </c>
      <c r="H22" s="58">
        <f>'8c'!O17</f>
        <v>0</v>
      </c>
      <c r="I22" s="59">
        <f>'8c'!L17</f>
        <v>0</v>
      </c>
    </row>
    <row r="23" spans="1:9">
      <c r="A23" s="64">
        <f>IF(E23=0,0,IF(COUNTBLANK(E23)=1,0,COUNTA($E$15:E23)))</f>
        <v>0</v>
      </c>
      <c r="B23" s="28">
        <f t="shared" si="0"/>
        <v>0</v>
      </c>
      <c r="C23" s="284" t="str">
        <f>'9c'!C2:I2</f>
        <v>Labiekārtošana</v>
      </c>
      <c r="D23" s="285"/>
      <c r="E23" s="127">
        <f>'9c'!P24</f>
        <v>0</v>
      </c>
      <c r="F23" s="124">
        <f>'9c'!M24</f>
        <v>0</v>
      </c>
      <c r="G23" s="58">
        <f>'9c'!N24</f>
        <v>0</v>
      </c>
      <c r="H23" s="58">
        <f>'9c'!O24</f>
        <v>0</v>
      </c>
      <c r="I23" s="59">
        <f>'9c'!L24</f>
        <v>0</v>
      </c>
    </row>
    <row r="24" spans="1:9">
      <c r="A24" s="64">
        <f>IF(E24=0,0,IF(COUNTBLANK(E24)=1,0,COUNTA($E$15:E24)))</f>
        <v>0</v>
      </c>
      <c r="B24" s="28">
        <f t="shared" si="0"/>
        <v>0</v>
      </c>
      <c r="C24" s="284" t="str">
        <f>'10c'!C2:I2</f>
        <v>Apkure, vēdināšana un gaisa kondicionēšana</v>
      </c>
      <c r="D24" s="285"/>
      <c r="E24" s="127">
        <f>'10c'!P26</f>
        <v>0</v>
      </c>
      <c r="F24" s="124">
        <f>'10c'!M26</f>
        <v>0</v>
      </c>
      <c r="G24" s="58">
        <f>'10c'!N26</f>
        <v>0</v>
      </c>
      <c r="H24" s="58">
        <f>'10c'!O26</f>
        <v>0</v>
      </c>
      <c r="I24" s="59">
        <f>'10c'!L26</f>
        <v>0</v>
      </c>
    </row>
    <row r="25" spans="1:9" ht="12" thickBot="1">
      <c r="A25" s="64">
        <f>IF(E25=0,0,IF(COUNTBLANK(E25)=1,0,COUNTA($E$15:E25)))</f>
        <v>0</v>
      </c>
      <c r="B25" s="28">
        <f t="shared" si="0"/>
        <v>0</v>
      </c>
      <c r="C25" s="284" t="str">
        <f>'11c'!C2:I2</f>
        <v>Ārējie elektrības tīkli</v>
      </c>
      <c r="D25" s="285"/>
      <c r="E25" s="127">
        <f>'11c'!P41</f>
        <v>0</v>
      </c>
      <c r="F25" s="124">
        <f>'11c'!M41</f>
        <v>0</v>
      </c>
      <c r="G25" s="58">
        <f>'11c'!N41</f>
        <v>0</v>
      </c>
      <c r="H25" s="58">
        <f>'11c'!O41</f>
        <v>0</v>
      </c>
      <c r="I25" s="59">
        <f>'11c'!L41</f>
        <v>0</v>
      </c>
    </row>
    <row r="26" spans="1:9" ht="12" thickBot="1">
      <c r="A26" s="296" t="s">
        <v>36</v>
      </c>
      <c r="B26" s="297"/>
      <c r="C26" s="297"/>
      <c r="D26" s="268"/>
      <c r="E26" s="43">
        <f>SUM(E15:E25)</f>
        <v>0</v>
      </c>
      <c r="F26" s="125">
        <f>SUM(F15:F25)</f>
        <v>0</v>
      </c>
      <c r="G26" s="42">
        <f>SUM(G15:G25)</f>
        <v>0</v>
      </c>
      <c r="H26" s="42">
        <f>SUM(H15:H25)</f>
        <v>0</v>
      </c>
      <c r="I26" s="43">
        <f>SUM(I15:I25)</f>
        <v>0</v>
      </c>
    </row>
    <row r="27" spans="1:9">
      <c r="A27" s="298" t="s">
        <v>37</v>
      </c>
      <c r="B27" s="299"/>
      <c r="C27" s="310"/>
      <c r="D27" s="117">
        <f>'Kops a+c+n'!D50</f>
        <v>0</v>
      </c>
      <c r="E27" s="44">
        <f>ROUND(E26*$D27,2)</f>
        <v>0</v>
      </c>
      <c r="F27" s="45"/>
      <c r="G27" s="45"/>
      <c r="H27" s="45"/>
      <c r="I27" s="45"/>
    </row>
    <row r="28" spans="1:9">
      <c r="A28" s="301" t="s">
        <v>38</v>
      </c>
      <c r="B28" s="302"/>
      <c r="C28" s="312"/>
      <c r="D28" s="118">
        <f>'Kops a+c+n'!D51</f>
        <v>0</v>
      </c>
      <c r="E28" s="46">
        <f>ROUND(E27*$D28,2)</f>
        <v>0</v>
      </c>
      <c r="F28" s="45"/>
      <c r="G28" s="45"/>
      <c r="H28" s="45"/>
      <c r="I28" s="45"/>
    </row>
    <row r="29" spans="1:9">
      <c r="A29" s="304" t="s">
        <v>39</v>
      </c>
      <c r="B29" s="305"/>
      <c r="C29" s="313"/>
      <c r="D29" s="118">
        <f>'Kops a+c+n'!D52</f>
        <v>0</v>
      </c>
      <c r="E29" s="46">
        <f>ROUND(E26*$D29,2)</f>
        <v>0</v>
      </c>
      <c r="F29" s="45"/>
      <c r="G29" s="45"/>
      <c r="H29" s="45"/>
      <c r="I29" s="45"/>
    </row>
    <row r="30" spans="1:9" ht="12" thickBot="1">
      <c r="A30" s="307" t="s">
        <v>40</v>
      </c>
      <c r="B30" s="308"/>
      <c r="C30" s="314"/>
      <c r="D30" s="25"/>
      <c r="E30" s="47">
        <f>SUM(E26:E29)-E28</f>
        <v>0</v>
      </c>
      <c r="F30" s="45"/>
      <c r="G30" s="45"/>
      <c r="H30" s="45"/>
      <c r="I30" s="45"/>
    </row>
    <row r="31" spans="1:9">
      <c r="G31" s="24"/>
    </row>
    <row r="32" spans="1:9">
      <c r="C32" s="20"/>
      <c r="D32" s="20"/>
      <c r="E32" s="20"/>
      <c r="F32" s="26"/>
      <c r="G32" s="26"/>
      <c r="H32" s="26"/>
      <c r="I32" s="26"/>
    </row>
    <row r="35" spans="1:8">
      <c r="A35" s="1" t="s">
        <v>14</v>
      </c>
      <c r="B35" s="20"/>
      <c r="C35" s="315">
        <f>'Kops a+c+n'!C58:H58</f>
        <v>0</v>
      </c>
      <c r="D35" s="315"/>
      <c r="E35" s="315"/>
      <c r="F35" s="315"/>
      <c r="G35" s="315"/>
      <c r="H35" s="315"/>
    </row>
    <row r="36" spans="1:8">
      <c r="A36" s="20"/>
      <c r="B36" s="20"/>
      <c r="C36" s="248" t="s">
        <v>15</v>
      </c>
      <c r="D36" s="248"/>
      <c r="E36" s="248"/>
      <c r="F36" s="248"/>
      <c r="G36" s="248"/>
      <c r="H36" s="248"/>
    </row>
    <row r="37" spans="1:8">
      <c r="A37" s="20"/>
      <c r="B37" s="20"/>
      <c r="C37" s="20"/>
      <c r="D37" s="20"/>
      <c r="E37" s="20"/>
      <c r="F37" s="20"/>
      <c r="G37" s="20"/>
      <c r="H37" s="20"/>
    </row>
    <row r="38" spans="1:8">
      <c r="A38" s="294" t="str">
        <f>'Kops a+c+n'!A61:D61</f>
        <v>Tāme sastādīta 202_. gada __. _______</v>
      </c>
      <c r="B38" s="295"/>
      <c r="C38" s="295"/>
      <c r="D38" s="295"/>
      <c r="F38" s="20"/>
      <c r="G38" s="20"/>
      <c r="H38" s="20"/>
    </row>
    <row r="39" spans="1:8">
      <c r="A39" s="20"/>
      <c r="B39" s="20"/>
      <c r="C39" s="20"/>
      <c r="D39" s="20"/>
      <c r="E39" s="20"/>
      <c r="F39" s="20"/>
      <c r="G39" s="20"/>
      <c r="H39" s="20"/>
    </row>
    <row r="40" spans="1:8">
      <c r="A40" s="1" t="s">
        <v>41</v>
      </c>
      <c r="B40" s="20"/>
      <c r="C40" s="311">
        <f>'Kops a+c+n'!C63:H63</f>
        <v>0</v>
      </c>
      <c r="D40" s="311"/>
      <c r="E40" s="311"/>
      <c r="F40" s="311"/>
      <c r="G40" s="311"/>
      <c r="H40" s="311"/>
    </row>
    <row r="41" spans="1:8">
      <c r="A41" s="20"/>
      <c r="B41" s="20"/>
      <c r="C41" s="248" t="s">
        <v>15</v>
      </c>
      <c r="D41" s="248"/>
      <c r="E41" s="248"/>
      <c r="F41" s="248"/>
      <c r="G41" s="248"/>
      <c r="H41" s="248"/>
    </row>
    <row r="42" spans="1:8">
      <c r="A42" s="20"/>
      <c r="B42" s="20"/>
      <c r="C42" s="20"/>
      <c r="D42" s="20"/>
      <c r="E42" s="20"/>
      <c r="F42" s="20"/>
      <c r="G42" s="20"/>
      <c r="H42" s="20"/>
    </row>
    <row r="43" spans="1:8">
      <c r="A43" s="103" t="s">
        <v>43</v>
      </c>
      <c r="B43" s="52"/>
      <c r="C43" s="115">
        <f>'Kops a+c+n'!C66</f>
        <v>0</v>
      </c>
      <c r="D43" s="52"/>
      <c r="F43" s="20"/>
      <c r="G43" s="20"/>
      <c r="H43" s="20"/>
    </row>
    <row r="53" spans="5:9">
      <c r="E53" s="24"/>
      <c r="F53" s="24"/>
      <c r="G53" s="104"/>
      <c r="H53" s="24"/>
      <c r="I53" s="24"/>
    </row>
    <row r="66" spans="3:3">
      <c r="C66" s="1">
        <f>'Kopt a+c+n'!B30:C30</f>
        <v>0</v>
      </c>
    </row>
  </sheetData>
  <mergeCells count="41">
    <mergeCell ref="C40:H40"/>
    <mergeCell ref="C41:H41"/>
    <mergeCell ref="A28:C28"/>
    <mergeCell ref="A29:C29"/>
    <mergeCell ref="A30:C30"/>
    <mergeCell ref="C35:H35"/>
    <mergeCell ref="C36:H36"/>
    <mergeCell ref="A38:D38"/>
    <mergeCell ref="A27:C27"/>
    <mergeCell ref="C25:D25"/>
    <mergeCell ref="A26:D26"/>
    <mergeCell ref="C24:D24"/>
    <mergeCell ref="F13:H13"/>
    <mergeCell ref="I13:I14"/>
    <mergeCell ref="C15:D15"/>
    <mergeCell ref="C16:D16"/>
    <mergeCell ref="C17:D17"/>
    <mergeCell ref="C23:D23"/>
    <mergeCell ref="C18:D18"/>
    <mergeCell ref="C19:D19"/>
    <mergeCell ref="C20:D20"/>
    <mergeCell ref="C21:D21"/>
    <mergeCell ref="C22:D22"/>
    <mergeCell ref="D10:E10"/>
    <mergeCell ref="D11:E11"/>
    <mergeCell ref="A13:A14"/>
    <mergeCell ref="B13:B14"/>
    <mergeCell ref="C13:D14"/>
    <mergeCell ref="E13:E14"/>
    <mergeCell ref="A7:C7"/>
    <mergeCell ref="D7:I7"/>
    <mergeCell ref="A8:C8"/>
    <mergeCell ref="D8:I8"/>
    <mergeCell ref="A9:C9"/>
    <mergeCell ref="D9:I9"/>
    <mergeCell ref="G1:I1"/>
    <mergeCell ref="A2:I2"/>
    <mergeCell ref="C4:I4"/>
    <mergeCell ref="C5:I5"/>
    <mergeCell ref="A6:C6"/>
    <mergeCell ref="D6:I6"/>
  </mergeCells>
  <conditionalFormatting sqref="A15:B25">
    <cfRule type="cellIs" dxfId="313" priority="5" operator="equal">
      <formula>0</formula>
    </cfRule>
  </conditionalFormatting>
  <conditionalFormatting sqref="A15:I25 E26:I26 D27:D29 E27:E30">
    <cfRule type="cellIs" dxfId="312" priority="2" operator="equal">
      <formula>0</formula>
    </cfRule>
  </conditionalFormatting>
  <conditionalFormatting sqref="C35:H35 C40:H40 C43">
    <cfRule type="cellIs" dxfId="311" priority="7" operator="equal">
      <formula>0</formula>
    </cfRule>
  </conditionalFormatting>
  <conditionalFormatting sqref="C40:H40">
    <cfRule type="cellIs" dxfId="310" priority="8" operator="equal">
      <formula>0</formula>
    </cfRule>
  </conditionalFormatting>
  <conditionalFormatting sqref="D6:I9 D10:E11">
    <cfRule type="cellIs" dxfId="309"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F07B7-4E0C-4627-8593-0AD56B495EA4}">
  <sheetPr codeName="Sheet6">
    <tabColor theme="9" tint="0.39997558519241921"/>
  </sheetPr>
  <dimension ref="A1:I66"/>
  <sheetViews>
    <sheetView zoomScaleNormal="100" workbookViewId="0">
      <selection activeCell="A26" sqref="A26:XFD26"/>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c r="C1" s="4"/>
      <c r="G1" s="250"/>
      <c r="H1" s="250"/>
      <c r="I1" s="250"/>
    </row>
    <row r="2" spans="1:9">
      <c r="A2" s="280" t="s">
        <v>20</v>
      </c>
      <c r="B2" s="280"/>
      <c r="C2" s="280"/>
      <c r="D2" s="280"/>
      <c r="E2" s="280"/>
      <c r="F2" s="280"/>
      <c r="G2" s="280"/>
      <c r="H2" s="280"/>
      <c r="I2" s="280"/>
    </row>
    <row r="3" spans="1:9">
      <c r="A3" s="2"/>
      <c r="B3" s="2"/>
      <c r="C3" s="2"/>
      <c r="D3" s="2"/>
      <c r="E3" s="2"/>
      <c r="F3" s="2"/>
      <c r="G3" s="2"/>
      <c r="H3" s="2"/>
      <c r="I3" s="2"/>
    </row>
    <row r="4" spans="1:9">
      <c r="A4" s="2"/>
      <c r="B4" s="2"/>
      <c r="C4" s="281" t="s">
        <v>21</v>
      </c>
      <c r="D4" s="281"/>
      <c r="E4" s="281"/>
      <c r="F4" s="281"/>
      <c r="G4" s="281"/>
      <c r="H4" s="281"/>
      <c r="I4" s="281"/>
    </row>
    <row r="5" spans="1:9" ht="11.25" customHeight="1">
      <c r="A5" s="129"/>
      <c r="B5" s="129"/>
      <c r="C5" s="283" t="s">
        <v>19</v>
      </c>
      <c r="D5" s="283"/>
      <c r="E5" s="283"/>
      <c r="F5" s="283"/>
      <c r="G5" s="283"/>
      <c r="H5" s="283"/>
      <c r="I5" s="283"/>
    </row>
    <row r="6" spans="1:9">
      <c r="A6" s="262" t="s">
        <v>22</v>
      </c>
      <c r="B6" s="262"/>
      <c r="C6" s="262"/>
      <c r="D6" s="282" t="str">
        <f>'Kopt a+c+n'!B13</f>
        <v>Daudzdzīvokļu dzīvojamā ēka</v>
      </c>
      <c r="E6" s="282"/>
      <c r="F6" s="282"/>
      <c r="G6" s="282"/>
      <c r="H6" s="282"/>
      <c r="I6" s="282"/>
    </row>
    <row r="7" spans="1:9">
      <c r="A7" s="262" t="s">
        <v>6</v>
      </c>
      <c r="B7" s="262"/>
      <c r="C7" s="262"/>
      <c r="D7" s="263" t="str">
        <f>'Kopt a+c+n'!B14</f>
        <v>Daudzdzīvokļu dzīvojamās ēkas energoefektivitātes paaugstināšana</v>
      </c>
      <c r="E7" s="263"/>
      <c r="F7" s="263"/>
      <c r="G7" s="263"/>
      <c r="H7" s="263"/>
      <c r="I7" s="263"/>
    </row>
    <row r="8" spans="1:9">
      <c r="A8" s="268" t="s">
        <v>23</v>
      </c>
      <c r="B8" s="268"/>
      <c r="C8" s="268"/>
      <c r="D8" s="263" t="str">
        <f>'Kopt a+c+n'!B15</f>
        <v>Zemgales iela 23, Olaine, Olaines nov., LV-2114</v>
      </c>
      <c r="E8" s="263"/>
      <c r="F8" s="263"/>
      <c r="G8" s="263"/>
      <c r="H8" s="263"/>
      <c r="I8" s="263"/>
    </row>
    <row r="9" spans="1:9">
      <c r="A9" s="268" t="s">
        <v>24</v>
      </c>
      <c r="B9" s="268"/>
      <c r="C9" s="268"/>
      <c r="D9" s="263" t="str">
        <f>'Kopt a+c+n'!B16</f>
        <v>Iepirkums Nr. AS OŪS 2023/14_E</v>
      </c>
      <c r="E9" s="263"/>
      <c r="F9" s="263"/>
      <c r="G9" s="263"/>
      <c r="H9" s="263"/>
      <c r="I9" s="263"/>
    </row>
    <row r="10" spans="1:9">
      <c r="C10" s="4" t="s">
        <v>25</v>
      </c>
      <c r="D10" s="269">
        <f>E30</f>
        <v>0</v>
      </c>
      <c r="E10" s="269"/>
      <c r="F10" s="67"/>
      <c r="G10" s="67"/>
      <c r="H10" s="67"/>
      <c r="I10" s="67"/>
    </row>
    <row r="11" spans="1:9">
      <c r="C11" s="4" t="s">
        <v>26</v>
      </c>
      <c r="D11" s="269">
        <f>I26</f>
        <v>0</v>
      </c>
      <c r="E11" s="269"/>
      <c r="F11" s="67"/>
      <c r="G11" s="67"/>
      <c r="H11" s="67"/>
      <c r="I11" s="67"/>
    </row>
    <row r="12" spans="1:9" ht="12" thickBot="1">
      <c r="F12" s="21"/>
      <c r="G12" s="21"/>
      <c r="H12" s="21"/>
      <c r="I12" s="21"/>
    </row>
    <row r="13" spans="1:9">
      <c r="A13" s="272" t="s">
        <v>27</v>
      </c>
      <c r="B13" s="274" t="s">
        <v>28</v>
      </c>
      <c r="C13" s="276" t="s">
        <v>29</v>
      </c>
      <c r="D13" s="277"/>
      <c r="E13" s="270" t="s">
        <v>30</v>
      </c>
      <c r="F13" s="264" t="s">
        <v>31</v>
      </c>
      <c r="G13" s="265"/>
      <c r="H13" s="265"/>
      <c r="I13" s="266" t="s">
        <v>32</v>
      </c>
    </row>
    <row r="14" spans="1:9" ht="23.25" thickBot="1">
      <c r="A14" s="273"/>
      <c r="B14" s="275"/>
      <c r="C14" s="278"/>
      <c r="D14" s="279"/>
      <c r="E14" s="271"/>
      <c r="F14" s="22" t="s">
        <v>33</v>
      </c>
      <c r="G14" s="23" t="s">
        <v>34</v>
      </c>
      <c r="H14" s="23" t="s">
        <v>35</v>
      </c>
      <c r="I14" s="267"/>
    </row>
    <row r="15" spans="1:9">
      <c r="A15" s="63">
        <f>IF(E15=0,0,IF(COUNTBLANK(E15)=1,0,COUNTA($E$15:E15)))</f>
        <v>0</v>
      </c>
      <c r="B15" s="27">
        <f>IF(A15=0,0,CONCATENATE("N-",A15))</f>
        <v>0</v>
      </c>
      <c r="C15" s="286" t="str">
        <f>'1n'!C2:I2</f>
        <v>Būvlaukuma sagatavošana</v>
      </c>
      <c r="D15" s="287"/>
      <c r="E15" s="70">
        <f>'1n'!P25</f>
        <v>0</v>
      </c>
      <c r="F15" s="123">
        <f>'1n'!M25</f>
        <v>0</v>
      </c>
      <c r="G15" s="56">
        <f>'1n'!N25</f>
        <v>0</v>
      </c>
      <c r="H15" s="56">
        <f>'1n'!O25</f>
        <v>0</v>
      </c>
      <c r="I15" s="57">
        <f>'1n'!L25</f>
        <v>0</v>
      </c>
    </row>
    <row r="16" spans="1:9">
      <c r="A16" s="64">
        <f>IF(E16=0,0,IF(COUNTBLANK(E16)=1,0,COUNTA($E$15:E16)))</f>
        <v>0</v>
      </c>
      <c r="B16" s="28">
        <f t="shared" ref="B16:B25" si="0">IF(A16=0,0,CONCATENATE("N-",A16))</f>
        <v>0</v>
      </c>
      <c r="C16" s="284" t="str">
        <f>'2n'!C2:I2</f>
        <v>Demontāžas darbi</v>
      </c>
      <c r="D16" s="285"/>
      <c r="E16" s="126">
        <f>'2n'!P23</f>
        <v>0</v>
      </c>
      <c r="F16" s="124">
        <f>'2n'!M23</f>
        <v>0</v>
      </c>
      <c r="G16" s="58">
        <f>'2n'!N23</f>
        <v>0</v>
      </c>
      <c r="H16" s="58">
        <f>'2n'!O23</f>
        <v>0</v>
      </c>
      <c r="I16" s="59">
        <f>'2n'!L23</f>
        <v>0</v>
      </c>
    </row>
    <row r="17" spans="1:9">
      <c r="A17" s="64">
        <f>IF(E17=0,0,IF(COUNTBLANK(E17)=1,0,COUNTA($E$15:E17)))</f>
        <v>0</v>
      </c>
      <c r="B17" s="28">
        <f t="shared" si="0"/>
        <v>0</v>
      </c>
      <c r="C17" s="284" t="str">
        <f>'3n'!C2:I2</f>
        <v>Fasādes</v>
      </c>
      <c r="D17" s="285"/>
      <c r="E17" s="127">
        <f>'3n'!P29</f>
        <v>0</v>
      </c>
      <c r="F17" s="124">
        <f>'3n'!M29</f>
        <v>0</v>
      </c>
      <c r="G17" s="58">
        <f>'3n'!N29</f>
        <v>0</v>
      </c>
      <c r="H17" s="58">
        <f>'3n'!O29</f>
        <v>0</v>
      </c>
      <c r="I17" s="59">
        <f>'3n'!L29</f>
        <v>0</v>
      </c>
    </row>
    <row r="18" spans="1:9">
      <c r="A18" s="64">
        <f>IF(E18=0,0,IF(COUNTBLANK(E18)=1,0,COUNTA($E$15:E18)))</f>
        <v>0</v>
      </c>
      <c r="B18" s="28">
        <f t="shared" si="0"/>
        <v>0</v>
      </c>
      <c r="C18" s="284" t="str">
        <f>'4n'!C2:I2</f>
        <v>Logi un durvis</v>
      </c>
      <c r="D18" s="285"/>
      <c r="E18" s="127">
        <f>'4n'!P24</f>
        <v>0</v>
      </c>
      <c r="F18" s="124">
        <f>'4n'!M24</f>
        <v>0</v>
      </c>
      <c r="G18" s="58">
        <f>'4n'!N24</f>
        <v>0</v>
      </c>
      <c r="H18" s="58">
        <f>'4n'!O24</f>
        <v>0</v>
      </c>
      <c r="I18" s="59">
        <f>'4n'!L24</f>
        <v>0</v>
      </c>
    </row>
    <row r="19" spans="1:9">
      <c r="A19" s="64">
        <f>IF(E19=0,0,IF(COUNTBLANK(E19)=1,0,COUNTA($E$15:E19)))</f>
        <v>0</v>
      </c>
      <c r="B19" s="28">
        <f t="shared" si="0"/>
        <v>0</v>
      </c>
      <c r="C19" s="284" t="str">
        <f>'5n'!C2:I2</f>
        <v>Pagraba pārseguma siltināšana</v>
      </c>
      <c r="D19" s="285"/>
      <c r="E19" s="127">
        <f>'5n'!P20</f>
        <v>0</v>
      </c>
      <c r="F19" s="124">
        <f>'5n'!M20</f>
        <v>0</v>
      </c>
      <c r="G19" s="58">
        <f>'5n'!N20</f>
        <v>0</v>
      </c>
      <c r="H19" s="58">
        <f>'5n'!O20</f>
        <v>0</v>
      </c>
      <c r="I19" s="59">
        <f>'5n'!L20</f>
        <v>0</v>
      </c>
    </row>
    <row r="20" spans="1:9">
      <c r="A20" s="64">
        <f>IF(E20=0,0,IF(COUNTBLANK(E20)=1,0,COUNTA($E$15:E20)))</f>
        <v>0</v>
      </c>
      <c r="B20" s="28">
        <f t="shared" si="0"/>
        <v>0</v>
      </c>
      <c r="C20" s="284" t="str">
        <f>'6n'!C2:I2</f>
        <v>Jumta darbi</v>
      </c>
      <c r="D20" s="285"/>
      <c r="E20" s="127">
        <f>'6n'!P15</f>
        <v>0</v>
      </c>
      <c r="F20" s="124">
        <f>'6n'!M15</f>
        <v>0</v>
      </c>
      <c r="G20" s="58">
        <f>'6n'!N15</f>
        <v>0</v>
      </c>
      <c r="H20" s="58">
        <f>'6n'!O15</f>
        <v>0</v>
      </c>
      <c r="I20" s="59">
        <f>'6n'!L15</f>
        <v>0</v>
      </c>
    </row>
    <row r="21" spans="1:9">
      <c r="A21" s="64">
        <f>IF(E21=0,0,IF(COUNTBLANK(E21)=1,0,COUNTA($E$15:E21)))</f>
        <v>0</v>
      </c>
      <c r="B21" s="28">
        <f t="shared" si="0"/>
        <v>0</v>
      </c>
      <c r="C21" s="284" t="str">
        <f>'7n'!C2:I2</f>
        <v>Iekštelpu darbi</v>
      </c>
      <c r="D21" s="285"/>
      <c r="E21" s="127">
        <f>'7n'!P26</f>
        <v>0</v>
      </c>
      <c r="F21" s="124">
        <f>'7n'!M26</f>
        <v>0</v>
      </c>
      <c r="G21" s="58">
        <f>'7n'!N26</f>
        <v>0</v>
      </c>
      <c r="H21" s="58">
        <f>'7n'!O26</f>
        <v>0</v>
      </c>
      <c r="I21" s="59">
        <f>'7n'!L26</f>
        <v>0</v>
      </c>
    </row>
    <row r="22" spans="1:9">
      <c r="A22" s="64">
        <f>IF(E22=0,0,IF(COUNTBLANK(E22)=1,0,COUNTA($E$15:E22)))</f>
        <v>0</v>
      </c>
      <c r="B22" s="28">
        <f t="shared" si="0"/>
        <v>0</v>
      </c>
      <c r="C22" s="284" t="str">
        <f>'8n'!C2:I2</f>
        <v>Bēniņu siltināšana</v>
      </c>
      <c r="D22" s="285"/>
      <c r="E22" s="127">
        <f>'8n'!P17</f>
        <v>0</v>
      </c>
      <c r="F22" s="124">
        <f>'8n'!M17</f>
        <v>0</v>
      </c>
      <c r="G22" s="58">
        <f>'8n'!N17</f>
        <v>0</v>
      </c>
      <c r="H22" s="58">
        <f>'8n'!O17</f>
        <v>0</v>
      </c>
      <c r="I22" s="59">
        <f>'8n'!L17</f>
        <v>0</v>
      </c>
    </row>
    <row r="23" spans="1:9">
      <c r="A23" s="64">
        <f>IF(E23=0,0,IF(COUNTBLANK(E23)=1,0,COUNTA($E$15:E23)))</f>
        <v>0</v>
      </c>
      <c r="B23" s="28">
        <f t="shared" si="0"/>
        <v>0</v>
      </c>
      <c r="C23" s="284" t="str">
        <f>'9n'!C2:I2</f>
        <v>Labiekārtošana</v>
      </c>
      <c r="D23" s="285"/>
      <c r="E23" s="127">
        <f>'9n'!P23</f>
        <v>0</v>
      </c>
      <c r="F23" s="124">
        <f>'9n'!M23</f>
        <v>0</v>
      </c>
      <c r="G23" s="58">
        <f>'9n'!N23</f>
        <v>0</v>
      </c>
      <c r="H23" s="58">
        <f>'9n'!O23</f>
        <v>0</v>
      </c>
      <c r="I23" s="59">
        <f>'9n'!L23</f>
        <v>0</v>
      </c>
    </row>
    <row r="24" spans="1:9">
      <c r="A24" s="64">
        <f>IF(E24=0,0,IF(COUNTBLANK(E24)=1,0,COUNTA($E$15:E24)))</f>
        <v>0</v>
      </c>
      <c r="B24" s="28">
        <f t="shared" si="0"/>
        <v>0</v>
      </c>
      <c r="C24" s="284" t="str">
        <f>'10n'!C2:I2</f>
        <v>Apkure, vēdināšana un gaisa kondicionēšana</v>
      </c>
      <c r="D24" s="285"/>
      <c r="E24" s="127">
        <f>'10n'!P25</f>
        <v>0</v>
      </c>
      <c r="F24" s="124">
        <f>'10n'!M25</f>
        <v>0</v>
      </c>
      <c r="G24" s="58">
        <f>'10n'!N25</f>
        <v>0</v>
      </c>
      <c r="H24" s="58">
        <f>'10n'!O25</f>
        <v>0</v>
      </c>
      <c r="I24" s="59">
        <f>'10n'!L25</f>
        <v>0</v>
      </c>
    </row>
    <row r="25" spans="1:9" ht="12" thickBot="1">
      <c r="A25" s="64">
        <f>IF(E25=0,0,IF(COUNTBLANK(E25)=1,0,COUNTA($E$15:E25)))</f>
        <v>0</v>
      </c>
      <c r="B25" s="28">
        <f t="shared" si="0"/>
        <v>0</v>
      </c>
      <c r="C25" s="284" t="str">
        <f>'11n'!C2:I2</f>
        <v>Ārējie elektrības tīkli</v>
      </c>
      <c r="D25" s="285"/>
      <c r="E25" s="127">
        <f>'11n'!P20</f>
        <v>0</v>
      </c>
      <c r="F25" s="124">
        <f>'11n'!M20</f>
        <v>0</v>
      </c>
      <c r="G25" s="58">
        <f>'11n'!N20</f>
        <v>0</v>
      </c>
      <c r="H25" s="58">
        <f>'11n'!O20</f>
        <v>0</v>
      </c>
      <c r="I25" s="59">
        <f>'11n'!L20</f>
        <v>0</v>
      </c>
    </row>
    <row r="26" spans="1:9" ht="12" thickBot="1">
      <c r="A26" s="296" t="s">
        <v>36</v>
      </c>
      <c r="B26" s="297"/>
      <c r="C26" s="297"/>
      <c r="D26" s="268"/>
      <c r="E26" s="43">
        <f>SUM(E15:E25)</f>
        <v>0</v>
      </c>
      <c r="F26" s="125">
        <f>SUM(F15:F25)</f>
        <v>0</v>
      </c>
      <c r="G26" s="42">
        <f>SUM(G15:G25)</f>
        <v>0</v>
      </c>
      <c r="H26" s="42">
        <f>SUM(H15:H25)</f>
        <v>0</v>
      </c>
      <c r="I26" s="43">
        <f>SUM(I15:I25)</f>
        <v>0</v>
      </c>
    </row>
    <row r="27" spans="1:9">
      <c r="A27" s="298" t="s">
        <v>37</v>
      </c>
      <c r="B27" s="299"/>
      <c r="C27" s="310"/>
      <c r="D27" s="117">
        <f>'Kops a+c+n'!D50</f>
        <v>0</v>
      </c>
      <c r="E27" s="44">
        <f>ROUND(E26*$D27,2)</f>
        <v>0</v>
      </c>
      <c r="F27" s="45"/>
      <c r="G27" s="45"/>
      <c r="H27" s="45"/>
      <c r="I27" s="45"/>
    </row>
    <row r="28" spans="1:9">
      <c r="A28" s="301" t="s">
        <v>38</v>
      </c>
      <c r="B28" s="302"/>
      <c r="C28" s="312"/>
      <c r="D28" s="118">
        <f>'Kops a+c+n'!D51</f>
        <v>0</v>
      </c>
      <c r="E28" s="46">
        <f>ROUND(E27*$D28,2)</f>
        <v>0</v>
      </c>
      <c r="F28" s="45"/>
      <c r="G28" s="45"/>
      <c r="H28" s="45"/>
      <c r="I28" s="45"/>
    </row>
    <row r="29" spans="1:9">
      <c r="A29" s="304" t="s">
        <v>39</v>
      </c>
      <c r="B29" s="305"/>
      <c r="C29" s="313"/>
      <c r="D29" s="118">
        <f>'Kops a+c+n'!D52</f>
        <v>0</v>
      </c>
      <c r="E29" s="46">
        <f>ROUND(E26*$D29,2)</f>
        <v>0</v>
      </c>
      <c r="F29" s="45"/>
      <c r="G29" s="45"/>
      <c r="H29" s="45"/>
      <c r="I29" s="45"/>
    </row>
    <row r="30" spans="1:9" ht="12" thickBot="1">
      <c r="A30" s="307" t="s">
        <v>40</v>
      </c>
      <c r="B30" s="308"/>
      <c r="C30" s="314"/>
      <c r="D30" s="25"/>
      <c r="E30" s="47">
        <f>SUM(E26:E29)-E28</f>
        <v>0</v>
      </c>
      <c r="F30" s="45"/>
      <c r="G30" s="45"/>
      <c r="H30" s="45"/>
      <c r="I30" s="45"/>
    </row>
    <row r="31" spans="1:9">
      <c r="G31" s="24"/>
    </row>
    <row r="32" spans="1:9">
      <c r="C32" s="20"/>
      <c r="D32" s="20"/>
      <c r="E32" s="20"/>
      <c r="F32" s="26"/>
      <c r="G32" s="26"/>
      <c r="H32" s="26"/>
      <c r="I32" s="26"/>
    </row>
    <row r="35" spans="1:8">
      <c r="A35" s="1" t="s">
        <v>14</v>
      </c>
      <c r="B35" s="20"/>
      <c r="C35" s="315">
        <f>'Kops a+c+n'!C58:H58</f>
        <v>0</v>
      </c>
      <c r="D35" s="315"/>
      <c r="E35" s="315"/>
      <c r="F35" s="315"/>
      <c r="G35" s="315"/>
      <c r="H35" s="315"/>
    </row>
    <row r="36" spans="1:8">
      <c r="A36" s="20"/>
      <c r="B36" s="20"/>
      <c r="C36" s="248" t="s">
        <v>15</v>
      </c>
      <c r="D36" s="248"/>
      <c r="E36" s="248"/>
      <c r="F36" s="248"/>
      <c r="G36" s="248"/>
      <c r="H36" s="248"/>
    </row>
    <row r="37" spans="1:8">
      <c r="A37" s="20"/>
      <c r="B37" s="20"/>
      <c r="C37" s="20"/>
      <c r="D37" s="20"/>
      <c r="E37" s="20"/>
      <c r="F37" s="20"/>
      <c r="G37" s="20"/>
      <c r="H37" s="20"/>
    </row>
    <row r="38" spans="1:8">
      <c r="A38" s="294" t="str">
        <f>'Kops a+c+n'!A61:D61</f>
        <v>Tāme sastādīta 202_. gada __. _______</v>
      </c>
      <c r="B38" s="295"/>
      <c r="C38" s="295"/>
      <c r="D38" s="295"/>
      <c r="F38" s="20"/>
      <c r="G38" s="20"/>
      <c r="H38" s="20"/>
    </row>
    <row r="39" spans="1:8">
      <c r="A39" s="20"/>
      <c r="B39" s="20"/>
      <c r="C39" s="20"/>
      <c r="D39" s="20"/>
      <c r="E39" s="20"/>
      <c r="F39" s="20"/>
      <c r="G39" s="20"/>
      <c r="H39" s="20"/>
    </row>
    <row r="40" spans="1:8">
      <c r="A40" s="1" t="s">
        <v>41</v>
      </c>
      <c r="B40" s="20"/>
      <c r="C40" s="311">
        <f>'Kops a+c+n'!C63:H63</f>
        <v>0</v>
      </c>
      <c r="D40" s="311"/>
      <c r="E40" s="311"/>
      <c r="F40" s="311"/>
      <c r="G40" s="311"/>
      <c r="H40" s="311"/>
    </row>
    <row r="41" spans="1:8">
      <c r="A41" s="20"/>
      <c r="B41" s="20"/>
      <c r="C41" s="248" t="s">
        <v>15</v>
      </c>
      <c r="D41" s="248"/>
      <c r="E41" s="248"/>
      <c r="F41" s="248"/>
      <c r="G41" s="248"/>
      <c r="H41" s="248"/>
    </row>
    <row r="42" spans="1:8">
      <c r="A42" s="20"/>
      <c r="B42" s="20"/>
      <c r="C42" s="20"/>
      <c r="D42" s="20"/>
      <c r="E42" s="20"/>
      <c r="F42" s="20"/>
      <c r="G42" s="20"/>
      <c r="H42" s="20"/>
    </row>
    <row r="43" spans="1:8">
      <c r="A43" s="103" t="s">
        <v>43</v>
      </c>
      <c r="B43" s="52"/>
      <c r="C43" s="115">
        <f>'Kops a+c+n'!C66</f>
        <v>0</v>
      </c>
      <c r="D43" s="52"/>
      <c r="F43" s="20"/>
      <c r="G43" s="20"/>
      <c r="H43" s="20"/>
    </row>
    <row r="53" spans="5:9">
      <c r="E53" s="24"/>
      <c r="F53" s="24"/>
      <c r="G53" s="104"/>
      <c r="H53" s="24"/>
      <c r="I53" s="24"/>
    </row>
    <row r="66" spans="3:3">
      <c r="C66" s="1">
        <f>'Kopt a+c+n'!B30:C30</f>
        <v>0</v>
      </c>
    </row>
  </sheetData>
  <mergeCells count="41">
    <mergeCell ref="C36:H36"/>
    <mergeCell ref="A38:D38"/>
    <mergeCell ref="C40:H40"/>
    <mergeCell ref="C41:H41"/>
    <mergeCell ref="C35:H35"/>
    <mergeCell ref="A28:C28"/>
    <mergeCell ref="A29:C29"/>
    <mergeCell ref="A30:C30"/>
    <mergeCell ref="A26:D26"/>
    <mergeCell ref="A27:C27"/>
    <mergeCell ref="C23:D23"/>
    <mergeCell ref="C24:D24"/>
    <mergeCell ref="C15:D15"/>
    <mergeCell ref="C16:D16"/>
    <mergeCell ref="C17:D17"/>
    <mergeCell ref="C18:D18"/>
    <mergeCell ref="C19:D19"/>
    <mergeCell ref="C25:D25"/>
    <mergeCell ref="I13:I14"/>
    <mergeCell ref="A8:C8"/>
    <mergeCell ref="D8:I8"/>
    <mergeCell ref="A9:C9"/>
    <mergeCell ref="D9:I9"/>
    <mergeCell ref="D10:E10"/>
    <mergeCell ref="D11:E11"/>
    <mergeCell ref="A13:A14"/>
    <mergeCell ref="B13:B14"/>
    <mergeCell ref="C13:D14"/>
    <mergeCell ref="E13:E14"/>
    <mergeCell ref="F13:H13"/>
    <mergeCell ref="C20:D20"/>
    <mergeCell ref="C21:D21"/>
    <mergeCell ref="C22:D22"/>
    <mergeCell ref="A7:C7"/>
    <mergeCell ref="D7:I7"/>
    <mergeCell ref="G1:I1"/>
    <mergeCell ref="A2:I2"/>
    <mergeCell ref="C4:I4"/>
    <mergeCell ref="A6:C6"/>
    <mergeCell ref="D6:I6"/>
    <mergeCell ref="C5:I5"/>
  </mergeCells>
  <conditionalFormatting sqref="A15:B25">
    <cfRule type="cellIs" dxfId="308" priority="5" operator="equal">
      <formula>0</formula>
    </cfRule>
  </conditionalFormatting>
  <conditionalFormatting sqref="A15:I25 E26:I26 D27:D29 E27:E30">
    <cfRule type="cellIs" dxfId="307" priority="2" operator="equal">
      <formula>0</formula>
    </cfRule>
  </conditionalFormatting>
  <conditionalFormatting sqref="C35:H35 C40:H40 C43">
    <cfRule type="cellIs" dxfId="306" priority="7" operator="equal">
      <formula>0</formula>
    </cfRule>
  </conditionalFormatting>
  <conditionalFormatting sqref="C40:H40">
    <cfRule type="cellIs" dxfId="305" priority="8" operator="equal">
      <formula>0</formula>
    </cfRule>
  </conditionalFormatting>
  <conditionalFormatting sqref="D6:I9 D10:E11">
    <cfRule type="cellIs" dxfId="304"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1D0B4-DF03-4B04-B62A-8D172D491749}">
  <sheetPr codeName="Sheet7">
    <tabColor rgb="FFC00000"/>
  </sheetPr>
  <dimension ref="A1:Q37"/>
  <sheetViews>
    <sheetView zoomScale="85" zoomScaleNormal="85" workbookViewId="0">
      <selection activeCell="I14" sqref="I14:J2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1</v>
      </c>
      <c r="E1" s="26"/>
      <c r="F1" s="26"/>
      <c r="G1" s="26"/>
      <c r="H1" s="26"/>
      <c r="I1" s="26"/>
      <c r="J1" s="26"/>
      <c r="N1" s="30"/>
      <c r="O1" s="31"/>
      <c r="P1" s="32"/>
    </row>
    <row r="2" spans="1:17">
      <c r="A2" s="33"/>
      <c r="B2" s="33"/>
      <c r="C2" s="316" t="s">
        <v>197</v>
      </c>
      <c r="D2" s="316"/>
      <c r="E2" s="316"/>
      <c r="F2" s="316"/>
      <c r="G2" s="316"/>
      <c r="H2" s="316"/>
      <c r="I2" s="316"/>
      <c r="J2" s="33"/>
    </row>
    <row r="3" spans="1:17">
      <c r="A3" s="34"/>
      <c r="B3" s="34"/>
      <c r="C3" s="281" t="s">
        <v>21</v>
      </c>
      <c r="D3" s="281"/>
      <c r="E3" s="281"/>
      <c r="F3" s="281"/>
      <c r="G3" s="281"/>
      <c r="H3" s="281"/>
      <c r="I3" s="281"/>
      <c r="J3" s="34"/>
    </row>
    <row r="4" spans="1:17">
      <c r="A4" s="34"/>
      <c r="B4" s="34"/>
      <c r="C4" s="317" t="s">
        <v>64</v>
      </c>
      <c r="D4" s="317"/>
      <c r="E4" s="317"/>
      <c r="F4" s="317"/>
      <c r="G4" s="317"/>
      <c r="H4" s="317"/>
      <c r="I4" s="317"/>
      <c r="J4" s="34"/>
    </row>
    <row r="5" spans="1:17">
      <c r="A5" s="26"/>
      <c r="B5" s="26"/>
      <c r="C5" s="31" t="s">
        <v>5</v>
      </c>
      <c r="D5" s="318" t="str">
        <f>'Kops a+c+n'!D6</f>
        <v>Daudzdzīvokļu dzīvojamā ēka</v>
      </c>
      <c r="E5" s="318"/>
      <c r="F5" s="318"/>
      <c r="G5" s="318"/>
      <c r="H5" s="318"/>
      <c r="I5" s="318"/>
      <c r="J5" s="318"/>
      <c r="K5" s="318"/>
      <c r="L5" s="318"/>
      <c r="M5" s="20"/>
      <c r="N5" s="20"/>
      <c r="O5" s="20"/>
      <c r="P5" s="20"/>
    </row>
    <row r="6" spans="1:17">
      <c r="A6" s="26"/>
      <c r="B6" s="26"/>
      <c r="C6" s="31" t="s">
        <v>6</v>
      </c>
      <c r="D6" s="318" t="str">
        <f>'Kops a+c+n'!D7</f>
        <v>Daudzdzīvokļu dzīvojamās ēkas energoefektivitātes paaugstināšana</v>
      </c>
      <c r="E6" s="318"/>
      <c r="F6" s="318"/>
      <c r="G6" s="318"/>
      <c r="H6" s="318"/>
      <c r="I6" s="318"/>
      <c r="J6" s="318"/>
      <c r="K6" s="318"/>
      <c r="L6" s="318"/>
      <c r="M6" s="20"/>
      <c r="N6" s="20"/>
      <c r="O6" s="20"/>
      <c r="P6" s="20"/>
    </row>
    <row r="7" spans="1:17">
      <c r="A7" s="26"/>
      <c r="B7" s="26"/>
      <c r="C7" s="31" t="s">
        <v>7</v>
      </c>
      <c r="D7" s="318" t="str">
        <f>'Kops a+c+n'!D8</f>
        <v>Zemgales iela 23, Olaine, Olaines nov., LV-2114</v>
      </c>
      <c r="E7" s="318"/>
      <c r="F7" s="318"/>
      <c r="G7" s="318"/>
      <c r="H7" s="318"/>
      <c r="I7" s="318"/>
      <c r="J7" s="318"/>
      <c r="K7" s="318"/>
      <c r="L7" s="318"/>
      <c r="M7" s="20"/>
      <c r="N7" s="20"/>
      <c r="O7" s="20"/>
      <c r="P7" s="20"/>
    </row>
    <row r="8" spans="1:17">
      <c r="A8" s="26"/>
      <c r="B8" s="26"/>
      <c r="C8" s="4" t="s">
        <v>24</v>
      </c>
      <c r="D8" s="318" t="str">
        <f>'Kops a+c+n'!D9</f>
        <v>Iepirkums Nr. AS OŪS 2023/14_E</v>
      </c>
      <c r="E8" s="318"/>
      <c r="F8" s="318"/>
      <c r="G8" s="318"/>
      <c r="H8" s="318"/>
      <c r="I8" s="318"/>
      <c r="J8" s="318"/>
      <c r="K8" s="318"/>
      <c r="L8" s="318"/>
      <c r="M8" s="20"/>
      <c r="N8" s="20"/>
      <c r="O8" s="20"/>
      <c r="P8" s="20"/>
    </row>
    <row r="9" spans="1:17" ht="11.25" customHeight="1">
      <c r="A9" s="319" t="s">
        <v>198</v>
      </c>
      <c r="B9" s="319"/>
      <c r="C9" s="319"/>
      <c r="D9" s="319"/>
      <c r="E9" s="319"/>
      <c r="F9" s="319"/>
      <c r="G9" s="35"/>
      <c r="H9" s="35"/>
      <c r="I9" s="35"/>
      <c r="J9" s="320" t="s">
        <v>46</v>
      </c>
      <c r="K9" s="320"/>
      <c r="L9" s="320"/>
      <c r="M9" s="320"/>
      <c r="N9" s="321">
        <f>P25</f>
        <v>0</v>
      </c>
      <c r="O9" s="321"/>
      <c r="P9" s="35"/>
      <c r="Q9" s="1" t="str">
        <f>""</f>
        <v/>
      </c>
    </row>
    <row r="10" spans="1:17" ht="15" customHeight="1">
      <c r="A10" s="36"/>
      <c r="B10" s="37"/>
      <c r="C10" s="4"/>
      <c r="D10" s="26"/>
      <c r="E10" s="26"/>
      <c r="F10" s="26"/>
      <c r="G10" s="26"/>
      <c r="H10" s="26"/>
      <c r="I10" s="26"/>
      <c r="J10" s="26"/>
      <c r="K10" s="26"/>
      <c r="L10" s="116"/>
      <c r="M10" s="116"/>
      <c r="N10" s="116"/>
      <c r="O10" s="116"/>
      <c r="P10" s="31" t="str">
        <f>'Kopt a+c+n'!A35</f>
        <v>Tāme sastādīta 202_. gada __. _______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72" t="s">
        <v>27</v>
      </c>
      <c r="B12" s="329" t="s">
        <v>49</v>
      </c>
      <c r="C12" s="323" t="s">
        <v>50</v>
      </c>
      <c r="D12" s="332" t="s">
        <v>51</v>
      </c>
      <c r="E12" s="334" t="s">
        <v>52</v>
      </c>
      <c r="F12" s="322" t="s">
        <v>53</v>
      </c>
      <c r="G12" s="323"/>
      <c r="H12" s="323"/>
      <c r="I12" s="323"/>
      <c r="J12" s="323"/>
      <c r="K12" s="324"/>
      <c r="L12" s="322" t="s">
        <v>54</v>
      </c>
      <c r="M12" s="323"/>
      <c r="N12" s="323"/>
      <c r="O12" s="323"/>
      <c r="P12" s="324"/>
      <c r="Q12" s="122" t="s">
        <v>55</v>
      </c>
    </row>
    <row r="13" spans="1:17" ht="126.75" customHeight="1" thickBot="1">
      <c r="A13" s="273"/>
      <c r="B13" s="330"/>
      <c r="C13" s="331"/>
      <c r="D13" s="333"/>
      <c r="E13" s="335"/>
      <c r="F13" s="66" t="s">
        <v>56</v>
      </c>
      <c r="G13" s="69" t="s">
        <v>57</v>
      </c>
      <c r="H13" s="69" t="s">
        <v>58</v>
      </c>
      <c r="I13" s="69" t="s">
        <v>59</v>
      </c>
      <c r="J13" s="69" t="s">
        <v>60</v>
      </c>
      <c r="K13" s="71" t="s">
        <v>61</v>
      </c>
      <c r="L13" s="66" t="s">
        <v>56</v>
      </c>
      <c r="M13" s="69" t="s">
        <v>58</v>
      </c>
      <c r="N13" s="69" t="s">
        <v>59</v>
      </c>
      <c r="O13" s="69" t="s">
        <v>60</v>
      </c>
      <c r="P13" s="72" t="s">
        <v>61</v>
      </c>
      <c r="Q13" s="73" t="s">
        <v>62</v>
      </c>
    </row>
    <row r="14" spans="1:17" ht="22.5">
      <c r="A14" s="63">
        <v>1</v>
      </c>
      <c r="B14" s="27" t="s">
        <v>80</v>
      </c>
      <c r="C14" s="173" t="s">
        <v>65</v>
      </c>
      <c r="D14" s="156" t="s">
        <v>76</v>
      </c>
      <c r="E14" s="57">
        <v>174.61</v>
      </c>
      <c r="F14" s="186"/>
      <c r="G14" s="90"/>
      <c r="H14" s="90">
        <f>F14*G14</f>
        <v>0</v>
      </c>
      <c r="I14" s="187"/>
      <c r="J14" s="187"/>
      <c r="K14" s="91">
        <f>SUM(H14:J14)</f>
        <v>0</v>
      </c>
      <c r="L14" s="89">
        <f>E14*F14</f>
        <v>0</v>
      </c>
      <c r="M14" s="90">
        <f>H14*E14</f>
        <v>0</v>
      </c>
      <c r="N14" s="90">
        <f>I14*E14</f>
        <v>0</v>
      </c>
      <c r="O14" s="90">
        <f>J14*E14</f>
        <v>0</v>
      </c>
      <c r="P14" s="91">
        <f>SUM(M14:O14)</f>
        <v>0</v>
      </c>
      <c r="Q14" s="70" t="s">
        <v>47</v>
      </c>
    </row>
    <row r="15" spans="1:17" ht="22.5">
      <c r="A15" s="40">
        <v>2</v>
      </c>
      <c r="B15" s="130" t="s">
        <v>80</v>
      </c>
      <c r="C15" s="136" t="s">
        <v>66</v>
      </c>
      <c r="D15" s="157" t="s">
        <v>77</v>
      </c>
      <c r="E15" s="220">
        <v>1</v>
      </c>
      <c r="F15" s="138"/>
      <c r="G15" s="49"/>
      <c r="H15" s="49">
        <f>F15*G15</f>
        <v>0</v>
      </c>
      <c r="I15" s="135"/>
      <c r="J15" s="135"/>
      <c r="K15" s="50">
        <f t="shared" ref="K15:K24" si="0">SUM(H15:J15)</f>
        <v>0</v>
      </c>
      <c r="L15" s="51">
        <f t="shared" ref="L15:L24" si="1">E15*F15</f>
        <v>0</v>
      </c>
      <c r="M15" s="49">
        <f t="shared" ref="M15:M24" si="2">H15*E15</f>
        <v>0</v>
      </c>
      <c r="N15" s="49">
        <f t="shared" ref="N15:N24" si="3">I15*E15</f>
        <v>0</v>
      </c>
      <c r="O15" s="49">
        <f t="shared" ref="O15:O24" si="4">J15*E15</f>
        <v>0</v>
      </c>
      <c r="P15" s="50">
        <f t="shared" ref="P15:P24" si="5">SUM(M15:O15)</f>
        <v>0</v>
      </c>
      <c r="Q15" s="77" t="s">
        <v>47</v>
      </c>
    </row>
    <row r="16" spans="1:17" ht="22.5">
      <c r="A16" s="40">
        <v>3</v>
      </c>
      <c r="B16" s="130" t="s">
        <v>80</v>
      </c>
      <c r="C16" s="136" t="s">
        <v>67</v>
      </c>
      <c r="D16" s="157" t="s">
        <v>78</v>
      </c>
      <c r="E16" s="220">
        <v>2</v>
      </c>
      <c r="F16" s="138"/>
      <c r="G16" s="49"/>
      <c r="H16" s="49">
        <f t="shared" ref="H16:H24" si="6">F16*G16</f>
        <v>0</v>
      </c>
      <c r="I16" s="135"/>
      <c r="J16" s="135"/>
      <c r="K16" s="50">
        <f t="shared" si="0"/>
        <v>0</v>
      </c>
      <c r="L16" s="51">
        <f t="shared" si="1"/>
        <v>0</v>
      </c>
      <c r="M16" s="49">
        <f t="shared" si="2"/>
        <v>0</v>
      </c>
      <c r="N16" s="49">
        <f t="shared" si="3"/>
        <v>0</v>
      </c>
      <c r="O16" s="49">
        <f t="shared" si="4"/>
        <v>0</v>
      </c>
      <c r="P16" s="50">
        <f t="shared" si="5"/>
        <v>0</v>
      </c>
      <c r="Q16" s="77" t="s">
        <v>47</v>
      </c>
    </row>
    <row r="17" spans="1:17" ht="22.5">
      <c r="A17" s="40">
        <v>4</v>
      </c>
      <c r="B17" s="130" t="s">
        <v>80</v>
      </c>
      <c r="C17" s="136" t="s">
        <v>68</v>
      </c>
      <c r="D17" s="157" t="s">
        <v>78</v>
      </c>
      <c r="E17" s="220">
        <v>1</v>
      </c>
      <c r="F17" s="138"/>
      <c r="G17" s="49"/>
      <c r="H17" s="49">
        <f t="shared" si="6"/>
        <v>0</v>
      </c>
      <c r="I17" s="135"/>
      <c r="J17" s="135"/>
      <c r="K17" s="50">
        <f t="shared" si="0"/>
        <v>0</v>
      </c>
      <c r="L17" s="51">
        <f t="shared" si="1"/>
        <v>0</v>
      </c>
      <c r="M17" s="49">
        <f t="shared" si="2"/>
        <v>0</v>
      </c>
      <c r="N17" s="49">
        <f t="shared" si="3"/>
        <v>0</v>
      </c>
      <c r="O17" s="49">
        <f t="shared" si="4"/>
        <v>0</v>
      </c>
      <c r="P17" s="50">
        <f t="shared" si="5"/>
        <v>0</v>
      </c>
      <c r="Q17" s="77" t="s">
        <v>47</v>
      </c>
    </row>
    <row r="18" spans="1:17" ht="22.5">
      <c r="A18" s="40">
        <v>5</v>
      </c>
      <c r="B18" s="130" t="s">
        <v>80</v>
      </c>
      <c r="C18" s="136" t="s">
        <v>69</v>
      </c>
      <c r="D18" s="157" t="s">
        <v>77</v>
      </c>
      <c r="E18" s="220">
        <v>1</v>
      </c>
      <c r="F18" s="138"/>
      <c r="G18" s="49"/>
      <c r="H18" s="49">
        <f t="shared" si="6"/>
        <v>0</v>
      </c>
      <c r="I18" s="135"/>
      <c r="J18" s="135"/>
      <c r="K18" s="50">
        <f t="shared" si="0"/>
        <v>0</v>
      </c>
      <c r="L18" s="51">
        <f t="shared" si="1"/>
        <v>0</v>
      </c>
      <c r="M18" s="49">
        <f t="shared" si="2"/>
        <v>0</v>
      </c>
      <c r="N18" s="49">
        <f t="shared" si="3"/>
        <v>0</v>
      </c>
      <c r="O18" s="49">
        <f t="shared" si="4"/>
        <v>0</v>
      </c>
      <c r="P18" s="50">
        <f t="shared" si="5"/>
        <v>0</v>
      </c>
      <c r="Q18" s="77" t="s">
        <v>47</v>
      </c>
    </row>
    <row r="19" spans="1:17" ht="22.5">
      <c r="A19" s="40">
        <v>6</v>
      </c>
      <c r="B19" s="130" t="s">
        <v>80</v>
      </c>
      <c r="C19" s="48" t="s">
        <v>70</v>
      </c>
      <c r="D19" s="28" t="s">
        <v>237</v>
      </c>
      <c r="E19" s="220">
        <v>6</v>
      </c>
      <c r="F19" s="159"/>
      <c r="G19" s="49"/>
      <c r="H19" s="49">
        <f t="shared" si="6"/>
        <v>0</v>
      </c>
      <c r="I19" s="137"/>
      <c r="J19" s="137"/>
      <c r="K19" s="50">
        <f t="shared" si="0"/>
        <v>0</v>
      </c>
      <c r="L19" s="51">
        <f t="shared" si="1"/>
        <v>0</v>
      </c>
      <c r="M19" s="49">
        <f t="shared" si="2"/>
        <v>0</v>
      </c>
      <c r="N19" s="49">
        <f t="shared" si="3"/>
        <v>0</v>
      </c>
      <c r="O19" s="49">
        <f t="shared" si="4"/>
        <v>0</v>
      </c>
      <c r="P19" s="50">
        <f t="shared" si="5"/>
        <v>0</v>
      </c>
      <c r="Q19" s="77" t="s">
        <v>47</v>
      </c>
    </row>
    <row r="20" spans="1:17" ht="22.5">
      <c r="A20" s="40">
        <v>7</v>
      </c>
      <c r="B20" s="130" t="s">
        <v>80</v>
      </c>
      <c r="C20" s="136" t="s">
        <v>71</v>
      </c>
      <c r="D20" s="182" t="s">
        <v>79</v>
      </c>
      <c r="E20" s="220">
        <v>2624.6</v>
      </c>
      <c r="F20" s="138"/>
      <c r="G20" s="49"/>
      <c r="H20" s="49">
        <f t="shared" si="6"/>
        <v>0</v>
      </c>
      <c r="I20" s="135"/>
      <c r="J20" s="135"/>
      <c r="K20" s="50">
        <f t="shared" si="0"/>
        <v>0</v>
      </c>
      <c r="L20" s="51">
        <f t="shared" si="1"/>
        <v>0</v>
      </c>
      <c r="M20" s="49">
        <f t="shared" si="2"/>
        <v>0</v>
      </c>
      <c r="N20" s="49">
        <f t="shared" si="3"/>
        <v>0</v>
      </c>
      <c r="O20" s="49">
        <f t="shared" si="4"/>
        <v>0</v>
      </c>
      <c r="P20" s="50">
        <f t="shared" si="5"/>
        <v>0</v>
      </c>
      <c r="Q20" s="77" t="s">
        <v>47</v>
      </c>
    </row>
    <row r="21" spans="1:17" ht="22.5">
      <c r="A21" s="40">
        <v>8</v>
      </c>
      <c r="B21" s="130" t="s">
        <v>80</v>
      </c>
      <c r="C21" s="136" t="s">
        <v>72</v>
      </c>
      <c r="D21" s="157" t="s">
        <v>78</v>
      </c>
      <c r="E21" s="220">
        <v>4</v>
      </c>
      <c r="F21" s="138"/>
      <c r="G21" s="49"/>
      <c r="H21" s="49">
        <f t="shared" si="6"/>
        <v>0</v>
      </c>
      <c r="I21" s="135"/>
      <c r="J21" s="135"/>
      <c r="K21" s="50">
        <f t="shared" si="0"/>
        <v>0</v>
      </c>
      <c r="L21" s="51">
        <f t="shared" si="1"/>
        <v>0</v>
      </c>
      <c r="M21" s="49">
        <f t="shared" si="2"/>
        <v>0</v>
      </c>
      <c r="N21" s="49">
        <f t="shared" si="3"/>
        <v>0</v>
      </c>
      <c r="O21" s="49">
        <f t="shared" si="4"/>
        <v>0</v>
      </c>
      <c r="P21" s="50">
        <f t="shared" si="5"/>
        <v>0</v>
      </c>
      <c r="Q21" s="77" t="s">
        <v>47</v>
      </c>
    </row>
    <row r="22" spans="1:17" ht="22.5">
      <c r="A22" s="40">
        <v>9</v>
      </c>
      <c r="B22" s="130" t="s">
        <v>80</v>
      </c>
      <c r="C22" s="136" t="s">
        <v>73</v>
      </c>
      <c r="D22" s="157" t="s">
        <v>78</v>
      </c>
      <c r="E22" s="220">
        <v>1</v>
      </c>
      <c r="F22" s="138"/>
      <c r="G22" s="49"/>
      <c r="H22" s="49">
        <f t="shared" si="6"/>
        <v>0</v>
      </c>
      <c r="I22" s="135"/>
      <c r="J22" s="135"/>
      <c r="K22" s="50">
        <f t="shared" si="0"/>
        <v>0</v>
      </c>
      <c r="L22" s="51">
        <f t="shared" si="1"/>
        <v>0</v>
      </c>
      <c r="M22" s="49">
        <f t="shared" si="2"/>
        <v>0</v>
      </c>
      <c r="N22" s="49">
        <f t="shared" si="3"/>
        <v>0</v>
      </c>
      <c r="O22" s="49">
        <f t="shared" si="4"/>
        <v>0</v>
      </c>
      <c r="P22" s="50">
        <f t="shared" si="5"/>
        <v>0</v>
      </c>
      <c r="Q22" s="77" t="s">
        <v>47</v>
      </c>
    </row>
    <row r="23" spans="1:17" ht="22.5">
      <c r="A23" s="40">
        <v>10</v>
      </c>
      <c r="B23" s="130" t="s">
        <v>80</v>
      </c>
      <c r="C23" s="136" t="s">
        <v>74</v>
      </c>
      <c r="D23" s="157" t="s">
        <v>78</v>
      </c>
      <c r="E23" s="220">
        <v>1</v>
      </c>
      <c r="F23" s="138"/>
      <c r="G23" s="49"/>
      <c r="H23" s="49">
        <f t="shared" si="6"/>
        <v>0</v>
      </c>
      <c r="I23" s="135"/>
      <c r="J23" s="135"/>
      <c r="K23" s="50">
        <f t="shared" si="0"/>
        <v>0</v>
      </c>
      <c r="L23" s="51">
        <f t="shared" si="1"/>
        <v>0</v>
      </c>
      <c r="M23" s="49">
        <f t="shared" si="2"/>
        <v>0</v>
      </c>
      <c r="N23" s="49">
        <f t="shared" si="3"/>
        <v>0</v>
      </c>
      <c r="O23" s="49">
        <f t="shared" si="4"/>
        <v>0</v>
      </c>
      <c r="P23" s="50">
        <f t="shared" si="5"/>
        <v>0</v>
      </c>
      <c r="Q23" s="77" t="s">
        <v>47</v>
      </c>
    </row>
    <row r="24" spans="1:17" ht="23.25" thickBot="1">
      <c r="A24" s="183">
        <v>11</v>
      </c>
      <c r="B24" s="184" t="s">
        <v>80</v>
      </c>
      <c r="C24" s="174" t="s">
        <v>75</v>
      </c>
      <c r="D24" s="185" t="s">
        <v>78</v>
      </c>
      <c r="E24" s="221">
        <v>1</v>
      </c>
      <c r="F24" s="188"/>
      <c r="G24" s="189"/>
      <c r="H24" s="189">
        <f t="shared" si="6"/>
        <v>0</v>
      </c>
      <c r="I24" s="190"/>
      <c r="J24" s="190"/>
      <c r="K24" s="191">
        <f t="shared" si="0"/>
        <v>0</v>
      </c>
      <c r="L24" s="192">
        <f t="shared" si="1"/>
        <v>0</v>
      </c>
      <c r="M24" s="189">
        <f t="shared" si="2"/>
        <v>0</v>
      </c>
      <c r="N24" s="189">
        <f t="shared" si="3"/>
        <v>0</v>
      </c>
      <c r="O24" s="189">
        <f t="shared" si="4"/>
        <v>0</v>
      </c>
      <c r="P24" s="191">
        <f t="shared" si="5"/>
        <v>0</v>
      </c>
      <c r="Q24" s="193" t="s">
        <v>47</v>
      </c>
    </row>
    <row r="25" spans="1:17" ht="12" thickBot="1">
      <c r="A25" s="325" t="s">
        <v>63</v>
      </c>
      <c r="B25" s="326"/>
      <c r="C25" s="326"/>
      <c r="D25" s="326"/>
      <c r="E25" s="326"/>
      <c r="F25" s="326"/>
      <c r="G25" s="326"/>
      <c r="H25" s="326"/>
      <c r="I25" s="326"/>
      <c r="J25" s="326"/>
      <c r="K25" s="327"/>
      <c r="L25" s="74">
        <f>SUM(L14:L24)</f>
        <v>0</v>
      </c>
      <c r="M25" s="75">
        <f>SUM(M14:M24)</f>
        <v>0</v>
      </c>
      <c r="N25" s="75">
        <f>SUM(N14:N24)</f>
        <v>0</v>
      </c>
      <c r="O25" s="75">
        <f>SUM(O14:O24)</f>
        <v>0</v>
      </c>
      <c r="P25" s="76">
        <f>SUM(P14:P24)</f>
        <v>0</v>
      </c>
    </row>
    <row r="26" spans="1:17">
      <c r="A26" s="20"/>
      <c r="B26" s="20"/>
      <c r="C26" s="20"/>
      <c r="D26" s="20"/>
      <c r="E26" s="20"/>
      <c r="F26" s="20"/>
      <c r="G26" s="20"/>
      <c r="H26" s="20"/>
      <c r="I26" s="20"/>
      <c r="J26" s="20"/>
      <c r="K26" s="20"/>
      <c r="L26" s="20"/>
      <c r="M26" s="20"/>
      <c r="N26" s="20"/>
      <c r="O26" s="20"/>
      <c r="P26" s="20"/>
    </row>
    <row r="27" spans="1:17">
      <c r="A27" s="20"/>
      <c r="B27" s="20"/>
      <c r="C27" s="20"/>
      <c r="D27" s="20"/>
      <c r="E27" s="20"/>
      <c r="F27" s="20"/>
      <c r="G27" s="20"/>
      <c r="H27" s="20"/>
      <c r="I27" s="20"/>
      <c r="J27" s="20"/>
      <c r="K27" s="20"/>
      <c r="L27" s="20"/>
      <c r="M27" s="20"/>
      <c r="N27" s="20"/>
      <c r="O27" s="20"/>
      <c r="P27" s="20"/>
    </row>
    <row r="28" spans="1:17">
      <c r="A28" s="1" t="s">
        <v>14</v>
      </c>
      <c r="B28" s="20"/>
      <c r="C28" s="328">
        <f>'Kops n'!C35:H35</f>
        <v>0</v>
      </c>
      <c r="D28" s="328"/>
      <c r="E28" s="328"/>
      <c r="F28" s="328"/>
      <c r="G28" s="328"/>
      <c r="H28" s="328"/>
      <c r="I28" s="20"/>
      <c r="J28" s="20"/>
      <c r="K28" s="20"/>
      <c r="L28" s="20"/>
      <c r="M28" s="20"/>
      <c r="N28" s="20"/>
      <c r="O28" s="20"/>
      <c r="P28" s="20"/>
    </row>
    <row r="29" spans="1:17">
      <c r="A29" s="20"/>
      <c r="B29" s="20"/>
      <c r="C29" s="248" t="s">
        <v>15</v>
      </c>
      <c r="D29" s="248"/>
      <c r="E29" s="248"/>
      <c r="F29" s="248"/>
      <c r="G29" s="248"/>
      <c r="H29" s="248"/>
      <c r="I29" s="20"/>
      <c r="J29" s="20"/>
      <c r="K29" s="20"/>
      <c r="L29" s="20"/>
      <c r="M29" s="20"/>
      <c r="N29" s="20"/>
      <c r="O29" s="20"/>
      <c r="P29" s="20"/>
    </row>
    <row r="30" spans="1:17">
      <c r="A30" s="20"/>
      <c r="B30" s="20"/>
      <c r="C30" s="20"/>
      <c r="D30" s="20"/>
      <c r="E30" s="20"/>
      <c r="F30" s="20"/>
      <c r="G30" s="20"/>
      <c r="H30" s="20"/>
      <c r="I30" s="20"/>
      <c r="J30" s="20"/>
      <c r="K30" s="20"/>
      <c r="L30" s="20"/>
      <c r="M30" s="20"/>
      <c r="N30" s="20"/>
      <c r="O30" s="20"/>
      <c r="P30" s="20"/>
    </row>
    <row r="31" spans="1:17">
      <c r="A31" s="294" t="str">
        <f>'Kops n'!A38:D38</f>
        <v>Tāme sastādīta 202_. gada __. _______</v>
      </c>
      <c r="B31" s="295"/>
      <c r="C31" s="295"/>
      <c r="D31" s="295"/>
      <c r="E31" s="20"/>
      <c r="F31" s="20"/>
      <c r="G31" s="20"/>
      <c r="H31" s="20"/>
      <c r="I31" s="20"/>
      <c r="J31" s="20"/>
      <c r="K31" s="20"/>
      <c r="L31" s="20"/>
      <c r="M31" s="20"/>
      <c r="N31" s="20"/>
      <c r="O31" s="20"/>
      <c r="P31" s="20"/>
    </row>
    <row r="32" spans="1:17">
      <c r="A32" s="20"/>
      <c r="B32" s="20"/>
      <c r="C32" s="20"/>
      <c r="D32" s="20"/>
      <c r="E32" s="20"/>
      <c r="F32" s="20"/>
      <c r="G32" s="20"/>
      <c r="H32" s="20"/>
      <c r="I32" s="20"/>
      <c r="J32" s="20"/>
      <c r="K32" s="20"/>
      <c r="L32" s="20"/>
      <c r="M32" s="20"/>
      <c r="N32" s="20"/>
      <c r="O32" s="20"/>
      <c r="P32" s="20"/>
    </row>
    <row r="33" spans="1:16">
      <c r="A33" s="1" t="s">
        <v>41</v>
      </c>
      <c r="B33" s="20"/>
      <c r="C33" s="328">
        <f>'Kops n'!C40:H40</f>
        <v>0</v>
      </c>
      <c r="D33" s="328"/>
      <c r="E33" s="328"/>
      <c r="F33" s="328"/>
      <c r="G33" s="328"/>
      <c r="H33" s="328"/>
      <c r="I33" s="20"/>
      <c r="J33" s="20"/>
      <c r="K33" s="20"/>
      <c r="L33" s="20"/>
      <c r="M33" s="20"/>
      <c r="N33" s="20"/>
      <c r="O33" s="20"/>
      <c r="P33" s="20"/>
    </row>
    <row r="34" spans="1:16">
      <c r="A34" s="20"/>
      <c r="B34" s="20"/>
      <c r="C34" s="248" t="s">
        <v>15</v>
      </c>
      <c r="D34" s="248"/>
      <c r="E34" s="248"/>
      <c r="F34" s="248"/>
      <c r="G34" s="248"/>
      <c r="H34" s="248"/>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phoneticPr fontId="8" type="noConversion"/>
  <conditionalFormatting sqref="A9:F9">
    <cfRule type="containsText" dxfId="301" priority="2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4">
    <cfRule type="cellIs" dxfId="300" priority="3" operator="equal">
      <formula>0</formula>
    </cfRule>
  </conditionalFormatting>
  <conditionalFormatting sqref="A25:K25">
    <cfRule type="containsText" dxfId="299" priority="18" operator="containsText" text="Tiešās izmaksas kopā, t. sk. darba devēja sociālais nodoklis __.__% ">
      <formula>NOT(ISERROR(SEARCH("Tiešās izmaksas kopā, t. sk. darba devēja sociālais nodoklis __.__% ",A25)))</formula>
    </cfRule>
  </conditionalFormatting>
  <conditionalFormatting sqref="C28:H28">
    <cfRule type="cellIs" dxfId="298" priority="14" operator="equal">
      <formula>0</formula>
    </cfRule>
  </conditionalFormatting>
  <conditionalFormatting sqref="C33:H33">
    <cfRule type="cellIs" dxfId="297" priority="15" operator="equal">
      <formula>0</formula>
    </cfRule>
  </conditionalFormatting>
  <conditionalFormatting sqref="C2:I2">
    <cfRule type="cellIs" dxfId="296" priority="20" operator="equal">
      <formula>0</formula>
    </cfRule>
  </conditionalFormatting>
  <conditionalFormatting sqref="C4:I4">
    <cfRule type="cellIs" dxfId="295" priority="12" operator="equal">
      <formula>0</formula>
    </cfRule>
  </conditionalFormatting>
  <conditionalFormatting sqref="D1">
    <cfRule type="cellIs" dxfId="294" priority="9" operator="equal">
      <formula>0</formula>
    </cfRule>
  </conditionalFormatting>
  <conditionalFormatting sqref="D5:L8">
    <cfRule type="cellIs" dxfId="293" priority="10" operator="equal">
      <formula>0</formula>
    </cfRule>
  </conditionalFormatting>
  <conditionalFormatting sqref="H14:H24 K14:P24 L25:P25">
    <cfRule type="cellIs" dxfId="292" priority="13" operator="equal">
      <formula>0</formula>
    </cfRule>
  </conditionalFormatting>
  <conditionalFormatting sqref="I14:J24">
    <cfRule type="cellIs" dxfId="291" priority="1" operator="equal">
      <formula>0</formula>
    </cfRule>
  </conditionalFormatting>
  <conditionalFormatting sqref="N9:O9">
    <cfRule type="cellIs" dxfId="290" priority="22" operator="equal">
      <formula>0</formula>
    </cfRule>
  </conditionalFormatting>
  <conditionalFormatting sqref="Q14:Q24">
    <cfRule type="cellIs" dxfId="289" priority="8" operator="equal">
      <formula>0</formula>
    </cfRule>
  </conditionalFormatting>
  <dataValidations count="1">
    <dataValidation type="list" allowBlank="1" showInputMessage="1" showErrorMessage="1" sqref="Q14:Q24" xr:uid="{21D7B2E0-A7E1-450F-B2C8-1398297096EA}">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7" operator="containsText" id="{27FF1C0A-468E-4391-8F41-D61B884348F0}">
            <xm:f>NOT(ISERROR(SEARCH("Tāme sastādīta ____. gada ___. ______________",A31)))</xm:f>
            <xm:f>"Tāme sastādīta ____. gada ___. ______________"</xm:f>
            <x14:dxf>
              <font>
                <color auto="1"/>
              </font>
              <fill>
                <patternFill>
                  <bgColor rgb="FFC6EFCE"/>
                </patternFill>
              </fill>
            </x14:dxf>
          </x14:cfRule>
          <xm:sqref>A31</xm:sqref>
        </x14:conditionalFormatting>
        <x14:conditionalFormatting xmlns:xm="http://schemas.microsoft.com/office/excel/2006/main">
          <x14:cfRule type="containsText" priority="16" operator="containsText" id="{A8E9E3DD-E03C-4AE9-8CC9-A84705A86D41}">
            <xm:f>NOT(ISERROR(SEARCH("Sertifikāta Nr. _________________________________",A36)))</xm:f>
            <xm:f>"Sertifikāta Nr. _________________________________"</xm:f>
            <x14:dxf>
              <font>
                <color auto="1"/>
              </font>
              <fill>
                <patternFill>
                  <bgColor rgb="FFC6EFCE"/>
                </patternFill>
              </fill>
            </x14:dxf>
          </x14:cfRule>
          <xm:sqref>A36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2.xml><?xml version="1.0" encoding="utf-8"?>
<ds:datastoreItem xmlns:ds="http://schemas.openxmlformats.org/officeDocument/2006/customXml" ds:itemID="{DB87CEB1-DE4F-4598-A1A9-ACD3ACC5EEB3}">
  <ds:schemaRefs>
    <ds:schemaRef ds:uri="http://purl.org/dc/dcmitype/"/>
    <ds:schemaRef ds:uri="4e93ec4e-506a-41d2-9951-55e983c361d3"/>
    <ds:schemaRef ds:uri="http://purl.org/dc/terms/"/>
    <ds:schemaRef ds:uri="123c74fc-5732-4eeb-8864-aaacbc0028e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52</vt:i4>
      </vt:variant>
    </vt:vector>
  </HeadingPairs>
  <TitlesOfParts>
    <vt:vector size="52"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lpstr>5a+c+n</vt:lpstr>
      <vt:lpstr>5a</vt:lpstr>
      <vt:lpstr>5c</vt:lpstr>
      <vt:lpstr>5n</vt:lpstr>
      <vt:lpstr>6a+c+n</vt:lpstr>
      <vt:lpstr>6a</vt:lpstr>
      <vt:lpstr>6c</vt:lpstr>
      <vt:lpstr>6n</vt:lpstr>
      <vt:lpstr>7a+c+n</vt:lpstr>
      <vt:lpstr>7a</vt:lpstr>
      <vt:lpstr>7c</vt:lpstr>
      <vt:lpstr>7n</vt:lpstr>
      <vt:lpstr>8a+c+n</vt:lpstr>
      <vt:lpstr>8a</vt:lpstr>
      <vt:lpstr>8c</vt:lpstr>
      <vt:lpstr>8n</vt:lpstr>
      <vt:lpstr>9a+c+n</vt:lpstr>
      <vt:lpstr>9a</vt:lpstr>
      <vt:lpstr>9c</vt:lpstr>
      <vt:lpstr>9n</vt:lpstr>
      <vt:lpstr>10a+c+n</vt:lpstr>
      <vt:lpstr>10a</vt:lpstr>
      <vt:lpstr>10c</vt:lpstr>
      <vt:lpstr>10n</vt:lpstr>
      <vt:lpstr>11a+c+n</vt:lpstr>
      <vt:lpstr>11a</vt:lpstr>
      <vt:lpstr>11c</vt:lpstr>
      <vt:lpstr>11n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Armands Ūbelis</dc:creator>
  <cp:keywords/>
  <dc:description/>
  <cp:lastModifiedBy>Ilze Bērziņa</cp:lastModifiedBy>
  <cp:revision/>
  <dcterms:created xsi:type="dcterms:W3CDTF">2019-03-11T11:42:22Z</dcterms:created>
  <dcterms:modified xsi:type="dcterms:W3CDTF">2023-12-19T09:40:17Z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