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Stacijas 10\Programma 2023-2027\Iepirkums\"/>
    </mc:Choice>
  </mc:AlternateContent>
  <xr:revisionPtr revIDLastSave="0" documentId="13_ncr:1_{160B5A7F-8EBC-4C7B-A294-6150E9E532A6}" xr6:coauthVersionLast="47" xr6:coauthVersionMax="47" xr10:uidLastSave="{00000000-0000-0000-0000-000000000000}"/>
  <bookViews>
    <workbookView xWindow="-120" yWindow="-120" windowWidth="29040" windowHeight="15990" tabRatio="924" xr2:uid="{00000000-000D-0000-FFFF-FFFF00000000}"/>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33" l="1"/>
  <c r="B16" i="33"/>
  <c r="B34" i="33"/>
  <c r="B15" i="39"/>
  <c r="C15" i="39"/>
  <c r="D15" i="39"/>
  <c r="G15" i="39"/>
  <c r="H15" i="39"/>
  <c r="K15" i="39"/>
  <c r="L15" i="39"/>
  <c r="M15" i="39"/>
  <c r="N15" i="39"/>
  <c r="O15" i="39"/>
  <c r="P15" i="39"/>
  <c r="A15" i="39" s="1"/>
  <c r="B16" i="39"/>
  <c r="C16" i="39"/>
  <c r="D16" i="39"/>
  <c r="G16" i="39"/>
  <c r="B17" i="39"/>
  <c r="C17" i="39"/>
  <c r="D17" i="39"/>
  <c r="G17" i="39"/>
  <c r="B18" i="39"/>
  <c r="C18" i="39"/>
  <c r="D18" i="39"/>
  <c r="G18" i="39"/>
  <c r="B19" i="39"/>
  <c r="C19" i="39"/>
  <c r="D19" i="39"/>
  <c r="G19" i="39"/>
  <c r="B20" i="39"/>
  <c r="C20" i="39"/>
  <c r="D20" i="39"/>
  <c r="G20" i="39"/>
  <c r="B21" i="39"/>
  <c r="C21" i="39"/>
  <c r="D21" i="39"/>
  <c r="G21" i="39"/>
  <c r="B22" i="39"/>
  <c r="C22" i="39"/>
  <c r="D22" i="39"/>
  <c r="G22" i="39"/>
  <c r="B23" i="39"/>
  <c r="C23" i="39"/>
  <c r="D23" i="39"/>
  <c r="G23" i="39"/>
  <c r="B24" i="39"/>
  <c r="C24" i="39"/>
  <c r="D24" i="39"/>
  <c r="G24" i="39"/>
  <c r="B25" i="39"/>
  <c r="C25" i="39"/>
  <c r="D25" i="39"/>
  <c r="G25" i="39"/>
  <c r="B15" i="95" l="1"/>
  <c r="C15" i="95"/>
  <c r="D15" i="95"/>
  <c r="G15" i="95"/>
  <c r="B16" i="95"/>
  <c r="C16" i="95"/>
  <c r="D16" i="95"/>
  <c r="G16" i="95"/>
  <c r="B17" i="95"/>
  <c r="C17" i="95"/>
  <c r="D17" i="95"/>
  <c r="G17" i="95"/>
  <c r="B18" i="95"/>
  <c r="C18" i="95"/>
  <c r="D18" i="95"/>
  <c r="G18" i="95"/>
  <c r="B19" i="95"/>
  <c r="C19" i="95"/>
  <c r="D19" i="95"/>
  <c r="G19" i="95"/>
  <c r="B20" i="95"/>
  <c r="C20" i="95"/>
  <c r="D20" i="95"/>
  <c r="G20" i="95"/>
  <c r="B21" i="95"/>
  <c r="C21" i="95"/>
  <c r="D21" i="95"/>
  <c r="G21" i="95"/>
  <c r="B22" i="95"/>
  <c r="C22" i="95"/>
  <c r="D22" i="95"/>
  <c r="G22" i="95"/>
  <c r="B23" i="95"/>
  <c r="C23" i="95"/>
  <c r="D23" i="95"/>
  <c r="G23" i="95"/>
  <c r="B14" i="49"/>
  <c r="C14" i="49"/>
  <c r="D14" i="49"/>
  <c r="H14" i="49"/>
  <c r="K14" i="49"/>
  <c r="L14" i="49"/>
  <c r="M14" i="49"/>
  <c r="N14" i="49"/>
  <c r="O14" i="49"/>
  <c r="P14" i="49"/>
  <c r="A14" i="49" s="1"/>
  <c r="B15" i="49"/>
  <c r="C15" i="49"/>
  <c r="D15" i="49"/>
  <c r="B16" i="49"/>
  <c r="C16" i="49"/>
  <c r="D16" i="49"/>
  <c r="B17" i="49"/>
  <c r="C17" i="49"/>
  <c r="D17" i="49"/>
  <c r="G17" i="47"/>
  <c r="D17" i="47"/>
  <c r="C17" i="47"/>
  <c r="B17" i="47"/>
  <c r="P16" i="47"/>
  <c r="O16" i="47"/>
  <c r="N16" i="47"/>
  <c r="M16" i="47"/>
  <c r="L16" i="47"/>
  <c r="K16" i="47"/>
  <c r="H16" i="47"/>
  <c r="G16" i="47"/>
  <c r="D16" i="47"/>
  <c r="C16" i="47"/>
  <c r="B16" i="47"/>
  <c r="A16" i="47"/>
  <c r="G15" i="47"/>
  <c r="D15" i="47"/>
  <c r="C15" i="47"/>
  <c r="B15" i="47"/>
  <c r="B16" i="41"/>
  <c r="C16" i="41"/>
  <c r="D16" i="41"/>
  <c r="G16" i="41"/>
  <c r="B17" i="41"/>
  <c r="C17" i="41"/>
  <c r="D17" i="41"/>
  <c r="G17" i="41"/>
  <c r="B18" i="41"/>
  <c r="C18" i="41"/>
  <c r="D18" i="41"/>
  <c r="G18" i="41"/>
  <c r="B19" i="41"/>
  <c r="C19" i="41"/>
  <c r="D19" i="41"/>
  <c r="G19" i="41"/>
  <c r="B20" i="41"/>
  <c r="C20" i="41"/>
  <c r="D20" i="41"/>
  <c r="G20" i="41"/>
  <c r="H20" i="41"/>
  <c r="K20" i="41"/>
  <c r="L20" i="41"/>
  <c r="M20" i="41"/>
  <c r="N20" i="41"/>
  <c r="O20" i="41"/>
  <c r="P20" i="41"/>
  <c r="A20" i="41" s="1"/>
  <c r="B21" i="41"/>
  <c r="C21" i="41"/>
  <c r="D21" i="41"/>
  <c r="G21" i="41"/>
  <c r="B22" i="41"/>
  <c r="C22" i="41"/>
  <c r="D22" i="41"/>
  <c r="G22" i="41"/>
  <c r="B23" i="41"/>
  <c r="C23" i="41"/>
  <c r="D23" i="41"/>
  <c r="G23" i="41"/>
  <c r="B24" i="41"/>
  <c r="C24" i="41"/>
  <c r="D24" i="41"/>
  <c r="G24" i="41"/>
  <c r="B25" i="41"/>
  <c r="C25" i="41"/>
  <c r="D25" i="41"/>
  <c r="G25" i="41"/>
  <c r="B26" i="41"/>
  <c r="C26" i="41"/>
  <c r="D26" i="41"/>
  <c r="G26" i="41"/>
  <c r="B27" i="41"/>
  <c r="C27" i="41"/>
  <c r="D27" i="41"/>
  <c r="G27" i="41"/>
  <c r="B28" i="41"/>
  <c r="C28" i="41"/>
  <c r="D28" i="41"/>
  <c r="G28" i="41"/>
  <c r="B29" i="41"/>
  <c r="C29" i="41"/>
  <c r="D29" i="41"/>
  <c r="G29" i="41"/>
  <c r="B30" i="41"/>
  <c r="C30" i="41"/>
  <c r="D30" i="41"/>
  <c r="G30" i="41"/>
  <c r="B31" i="41"/>
  <c r="C31" i="41"/>
  <c r="D31" i="41"/>
  <c r="G31" i="41"/>
  <c r="H31" i="41"/>
  <c r="K31" i="41"/>
  <c r="L31" i="41"/>
  <c r="M31" i="41"/>
  <c r="N31" i="41"/>
  <c r="O31" i="41"/>
  <c r="P31" i="41"/>
  <c r="A31" i="41" s="1"/>
  <c r="B32" i="41"/>
  <c r="C32" i="41"/>
  <c r="D32" i="41"/>
  <c r="G32" i="41"/>
  <c r="B33" i="41"/>
  <c r="C33" i="41"/>
  <c r="D33" i="41"/>
  <c r="G33" i="41"/>
  <c r="B34" i="41"/>
  <c r="C34" i="41"/>
  <c r="D34" i="41"/>
  <c r="G34" i="41"/>
  <c r="H34" i="41"/>
  <c r="K34" i="41"/>
  <c r="L34" i="41"/>
  <c r="M34" i="41"/>
  <c r="N34" i="41"/>
  <c r="O34" i="41"/>
  <c r="P34" i="41"/>
  <c r="A34" i="41" s="1"/>
  <c r="B35" i="41"/>
  <c r="C35" i="41"/>
  <c r="D35" i="41"/>
  <c r="G35" i="41"/>
  <c r="B36" i="41"/>
  <c r="C36" i="41"/>
  <c r="D36" i="41"/>
  <c r="G36" i="41"/>
  <c r="B37" i="41"/>
  <c r="C37" i="41"/>
  <c r="D37" i="41"/>
  <c r="G37" i="41"/>
  <c r="B38" i="41"/>
  <c r="C38" i="41"/>
  <c r="D38" i="41"/>
  <c r="G38" i="41"/>
  <c r="B39" i="41"/>
  <c r="C39" i="41"/>
  <c r="D39" i="41"/>
  <c r="G39" i="41"/>
  <c r="B40" i="41"/>
  <c r="C40" i="41"/>
  <c r="D40" i="41"/>
  <c r="G40" i="41"/>
  <c r="B41" i="41"/>
  <c r="C41" i="41"/>
  <c r="D41" i="41"/>
  <c r="G41" i="41"/>
  <c r="B42" i="41"/>
  <c r="C42" i="41"/>
  <c r="D42" i="41"/>
  <c r="G42" i="41"/>
  <c r="B43" i="41"/>
  <c r="C43" i="41"/>
  <c r="D43" i="41"/>
  <c r="G43" i="41"/>
  <c r="B44" i="41"/>
  <c r="C44" i="41"/>
  <c r="D44" i="41"/>
  <c r="G44" i="41"/>
  <c r="H44" i="41"/>
  <c r="K44" i="41"/>
  <c r="L44" i="41"/>
  <c r="M44" i="41"/>
  <c r="N44" i="41"/>
  <c r="O44" i="41"/>
  <c r="P44" i="41"/>
  <c r="A44" i="41" s="1"/>
  <c r="B45" i="41"/>
  <c r="C45" i="41"/>
  <c r="D45" i="41"/>
  <c r="G45" i="41"/>
  <c r="B46" i="41"/>
  <c r="C46" i="41"/>
  <c r="D46" i="41"/>
  <c r="G46" i="41"/>
  <c r="B47" i="41"/>
  <c r="C47" i="41"/>
  <c r="D47" i="41"/>
  <c r="G47" i="41"/>
  <c r="B48" i="41"/>
  <c r="C48" i="41"/>
  <c r="D48" i="41"/>
  <c r="G48" i="41"/>
  <c r="B49" i="41"/>
  <c r="C49" i="41"/>
  <c r="D49" i="41"/>
  <c r="G49" i="41"/>
  <c r="B50" i="41"/>
  <c r="C50" i="41"/>
  <c r="D50" i="41"/>
  <c r="G50" i="41"/>
  <c r="B51" i="41"/>
  <c r="C51" i="41"/>
  <c r="D51" i="41"/>
  <c r="G51" i="41"/>
  <c r="B52" i="41"/>
  <c r="C52" i="41"/>
  <c r="D52" i="41"/>
  <c r="G52" i="41"/>
  <c r="B53" i="41"/>
  <c r="C53" i="41"/>
  <c r="D53" i="41"/>
  <c r="G53" i="41"/>
  <c r="B54" i="41"/>
  <c r="C54" i="41"/>
  <c r="D54" i="41"/>
  <c r="G54" i="41"/>
  <c r="B55" i="41"/>
  <c r="C55" i="41"/>
  <c r="D55" i="41"/>
  <c r="G55" i="41"/>
  <c r="B56" i="41"/>
  <c r="C56" i="41"/>
  <c r="D56" i="41"/>
  <c r="G56" i="41"/>
  <c r="B57" i="41"/>
  <c r="C57" i="41"/>
  <c r="D57" i="41"/>
  <c r="G57" i="41"/>
  <c r="H57" i="41"/>
  <c r="K57" i="41"/>
  <c r="L57" i="41"/>
  <c r="M57" i="41"/>
  <c r="N57" i="41"/>
  <c r="O57" i="41"/>
  <c r="P57" i="41"/>
  <c r="A57" i="41" s="1"/>
  <c r="B58" i="41"/>
  <c r="C58" i="41"/>
  <c r="D58" i="41"/>
  <c r="G58" i="41"/>
  <c r="B59" i="41"/>
  <c r="C59" i="41"/>
  <c r="D59" i="41"/>
  <c r="G59" i="41"/>
  <c r="B60" i="41"/>
  <c r="C60" i="41"/>
  <c r="D60" i="41"/>
  <c r="G60" i="41"/>
  <c r="B61" i="41"/>
  <c r="C61" i="41"/>
  <c r="D61" i="41"/>
  <c r="G61" i="41"/>
  <c r="B62" i="41"/>
  <c r="C62" i="41"/>
  <c r="D62" i="41"/>
  <c r="G62" i="41"/>
  <c r="B63" i="41"/>
  <c r="C63" i="41"/>
  <c r="D63" i="41"/>
  <c r="G63" i="41"/>
  <c r="B64" i="41"/>
  <c r="C64" i="41"/>
  <c r="D64" i="41"/>
  <c r="G64" i="41"/>
  <c r="B65" i="41"/>
  <c r="C65" i="41"/>
  <c r="D65" i="41"/>
  <c r="G65" i="41"/>
  <c r="B66" i="41"/>
  <c r="C66" i="41"/>
  <c r="D66" i="41"/>
  <c r="G66" i="41"/>
  <c r="B67" i="41"/>
  <c r="C67" i="41"/>
  <c r="D67" i="41"/>
  <c r="G67" i="41"/>
  <c r="H67" i="41"/>
  <c r="K67" i="41"/>
  <c r="L67" i="41"/>
  <c r="M67" i="41"/>
  <c r="N67" i="41"/>
  <c r="O67" i="41"/>
  <c r="P67" i="41"/>
  <c r="A67" i="41" s="1"/>
  <c r="B68" i="41"/>
  <c r="C68" i="41"/>
  <c r="D68" i="41"/>
  <c r="G68" i="41"/>
  <c r="B69" i="41"/>
  <c r="C69" i="41"/>
  <c r="D69" i="41"/>
  <c r="G69" i="41"/>
  <c r="K69" i="41"/>
  <c r="B70" i="41"/>
  <c r="C70" i="41"/>
  <c r="D70" i="41"/>
  <c r="G70" i="41"/>
  <c r="B71" i="41"/>
  <c r="C71" i="41"/>
  <c r="D71" i="41"/>
  <c r="G71" i="41"/>
  <c r="H71" i="41"/>
  <c r="K71" i="41"/>
  <c r="L71" i="41"/>
  <c r="M71" i="41"/>
  <c r="N71" i="41"/>
  <c r="O71" i="41"/>
  <c r="P71" i="41"/>
  <c r="A71" i="41" s="1"/>
  <c r="B72" i="41"/>
  <c r="C72" i="41"/>
  <c r="D72" i="41"/>
  <c r="G72" i="41"/>
  <c r="H72" i="41"/>
  <c r="K72" i="41"/>
  <c r="L72" i="41"/>
  <c r="M72" i="41"/>
  <c r="N72" i="41"/>
  <c r="O72" i="41"/>
  <c r="P72" i="41"/>
  <c r="A72" i="41" s="1"/>
  <c r="B73" i="41"/>
  <c r="C73" i="41"/>
  <c r="D73" i="41"/>
  <c r="G73" i="41"/>
  <c r="B74" i="41"/>
  <c r="C74" i="41"/>
  <c r="D74" i="41"/>
  <c r="G74" i="41"/>
  <c r="B75" i="41"/>
  <c r="C75" i="41"/>
  <c r="D75" i="41"/>
  <c r="G75" i="41"/>
  <c r="H75" i="41"/>
  <c r="K75" i="41"/>
  <c r="L75" i="41"/>
  <c r="M75" i="41"/>
  <c r="N75" i="41"/>
  <c r="O75" i="41"/>
  <c r="P75" i="41"/>
  <c r="A75" i="41" s="1"/>
  <c r="B76" i="41"/>
  <c r="C76" i="41"/>
  <c r="D76" i="41"/>
  <c r="G76" i="41"/>
  <c r="H76" i="41"/>
  <c r="K76" i="41"/>
  <c r="L76" i="41"/>
  <c r="M76" i="41"/>
  <c r="N76" i="41"/>
  <c r="O76" i="41"/>
  <c r="P76" i="41"/>
  <c r="A76" i="41" s="1"/>
  <c r="B77" i="41"/>
  <c r="C77" i="41"/>
  <c r="D77" i="41"/>
  <c r="G77" i="41"/>
  <c r="H77" i="41"/>
  <c r="K77" i="41"/>
  <c r="L77" i="41"/>
  <c r="M77" i="41"/>
  <c r="N77" i="41"/>
  <c r="O77" i="41"/>
  <c r="P77" i="41"/>
  <c r="A77" i="41" s="1"/>
  <c r="B78" i="41"/>
  <c r="C78" i="41"/>
  <c r="D78" i="41"/>
  <c r="G78" i="41"/>
  <c r="H78" i="41"/>
  <c r="K78" i="41"/>
  <c r="L78" i="41"/>
  <c r="M78" i="41"/>
  <c r="N78" i="41"/>
  <c r="O78" i="41"/>
  <c r="P78" i="41"/>
  <c r="A78" i="41" s="1"/>
  <c r="B79" i="41"/>
  <c r="C79" i="41"/>
  <c r="D79" i="41"/>
  <c r="G79" i="41"/>
  <c r="H79" i="41"/>
  <c r="K79" i="41"/>
  <c r="L79" i="41"/>
  <c r="M79" i="41"/>
  <c r="N79" i="41"/>
  <c r="O79" i="41"/>
  <c r="P79" i="41"/>
  <c r="A79" i="41" s="1"/>
  <c r="B80" i="41"/>
  <c r="C80" i="41"/>
  <c r="D80" i="41"/>
  <c r="G80" i="41"/>
  <c r="H80" i="41"/>
  <c r="K80" i="41"/>
  <c r="L80" i="41"/>
  <c r="M80" i="41"/>
  <c r="N80" i="41"/>
  <c r="O80" i="41"/>
  <c r="P80" i="41"/>
  <c r="A80" i="41" s="1"/>
  <c r="B81" i="41"/>
  <c r="C81" i="41"/>
  <c r="D81" i="41"/>
  <c r="G81" i="41"/>
  <c r="H81" i="41"/>
  <c r="K81" i="41"/>
  <c r="L81" i="41"/>
  <c r="M81" i="41"/>
  <c r="N81" i="41"/>
  <c r="O81" i="41"/>
  <c r="P81" i="41"/>
  <c r="A81" i="41" s="1"/>
  <c r="B82" i="41"/>
  <c r="C82" i="41"/>
  <c r="D82" i="41"/>
  <c r="G82" i="41"/>
  <c r="H82" i="41"/>
  <c r="K82" i="41"/>
  <c r="L82" i="41"/>
  <c r="M82" i="41"/>
  <c r="N82" i="41"/>
  <c r="O82" i="41"/>
  <c r="P82" i="41"/>
  <c r="A82" i="41" s="1"/>
  <c r="B83" i="41"/>
  <c r="C83" i="41"/>
  <c r="D83" i="41"/>
  <c r="G83" i="41"/>
  <c r="H83" i="41"/>
  <c r="K83" i="41"/>
  <c r="L83" i="41"/>
  <c r="M83" i="41"/>
  <c r="N83" i="41"/>
  <c r="O83" i="41"/>
  <c r="P83" i="41"/>
  <c r="A83" i="41" s="1"/>
  <c r="B84" i="41"/>
  <c r="C84" i="41"/>
  <c r="D84" i="41"/>
  <c r="G84" i="41"/>
  <c r="H84" i="41"/>
  <c r="K84" i="41"/>
  <c r="L84" i="41"/>
  <c r="M84" i="41"/>
  <c r="N84" i="41"/>
  <c r="O84" i="41"/>
  <c r="P84" i="41"/>
  <c r="A84" i="41" s="1"/>
  <c r="B85" i="41"/>
  <c r="C85" i="41"/>
  <c r="D85" i="41"/>
  <c r="G85" i="41"/>
  <c r="H85" i="41"/>
  <c r="K85" i="41"/>
  <c r="L85" i="41"/>
  <c r="M85" i="41"/>
  <c r="N85" i="41"/>
  <c r="O85" i="41"/>
  <c r="P85" i="41"/>
  <c r="A85" i="41" s="1"/>
  <c r="B86" i="41"/>
  <c r="C86" i="41"/>
  <c r="D86" i="41"/>
  <c r="G86" i="41"/>
  <c r="H86" i="41"/>
  <c r="K86" i="41"/>
  <c r="L86" i="41"/>
  <c r="M86" i="41"/>
  <c r="N86" i="41"/>
  <c r="O86" i="41"/>
  <c r="P86" i="41"/>
  <c r="A86" i="41" s="1"/>
  <c r="B87" i="41"/>
  <c r="C87" i="41"/>
  <c r="D87" i="41"/>
  <c r="G87" i="41"/>
  <c r="H87" i="41"/>
  <c r="K87" i="41"/>
  <c r="L87" i="41"/>
  <c r="M87" i="41"/>
  <c r="N87" i="41"/>
  <c r="O87" i="41"/>
  <c r="P87" i="41"/>
  <c r="A87" i="41" s="1"/>
  <c r="B88" i="41"/>
  <c r="C88" i="41"/>
  <c r="D88" i="41"/>
  <c r="G88" i="41"/>
  <c r="B89" i="41"/>
  <c r="C89" i="41"/>
  <c r="D89" i="41"/>
  <c r="G89" i="41"/>
  <c r="B90" i="41"/>
  <c r="C90" i="41"/>
  <c r="D90" i="41"/>
  <c r="G90" i="41"/>
  <c r="B91" i="41"/>
  <c r="C91" i="41"/>
  <c r="D91" i="41"/>
  <c r="G91" i="41"/>
  <c r="B92" i="41"/>
  <c r="C92" i="41"/>
  <c r="D92" i="41"/>
  <c r="G92" i="41"/>
  <c r="B93" i="41"/>
  <c r="C93" i="41"/>
  <c r="D93" i="41"/>
  <c r="G93" i="41"/>
  <c r="B94" i="41"/>
  <c r="C94" i="41"/>
  <c r="D94" i="41"/>
  <c r="G94" i="41"/>
  <c r="B95" i="41"/>
  <c r="C95" i="41"/>
  <c r="D95" i="41"/>
  <c r="G95" i="41"/>
  <c r="B96" i="41"/>
  <c r="C96" i="41"/>
  <c r="D96" i="41"/>
  <c r="G96" i="41"/>
  <c r="B97" i="41"/>
  <c r="C97" i="41"/>
  <c r="D97" i="41"/>
  <c r="G97" i="41"/>
  <c r="H97" i="41"/>
  <c r="K97" i="41"/>
  <c r="L97" i="41"/>
  <c r="M97" i="41"/>
  <c r="N97" i="41"/>
  <c r="O97" i="41"/>
  <c r="P97" i="41"/>
  <c r="A97" i="41" s="1"/>
  <c r="B98" i="41"/>
  <c r="C98" i="41"/>
  <c r="D98" i="41"/>
  <c r="G98" i="41"/>
  <c r="B99" i="41"/>
  <c r="C99" i="41"/>
  <c r="D99" i="41"/>
  <c r="G99" i="41"/>
  <c r="B100" i="41"/>
  <c r="C100" i="41"/>
  <c r="D100" i="41"/>
  <c r="G100" i="41"/>
  <c r="B101" i="41"/>
  <c r="C101" i="41"/>
  <c r="D101" i="41"/>
  <c r="G101" i="41"/>
  <c r="B102" i="41"/>
  <c r="C102" i="41"/>
  <c r="D102" i="41"/>
  <c r="G102" i="41"/>
  <c r="B103" i="41"/>
  <c r="C103" i="41"/>
  <c r="D103" i="41"/>
  <c r="G103" i="41"/>
  <c r="B16" i="107" l="1"/>
  <c r="C16" i="107"/>
  <c r="D16" i="107"/>
  <c r="G16" i="107"/>
  <c r="B17" i="107"/>
  <c r="C17" i="107"/>
  <c r="D17" i="107"/>
  <c r="G17" i="107"/>
  <c r="B18" i="107"/>
  <c r="C18" i="107"/>
  <c r="D18" i="107"/>
  <c r="G18" i="107"/>
  <c r="B19" i="107"/>
  <c r="C19" i="107"/>
  <c r="D19" i="107"/>
  <c r="G19" i="107"/>
  <c r="B20" i="107"/>
  <c r="C20" i="107"/>
  <c r="D20" i="107"/>
  <c r="G20" i="107"/>
  <c r="B21" i="107"/>
  <c r="C21" i="107"/>
  <c r="D21" i="107"/>
  <c r="G21" i="107"/>
  <c r="B22" i="107"/>
  <c r="C22" i="107"/>
  <c r="D22" i="107"/>
  <c r="G22" i="107"/>
  <c r="B23" i="107"/>
  <c r="C23" i="107"/>
  <c r="D23" i="107"/>
  <c r="G23" i="107"/>
  <c r="B24" i="107"/>
  <c r="C24" i="107"/>
  <c r="D24" i="107"/>
  <c r="G24" i="107"/>
  <c r="B25" i="107"/>
  <c r="C25" i="107"/>
  <c r="D25" i="107"/>
  <c r="G25" i="107"/>
  <c r="B26" i="107"/>
  <c r="C26" i="107"/>
  <c r="D26" i="107"/>
  <c r="G26" i="107"/>
  <c r="B27" i="107"/>
  <c r="C27" i="107"/>
  <c r="D27" i="107"/>
  <c r="G27" i="107"/>
  <c r="B28" i="107"/>
  <c r="C28" i="107"/>
  <c r="D28" i="107"/>
  <c r="G28" i="107"/>
  <c r="B29" i="107"/>
  <c r="C29" i="107"/>
  <c r="D29" i="107"/>
  <c r="G29" i="107"/>
  <c r="B30" i="107"/>
  <c r="C30" i="107"/>
  <c r="D30" i="107"/>
  <c r="G30" i="107"/>
  <c r="B31" i="107"/>
  <c r="C31" i="107"/>
  <c r="D31" i="107"/>
  <c r="G31" i="107"/>
  <c r="B32" i="107"/>
  <c r="C32" i="107"/>
  <c r="D32" i="107"/>
  <c r="G32" i="107"/>
  <c r="B33" i="107"/>
  <c r="C33" i="107"/>
  <c r="D33" i="107"/>
  <c r="G33" i="107"/>
  <c r="B34" i="107"/>
  <c r="C34" i="107"/>
  <c r="D34" i="107"/>
  <c r="G34" i="107"/>
  <c r="H34" i="107"/>
  <c r="K34" i="107"/>
  <c r="L34" i="107"/>
  <c r="M34" i="107"/>
  <c r="N34" i="107"/>
  <c r="O34" i="107"/>
  <c r="P34" i="107"/>
  <c r="A34" i="107" s="1"/>
  <c r="B35" i="107"/>
  <c r="C35" i="107"/>
  <c r="D35" i="107"/>
  <c r="G35" i="107"/>
  <c r="B36" i="107"/>
  <c r="C36" i="107"/>
  <c r="D36" i="107"/>
  <c r="G36" i="107"/>
  <c r="B37" i="107"/>
  <c r="C37" i="107"/>
  <c r="D37" i="107"/>
  <c r="G37" i="107"/>
  <c r="B38" i="107"/>
  <c r="C38" i="107"/>
  <c r="D38" i="107"/>
  <c r="G38" i="107"/>
  <c r="B39" i="107"/>
  <c r="C39" i="107"/>
  <c r="D39" i="107"/>
  <c r="G39" i="107"/>
  <c r="B40" i="107"/>
  <c r="C40" i="107"/>
  <c r="D40" i="107"/>
  <c r="G40" i="107"/>
  <c r="B16" i="93"/>
  <c r="C16" i="93"/>
  <c r="D16" i="93"/>
  <c r="G16" i="93"/>
  <c r="B17" i="93"/>
  <c r="C17" i="93"/>
  <c r="D17" i="93"/>
  <c r="G17" i="93"/>
  <c r="B18" i="93"/>
  <c r="C18" i="93"/>
  <c r="D18" i="93"/>
  <c r="G18" i="93"/>
  <c r="B19" i="93"/>
  <c r="C19" i="93"/>
  <c r="D19" i="93"/>
  <c r="G19" i="93"/>
  <c r="B20" i="93"/>
  <c r="C20" i="93"/>
  <c r="D20" i="93"/>
  <c r="G20" i="93"/>
  <c r="B21" i="93"/>
  <c r="C21" i="93"/>
  <c r="D21" i="93"/>
  <c r="G21" i="93"/>
  <c r="B22" i="93"/>
  <c r="C22" i="93"/>
  <c r="D22" i="93"/>
  <c r="G22" i="93"/>
  <c r="B23" i="93"/>
  <c r="C23" i="93"/>
  <c r="D23" i="93"/>
  <c r="G23" i="93"/>
  <c r="B24" i="93"/>
  <c r="C24" i="93"/>
  <c r="D24" i="93"/>
  <c r="G24" i="93"/>
  <c r="B25" i="93"/>
  <c r="C25" i="93"/>
  <c r="D25" i="93"/>
  <c r="G25" i="93"/>
  <c r="B26" i="93"/>
  <c r="C26" i="93"/>
  <c r="D26" i="93"/>
  <c r="G26" i="93"/>
  <c r="B27" i="93"/>
  <c r="C27" i="93"/>
  <c r="D27" i="93"/>
  <c r="G27" i="93"/>
  <c r="B28" i="93"/>
  <c r="C28" i="93"/>
  <c r="D28" i="93"/>
  <c r="G28" i="93"/>
  <c r="B29" i="93"/>
  <c r="C29" i="93"/>
  <c r="D29" i="93"/>
  <c r="G29" i="93"/>
  <c r="B30" i="93"/>
  <c r="C30" i="93"/>
  <c r="D30" i="93"/>
  <c r="G30" i="93"/>
  <c r="B31" i="93"/>
  <c r="C31" i="93"/>
  <c r="D31" i="93"/>
  <c r="G31" i="93"/>
  <c r="B32" i="93"/>
  <c r="C32" i="93"/>
  <c r="D32" i="93"/>
  <c r="G32" i="93"/>
  <c r="B33" i="93"/>
  <c r="C33" i="93"/>
  <c r="D33" i="93"/>
  <c r="G33" i="93"/>
  <c r="B34" i="93"/>
  <c r="C34" i="93"/>
  <c r="D34" i="93"/>
  <c r="G34" i="93"/>
  <c r="B35" i="93"/>
  <c r="C35" i="93"/>
  <c r="D35" i="93"/>
  <c r="G35" i="93"/>
  <c r="B36" i="93"/>
  <c r="C36" i="93"/>
  <c r="D36" i="93"/>
  <c r="G36" i="93"/>
  <c r="B37" i="93"/>
  <c r="C37" i="93"/>
  <c r="D37" i="93"/>
  <c r="G37" i="93"/>
  <c r="B38" i="93"/>
  <c r="C38" i="93"/>
  <c r="D38" i="93"/>
  <c r="G38" i="93"/>
  <c r="H38" i="93"/>
  <c r="K38" i="93"/>
  <c r="L38" i="93"/>
  <c r="M38" i="93"/>
  <c r="N38" i="93"/>
  <c r="O38" i="93"/>
  <c r="P38" i="93"/>
  <c r="A38" i="93" s="1"/>
  <c r="B39" i="93"/>
  <c r="C39" i="93"/>
  <c r="D39" i="93"/>
  <c r="G39" i="93"/>
  <c r="B40" i="93"/>
  <c r="C40" i="93"/>
  <c r="D40" i="93"/>
  <c r="G40" i="93"/>
  <c r="B41" i="93"/>
  <c r="C41" i="93"/>
  <c r="D41" i="93"/>
  <c r="G41" i="93"/>
  <c r="B42" i="93"/>
  <c r="C42" i="93"/>
  <c r="D42" i="93"/>
  <c r="G42" i="93"/>
  <c r="B43" i="93"/>
  <c r="C43" i="93"/>
  <c r="D43" i="93"/>
  <c r="G43" i="93"/>
  <c r="B44" i="93"/>
  <c r="C44" i="93"/>
  <c r="D44" i="93"/>
  <c r="G44" i="93"/>
  <c r="B45" i="93"/>
  <c r="C45" i="93"/>
  <c r="D45" i="93"/>
  <c r="G45" i="93"/>
  <c r="B46" i="93"/>
  <c r="C46" i="93"/>
  <c r="D46" i="93"/>
  <c r="G46" i="93"/>
  <c r="B47" i="93"/>
  <c r="C47" i="93"/>
  <c r="D47" i="93"/>
  <c r="G47" i="93"/>
  <c r="B48" i="93"/>
  <c r="C48" i="93"/>
  <c r="D48" i="93"/>
  <c r="G48" i="93"/>
  <c r="B49" i="93"/>
  <c r="C49" i="93"/>
  <c r="D49" i="93"/>
  <c r="G49" i="93"/>
  <c r="B50" i="93"/>
  <c r="C50" i="93"/>
  <c r="D50" i="93"/>
  <c r="G50" i="93"/>
  <c r="B51" i="93"/>
  <c r="C51" i="93"/>
  <c r="D51" i="93"/>
  <c r="G51" i="93"/>
  <c r="B52" i="93"/>
  <c r="C52" i="93"/>
  <c r="D52" i="93"/>
  <c r="G52" i="93"/>
  <c r="B53" i="93"/>
  <c r="C53" i="93"/>
  <c r="D53" i="93"/>
  <c r="G53" i="93"/>
  <c r="B54" i="93"/>
  <c r="C54" i="93"/>
  <c r="D54" i="93"/>
  <c r="G54" i="93"/>
  <c r="B55" i="93"/>
  <c r="C55" i="93"/>
  <c r="D55" i="93"/>
  <c r="G55" i="93"/>
  <c r="B56" i="93"/>
  <c r="C56" i="93"/>
  <c r="D56" i="93"/>
  <c r="G56" i="93"/>
  <c r="B57" i="93"/>
  <c r="C57" i="93"/>
  <c r="D57" i="93"/>
  <c r="G57" i="93"/>
  <c r="B58" i="93"/>
  <c r="C58" i="93"/>
  <c r="D58" i="93"/>
  <c r="G58" i="93"/>
  <c r="H58" i="93"/>
  <c r="K58" i="93"/>
  <c r="L58" i="93"/>
  <c r="M58" i="93"/>
  <c r="N58" i="93"/>
  <c r="O58" i="93"/>
  <c r="P58" i="93"/>
  <c r="A58" i="93" s="1"/>
  <c r="B59" i="93"/>
  <c r="C59" i="93"/>
  <c r="D59" i="93"/>
  <c r="G59" i="93"/>
  <c r="B60" i="93"/>
  <c r="C60" i="93"/>
  <c r="D60" i="93"/>
  <c r="G60" i="93"/>
  <c r="B61" i="93"/>
  <c r="C61" i="93"/>
  <c r="D61" i="93"/>
  <c r="G61" i="93"/>
  <c r="B62" i="93"/>
  <c r="C62" i="93"/>
  <c r="D62" i="93"/>
  <c r="G62" i="93"/>
  <c r="B63" i="93"/>
  <c r="C63" i="93"/>
  <c r="D63" i="93"/>
  <c r="G63" i="93"/>
  <c r="B64" i="93"/>
  <c r="C64" i="93"/>
  <c r="D64" i="93"/>
  <c r="G64" i="93"/>
  <c r="B65" i="93"/>
  <c r="C65" i="93"/>
  <c r="D65" i="93"/>
  <c r="G65" i="93"/>
  <c r="B66" i="93"/>
  <c r="C66" i="93"/>
  <c r="D66" i="93"/>
  <c r="G66" i="93"/>
  <c r="B16" i="105"/>
  <c r="C16" i="105"/>
  <c r="D16" i="105"/>
  <c r="H16" i="105"/>
  <c r="K16" i="105"/>
  <c r="B17" i="105"/>
  <c r="C17" i="105"/>
  <c r="D17" i="105"/>
  <c r="H17" i="105"/>
  <c r="K17" i="105"/>
  <c r="B18" i="105"/>
  <c r="C18" i="105"/>
  <c r="D18" i="105"/>
  <c r="H18" i="105"/>
  <c r="K18" i="105"/>
  <c r="B19" i="105"/>
  <c r="C19" i="105"/>
  <c r="D19" i="105"/>
  <c r="H19" i="105"/>
  <c r="K19" i="105"/>
  <c r="B20" i="105"/>
  <c r="C20" i="105"/>
  <c r="D20" i="105"/>
  <c r="H20" i="105"/>
  <c r="K20" i="105"/>
  <c r="B21" i="105"/>
  <c r="C21" i="105"/>
  <c r="D21" i="105"/>
  <c r="H21" i="105"/>
  <c r="K21" i="105"/>
  <c r="B22" i="105"/>
  <c r="C22" i="105"/>
  <c r="D22" i="105"/>
  <c r="H22" i="105"/>
  <c r="K22" i="105"/>
  <c r="B23" i="105"/>
  <c r="C23" i="105"/>
  <c r="D23" i="105"/>
  <c r="H23" i="105"/>
  <c r="K23" i="105"/>
  <c r="H39" i="13"/>
  <c r="M39" i="13" s="1"/>
  <c r="L36" i="13"/>
  <c r="L36" i="107" s="1"/>
  <c r="N36" i="13"/>
  <c r="N36" i="107" s="1"/>
  <c r="O36" i="13"/>
  <c r="O36" i="107" s="1"/>
  <c r="L37" i="13"/>
  <c r="L37" i="107" s="1"/>
  <c r="N37" i="13"/>
  <c r="N37" i="107" s="1"/>
  <c r="L38" i="13"/>
  <c r="L38" i="107" s="1"/>
  <c r="N38" i="13"/>
  <c r="O38" i="13"/>
  <c r="O38" i="107" s="1"/>
  <c r="L39" i="13"/>
  <c r="L39" i="107" s="1"/>
  <c r="N39" i="13"/>
  <c r="N39" i="107" s="1"/>
  <c r="L40" i="13"/>
  <c r="L40" i="107" s="1"/>
  <c r="N40" i="13"/>
  <c r="N40" i="107" s="1"/>
  <c r="L16" i="13"/>
  <c r="L16" i="107" s="1"/>
  <c r="N16" i="13"/>
  <c r="N16" i="107" s="1"/>
  <c r="L17" i="13"/>
  <c r="L17" i="107" s="1"/>
  <c r="N17" i="13"/>
  <c r="N17" i="107" s="1"/>
  <c r="L18" i="13"/>
  <c r="L18" i="107" s="1"/>
  <c r="N18" i="13"/>
  <c r="N18" i="107" s="1"/>
  <c r="L19" i="13"/>
  <c r="L19" i="107" s="1"/>
  <c r="N19" i="13"/>
  <c r="N19" i="107" s="1"/>
  <c r="L20" i="13"/>
  <c r="L20" i="107" s="1"/>
  <c r="N20" i="13"/>
  <c r="N20" i="107" s="1"/>
  <c r="L21" i="13"/>
  <c r="L21" i="107" s="1"/>
  <c r="N21" i="13"/>
  <c r="N21" i="107" s="1"/>
  <c r="L22" i="13"/>
  <c r="L22" i="107" s="1"/>
  <c r="N22" i="13"/>
  <c r="N22" i="107" s="1"/>
  <c r="L23" i="13"/>
  <c r="L23" i="107" s="1"/>
  <c r="N23" i="13"/>
  <c r="N23" i="107" s="1"/>
  <c r="L24" i="13"/>
  <c r="L24" i="107" s="1"/>
  <c r="N24" i="13"/>
  <c r="N24" i="107" s="1"/>
  <c r="L25" i="13"/>
  <c r="L25" i="107" s="1"/>
  <c r="N25" i="13"/>
  <c r="N25" i="107" s="1"/>
  <c r="L26" i="13"/>
  <c r="L26" i="107" s="1"/>
  <c r="N26" i="13"/>
  <c r="N26" i="107" s="1"/>
  <c r="L27" i="13"/>
  <c r="L27" i="107" s="1"/>
  <c r="N27" i="13"/>
  <c r="N27" i="107" s="1"/>
  <c r="L28" i="13"/>
  <c r="L28" i="107" s="1"/>
  <c r="N28" i="13"/>
  <c r="N28" i="107" s="1"/>
  <c r="L29" i="13"/>
  <c r="L29" i="107" s="1"/>
  <c r="N29" i="13"/>
  <c r="N29" i="107" s="1"/>
  <c r="O29" i="13"/>
  <c r="O29" i="107" s="1"/>
  <c r="L30" i="13"/>
  <c r="L30" i="107" s="1"/>
  <c r="N30" i="13"/>
  <c r="N30" i="107" s="1"/>
  <c r="L31" i="13"/>
  <c r="L31" i="107" s="1"/>
  <c r="N31" i="13"/>
  <c r="N31" i="107" s="1"/>
  <c r="O31" i="13"/>
  <c r="L32" i="13"/>
  <c r="L32" i="107" s="1"/>
  <c r="N32" i="13"/>
  <c r="N32" i="107" s="1"/>
  <c r="L33" i="13"/>
  <c r="L33" i="107" s="1"/>
  <c r="N33" i="13"/>
  <c r="N33" i="107" s="1"/>
  <c r="O33" i="13"/>
  <c r="O33" i="107" s="1"/>
  <c r="H39" i="107" l="1"/>
  <c r="N38" i="107"/>
  <c r="M39" i="107"/>
  <c r="O31" i="107"/>
  <c r="K16" i="11"/>
  <c r="K16" i="95" s="1"/>
  <c r="L16" i="11"/>
  <c r="N16" i="11"/>
  <c r="O16" i="11"/>
  <c r="H16" i="11"/>
  <c r="O16" i="105" l="1"/>
  <c r="O16" i="95"/>
  <c r="N16" i="105"/>
  <c r="N16" i="95"/>
  <c r="M16" i="11"/>
  <c r="M16" i="95" s="1"/>
  <c r="H16" i="95"/>
  <c r="L16" i="105"/>
  <c r="L16" i="95"/>
  <c r="M16" i="105"/>
  <c r="B16" i="51"/>
  <c r="C16" i="51"/>
  <c r="D16" i="51"/>
  <c r="G16" i="51"/>
  <c r="B17" i="51"/>
  <c r="C17" i="51"/>
  <c r="D17" i="51"/>
  <c r="G17" i="51"/>
  <c r="B18" i="51"/>
  <c r="C18" i="51"/>
  <c r="D18" i="51"/>
  <c r="G18" i="51"/>
  <c r="H18" i="51"/>
  <c r="K18" i="51"/>
  <c r="L18" i="51"/>
  <c r="M18" i="51"/>
  <c r="N18" i="51"/>
  <c r="O18" i="51"/>
  <c r="P18" i="51"/>
  <c r="A18" i="51" s="1"/>
  <c r="B19" i="51"/>
  <c r="C19" i="51"/>
  <c r="D19" i="51"/>
  <c r="G19" i="51"/>
  <c r="B20" i="51"/>
  <c r="C20" i="51"/>
  <c r="D20" i="51"/>
  <c r="G20" i="51"/>
  <c r="B21" i="51"/>
  <c r="C21" i="51"/>
  <c r="D21" i="51"/>
  <c r="G21" i="51"/>
  <c r="B22" i="51"/>
  <c r="C22" i="51"/>
  <c r="D22" i="51"/>
  <c r="G22" i="51"/>
  <c r="B23" i="51"/>
  <c r="C23" i="51"/>
  <c r="D23" i="51"/>
  <c r="G23" i="51"/>
  <c r="B24" i="51"/>
  <c r="C24" i="51"/>
  <c r="D24" i="51"/>
  <c r="G24" i="51"/>
  <c r="B25" i="51"/>
  <c r="C25" i="51"/>
  <c r="D25" i="51"/>
  <c r="G25" i="51"/>
  <c r="B26" i="51"/>
  <c r="C26" i="51"/>
  <c r="D26" i="51"/>
  <c r="G26" i="51"/>
  <c r="B27" i="51"/>
  <c r="C27" i="51"/>
  <c r="D27" i="51"/>
  <c r="G27" i="51"/>
  <c r="B28" i="51"/>
  <c r="C28" i="51"/>
  <c r="D28" i="51"/>
  <c r="G28" i="51"/>
  <c r="B29" i="51"/>
  <c r="C29" i="51"/>
  <c r="D29" i="51"/>
  <c r="G29" i="51"/>
  <c r="H29" i="51"/>
  <c r="K29" i="51"/>
  <c r="L29" i="51"/>
  <c r="M29" i="51"/>
  <c r="N29" i="51"/>
  <c r="O29" i="51"/>
  <c r="P29" i="51"/>
  <c r="A29" i="51" s="1"/>
  <c r="B30" i="51"/>
  <c r="C30" i="51"/>
  <c r="D30" i="51"/>
  <c r="G30" i="51"/>
  <c r="B31" i="51"/>
  <c r="C31" i="51"/>
  <c r="D31" i="51"/>
  <c r="G31" i="51"/>
  <c r="B32" i="51"/>
  <c r="C32" i="51"/>
  <c r="D32" i="51"/>
  <c r="G32" i="51"/>
  <c r="B33" i="51"/>
  <c r="C33" i="51"/>
  <c r="D33" i="51"/>
  <c r="G33" i="51"/>
  <c r="B34" i="51"/>
  <c r="C34" i="51"/>
  <c r="D34" i="51"/>
  <c r="G34" i="51"/>
  <c r="B35" i="51"/>
  <c r="C35" i="51"/>
  <c r="D35" i="51"/>
  <c r="G35" i="51"/>
  <c r="H35" i="51"/>
  <c r="K35" i="51"/>
  <c r="L35" i="51"/>
  <c r="M35" i="51"/>
  <c r="N35" i="51"/>
  <c r="O35" i="51"/>
  <c r="P35" i="51"/>
  <c r="A35" i="51" s="1"/>
  <c r="B36" i="51"/>
  <c r="C36" i="51"/>
  <c r="D36" i="51"/>
  <c r="G36" i="51"/>
  <c r="H23" i="10"/>
  <c r="M23" i="10" s="1"/>
  <c r="H24" i="10"/>
  <c r="K24" i="10" s="1"/>
  <c r="K24" i="51" s="1"/>
  <c r="H25" i="10"/>
  <c r="M25" i="10" s="1"/>
  <c r="M25" i="51" s="1"/>
  <c r="L23" i="10"/>
  <c r="L23" i="51" s="1"/>
  <c r="N23" i="10"/>
  <c r="N23" i="51" s="1"/>
  <c r="O23" i="10"/>
  <c r="O23" i="51" s="1"/>
  <c r="L24" i="10"/>
  <c r="L24" i="51" s="1"/>
  <c r="N24" i="10"/>
  <c r="N24" i="51" s="1"/>
  <c r="O24" i="10"/>
  <c r="O24" i="51" s="1"/>
  <c r="K25" i="10"/>
  <c r="K25" i="51" s="1"/>
  <c r="L25" i="10"/>
  <c r="L25" i="51" s="1"/>
  <c r="N25" i="10"/>
  <c r="N25" i="51" s="1"/>
  <c r="O25" i="10"/>
  <c r="O25" i="51" s="1"/>
  <c r="B16" i="103"/>
  <c r="C16" i="103"/>
  <c r="D16" i="103"/>
  <c r="B17" i="103"/>
  <c r="C17" i="103"/>
  <c r="D17" i="103"/>
  <c r="L18" i="50"/>
  <c r="L15" i="49" s="1"/>
  <c r="N18" i="50"/>
  <c r="N15" i="49" s="1"/>
  <c r="O18" i="50"/>
  <c r="O15" i="49" s="1"/>
  <c r="L19" i="50"/>
  <c r="L16" i="49" s="1"/>
  <c r="N19" i="50"/>
  <c r="N16" i="49" s="1"/>
  <c r="O19" i="50"/>
  <c r="O16" i="49" s="1"/>
  <c r="H19" i="50"/>
  <c r="K19" i="50"/>
  <c r="K16" i="49" s="1"/>
  <c r="H18" i="50"/>
  <c r="B16" i="102"/>
  <c r="C16" i="102"/>
  <c r="D16" i="102"/>
  <c r="G16" i="102"/>
  <c r="B17" i="102"/>
  <c r="C17" i="102"/>
  <c r="D17" i="102"/>
  <c r="G17" i="102"/>
  <c r="B18" i="102"/>
  <c r="C18" i="102"/>
  <c r="D18" i="102"/>
  <c r="G18" i="102"/>
  <c r="B19" i="102"/>
  <c r="C19" i="102"/>
  <c r="D19" i="102"/>
  <c r="G19" i="102"/>
  <c r="B16" i="6"/>
  <c r="C16" i="6"/>
  <c r="D16" i="6"/>
  <c r="B17" i="6"/>
  <c r="C17" i="6"/>
  <c r="D17" i="6"/>
  <c r="B18" i="6"/>
  <c r="C18" i="6"/>
  <c r="D18" i="6"/>
  <c r="B19" i="6"/>
  <c r="C19" i="6"/>
  <c r="D19" i="6"/>
  <c r="B20" i="6"/>
  <c r="C20" i="6"/>
  <c r="D20" i="6"/>
  <c r="B21" i="6"/>
  <c r="C21" i="6"/>
  <c r="D21" i="6"/>
  <c r="H21" i="6"/>
  <c r="K21" i="6"/>
  <c r="L21" i="6"/>
  <c r="M21" i="6"/>
  <c r="N21" i="6"/>
  <c r="O21" i="6"/>
  <c r="P21" i="6"/>
  <c r="A21" i="6" s="1"/>
  <c r="B22" i="6"/>
  <c r="C22" i="6"/>
  <c r="D22" i="6"/>
  <c r="B23" i="6"/>
  <c r="C23" i="6"/>
  <c r="D23" i="6"/>
  <c r="H23" i="6"/>
  <c r="K23" i="6"/>
  <c r="L23" i="6"/>
  <c r="M23" i="6"/>
  <c r="N23" i="6"/>
  <c r="O23" i="6"/>
  <c r="P23" i="6"/>
  <c r="B24" i="6"/>
  <c r="C24" i="6"/>
  <c r="D24" i="6"/>
  <c r="B25" i="6"/>
  <c r="C25" i="6"/>
  <c r="D25" i="6"/>
  <c r="B26" i="6"/>
  <c r="C26" i="6"/>
  <c r="D26" i="6"/>
  <c r="B27" i="6"/>
  <c r="C27" i="6"/>
  <c r="D27" i="6"/>
  <c r="H27" i="6"/>
  <c r="K27" i="6"/>
  <c r="L27" i="6"/>
  <c r="M27" i="6"/>
  <c r="N27" i="6"/>
  <c r="O27" i="6"/>
  <c r="P27" i="6"/>
  <c r="A27" i="6" s="1"/>
  <c r="B28" i="6"/>
  <c r="C28" i="6"/>
  <c r="D28" i="6"/>
  <c r="B29" i="6"/>
  <c r="C29" i="6"/>
  <c r="D29" i="6"/>
  <c r="B30" i="6"/>
  <c r="C30" i="6"/>
  <c r="D30" i="6"/>
  <c r="B31" i="6"/>
  <c r="C31" i="6"/>
  <c r="D31" i="6"/>
  <c r="K30" i="44"/>
  <c r="K30" i="6" s="1"/>
  <c r="L30" i="44"/>
  <c r="L30" i="6" s="1"/>
  <c r="N30" i="44"/>
  <c r="N30" i="6" s="1"/>
  <c r="O30" i="44"/>
  <c r="O30" i="6" s="1"/>
  <c r="H30" i="44"/>
  <c r="H30" i="6" s="1"/>
  <c r="B14" i="99"/>
  <c r="C14" i="99"/>
  <c r="D14" i="99"/>
  <c r="B15" i="99"/>
  <c r="C15" i="99"/>
  <c r="D15" i="99"/>
  <c r="H15" i="99"/>
  <c r="K15" i="99"/>
  <c r="B16" i="99"/>
  <c r="C16" i="99"/>
  <c r="D16" i="99"/>
  <c r="H16" i="99"/>
  <c r="K16" i="99"/>
  <c r="B17" i="99"/>
  <c r="C17" i="99"/>
  <c r="D17" i="99"/>
  <c r="H17" i="99"/>
  <c r="K17" i="99"/>
  <c r="L17" i="99"/>
  <c r="M17" i="99"/>
  <c r="N17" i="99"/>
  <c r="O17" i="99"/>
  <c r="P17" i="99"/>
  <c r="A17" i="99" s="1"/>
  <c r="B18" i="99"/>
  <c r="C18" i="99"/>
  <c r="D18" i="99"/>
  <c r="B19" i="99"/>
  <c r="C19" i="99"/>
  <c r="D19" i="99"/>
  <c r="B20" i="99"/>
  <c r="C20" i="99"/>
  <c r="D20" i="99"/>
  <c r="B21" i="99"/>
  <c r="C21" i="99"/>
  <c r="D21" i="99"/>
  <c r="B22" i="99"/>
  <c r="C22" i="99"/>
  <c r="D22" i="99"/>
  <c r="B23" i="99"/>
  <c r="C23" i="99"/>
  <c r="D23" i="99"/>
  <c r="B24" i="99"/>
  <c r="C24" i="99"/>
  <c r="D24" i="99"/>
  <c r="B25" i="99"/>
  <c r="C25" i="99"/>
  <c r="D25" i="99"/>
  <c r="B26" i="99"/>
  <c r="C26" i="99"/>
  <c r="D26" i="99"/>
  <c r="B27" i="99"/>
  <c r="C27" i="99"/>
  <c r="D27" i="99"/>
  <c r="B28" i="99"/>
  <c r="C28" i="99"/>
  <c r="D28" i="99"/>
  <c r="B15" i="41"/>
  <c r="C15" i="41"/>
  <c r="D15" i="41"/>
  <c r="G15" i="41"/>
  <c r="L30" i="5"/>
  <c r="L30" i="41" s="1"/>
  <c r="N30" i="5"/>
  <c r="N30" i="41" s="1"/>
  <c r="O30" i="5"/>
  <c r="O30" i="41" s="1"/>
  <c r="H30" i="5"/>
  <c r="H19" i="5"/>
  <c r="L19" i="5"/>
  <c r="L19" i="41" s="1"/>
  <c r="N19" i="5"/>
  <c r="N19" i="41" s="1"/>
  <c r="O19" i="5"/>
  <c r="O19" i="41" s="1"/>
  <c r="P16" i="11" l="1"/>
  <c r="K18" i="50"/>
  <c r="K15" i="49" s="1"/>
  <c r="H15" i="49"/>
  <c r="M19" i="50"/>
  <c r="M16" i="49" s="1"/>
  <c r="H16" i="49"/>
  <c r="M30" i="44"/>
  <c r="M30" i="6" s="1"/>
  <c r="K19" i="5"/>
  <c r="K19" i="41" s="1"/>
  <c r="H19" i="41"/>
  <c r="K30" i="5"/>
  <c r="K30" i="41" s="1"/>
  <c r="H30" i="41"/>
  <c r="M30" i="5"/>
  <c r="M30" i="41" s="1"/>
  <c r="M18" i="50"/>
  <c r="P19" i="50"/>
  <c r="P16" i="49" s="1"/>
  <c r="P30" i="44"/>
  <c r="P30" i="6" s="1"/>
  <c r="P30" i="5"/>
  <c r="P30" i="41" s="1"/>
  <c r="H23" i="51"/>
  <c r="H25" i="51"/>
  <c r="P23" i="10"/>
  <c r="P23" i="51" s="1"/>
  <c r="H24" i="51"/>
  <c r="K23" i="10"/>
  <c r="K23" i="51" s="1"/>
  <c r="P25" i="10"/>
  <c r="P25" i="51" s="1"/>
  <c r="A25" i="51" s="1"/>
  <c r="M23" i="51"/>
  <c r="M24" i="10"/>
  <c r="A23" i="6"/>
  <c r="M19" i="5"/>
  <c r="M19" i="41" s="1"/>
  <c r="P16" i="105" l="1"/>
  <c r="P16" i="95"/>
  <c r="P18" i="50"/>
  <c r="P15" i="49" s="1"/>
  <c r="M15" i="49"/>
  <c r="P19" i="5"/>
  <c r="P19" i="41" s="1"/>
  <c r="P24" i="10"/>
  <c r="P24" i="51" s="1"/>
  <c r="M24" i="51"/>
  <c r="N86" i="5"/>
  <c r="N28" i="99" s="1"/>
  <c r="O86" i="5"/>
  <c r="O28" i="99" s="1"/>
  <c r="L86" i="5"/>
  <c r="L28" i="99" s="1"/>
  <c r="H86" i="5"/>
  <c r="H70" i="5"/>
  <c r="H70" i="41" s="1"/>
  <c r="L70" i="5"/>
  <c r="L70" i="41" s="1"/>
  <c r="N70" i="5"/>
  <c r="N70" i="41" s="1"/>
  <c r="O70" i="5"/>
  <c r="O70" i="41" s="1"/>
  <c r="H27" i="13"/>
  <c r="H28" i="13"/>
  <c r="H29" i="13"/>
  <c r="H30" i="13"/>
  <c r="O40" i="13"/>
  <c r="O40" i="107" s="1"/>
  <c r="O37" i="13"/>
  <c r="O32" i="13"/>
  <c r="O32" i="107" s="1"/>
  <c r="O30" i="13"/>
  <c r="O30" i="107" s="1"/>
  <c r="O28" i="13"/>
  <c r="O28" i="107" s="1"/>
  <c r="O27" i="13"/>
  <c r="O27" i="107" s="1"/>
  <c r="O26" i="13"/>
  <c r="O25" i="13"/>
  <c r="O25" i="107" s="1"/>
  <c r="O24" i="13"/>
  <c r="O24" i="107" s="1"/>
  <c r="O23" i="13"/>
  <c r="O23" i="107" s="1"/>
  <c r="O22" i="13"/>
  <c r="O22" i="107" s="1"/>
  <c r="O21" i="13"/>
  <c r="O21" i="107" s="1"/>
  <c r="O20" i="13"/>
  <c r="O20" i="107" s="1"/>
  <c r="O19" i="13"/>
  <c r="O19" i="107" s="1"/>
  <c r="O18" i="13"/>
  <c r="O18" i="107" s="1"/>
  <c r="O17" i="13"/>
  <c r="O16" i="13"/>
  <c r="O16" i="107" s="1"/>
  <c r="O26" i="107" l="1"/>
  <c r="M70" i="5"/>
  <c r="M70" i="41" s="1"/>
  <c r="K86" i="5"/>
  <c r="K28" i="99" s="1"/>
  <c r="H28" i="99"/>
  <c r="O17" i="107"/>
  <c r="O37" i="107"/>
  <c r="O39" i="13"/>
  <c r="K39" i="13"/>
  <c r="K39" i="107" s="1"/>
  <c r="H30" i="107"/>
  <c r="K30" i="13"/>
  <c r="K30" i="107" s="1"/>
  <c r="M30" i="13"/>
  <c r="M29" i="13"/>
  <c r="H29" i="107"/>
  <c r="K29" i="13"/>
  <c r="K29" i="107" s="1"/>
  <c r="H28" i="107"/>
  <c r="K28" i="13"/>
  <c r="K28" i="107" s="1"/>
  <c r="M28" i="13"/>
  <c r="M27" i="13"/>
  <c r="H27" i="107"/>
  <c r="K27" i="13"/>
  <c r="K27" i="107" s="1"/>
  <c r="M86" i="5"/>
  <c r="H20" i="50"/>
  <c r="L20" i="50"/>
  <c r="L17" i="49" s="1"/>
  <c r="M20" i="50"/>
  <c r="M17" i="49" s="1"/>
  <c r="N20" i="50"/>
  <c r="N17" i="49" s="1"/>
  <c r="O20" i="50"/>
  <c r="O17" i="49" s="1"/>
  <c r="K21" i="4"/>
  <c r="K21" i="39" s="1"/>
  <c r="L21" i="4"/>
  <c r="L21" i="39" s="1"/>
  <c r="N21" i="4"/>
  <c r="N21" i="39" s="1"/>
  <c r="O21" i="4"/>
  <c r="O21" i="39" s="1"/>
  <c r="L22" i="4"/>
  <c r="L22" i="39" s="1"/>
  <c r="N22" i="4"/>
  <c r="N22" i="39" s="1"/>
  <c r="O22" i="4"/>
  <c r="O22" i="39" s="1"/>
  <c r="L23" i="4"/>
  <c r="L23" i="39" s="1"/>
  <c r="N23" i="4"/>
  <c r="N23" i="39" s="1"/>
  <c r="O23" i="4"/>
  <c r="O23" i="39" s="1"/>
  <c r="H21" i="4"/>
  <c r="H21" i="39" s="1"/>
  <c r="H22" i="4"/>
  <c r="H23" i="4"/>
  <c r="H23" i="39" s="1"/>
  <c r="K20" i="50" l="1"/>
  <c r="K17" i="49" s="1"/>
  <c r="H17" i="49"/>
  <c r="P70" i="5"/>
  <c r="P70" i="41" s="1"/>
  <c r="K22" i="4"/>
  <c r="K22" i="39" s="1"/>
  <c r="H22" i="39"/>
  <c r="K23" i="4"/>
  <c r="K23" i="39" s="1"/>
  <c r="M23" i="4"/>
  <c r="M21" i="4"/>
  <c r="M21" i="39" s="1"/>
  <c r="M27" i="107"/>
  <c r="P27" i="13"/>
  <c r="P27" i="107" s="1"/>
  <c r="M28" i="107"/>
  <c r="P28" i="13"/>
  <c r="P28" i="107" s="1"/>
  <c r="M29" i="107"/>
  <c r="P29" i="13"/>
  <c r="P29" i="107" s="1"/>
  <c r="M22" i="4"/>
  <c r="M22" i="39" s="1"/>
  <c r="M30" i="107"/>
  <c r="P30" i="13"/>
  <c r="P30" i="107" s="1"/>
  <c r="O39" i="107"/>
  <c r="P39" i="13"/>
  <c r="P39" i="107" s="1"/>
  <c r="P21" i="4"/>
  <c r="P21" i="39" s="1"/>
  <c r="M28" i="99"/>
  <c r="P86" i="5"/>
  <c r="P28" i="99" s="1"/>
  <c r="P20" i="50"/>
  <c r="P17" i="49" s="1"/>
  <c r="M23" i="39" l="1"/>
  <c r="P23" i="4"/>
  <c r="P23" i="39" s="1"/>
  <c r="P22" i="4"/>
  <c r="P22" i="39" s="1"/>
  <c r="B15" i="107"/>
  <c r="C15" i="107"/>
  <c r="D15" i="107"/>
  <c r="G15" i="107"/>
  <c r="B15" i="93"/>
  <c r="C15" i="93"/>
  <c r="D15" i="93"/>
  <c r="G15" i="93"/>
  <c r="B15" i="51"/>
  <c r="C15" i="51"/>
  <c r="D15" i="51"/>
  <c r="G15" i="51"/>
  <c r="B15" i="102"/>
  <c r="C15" i="102"/>
  <c r="D15" i="102"/>
  <c r="G15" i="102"/>
  <c r="B15" i="6"/>
  <c r="C15" i="6"/>
  <c r="D15" i="6"/>
  <c r="H38" i="12" l="1"/>
  <c r="H39" i="12"/>
  <c r="H39" i="93" s="1"/>
  <c r="H40" i="12"/>
  <c r="H40" i="93" s="1"/>
  <c r="H41" i="12"/>
  <c r="H41" i="93" s="1"/>
  <c r="H42" i="12"/>
  <c r="H42" i="93" s="1"/>
  <c r="H43" i="12"/>
  <c r="H43" i="93" s="1"/>
  <c r="H44" i="12"/>
  <c r="H44" i="93" s="1"/>
  <c r="H45" i="12"/>
  <c r="H45" i="93" s="1"/>
  <c r="H46" i="12"/>
  <c r="H46" i="93" s="1"/>
  <c r="H47" i="12"/>
  <c r="H47" i="93" s="1"/>
  <c r="H48" i="12"/>
  <c r="H48" i="93" s="1"/>
  <c r="H49" i="12"/>
  <c r="H49" i="93" s="1"/>
  <c r="H50" i="12"/>
  <c r="H50" i="93" s="1"/>
  <c r="H51" i="12"/>
  <c r="H51" i="93" s="1"/>
  <c r="H52" i="12"/>
  <c r="H52" i="93" s="1"/>
  <c r="H53" i="12"/>
  <c r="H53" i="93" s="1"/>
  <c r="H54" i="12"/>
  <c r="H54" i="93" s="1"/>
  <c r="H55" i="12"/>
  <c r="H55" i="93" s="1"/>
  <c r="H56" i="12"/>
  <c r="H56" i="93" s="1"/>
  <c r="H57" i="12"/>
  <c r="H57" i="93" s="1"/>
  <c r="H58" i="12"/>
  <c r="M58" i="12" s="1"/>
  <c r="H59" i="12"/>
  <c r="H59" i="93" s="1"/>
  <c r="H60" i="12"/>
  <c r="H60" i="93" s="1"/>
  <c r="H61" i="12"/>
  <c r="H61" i="93" s="1"/>
  <c r="H62" i="12"/>
  <c r="H62" i="93" s="1"/>
  <c r="H63" i="12"/>
  <c r="H63" i="93" s="1"/>
  <c r="H64" i="12"/>
  <c r="H64" i="93" s="1"/>
  <c r="H65" i="12"/>
  <c r="H65" i="93" s="1"/>
  <c r="H66" i="12"/>
  <c r="H66" i="93" s="1"/>
  <c r="K38" i="12"/>
  <c r="K39" i="12"/>
  <c r="K39" i="93" s="1"/>
  <c r="K40" i="12"/>
  <c r="K40" i="93" s="1"/>
  <c r="K50" i="12"/>
  <c r="K50" i="93" s="1"/>
  <c r="K52" i="12"/>
  <c r="K52" i="93" s="1"/>
  <c r="K55" i="12"/>
  <c r="K55" i="93" s="1"/>
  <c r="K56" i="12"/>
  <c r="K56" i="93" s="1"/>
  <c r="K63" i="12"/>
  <c r="K63" i="93" s="1"/>
  <c r="K64" i="12"/>
  <c r="K64" i="93" s="1"/>
  <c r="L17" i="12"/>
  <c r="L17" i="93" s="1"/>
  <c r="N17" i="12"/>
  <c r="N17" i="93" s="1"/>
  <c r="O17" i="12"/>
  <c r="O17" i="93" s="1"/>
  <c r="L18" i="12"/>
  <c r="L18" i="93" s="1"/>
  <c r="N18" i="12"/>
  <c r="N18" i="93" s="1"/>
  <c r="O18" i="12"/>
  <c r="O18" i="93" s="1"/>
  <c r="L19" i="12"/>
  <c r="L19" i="93" s="1"/>
  <c r="N19" i="12"/>
  <c r="N19" i="93" s="1"/>
  <c r="O19" i="12"/>
  <c r="O19" i="93" s="1"/>
  <c r="L20" i="12"/>
  <c r="L20" i="93" s="1"/>
  <c r="N20" i="12"/>
  <c r="N20" i="93" s="1"/>
  <c r="O20" i="12"/>
  <c r="O20" i="93" s="1"/>
  <c r="L21" i="12"/>
  <c r="L21" i="93" s="1"/>
  <c r="N21" i="12"/>
  <c r="N21" i="93" s="1"/>
  <c r="O21" i="12"/>
  <c r="O21" i="93" s="1"/>
  <c r="L22" i="12"/>
  <c r="L22" i="93" s="1"/>
  <c r="N22" i="12"/>
  <c r="N22" i="93" s="1"/>
  <c r="O22" i="12"/>
  <c r="O22" i="93" s="1"/>
  <c r="L23" i="12"/>
  <c r="L23" i="93" s="1"/>
  <c r="N23" i="12"/>
  <c r="N23" i="93" s="1"/>
  <c r="O23" i="12"/>
  <c r="O23" i="93" s="1"/>
  <c r="L24" i="12"/>
  <c r="L24" i="93" s="1"/>
  <c r="N24" i="12"/>
  <c r="N24" i="93" s="1"/>
  <c r="O24" i="12"/>
  <c r="O24" i="93" s="1"/>
  <c r="L25" i="12"/>
  <c r="L25" i="93" s="1"/>
  <c r="N25" i="12"/>
  <c r="N25" i="93" s="1"/>
  <c r="O25" i="12"/>
  <c r="O25" i="93" s="1"/>
  <c r="L26" i="12"/>
  <c r="L26" i="93" s="1"/>
  <c r="N26" i="12"/>
  <c r="N26" i="93" s="1"/>
  <c r="O26" i="12"/>
  <c r="O26" i="93" s="1"/>
  <c r="L27" i="12"/>
  <c r="L27" i="93" s="1"/>
  <c r="N27" i="12"/>
  <c r="N27" i="93" s="1"/>
  <c r="O27" i="12"/>
  <c r="O27" i="93" s="1"/>
  <c r="L28" i="12"/>
  <c r="L28" i="93" s="1"/>
  <c r="N28" i="12"/>
  <c r="N28" i="93" s="1"/>
  <c r="O28" i="12"/>
  <c r="O28" i="93" s="1"/>
  <c r="L29" i="12"/>
  <c r="L29" i="93" s="1"/>
  <c r="N29" i="12"/>
  <c r="N29" i="93" s="1"/>
  <c r="O29" i="12"/>
  <c r="O29" i="93" s="1"/>
  <c r="L30" i="12"/>
  <c r="L30" i="93" s="1"/>
  <c r="N30" i="12"/>
  <c r="N30" i="93" s="1"/>
  <c r="O30" i="12"/>
  <c r="O30" i="93" s="1"/>
  <c r="L31" i="12"/>
  <c r="L31" i="93" s="1"/>
  <c r="N31" i="12"/>
  <c r="N31" i="93" s="1"/>
  <c r="O31" i="12"/>
  <c r="O31" i="93" s="1"/>
  <c r="L32" i="12"/>
  <c r="L32" i="93" s="1"/>
  <c r="N32" i="12"/>
  <c r="N32" i="93" s="1"/>
  <c r="O32" i="12"/>
  <c r="O32" i="93" s="1"/>
  <c r="L33" i="12"/>
  <c r="L33" i="93" s="1"/>
  <c r="N33" i="12"/>
  <c r="N33" i="93" s="1"/>
  <c r="O33" i="12"/>
  <c r="O33" i="93" s="1"/>
  <c r="L34" i="12"/>
  <c r="L34" i="93" s="1"/>
  <c r="N34" i="12"/>
  <c r="N34" i="93" s="1"/>
  <c r="O34" i="12"/>
  <c r="O34" i="93" s="1"/>
  <c r="L35" i="12"/>
  <c r="L35" i="93" s="1"/>
  <c r="N35" i="12"/>
  <c r="N35" i="93" s="1"/>
  <c r="O35" i="12"/>
  <c r="O35" i="93" s="1"/>
  <c r="L36" i="12"/>
  <c r="L36" i="93" s="1"/>
  <c r="N36" i="12"/>
  <c r="N36" i="93" s="1"/>
  <c r="O36" i="12"/>
  <c r="O36" i="93" s="1"/>
  <c r="L37" i="12"/>
  <c r="L37" i="93" s="1"/>
  <c r="N37" i="12"/>
  <c r="N37" i="93" s="1"/>
  <c r="O37" i="12"/>
  <c r="O37" i="93" s="1"/>
  <c r="L38" i="12"/>
  <c r="M38" i="12"/>
  <c r="N38" i="12"/>
  <c r="O38" i="12"/>
  <c r="L39" i="12"/>
  <c r="L39" i="93" s="1"/>
  <c r="M39" i="12"/>
  <c r="M39" i="93" s="1"/>
  <c r="N39" i="12"/>
  <c r="N39" i="93" s="1"/>
  <c r="O39" i="12"/>
  <c r="O39" i="93" s="1"/>
  <c r="L40" i="12"/>
  <c r="L40" i="93" s="1"/>
  <c r="M40" i="12"/>
  <c r="M40" i="93" s="1"/>
  <c r="N40" i="12"/>
  <c r="N40" i="93" s="1"/>
  <c r="O40" i="12"/>
  <c r="O40" i="93" s="1"/>
  <c r="L41" i="12"/>
  <c r="L41" i="93" s="1"/>
  <c r="N41" i="12"/>
  <c r="N41" i="93" s="1"/>
  <c r="O41" i="12"/>
  <c r="O41" i="93" s="1"/>
  <c r="L42" i="12"/>
  <c r="L42" i="93" s="1"/>
  <c r="M42" i="12"/>
  <c r="M42" i="93" s="1"/>
  <c r="N42" i="12"/>
  <c r="N42" i="93" s="1"/>
  <c r="O42" i="12"/>
  <c r="O42" i="93" s="1"/>
  <c r="L43" i="12"/>
  <c r="L43" i="93" s="1"/>
  <c r="M43" i="12"/>
  <c r="M43" i="93" s="1"/>
  <c r="N43" i="12"/>
  <c r="N43" i="93" s="1"/>
  <c r="O43" i="12"/>
  <c r="O43" i="93" s="1"/>
  <c r="L44" i="12"/>
  <c r="L44" i="93" s="1"/>
  <c r="M44" i="12"/>
  <c r="M44" i="93" s="1"/>
  <c r="N44" i="12"/>
  <c r="N44" i="93" s="1"/>
  <c r="O44" i="12"/>
  <c r="O44" i="93" s="1"/>
  <c r="L45" i="12"/>
  <c r="L45" i="93" s="1"/>
  <c r="N45" i="12"/>
  <c r="N45" i="93" s="1"/>
  <c r="O45" i="12"/>
  <c r="O45" i="93" s="1"/>
  <c r="L52" i="12"/>
  <c r="L52" i="93" s="1"/>
  <c r="M52" i="12"/>
  <c r="M52" i="93" s="1"/>
  <c r="N52" i="12"/>
  <c r="N52" i="93" s="1"/>
  <c r="O52" i="12"/>
  <c r="O52" i="93" s="1"/>
  <c r="L53" i="12"/>
  <c r="L53" i="93" s="1"/>
  <c r="M53" i="12"/>
  <c r="M53" i="93" s="1"/>
  <c r="N53" i="12"/>
  <c r="N53" i="93" s="1"/>
  <c r="O53" i="12"/>
  <c r="O53" i="93" s="1"/>
  <c r="L54" i="12"/>
  <c r="L54" i="93" s="1"/>
  <c r="M54" i="12"/>
  <c r="M54" i="93" s="1"/>
  <c r="N54" i="12"/>
  <c r="N54" i="93" s="1"/>
  <c r="O54" i="12"/>
  <c r="O54" i="93" s="1"/>
  <c r="L55" i="12"/>
  <c r="L55" i="93" s="1"/>
  <c r="M55" i="12"/>
  <c r="M55" i="93" s="1"/>
  <c r="N55" i="12"/>
  <c r="N55" i="93" s="1"/>
  <c r="O55" i="12"/>
  <c r="O55" i="93" s="1"/>
  <c r="L56" i="12"/>
  <c r="L56" i="93" s="1"/>
  <c r="M56" i="12"/>
  <c r="M56" i="93" s="1"/>
  <c r="N56" i="12"/>
  <c r="N56" i="93" s="1"/>
  <c r="O56" i="12"/>
  <c r="O56" i="93" s="1"/>
  <c r="L57" i="12"/>
  <c r="L57" i="93" s="1"/>
  <c r="N57" i="12"/>
  <c r="N57" i="93" s="1"/>
  <c r="O57" i="12"/>
  <c r="O57" i="93" s="1"/>
  <c r="L58" i="12"/>
  <c r="N58" i="12"/>
  <c r="O58" i="12"/>
  <c r="L59" i="12"/>
  <c r="L59" i="93" s="1"/>
  <c r="N59" i="12"/>
  <c r="N59" i="93" s="1"/>
  <c r="O59" i="12"/>
  <c r="O59" i="93" s="1"/>
  <c r="L60" i="12"/>
  <c r="L60" i="93" s="1"/>
  <c r="N60" i="12"/>
  <c r="N60" i="93" s="1"/>
  <c r="O60" i="12"/>
  <c r="O60" i="93" s="1"/>
  <c r="L61" i="12"/>
  <c r="L61" i="93" s="1"/>
  <c r="N61" i="12"/>
  <c r="N61" i="93" s="1"/>
  <c r="O61" i="12"/>
  <c r="O61" i="93" s="1"/>
  <c r="L62" i="12"/>
  <c r="L62" i="93" s="1"/>
  <c r="M62" i="12"/>
  <c r="M62" i="93" s="1"/>
  <c r="N62" i="12"/>
  <c r="N62" i="93" s="1"/>
  <c r="O62" i="12"/>
  <c r="O62" i="93" s="1"/>
  <c r="L63" i="12"/>
  <c r="L63" i="93" s="1"/>
  <c r="M63" i="12"/>
  <c r="M63" i="93" s="1"/>
  <c r="N63" i="12"/>
  <c r="N63" i="93" s="1"/>
  <c r="O63" i="12"/>
  <c r="O63" i="93" s="1"/>
  <c r="L64" i="12"/>
  <c r="L64" i="93" s="1"/>
  <c r="M64" i="12"/>
  <c r="M64" i="93" s="1"/>
  <c r="N64" i="12"/>
  <c r="N64" i="93" s="1"/>
  <c r="O64" i="12"/>
  <c r="O64" i="93" s="1"/>
  <c r="L65" i="12"/>
  <c r="L65" i="93" s="1"/>
  <c r="N65" i="12"/>
  <c r="N65" i="93" s="1"/>
  <c r="O65" i="12"/>
  <c r="O65" i="93" s="1"/>
  <c r="L66" i="12"/>
  <c r="L66" i="93" s="1"/>
  <c r="M66" i="12"/>
  <c r="M66" i="93" s="1"/>
  <c r="N66" i="12"/>
  <c r="N66" i="93" s="1"/>
  <c r="O66" i="12"/>
  <c r="O66" i="93" s="1"/>
  <c r="L15" i="12"/>
  <c r="N15" i="12"/>
  <c r="O15" i="12"/>
  <c r="L16" i="12"/>
  <c r="L16" i="93" s="1"/>
  <c r="N16" i="12"/>
  <c r="N16" i="93" s="1"/>
  <c r="O16" i="12"/>
  <c r="O16" i="93" s="1"/>
  <c r="L51" i="12"/>
  <c r="L51" i="93" s="1"/>
  <c r="N50" i="12"/>
  <c r="N50" i="93" s="1"/>
  <c r="O49" i="12"/>
  <c r="O49" i="93" s="1"/>
  <c r="L48" i="12"/>
  <c r="L48" i="93" s="1"/>
  <c r="N47" i="12"/>
  <c r="N47" i="93" s="1"/>
  <c r="L46" i="12"/>
  <c r="L46" i="93" s="1"/>
  <c r="H35" i="12"/>
  <c r="H36" i="12"/>
  <c r="H36" i="93" s="1"/>
  <c r="H37" i="12"/>
  <c r="H37" i="93" s="1"/>
  <c r="L29" i="10"/>
  <c r="N29" i="10"/>
  <c r="O29" i="10"/>
  <c r="L30" i="10"/>
  <c r="L30" i="51" s="1"/>
  <c r="N30" i="10"/>
  <c r="N30" i="51" s="1"/>
  <c r="O30" i="10"/>
  <c r="O30" i="51" s="1"/>
  <c r="L32" i="10"/>
  <c r="L32" i="51" s="1"/>
  <c r="N32" i="10"/>
  <c r="N32" i="51" s="1"/>
  <c r="O32" i="10"/>
  <c r="O32" i="51" s="1"/>
  <c r="L34" i="10"/>
  <c r="L34" i="51" s="1"/>
  <c r="N34" i="10"/>
  <c r="N34" i="51" s="1"/>
  <c r="O34" i="10"/>
  <c r="O34" i="51" s="1"/>
  <c r="L35" i="10"/>
  <c r="N35" i="10"/>
  <c r="O35" i="10"/>
  <c r="L36" i="10"/>
  <c r="L36" i="51" s="1"/>
  <c r="N36" i="10"/>
  <c r="N36" i="51" s="1"/>
  <c r="O36" i="10"/>
  <c r="O36" i="51" s="1"/>
  <c r="H29" i="10"/>
  <c r="K29" i="10" s="1"/>
  <c r="H30" i="10"/>
  <c r="H30" i="51" s="1"/>
  <c r="H31" i="10"/>
  <c r="H31" i="51" s="1"/>
  <c r="H32" i="10"/>
  <c r="H32" i="51" s="1"/>
  <c r="H33" i="10"/>
  <c r="H33" i="51" s="1"/>
  <c r="H34" i="10"/>
  <c r="H34" i="51" s="1"/>
  <c r="H35" i="10"/>
  <c r="K35" i="10" s="1"/>
  <c r="H36" i="10"/>
  <c r="H36" i="51" s="1"/>
  <c r="L33" i="10"/>
  <c r="L33" i="51" s="1"/>
  <c r="L31" i="10"/>
  <c r="L31" i="51" s="1"/>
  <c r="L26" i="10"/>
  <c r="L26" i="51" s="1"/>
  <c r="N26" i="10"/>
  <c r="N26" i="51" s="1"/>
  <c r="O26" i="10"/>
  <c r="O26" i="51" s="1"/>
  <c r="H26" i="10"/>
  <c r="H26" i="51" s="1"/>
  <c r="H27" i="10"/>
  <c r="H27" i="51" s="1"/>
  <c r="H28" i="10"/>
  <c r="H28" i="51" s="1"/>
  <c r="L28" i="10"/>
  <c r="L28" i="51" s="1"/>
  <c r="L27" i="10"/>
  <c r="H19" i="10"/>
  <c r="H19" i="51" s="1"/>
  <c r="H20" i="10"/>
  <c r="H20" i="51" s="1"/>
  <c r="H21" i="10"/>
  <c r="H21" i="51" s="1"/>
  <c r="H22" i="10"/>
  <c r="H22" i="51" s="1"/>
  <c r="L15" i="10"/>
  <c r="L15" i="51" s="1"/>
  <c r="N15" i="10"/>
  <c r="N15" i="51" s="1"/>
  <c r="O15" i="10"/>
  <c r="O15" i="51" s="1"/>
  <c r="L16" i="10"/>
  <c r="L16" i="51" s="1"/>
  <c r="N16" i="10"/>
  <c r="N16" i="51" s="1"/>
  <c r="O16" i="10"/>
  <c r="O16" i="51" s="1"/>
  <c r="H15" i="10"/>
  <c r="H16" i="10"/>
  <c r="H16" i="51" s="1"/>
  <c r="H14" i="8"/>
  <c r="K14" i="8" s="1"/>
  <c r="H15" i="8"/>
  <c r="H16" i="8"/>
  <c r="H16" i="102" s="1"/>
  <c r="H17" i="8"/>
  <c r="H17" i="102" s="1"/>
  <c r="H18" i="8"/>
  <c r="H18" i="102" s="1"/>
  <c r="H19" i="8"/>
  <c r="H19" i="102" s="1"/>
  <c r="H20" i="8"/>
  <c r="K20" i="8" s="1"/>
  <c r="H21" i="8"/>
  <c r="H15" i="47" s="1"/>
  <c r="H23" i="8"/>
  <c r="L14" i="8"/>
  <c r="N14" i="8"/>
  <c r="O14" i="8"/>
  <c r="L15" i="8"/>
  <c r="N15" i="8"/>
  <c r="O15" i="8"/>
  <c r="L16" i="8"/>
  <c r="L16" i="102" s="1"/>
  <c r="N16" i="8"/>
  <c r="N16" i="102" s="1"/>
  <c r="O16" i="8"/>
  <c r="O16" i="102" s="1"/>
  <c r="L17" i="8"/>
  <c r="L17" i="102" s="1"/>
  <c r="N17" i="8"/>
  <c r="N17" i="102" s="1"/>
  <c r="O17" i="8"/>
  <c r="O17" i="102" s="1"/>
  <c r="L18" i="8"/>
  <c r="L18" i="102" s="1"/>
  <c r="N18" i="8"/>
  <c r="N18" i="102" s="1"/>
  <c r="O18" i="8"/>
  <c r="O18" i="102" s="1"/>
  <c r="L19" i="8"/>
  <c r="L19" i="102" s="1"/>
  <c r="N19" i="8"/>
  <c r="N19" i="102" s="1"/>
  <c r="O19" i="8"/>
  <c r="O19" i="102" s="1"/>
  <c r="L20" i="8"/>
  <c r="N20" i="8"/>
  <c r="O20" i="8"/>
  <c r="L21" i="8"/>
  <c r="L15" i="47" s="1"/>
  <c r="N21" i="8"/>
  <c r="N15" i="47" s="1"/>
  <c r="O21" i="8"/>
  <c r="O15" i="47" s="1"/>
  <c r="L23" i="8"/>
  <c r="L17" i="47" s="1"/>
  <c r="N23" i="8"/>
  <c r="N17" i="47" s="1"/>
  <c r="O23" i="8"/>
  <c r="O17" i="47" s="1"/>
  <c r="L26" i="44"/>
  <c r="L26" i="6" s="1"/>
  <c r="N26" i="44"/>
  <c r="N26" i="6" s="1"/>
  <c r="O26" i="44"/>
  <c r="O26" i="6" s="1"/>
  <c r="L27" i="44"/>
  <c r="N27" i="44"/>
  <c r="O27" i="44"/>
  <c r="H26" i="44"/>
  <c r="H26" i="6" s="1"/>
  <c r="H24" i="44"/>
  <c r="H24" i="6" s="1"/>
  <c r="H25" i="44"/>
  <c r="H25" i="6" s="1"/>
  <c r="L85" i="5"/>
  <c r="L27" i="99" s="1"/>
  <c r="N85" i="5"/>
  <c r="N27" i="99" s="1"/>
  <c r="O85" i="5"/>
  <c r="O27" i="99" s="1"/>
  <c r="H85" i="5"/>
  <c r="K57" i="12" l="1"/>
  <c r="K57" i="93" s="1"/>
  <c r="M41" i="12"/>
  <c r="M41" i="93" s="1"/>
  <c r="K41" i="12"/>
  <c r="K41" i="93" s="1"/>
  <c r="M23" i="8"/>
  <c r="M17" i="47" s="1"/>
  <c r="H17" i="47"/>
  <c r="K49" i="12"/>
  <c r="K49" i="93" s="1"/>
  <c r="K61" i="12"/>
  <c r="K61" i="93" s="1"/>
  <c r="K85" i="5"/>
  <c r="K27" i="99" s="1"/>
  <c r="H27" i="99"/>
  <c r="K60" i="12"/>
  <c r="K60" i="93" s="1"/>
  <c r="M61" i="12"/>
  <c r="M61" i="93" s="1"/>
  <c r="M35" i="12"/>
  <c r="M35" i="93" s="1"/>
  <c r="H35" i="93"/>
  <c r="K54" i="12"/>
  <c r="K54" i="93" s="1"/>
  <c r="K53" i="12"/>
  <c r="K53" i="93" s="1"/>
  <c r="O15" i="93"/>
  <c r="N15" i="93"/>
  <c r="L15" i="93"/>
  <c r="O15" i="102"/>
  <c r="O24" i="8"/>
  <c r="N15" i="102"/>
  <c r="N24" i="8"/>
  <c r="L15" i="102"/>
  <c r="L24" i="8"/>
  <c r="L27" i="51"/>
  <c r="M65" i="12"/>
  <c r="M65" i="93" s="1"/>
  <c r="K66" i="12"/>
  <c r="K66" i="93" s="1"/>
  <c r="K65" i="12"/>
  <c r="K65" i="93" s="1"/>
  <c r="K51" i="12"/>
  <c r="K51" i="93" s="1"/>
  <c r="K46" i="12"/>
  <c r="K46" i="93" s="1"/>
  <c r="M57" i="12"/>
  <c r="M57" i="93" s="1"/>
  <c r="K45" i="12"/>
  <c r="K45" i="93" s="1"/>
  <c r="P64" i="12"/>
  <c r="P64" i="93" s="1"/>
  <c r="M50" i="12"/>
  <c r="M50" i="93" s="1"/>
  <c r="K44" i="12"/>
  <c r="K44" i="93" s="1"/>
  <c r="L50" i="12"/>
  <c r="L50" i="93" s="1"/>
  <c r="K43" i="12"/>
  <c r="K43" i="93" s="1"/>
  <c r="K59" i="12"/>
  <c r="K59" i="93" s="1"/>
  <c r="O46" i="12"/>
  <c r="O46" i="93" s="1"/>
  <c r="N46" i="12"/>
  <c r="N46" i="93" s="1"/>
  <c r="P56" i="12"/>
  <c r="P56" i="93" s="1"/>
  <c r="M59" i="12"/>
  <c r="M59" i="93" s="1"/>
  <c r="K62" i="12"/>
  <c r="K62" i="93" s="1"/>
  <c r="K42" i="12"/>
  <c r="K42" i="93" s="1"/>
  <c r="M60" i="12"/>
  <c r="M60" i="93" s="1"/>
  <c r="K48" i="12"/>
  <c r="K48" i="93" s="1"/>
  <c r="K37" i="12"/>
  <c r="K37" i="93" s="1"/>
  <c r="K36" i="12"/>
  <c r="K36" i="93" s="1"/>
  <c r="K35" i="12"/>
  <c r="K35" i="93" s="1"/>
  <c r="M37" i="12"/>
  <c r="M37" i="93" s="1"/>
  <c r="K32" i="10"/>
  <c r="K32" i="51" s="1"/>
  <c r="M36" i="10"/>
  <c r="M36" i="51" s="1"/>
  <c r="K34" i="10"/>
  <c r="K34" i="51" s="1"/>
  <c r="O31" i="10"/>
  <c r="O31" i="51" s="1"/>
  <c r="K36" i="10"/>
  <c r="K36" i="51" s="1"/>
  <c r="O33" i="10"/>
  <c r="O33" i="51" s="1"/>
  <c r="N31" i="10"/>
  <c r="N31" i="51" s="1"/>
  <c r="M29" i="10"/>
  <c r="P29" i="10" s="1"/>
  <c r="N33" i="10"/>
  <c r="N33" i="51" s="1"/>
  <c r="M31" i="10"/>
  <c r="M31" i="51" s="1"/>
  <c r="K26" i="10"/>
  <c r="K26" i="51" s="1"/>
  <c r="M33" i="10"/>
  <c r="M33" i="51" s="1"/>
  <c r="K21" i="10"/>
  <c r="K21" i="51" s="1"/>
  <c r="M35" i="10"/>
  <c r="P35" i="10" s="1"/>
  <c r="K31" i="10"/>
  <c r="K31" i="51" s="1"/>
  <c r="K20" i="10"/>
  <c r="K20" i="51" s="1"/>
  <c r="K33" i="10"/>
  <c r="K33" i="51" s="1"/>
  <c r="K16" i="10"/>
  <c r="K16" i="51" s="1"/>
  <c r="M30" i="10"/>
  <c r="M30" i="51" s="1"/>
  <c r="M32" i="10"/>
  <c r="M32" i="51" s="1"/>
  <c r="M15" i="10"/>
  <c r="M15" i="51" s="1"/>
  <c r="H15" i="51"/>
  <c r="K27" i="10"/>
  <c r="K27" i="51" s="1"/>
  <c r="M34" i="10"/>
  <c r="M34" i="51" s="1"/>
  <c r="K30" i="10"/>
  <c r="K30" i="51" s="1"/>
  <c r="M14" i="8"/>
  <c r="P14" i="8" s="1"/>
  <c r="K23" i="8"/>
  <c r="K17" i="47" s="1"/>
  <c r="K21" i="8"/>
  <c r="K15" i="47" s="1"/>
  <c r="M17" i="8"/>
  <c r="M17" i="102" s="1"/>
  <c r="K16" i="8"/>
  <c r="K16" i="102" s="1"/>
  <c r="K15" i="8"/>
  <c r="K15" i="102" s="1"/>
  <c r="H15" i="102"/>
  <c r="M19" i="8"/>
  <c r="M19" i="102" s="1"/>
  <c r="K18" i="8"/>
  <c r="K18" i="102" s="1"/>
  <c r="K26" i="44"/>
  <c r="K26" i="6" s="1"/>
  <c r="M85" i="5"/>
  <c r="M27" i="99" s="1"/>
  <c r="P63" i="12"/>
  <c r="P63" i="93" s="1"/>
  <c r="P53" i="12"/>
  <c r="P53" i="93" s="1"/>
  <c r="P35" i="12"/>
  <c r="P35" i="93" s="1"/>
  <c r="P58" i="12"/>
  <c r="L47" i="12"/>
  <c r="L47" i="93" s="1"/>
  <c r="N49" i="12"/>
  <c r="N49" i="93" s="1"/>
  <c r="M46" i="12"/>
  <c r="M46" i="93" s="1"/>
  <c r="P43" i="12"/>
  <c r="P43" i="93" s="1"/>
  <c r="P40" i="12"/>
  <c r="P40" i="93" s="1"/>
  <c r="P52" i="12"/>
  <c r="P52" i="93" s="1"/>
  <c r="M49" i="12"/>
  <c r="M49" i="93" s="1"/>
  <c r="L49" i="12"/>
  <c r="L49" i="93" s="1"/>
  <c r="O51" i="12"/>
  <c r="O51" i="93" s="1"/>
  <c r="O48" i="12"/>
  <c r="O48" i="93" s="1"/>
  <c r="P62" i="12"/>
  <c r="P62" i="93" s="1"/>
  <c r="P66" i="12"/>
  <c r="P66" i="93" s="1"/>
  <c r="N51" i="12"/>
  <c r="N51" i="93" s="1"/>
  <c r="N48" i="12"/>
  <c r="N48" i="93" s="1"/>
  <c r="M45" i="12"/>
  <c r="M45" i="93" s="1"/>
  <c r="P42" i="12"/>
  <c r="P42" i="93" s="1"/>
  <c r="M36" i="12"/>
  <c r="M36" i="93" s="1"/>
  <c r="M47" i="12"/>
  <c r="M47" i="93" s="1"/>
  <c r="P61" i="12"/>
  <c r="P61" i="93" s="1"/>
  <c r="P54" i="12"/>
  <c r="P54" i="93" s="1"/>
  <c r="M51" i="12"/>
  <c r="M51" i="93" s="1"/>
  <c r="M48" i="12"/>
  <c r="M48" i="93" s="1"/>
  <c r="O50" i="12"/>
  <c r="O50" i="93" s="1"/>
  <c r="O47" i="12"/>
  <c r="O47" i="93" s="1"/>
  <c r="P55" i="12"/>
  <c r="P55" i="93" s="1"/>
  <c r="P44" i="12"/>
  <c r="P44" i="93" s="1"/>
  <c r="P41" i="12"/>
  <c r="P41" i="93" s="1"/>
  <c r="P38" i="12"/>
  <c r="K58" i="12"/>
  <c r="K47" i="12"/>
  <c r="K47" i="93" s="1"/>
  <c r="P39" i="12"/>
  <c r="P39" i="93" s="1"/>
  <c r="M28" i="10"/>
  <c r="M28" i="51" s="1"/>
  <c r="K28" i="10"/>
  <c r="K28" i="51" s="1"/>
  <c r="O28" i="10"/>
  <c r="O28" i="51" s="1"/>
  <c r="N28" i="10"/>
  <c r="N28" i="51" s="1"/>
  <c r="M22" i="10"/>
  <c r="M22" i="51" s="1"/>
  <c r="O27" i="10"/>
  <c r="N27" i="10"/>
  <c r="M27" i="10"/>
  <c r="M26" i="10"/>
  <c r="M26" i="51" s="1"/>
  <c r="M19" i="10"/>
  <c r="M19" i="51" s="1"/>
  <c r="K22" i="10"/>
  <c r="K22" i="51" s="1"/>
  <c r="M16" i="10"/>
  <c r="M16" i="51" s="1"/>
  <c r="K19" i="10"/>
  <c r="K19" i="51" s="1"/>
  <c r="O22" i="10"/>
  <c r="O22" i="51" s="1"/>
  <c r="O19" i="10"/>
  <c r="O19" i="51" s="1"/>
  <c r="N22" i="10"/>
  <c r="N22" i="51" s="1"/>
  <c r="N19" i="10"/>
  <c r="N19" i="51" s="1"/>
  <c r="L22" i="10"/>
  <c r="L22" i="51" s="1"/>
  <c r="L19" i="10"/>
  <c r="L19" i="51" s="1"/>
  <c r="K15" i="10"/>
  <c r="K15" i="51" s="1"/>
  <c r="P23" i="8"/>
  <c r="P17" i="47" s="1"/>
  <c r="M21" i="8"/>
  <c r="M15" i="47" s="1"/>
  <c r="M16" i="8"/>
  <c r="M16" i="102" s="1"/>
  <c r="K19" i="8"/>
  <c r="K19" i="102" s="1"/>
  <c r="P17" i="8"/>
  <c r="P17" i="102" s="1"/>
  <c r="M15" i="8"/>
  <c r="M18" i="8"/>
  <c r="M18" i="102" s="1"/>
  <c r="K17" i="8"/>
  <c r="K17" i="102" s="1"/>
  <c r="M20" i="8"/>
  <c r="P20" i="8" s="1"/>
  <c r="M26" i="44"/>
  <c r="M26" i="6" s="1"/>
  <c r="O19" i="44"/>
  <c r="O19" i="6" s="1"/>
  <c r="N19" i="44"/>
  <c r="N19" i="6" s="1"/>
  <c r="L19" i="44"/>
  <c r="L19" i="6" s="1"/>
  <c r="H19" i="44"/>
  <c r="H19" i="6" s="1"/>
  <c r="P65" i="12" l="1"/>
  <c r="P65" i="93" s="1"/>
  <c r="P60" i="12"/>
  <c r="P60" i="93" s="1"/>
  <c r="P57" i="12"/>
  <c r="P57" i="93" s="1"/>
  <c r="M24" i="8"/>
  <c r="N27" i="51"/>
  <c r="O27" i="51"/>
  <c r="M27" i="51"/>
  <c r="P59" i="12"/>
  <c r="P59" i="93" s="1"/>
  <c r="P45" i="12"/>
  <c r="P45" i="93" s="1"/>
  <c r="P51" i="12"/>
  <c r="P51" i="93" s="1"/>
  <c r="P50" i="12"/>
  <c r="P50" i="93" s="1"/>
  <c r="P46" i="12"/>
  <c r="P46" i="93" s="1"/>
  <c r="P37" i="12"/>
  <c r="P37" i="93" s="1"/>
  <c r="P36" i="12"/>
  <c r="P36" i="93" s="1"/>
  <c r="P36" i="10"/>
  <c r="P36" i="51" s="1"/>
  <c r="P27" i="10"/>
  <c r="P26" i="10"/>
  <c r="P26" i="51" s="1"/>
  <c r="P28" i="10"/>
  <c r="P28" i="51" s="1"/>
  <c r="P34" i="10"/>
  <c r="P34" i="51" s="1"/>
  <c r="P31" i="10"/>
  <c r="P31" i="51" s="1"/>
  <c r="P33" i="10"/>
  <c r="P33" i="51" s="1"/>
  <c r="P16" i="10"/>
  <c r="P16" i="51" s="1"/>
  <c r="P32" i="10"/>
  <c r="P32" i="51" s="1"/>
  <c r="P30" i="10"/>
  <c r="P30" i="51" s="1"/>
  <c r="P15" i="10"/>
  <c r="P15" i="51" s="1"/>
  <c r="P19" i="8"/>
  <c r="P19" i="102" s="1"/>
  <c r="P21" i="8"/>
  <c r="P15" i="47" s="1"/>
  <c r="P15" i="8"/>
  <c r="M15" i="102"/>
  <c r="P16" i="8"/>
  <c r="P16" i="102" s="1"/>
  <c r="P18" i="8"/>
  <c r="P18" i="102" s="1"/>
  <c r="P26" i="44"/>
  <c r="P26" i="6" s="1"/>
  <c r="M19" i="44"/>
  <c r="M19" i="6" s="1"/>
  <c r="P85" i="5"/>
  <c r="P27" i="99" s="1"/>
  <c r="P49" i="12"/>
  <c r="P49" i="93" s="1"/>
  <c r="P48" i="12"/>
  <c r="P48" i="93" s="1"/>
  <c r="P47" i="12"/>
  <c r="P47" i="93" s="1"/>
  <c r="P19" i="10"/>
  <c r="P19" i="51" s="1"/>
  <c r="P22" i="10"/>
  <c r="P22" i="51" s="1"/>
  <c r="L21" i="10"/>
  <c r="L21" i="51" s="1"/>
  <c r="N21" i="10"/>
  <c r="N21" i="51" s="1"/>
  <c r="O21" i="10"/>
  <c r="O21" i="51" s="1"/>
  <c r="M20" i="10"/>
  <c r="M20" i="51" s="1"/>
  <c r="L20" i="10"/>
  <c r="L20" i="51" s="1"/>
  <c r="O20" i="10"/>
  <c r="O20" i="51" s="1"/>
  <c r="N20" i="10"/>
  <c r="N20" i="51" s="1"/>
  <c r="M21" i="10"/>
  <c r="M21" i="51" s="1"/>
  <c r="K19" i="44"/>
  <c r="K19" i="6" s="1"/>
  <c r="P15" i="102" l="1"/>
  <c r="P24" i="8"/>
  <c r="P27" i="51"/>
  <c r="P21" i="10"/>
  <c r="P21" i="51" s="1"/>
  <c r="P19" i="44"/>
  <c r="P19" i="6" s="1"/>
  <c r="P20" i="10"/>
  <c r="P20" i="51" s="1"/>
  <c r="H15" i="50"/>
  <c r="K15" i="50" s="1"/>
  <c r="H16" i="50"/>
  <c r="H17" i="50"/>
  <c r="K17" i="50" l="1"/>
  <c r="K17" i="103" s="1"/>
  <c r="H17" i="103"/>
  <c r="K16" i="50"/>
  <c r="K16" i="103" s="1"/>
  <c r="H16" i="103"/>
  <c r="O62" i="5"/>
  <c r="O62" i="41" s="1"/>
  <c r="O60" i="5"/>
  <c r="O60" i="41" s="1"/>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O17" i="98"/>
  <c r="N17" i="98"/>
  <c r="M17" i="98"/>
  <c r="L17" i="98"/>
  <c r="K17" i="98"/>
  <c r="H17" i="98"/>
  <c r="D17" i="98"/>
  <c r="C17" i="98"/>
  <c r="B17" i="98"/>
  <c r="P16" i="98"/>
  <c r="A16" i="98" s="1"/>
  <c r="O16" i="98"/>
  <c r="N16" i="98"/>
  <c r="M16" i="98"/>
  <c r="L16" i="98"/>
  <c r="K16" i="98"/>
  <c r="H16" i="98"/>
  <c r="D16" i="98"/>
  <c r="C16" i="98"/>
  <c r="B16" i="98"/>
  <c r="D15" i="98"/>
  <c r="C15" i="98"/>
  <c r="B15" i="98"/>
  <c r="G14" i="98"/>
  <c r="D14" i="98"/>
  <c r="C14" i="98"/>
  <c r="B14" i="98"/>
  <c r="P28" i="100"/>
  <c r="O28" i="100"/>
  <c r="N28" i="100"/>
  <c r="M28" i="100"/>
  <c r="L28" i="100"/>
  <c r="K28" i="100"/>
  <c r="H28" i="100"/>
  <c r="D28" i="100"/>
  <c r="C28" i="100"/>
  <c r="B28" i="100"/>
  <c r="P27" i="100"/>
  <c r="O27" i="100"/>
  <c r="N27" i="100"/>
  <c r="M27" i="100"/>
  <c r="L27" i="100"/>
  <c r="K27" i="100"/>
  <c r="H27" i="100"/>
  <c r="D27" i="100"/>
  <c r="C27" i="100"/>
  <c r="B27" i="100"/>
  <c r="P26" i="100"/>
  <c r="O26" i="100"/>
  <c r="N26" i="100"/>
  <c r="M26" i="100"/>
  <c r="L26" i="100"/>
  <c r="K26" i="100"/>
  <c r="H26" i="100"/>
  <c r="D26" i="100"/>
  <c r="C26" i="100"/>
  <c r="B26" i="100"/>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G14" i="100"/>
  <c r="D14" i="100"/>
  <c r="C14" i="100"/>
  <c r="B14" i="100"/>
  <c r="P29" i="101"/>
  <c r="O29" i="101"/>
  <c r="N29" i="101"/>
  <c r="M29" i="101"/>
  <c r="L29" i="101"/>
  <c r="K29" i="101"/>
  <c r="H29" i="101"/>
  <c r="D29" i="101"/>
  <c r="C29" i="101"/>
  <c r="B29" i="101"/>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P17" i="101"/>
  <c r="O17" i="101"/>
  <c r="N17" i="101"/>
  <c r="M17" i="101"/>
  <c r="L17" i="101"/>
  <c r="K17" i="101"/>
  <c r="H17"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P14" i="102"/>
  <c r="P20" i="102" s="1"/>
  <c r="O14" i="102"/>
  <c r="N14" i="102"/>
  <c r="M14" i="102"/>
  <c r="L14" i="102"/>
  <c r="K14" i="102"/>
  <c r="H14" i="102"/>
  <c r="G14" i="102"/>
  <c r="D14" i="102"/>
  <c r="C14" i="102"/>
  <c r="B14" i="102"/>
  <c r="K15" i="103"/>
  <c r="H15" i="103"/>
  <c r="D15" i="103"/>
  <c r="C15" i="103"/>
  <c r="B15" i="103"/>
  <c r="P14" i="103"/>
  <c r="O14" i="103"/>
  <c r="N14" i="103"/>
  <c r="M14" i="103"/>
  <c r="L14" i="103"/>
  <c r="K14" i="103"/>
  <c r="H14" i="103"/>
  <c r="G14" i="103"/>
  <c r="D14" i="103"/>
  <c r="C14" i="103"/>
  <c r="B14" i="103"/>
  <c r="P16" i="104"/>
  <c r="O16" i="104"/>
  <c r="N16" i="104"/>
  <c r="M16" i="104"/>
  <c r="L16" i="104"/>
  <c r="K16" i="104"/>
  <c r="H16" i="104"/>
  <c r="D16" i="104"/>
  <c r="C16" i="104"/>
  <c r="B16" i="104"/>
  <c r="P15" i="104"/>
  <c r="A15" i="104" s="1"/>
  <c r="O15" i="104"/>
  <c r="N15" i="104"/>
  <c r="M15" i="104"/>
  <c r="L15" i="104"/>
  <c r="K15" i="104"/>
  <c r="H15" i="104"/>
  <c r="D15" i="104"/>
  <c r="C15" i="104"/>
  <c r="B15" i="104"/>
  <c r="P14" i="104"/>
  <c r="O14" i="104"/>
  <c r="N14" i="104"/>
  <c r="M14" i="104"/>
  <c r="L14" i="104"/>
  <c r="K14" i="104"/>
  <c r="H14" i="104"/>
  <c r="G14" i="104"/>
  <c r="D14" i="104"/>
  <c r="C14" i="104"/>
  <c r="B14" i="104"/>
  <c r="D15" i="105"/>
  <c r="C15" i="105"/>
  <c r="B15" i="105"/>
  <c r="P14" i="105"/>
  <c r="O14" i="105"/>
  <c r="N14" i="105"/>
  <c r="M14" i="105"/>
  <c r="L14" i="105"/>
  <c r="K14" i="105"/>
  <c r="H14" i="105"/>
  <c r="G14" i="105"/>
  <c r="D14" i="105"/>
  <c r="C14" i="105"/>
  <c r="B14" i="105"/>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P14" i="107"/>
  <c r="O14" i="107"/>
  <c r="N14" i="107"/>
  <c r="M14" i="107"/>
  <c r="L14" i="107"/>
  <c r="K14" i="107"/>
  <c r="H14" i="107"/>
  <c r="G14" i="107"/>
  <c r="D14" i="107"/>
  <c r="C14" i="107"/>
  <c r="B14" i="107"/>
  <c r="Q9" i="4"/>
  <c r="Q9" i="5"/>
  <c r="Q9" i="44"/>
  <c r="Q9" i="7"/>
  <c r="Q9" i="8"/>
  <c r="Q9" i="50"/>
  <c r="Q9" i="10"/>
  <c r="Q9" i="11"/>
  <c r="Q9" i="12"/>
  <c r="Q9" i="13"/>
  <c r="Q9" i="37"/>
  <c r="A36" i="118"/>
  <c r="B34" i="118"/>
  <c r="B31" i="118"/>
  <c r="B19" i="118"/>
  <c r="A19" i="118"/>
  <c r="C66" i="117"/>
  <c r="C40" i="117"/>
  <c r="C49" i="107" s="1"/>
  <c r="C35" i="117"/>
  <c r="C21" i="103" s="1"/>
  <c r="D29" i="117"/>
  <c r="D28" i="117"/>
  <c r="D27" i="117"/>
  <c r="D9" i="117"/>
  <c r="D8" i="117"/>
  <c r="D7" i="117"/>
  <c r="D6" i="117"/>
  <c r="P10" i="107"/>
  <c r="C2" i="107"/>
  <c r="C25" i="117" s="1"/>
  <c r="C46" i="2" s="1"/>
  <c r="D1" i="107"/>
  <c r="P10" i="106"/>
  <c r="C2" i="106"/>
  <c r="C24" i="117" s="1"/>
  <c r="C43" i="2" s="1"/>
  <c r="D1" i="106"/>
  <c r="P10" i="105"/>
  <c r="C2" i="105"/>
  <c r="C23" i="117" s="1"/>
  <c r="C40" i="2" s="1"/>
  <c r="D1" i="105"/>
  <c r="P10" i="104"/>
  <c r="C2" i="104"/>
  <c r="C22" i="117" s="1"/>
  <c r="C37" i="2" s="1"/>
  <c r="D1" i="104"/>
  <c r="P10" i="103"/>
  <c r="C2" i="103"/>
  <c r="C21" i="117" s="1"/>
  <c r="C34" i="2" s="1"/>
  <c r="D1" i="103"/>
  <c r="P10" i="102"/>
  <c r="C2" i="102"/>
  <c r="C20" i="117" s="1"/>
  <c r="C31" i="2" s="1"/>
  <c r="D1" i="102"/>
  <c r="A17" i="101"/>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103" i="5"/>
  <c r="O103" i="41" s="1"/>
  <c r="N103" i="5"/>
  <c r="N103" i="41" s="1"/>
  <c r="L103" i="5"/>
  <c r="L103" i="41" s="1"/>
  <c r="O102" i="5"/>
  <c r="O102" i="41" s="1"/>
  <c r="N102" i="5"/>
  <c r="N102" i="41" s="1"/>
  <c r="L102" i="5"/>
  <c r="L102" i="41" s="1"/>
  <c r="O101" i="5"/>
  <c r="O101" i="41" s="1"/>
  <c r="N101" i="5"/>
  <c r="N101" i="41" s="1"/>
  <c r="L101" i="5"/>
  <c r="L101" i="41" s="1"/>
  <c r="O100" i="5"/>
  <c r="O100" i="41" s="1"/>
  <c r="N100" i="5"/>
  <c r="N100" i="41" s="1"/>
  <c r="L100" i="5"/>
  <c r="L100" i="41" s="1"/>
  <c r="O99" i="5"/>
  <c r="O99" i="41" s="1"/>
  <c r="N99" i="5"/>
  <c r="N99" i="41" s="1"/>
  <c r="L99" i="5"/>
  <c r="L99" i="41" s="1"/>
  <c r="O98" i="5"/>
  <c r="O98" i="41" s="1"/>
  <c r="N98" i="5"/>
  <c r="N98" i="41" s="1"/>
  <c r="L98" i="5"/>
  <c r="L98" i="41" s="1"/>
  <c r="O97" i="5"/>
  <c r="N97" i="5"/>
  <c r="L97" i="5"/>
  <c r="O96" i="5"/>
  <c r="O96" i="41" s="1"/>
  <c r="N96" i="5"/>
  <c r="N96" i="41" s="1"/>
  <c r="L96" i="5"/>
  <c r="L96" i="41" s="1"/>
  <c r="O95" i="5"/>
  <c r="O95" i="41" s="1"/>
  <c r="N95" i="5"/>
  <c r="N95" i="41" s="1"/>
  <c r="L95" i="5"/>
  <c r="L95" i="41" s="1"/>
  <c r="O94" i="5"/>
  <c r="O94" i="41" s="1"/>
  <c r="N94" i="5"/>
  <c r="N94" i="41" s="1"/>
  <c r="L94" i="5"/>
  <c r="L94" i="41" s="1"/>
  <c r="O93" i="5"/>
  <c r="O93" i="41" s="1"/>
  <c r="N93" i="5"/>
  <c r="N93" i="41" s="1"/>
  <c r="L93" i="5"/>
  <c r="L93" i="41" s="1"/>
  <c r="O92" i="5"/>
  <c r="O92" i="41" s="1"/>
  <c r="N92" i="5"/>
  <c r="N92" i="41" s="1"/>
  <c r="L92" i="5"/>
  <c r="L92" i="41" s="1"/>
  <c r="O91" i="5"/>
  <c r="O91" i="41" s="1"/>
  <c r="N91" i="5"/>
  <c r="N91" i="41" s="1"/>
  <c r="L91" i="5"/>
  <c r="L91" i="41" s="1"/>
  <c r="O90" i="5"/>
  <c r="O90" i="41" s="1"/>
  <c r="N90" i="5"/>
  <c r="N90" i="41" s="1"/>
  <c r="L90" i="5"/>
  <c r="L90" i="41" s="1"/>
  <c r="O89" i="5"/>
  <c r="O89" i="41" s="1"/>
  <c r="N89" i="5"/>
  <c r="N89" i="41" s="1"/>
  <c r="L89" i="5"/>
  <c r="L89" i="41" s="1"/>
  <c r="O88" i="5"/>
  <c r="O88" i="41" s="1"/>
  <c r="N88" i="5"/>
  <c r="N88" i="41" s="1"/>
  <c r="L88" i="5"/>
  <c r="L88" i="41" s="1"/>
  <c r="O87" i="5"/>
  <c r="N87" i="5"/>
  <c r="L87" i="5"/>
  <c r="O84" i="5"/>
  <c r="O26" i="99" s="1"/>
  <c r="N84" i="5"/>
  <c r="N26" i="99" s="1"/>
  <c r="L84" i="5"/>
  <c r="L26" i="99" s="1"/>
  <c r="O83" i="5"/>
  <c r="O25" i="99" s="1"/>
  <c r="N83" i="5"/>
  <c r="N25" i="99" s="1"/>
  <c r="L83" i="5"/>
  <c r="L25" i="99" s="1"/>
  <c r="O82" i="5"/>
  <c r="O24" i="99" s="1"/>
  <c r="N82" i="5"/>
  <c r="N24" i="99" s="1"/>
  <c r="L82" i="5"/>
  <c r="L24" i="99" s="1"/>
  <c r="O81" i="5"/>
  <c r="O23" i="99" s="1"/>
  <c r="N81" i="5"/>
  <c r="N23" i="99" s="1"/>
  <c r="L81" i="5"/>
  <c r="L23" i="99" s="1"/>
  <c r="O80" i="5"/>
  <c r="O22" i="99" s="1"/>
  <c r="N80" i="5"/>
  <c r="N22" i="99" s="1"/>
  <c r="L80" i="5"/>
  <c r="L22" i="99" s="1"/>
  <c r="O79" i="5"/>
  <c r="O21" i="99" s="1"/>
  <c r="N79" i="5"/>
  <c r="N21" i="99" s="1"/>
  <c r="L79" i="5"/>
  <c r="L21" i="99" s="1"/>
  <c r="O78" i="5"/>
  <c r="O20" i="99" s="1"/>
  <c r="N78" i="5"/>
  <c r="N20" i="99" s="1"/>
  <c r="L78" i="5"/>
  <c r="L20" i="99" s="1"/>
  <c r="O77" i="5"/>
  <c r="O19" i="99" s="1"/>
  <c r="N77" i="5"/>
  <c r="N19" i="99" s="1"/>
  <c r="L77" i="5"/>
  <c r="L19" i="99" s="1"/>
  <c r="O76" i="5"/>
  <c r="O18" i="99" s="1"/>
  <c r="N76" i="5"/>
  <c r="N18" i="99" s="1"/>
  <c r="L76" i="5"/>
  <c r="L18" i="99" s="1"/>
  <c r="O75" i="5"/>
  <c r="N75" i="5"/>
  <c r="L75" i="5"/>
  <c r="O74" i="5"/>
  <c r="N74" i="5"/>
  <c r="L74" i="5"/>
  <c r="O73" i="5"/>
  <c r="N73" i="5"/>
  <c r="L73" i="5"/>
  <c r="O72" i="5"/>
  <c r="O14" i="99" s="1"/>
  <c r="N72" i="5"/>
  <c r="N14" i="99" s="1"/>
  <c r="L72" i="5"/>
  <c r="L14" i="99" s="1"/>
  <c r="O71" i="5"/>
  <c r="N71" i="5"/>
  <c r="L71" i="5"/>
  <c r="O69" i="5"/>
  <c r="O69" i="41" s="1"/>
  <c r="N69" i="5"/>
  <c r="N69" i="41" s="1"/>
  <c r="L69" i="5"/>
  <c r="L69" i="41" s="1"/>
  <c r="O68" i="5"/>
  <c r="O68" i="41" s="1"/>
  <c r="N68" i="5"/>
  <c r="N68" i="41" s="1"/>
  <c r="L68" i="5"/>
  <c r="L68" i="41" s="1"/>
  <c r="O67" i="5"/>
  <c r="N67" i="5"/>
  <c r="L67" i="5"/>
  <c r="O66" i="5"/>
  <c r="O66" i="41" s="1"/>
  <c r="N66" i="5"/>
  <c r="N66" i="41" s="1"/>
  <c r="L66" i="5"/>
  <c r="L66" i="41" s="1"/>
  <c r="O65" i="5"/>
  <c r="O65" i="41" s="1"/>
  <c r="N65" i="5"/>
  <c r="N65" i="41" s="1"/>
  <c r="L65" i="5"/>
  <c r="L65" i="41" s="1"/>
  <c r="O64" i="5"/>
  <c r="O64" i="41" s="1"/>
  <c r="N64" i="5"/>
  <c r="N64" i="41" s="1"/>
  <c r="L64" i="5"/>
  <c r="L64" i="41" s="1"/>
  <c r="O63" i="5"/>
  <c r="O63" i="41" s="1"/>
  <c r="N63" i="5"/>
  <c r="N63" i="41" s="1"/>
  <c r="L63" i="5"/>
  <c r="L63" i="41" s="1"/>
  <c r="O61" i="5"/>
  <c r="O61" i="41" s="1"/>
  <c r="N61" i="5"/>
  <c r="N61" i="41" s="1"/>
  <c r="L61" i="5"/>
  <c r="L61" i="41" s="1"/>
  <c r="O59" i="5"/>
  <c r="O59" i="41" s="1"/>
  <c r="N59" i="5"/>
  <c r="N59" i="41" s="1"/>
  <c r="L59" i="5"/>
  <c r="L59" i="41" s="1"/>
  <c r="O58" i="5"/>
  <c r="O58" i="41" s="1"/>
  <c r="N58" i="5"/>
  <c r="N58" i="41" s="1"/>
  <c r="L58" i="5"/>
  <c r="L58" i="41" s="1"/>
  <c r="O57" i="5"/>
  <c r="N57" i="5"/>
  <c r="L57" i="5"/>
  <c r="O56" i="5"/>
  <c r="O56" i="41" s="1"/>
  <c r="N56" i="5"/>
  <c r="N56" i="41" s="1"/>
  <c r="L56" i="5"/>
  <c r="L56" i="41" s="1"/>
  <c r="O55" i="5"/>
  <c r="O55" i="41" s="1"/>
  <c r="N55" i="5"/>
  <c r="N55" i="41" s="1"/>
  <c r="L55" i="5"/>
  <c r="L55" i="41" s="1"/>
  <c r="O54" i="5"/>
  <c r="O54" i="41" s="1"/>
  <c r="N54" i="5"/>
  <c r="N54" i="41" s="1"/>
  <c r="L54" i="5"/>
  <c r="L54" i="41" s="1"/>
  <c r="O53" i="5"/>
  <c r="O53" i="41" s="1"/>
  <c r="N53" i="5"/>
  <c r="N53" i="41" s="1"/>
  <c r="L53" i="5"/>
  <c r="L53" i="41" s="1"/>
  <c r="O52" i="5"/>
  <c r="O52" i="41" s="1"/>
  <c r="N52" i="5"/>
  <c r="N52" i="41" s="1"/>
  <c r="L52" i="5"/>
  <c r="L52" i="41" s="1"/>
  <c r="O51" i="5"/>
  <c r="O51" i="41" s="1"/>
  <c r="N51" i="5"/>
  <c r="N51" i="41" s="1"/>
  <c r="L51" i="5"/>
  <c r="L51" i="41" s="1"/>
  <c r="O50" i="5"/>
  <c r="O50" i="41" s="1"/>
  <c r="N50" i="5"/>
  <c r="N50" i="41" s="1"/>
  <c r="L50" i="5"/>
  <c r="L50" i="41" s="1"/>
  <c r="O49" i="5"/>
  <c r="O49" i="41" s="1"/>
  <c r="N49" i="5"/>
  <c r="N49" i="41" s="1"/>
  <c r="L49" i="5"/>
  <c r="L49" i="41" s="1"/>
  <c r="O48" i="5"/>
  <c r="O48" i="41" s="1"/>
  <c r="N48" i="5"/>
  <c r="N48" i="41" s="1"/>
  <c r="L48" i="5"/>
  <c r="L48" i="41" s="1"/>
  <c r="O47" i="5"/>
  <c r="O47" i="41" s="1"/>
  <c r="N47" i="5"/>
  <c r="N47" i="41" s="1"/>
  <c r="L47" i="5"/>
  <c r="L47" i="41" s="1"/>
  <c r="O46" i="5"/>
  <c r="O46" i="41" s="1"/>
  <c r="N46" i="5"/>
  <c r="N46" i="41" s="1"/>
  <c r="L46" i="5"/>
  <c r="L46" i="41" s="1"/>
  <c r="O45" i="5"/>
  <c r="O45" i="41" s="1"/>
  <c r="N45" i="5"/>
  <c r="N45" i="41" s="1"/>
  <c r="L45" i="5"/>
  <c r="L45" i="41" s="1"/>
  <c r="O44" i="5"/>
  <c r="N44" i="5"/>
  <c r="L44" i="5"/>
  <c r="O40" i="5"/>
  <c r="O40" i="41" s="1"/>
  <c r="N40" i="5"/>
  <c r="N40" i="41" s="1"/>
  <c r="L40" i="5"/>
  <c r="L40" i="41" s="1"/>
  <c r="O36" i="5"/>
  <c r="O36" i="41" s="1"/>
  <c r="N36" i="5"/>
  <c r="N36" i="41" s="1"/>
  <c r="L36" i="5"/>
  <c r="L36" i="41" s="1"/>
  <c r="O35" i="5"/>
  <c r="O35" i="41" s="1"/>
  <c r="N35" i="5"/>
  <c r="N35" i="41" s="1"/>
  <c r="L35" i="5"/>
  <c r="L35" i="41" s="1"/>
  <c r="O34" i="5"/>
  <c r="N34" i="5"/>
  <c r="L34" i="5"/>
  <c r="O31" i="5"/>
  <c r="N31" i="5"/>
  <c r="L31" i="5"/>
  <c r="O28" i="5"/>
  <c r="O28" i="41" s="1"/>
  <c r="N28" i="5"/>
  <c r="N28" i="41" s="1"/>
  <c r="L28" i="5"/>
  <c r="L28" i="41" s="1"/>
  <c r="O25" i="5"/>
  <c r="O25" i="41" s="1"/>
  <c r="N25" i="5"/>
  <c r="N25" i="41" s="1"/>
  <c r="L25" i="5"/>
  <c r="L25" i="41" s="1"/>
  <c r="O24" i="5"/>
  <c r="O24" i="41" s="1"/>
  <c r="N24" i="5"/>
  <c r="N24" i="41" s="1"/>
  <c r="L24" i="5"/>
  <c r="L24" i="41" s="1"/>
  <c r="O23" i="5"/>
  <c r="O23" i="41" s="1"/>
  <c r="N23" i="5"/>
  <c r="N23" i="41" s="1"/>
  <c r="L23" i="5"/>
  <c r="L23" i="41" s="1"/>
  <c r="O20" i="5"/>
  <c r="N20" i="5"/>
  <c r="L20" i="5"/>
  <c r="O18" i="5"/>
  <c r="O18" i="41" s="1"/>
  <c r="N18" i="5"/>
  <c r="N18" i="41" s="1"/>
  <c r="L18" i="5"/>
  <c r="L18" i="41" s="1"/>
  <c r="O17" i="5"/>
  <c r="O17" i="41" s="1"/>
  <c r="N17" i="5"/>
  <c r="N17" i="41" s="1"/>
  <c r="L17" i="5"/>
  <c r="L17" i="41" s="1"/>
  <c r="O16" i="5"/>
  <c r="O16" i="41" s="1"/>
  <c r="N16" i="5"/>
  <c r="N16" i="41" s="1"/>
  <c r="L16" i="5"/>
  <c r="L16" i="41" s="1"/>
  <c r="O15" i="5"/>
  <c r="N15" i="5"/>
  <c r="L15" i="5"/>
  <c r="O14" i="5"/>
  <c r="N14" i="5"/>
  <c r="L14" i="5"/>
  <c r="O31" i="44"/>
  <c r="O31" i="6" s="1"/>
  <c r="N31" i="44"/>
  <c r="N31" i="6" s="1"/>
  <c r="L31" i="44"/>
  <c r="L31" i="6" s="1"/>
  <c r="O29" i="44"/>
  <c r="O29" i="6" s="1"/>
  <c r="N29" i="44"/>
  <c r="N29" i="6" s="1"/>
  <c r="L29" i="44"/>
  <c r="L29" i="6" s="1"/>
  <c r="O28" i="44"/>
  <c r="O28" i="6" s="1"/>
  <c r="N28" i="44"/>
  <c r="N28" i="6" s="1"/>
  <c r="L28" i="44"/>
  <c r="L28" i="6" s="1"/>
  <c r="O25" i="44"/>
  <c r="O25" i="6" s="1"/>
  <c r="N25" i="44"/>
  <c r="N25" i="6" s="1"/>
  <c r="L25" i="44"/>
  <c r="L25" i="6" s="1"/>
  <c r="O24" i="44"/>
  <c r="O24" i="6" s="1"/>
  <c r="N24" i="44"/>
  <c r="N24" i="6" s="1"/>
  <c r="L24" i="44"/>
  <c r="L24" i="6" s="1"/>
  <c r="O23" i="44"/>
  <c r="N23" i="44"/>
  <c r="L23" i="44"/>
  <c r="O22" i="44"/>
  <c r="O22" i="6" s="1"/>
  <c r="N22" i="44"/>
  <c r="N22" i="6" s="1"/>
  <c r="L22" i="44"/>
  <c r="L22" i="6" s="1"/>
  <c r="O21" i="44"/>
  <c r="N21" i="44"/>
  <c r="L21" i="44"/>
  <c r="O20" i="44"/>
  <c r="O20" i="6" s="1"/>
  <c r="N20" i="44"/>
  <c r="N20" i="6" s="1"/>
  <c r="L20" i="44"/>
  <c r="L20" i="6" s="1"/>
  <c r="O18" i="44"/>
  <c r="O18" i="6" s="1"/>
  <c r="N18" i="44"/>
  <c r="N18" i="6" s="1"/>
  <c r="L18" i="44"/>
  <c r="L18" i="6" s="1"/>
  <c r="O17" i="44"/>
  <c r="O17" i="6" s="1"/>
  <c r="N17" i="44"/>
  <c r="N17" i="6" s="1"/>
  <c r="L17" i="44"/>
  <c r="L17" i="6" s="1"/>
  <c r="O16" i="44"/>
  <c r="O16" i="6" s="1"/>
  <c r="N16" i="44"/>
  <c r="N16" i="6" s="1"/>
  <c r="L16" i="44"/>
  <c r="L16" i="6" s="1"/>
  <c r="O15" i="44"/>
  <c r="N15" i="44"/>
  <c r="L15" i="44"/>
  <c r="O14" i="44"/>
  <c r="N14" i="44"/>
  <c r="L14" i="44"/>
  <c r="O29" i="7"/>
  <c r="N29" i="7"/>
  <c r="L29" i="7"/>
  <c r="O28" i="7"/>
  <c r="N28" i="7"/>
  <c r="L28" i="7"/>
  <c r="O27" i="7"/>
  <c r="N27" i="7"/>
  <c r="L27" i="7"/>
  <c r="O26" i="7"/>
  <c r="N26" i="7"/>
  <c r="L26" i="7"/>
  <c r="O25" i="7"/>
  <c r="N25" i="7"/>
  <c r="L25" i="7"/>
  <c r="O24" i="7"/>
  <c r="N24" i="7"/>
  <c r="L24" i="7"/>
  <c r="O23" i="7"/>
  <c r="N23" i="7"/>
  <c r="L23" i="7"/>
  <c r="O22" i="7"/>
  <c r="N22" i="7"/>
  <c r="L22" i="7"/>
  <c r="O21" i="7"/>
  <c r="N21" i="7"/>
  <c r="L21" i="7"/>
  <c r="O20" i="7"/>
  <c r="N20" i="7"/>
  <c r="L20" i="7"/>
  <c r="O19" i="7"/>
  <c r="N19" i="7"/>
  <c r="L19" i="7"/>
  <c r="O18" i="7"/>
  <c r="N18" i="7"/>
  <c r="L18" i="7"/>
  <c r="O17" i="7"/>
  <c r="N17" i="7"/>
  <c r="L17" i="7"/>
  <c r="O16" i="7"/>
  <c r="N16" i="7"/>
  <c r="L16" i="7"/>
  <c r="O15" i="7"/>
  <c r="N15" i="7"/>
  <c r="L15" i="7"/>
  <c r="L30" i="7" s="1"/>
  <c r="O14" i="7"/>
  <c r="N14" i="7"/>
  <c r="L14" i="7"/>
  <c r="O17" i="50"/>
  <c r="O17" i="103" s="1"/>
  <c r="N17" i="50"/>
  <c r="N17" i="103" s="1"/>
  <c r="M17" i="50"/>
  <c r="M17" i="103" s="1"/>
  <c r="L17" i="50"/>
  <c r="L17" i="103" s="1"/>
  <c r="O16" i="50"/>
  <c r="O16" i="103" s="1"/>
  <c r="N16" i="50"/>
  <c r="N16" i="103" s="1"/>
  <c r="M16" i="50"/>
  <c r="M16" i="103" s="1"/>
  <c r="L16" i="50"/>
  <c r="L16" i="103" s="1"/>
  <c r="O15" i="50"/>
  <c r="O21" i="50" s="1"/>
  <c r="N15" i="50"/>
  <c r="M15" i="50"/>
  <c r="L15" i="50"/>
  <c r="O14" i="50"/>
  <c r="N14" i="50"/>
  <c r="L14" i="50"/>
  <c r="O18" i="10"/>
  <c r="N18" i="10"/>
  <c r="L18" i="10"/>
  <c r="O17" i="10"/>
  <c r="O17" i="51" s="1"/>
  <c r="N17" i="10"/>
  <c r="N17" i="51" s="1"/>
  <c r="L17" i="10"/>
  <c r="L17" i="51" s="1"/>
  <c r="O14" i="10"/>
  <c r="N14" i="10"/>
  <c r="L14" i="10"/>
  <c r="O23" i="11"/>
  <c r="N23" i="11"/>
  <c r="L23" i="11"/>
  <c r="O22" i="11"/>
  <c r="N22" i="11"/>
  <c r="L22" i="11"/>
  <c r="O21" i="11"/>
  <c r="N21" i="11"/>
  <c r="L21" i="11"/>
  <c r="O20" i="11"/>
  <c r="N20" i="11"/>
  <c r="L20" i="11"/>
  <c r="O19" i="11"/>
  <c r="N19" i="11"/>
  <c r="L19" i="11"/>
  <c r="O18" i="11"/>
  <c r="N18" i="11"/>
  <c r="L18" i="11"/>
  <c r="O17" i="11"/>
  <c r="N17" i="11"/>
  <c r="L17" i="11"/>
  <c r="O15" i="11"/>
  <c r="O15" i="95" s="1"/>
  <c r="N15" i="11"/>
  <c r="N15" i="95" s="1"/>
  <c r="L15" i="11"/>
  <c r="L15" i="95" s="1"/>
  <c r="O14" i="11"/>
  <c r="N14" i="11"/>
  <c r="L14" i="11"/>
  <c r="O14" i="12"/>
  <c r="O67" i="12" s="1"/>
  <c r="N14" i="12"/>
  <c r="N67" i="12" s="1"/>
  <c r="L14" i="12"/>
  <c r="L67" i="12" s="1"/>
  <c r="O35" i="13"/>
  <c r="O35" i="107" s="1"/>
  <c r="N35" i="13"/>
  <c r="N35" i="107" s="1"/>
  <c r="L35" i="13"/>
  <c r="L35" i="107" s="1"/>
  <c r="O34" i="13"/>
  <c r="N34" i="13"/>
  <c r="L34" i="13"/>
  <c r="O15" i="13"/>
  <c r="N15" i="13"/>
  <c r="L15" i="13"/>
  <c r="O14" i="13"/>
  <c r="N14" i="13"/>
  <c r="L14" i="13"/>
  <c r="O25" i="4"/>
  <c r="O25" i="39" s="1"/>
  <c r="N25" i="4"/>
  <c r="N25" i="39" s="1"/>
  <c r="L25" i="4"/>
  <c r="L25" i="39" s="1"/>
  <c r="O24" i="4"/>
  <c r="O24" i="39" s="1"/>
  <c r="N24" i="4"/>
  <c r="N24" i="39" s="1"/>
  <c r="L24" i="4"/>
  <c r="L24" i="39" s="1"/>
  <c r="O20" i="4"/>
  <c r="O20" i="39" s="1"/>
  <c r="N20" i="4"/>
  <c r="N20" i="39" s="1"/>
  <c r="L20" i="4"/>
  <c r="L20" i="39" s="1"/>
  <c r="O19" i="4"/>
  <c r="O19" i="39" s="1"/>
  <c r="N19" i="4"/>
  <c r="N19" i="39" s="1"/>
  <c r="L19" i="4"/>
  <c r="L19" i="39" s="1"/>
  <c r="O18" i="4"/>
  <c r="O18" i="39" s="1"/>
  <c r="N18" i="4"/>
  <c r="N18" i="39" s="1"/>
  <c r="L18" i="4"/>
  <c r="L18" i="39" s="1"/>
  <c r="O17" i="4"/>
  <c r="O17" i="39" s="1"/>
  <c r="N17" i="4"/>
  <c r="N17" i="39" s="1"/>
  <c r="L17" i="4"/>
  <c r="L17" i="39" s="1"/>
  <c r="O16" i="4"/>
  <c r="O16" i="39" s="1"/>
  <c r="N16" i="4"/>
  <c r="N16" i="39" s="1"/>
  <c r="L16" i="4"/>
  <c r="L16" i="39" s="1"/>
  <c r="O15" i="4"/>
  <c r="N15" i="4"/>
  <c r="L15" i="4"/>
  <c r="O14" i="4"/>
  <c r="N14" i="4"/>
  <c r="L14" i="4"/>
  <c r="H103" i="5"/>
  <c r="H103" i="41" s="1"/>
  <c r="H102" i="5"/>
  <c r="H102" i="41" s="1"/>
  <c r="H101" i="5"/>
  <c r="H101" i="41" s="1"/>
  <c r="H100" i="5"/>
  <c r="H100" i="41" s="1"/>
  <c r="H99" i="5"/>
  <c r="H99" i="41" s="1"/>
  <c r="H98" i="5"/>
  <c r="H98" i="41" s="1"/>
  <c r="H97" i="5"/>
  <c r="M97" i="5" s="1"/>
  <c r="H96" i="5"/>
  <c r="H96" i="41" s="1"/>
  <c r="H95" i="5"/>
  <c r="H95" i="41" s="1"/>
  <c r="H94" i="5"/>
  <c r="H94" i="41" s="1"/>
  <c r="H93" i="5"/>
  <c r="H93" i="41" s="1"/>
  <c r="H92" i="5"/>
  <c r="H92" i="41" s="1"/>
  <c r="H91" i="5"/>
  <c r="H91" i="41" s="1"/>
  <c r="H90" i="5"/>
  <c r="H90" i="41" s="1"/>
  <c r="H89" i="5"/>
  <c r="H89" i="41" s="1"/>
  <c r="H88" i="5"/>
  <c r="H88" i="41" s="1"/>
  <c r="H87" i="5"/>
  <c r="M87" i="5" s="1"/>
  <c r="H84" i="5"/>
  <c r="H26" i="99" s="1"/>
  <c r="H83" i="5"/>
  <c r="H25" i="99" s="1"/>
  <c r="H82" i="5"/>
  <c r="H24" i="99" s="1"/>
  <c r="H81" i="5"/>
  <c r="H23" i="99" s="1"/>
  <c r="H80" i="5"/>
  <c r="H22" i="99" s="1"/>
  <c r="H79" i="5"/>
  <c r="H21" i="99" s="1"/>
  <c r="H78" i="5"/>
  <c r="H20" i="99" s="1"/>
  <c r="H77" i="5"/>
  <c r="H19" i="99" s="1"/>
  <c r="H76" i="5"/>
  <c r="H18" i="99" s="1"/>
  <c r="H75" i="5"/>
  <c r="M75" i="5" s="1"/>
  <c r="H74" i="5"/>
  <c r="H74" i="41" s="1"/>
  <c r="H73" i="5"/>
  <c r="H73" i="41" s="1"/>
  <c r="H72" i="5"/>
  <c r="H14" i="99" s="1"/>
  <c r="H71" i="5"/>
  <c r="M71" i="5" s="1"/>
  <c r="H69" i="5"/>
  <c r="H69" i="41" s="1"/>
  <c r="H68" i="5"/>
  <c r="H68" i="41" s="1"/>
  <c r="H67" i="5"/>
  <c r="M67" i="5" s="1"/>
  <c r="H66" i="5"/>
  <c r="H66" i="41" s="1"/>
  <c r="H65" i="5"/>
  <c r="H65" i="41" s="1"/>
  <c r="H64" i="5"/>
  <c r="H64" i="41" s="1"/>
  <c r="H63" i="5"/>
  <c r="H63" i="41" s="1"/>
  <c r="H62" i="5"/>
  <c r="H62" i="41" s="1"/>
  <c r="H61" i="5"/>
  <c r="H61" i="41" s="1"/>
  <c r="H60" i="5"/>
  <c r="H60" i="41" s="1"/>
  <c r="H59" i="5"/>
  <c r="H59" i="41" s="1"/>
  <c r="H58" i="5"/>
  <c r="H58" i="41" s="1"/>
  <c r="H57" i="5"/>
  <c r="M57" i="5" s="1"/>
  <c r="H56" i="5"/>
  <c r="H56" i="41" s="1"/>
  <c r="H55" i="5"/>
  <c r="H55" i="41" s="1"/>
  <c r="H54" i="5"/>
  <c r="H54" i="41" s="1"/>
  <c r="H53" i="5"/>
  <c r="H53" i="41" s="1"/>
  <c r="H52" i="5"/>
  <c r="H52" i="41" s="1"/>
  <c r="H51" i="5"/>
  <c r="H51" i="41" s="1"/>
  <c r="H50" i="5"/>
  <c r="H50" i="41" s="1"/>
  <c r="H49" i="5"/>
  <c r="H49" i="41" s="1"/>
  <c r="H48" i="5"/>
  <c r="H48" i="41" s="1"/>
  <c r="H47" i="5"/>
  <c r="H47" i="41" s="1"/>
  <c r="H46" i="5"/>
  <c r="H46" i="41" s="1"/>
  <c r="H45" i="5"/>
  <c r="H45" i="41" s="1"/>
  <c r="H44" i="5"/>
  <c r="M44" i="5" s="1"/>
  <c r="H43" i="5"/>
  <c r="H43" i="41" s="1"/>
  <c r="H42" i="5"/>
  <c r="H42" i="41" s="1"/>
  <c r="H41" i="5"/>
  <c r="H41" i="41" s="1"/>
  <c r="H40" i="5"/>
  <c r="H40" i="41" s="1"/>
  <c r="H39" i="5"/>
  <c r="H39" i="41" s="1"/>
  <c r="H38" i="5"/>
  <c r="H38" i="41" s="1"/>
  <c r="H37" i="5"/>
  <c r="H37" i="41" s="1"/>
  <c r="H36" i="5"/>
  <c r="H36" i="41" s="1"/>
  <c r="H35" i="5"/>
  <c r="H35" i="41" s="1"/>
  <c r="H34" i="5"/>
  <c r="M34" i="5" s="1"/>
  <c r="H33" i="5"/>
  <c r="H33" i="41" s="1"/>
  <c r="H32" i="5"/>
  <c r="H32" i="41" s="1"/>
  <c r="H31" i="5"/>
  <c r="M31" i="5" s="1"/>
  <c r="H29" i="5"/>
  <c r="H29" i="41" s="1"/>
  <c r="H28" i="5"/>
  <c r="H28" i="41" s="1"/>
  <c r="H27" i="5"/>
  <c r="H27" i="41" s="1"/>
  <c r="H26" i="5"/>
  <c r="H26" i="41" s="1"/>
  <c r="H25" i="5"/>
  <c r="H25" i="41" s="1"/>
  <c r="H24" i="5"/>
  <c r="H24" i="41" s="1"/>
  <c r="H23" i="5"/>
  <c r="H23" i="41" s="1"/>
  <c r="H22" i="5"/>
  <c r="H22" i="41" s="1"/>
  <c r="H21" i="5"/>
  <c r="H21" i="41" s="1"/>
  <c r="H20" i="5"/>
  <c r="M20" i="5" s="1"/>
  <c r="H18" i="5"/>
  <c r="H18" i="41" s="1"/>
  <c r="H17" i="5"/>
  <c r="H17" i="41" s="1"/>
  <c r="H16" i="5"/>
  <c r="H16" i="41" s="1"/>
  <c r="H15" i="5"/>
  <c r="H14" i="5"/>
  <c r="M14" i="5" s="1"/>
  <c r="H31" i="44"/>
  <c r="H31" i="6" s="1"/>
  <c r="H29" i="44"/>
  <c r="H29" i="6" s="1"/>
  <c r="H28" i="44"/>
  <c r="H28" i="6" s="1"/>
  <c r="H27" i="44"/>
  <c r="M25" i="44"/>
  <c r="M25" i="6" s="1"/>
  <c r="M24" i="44"/>
  <c r="M24" i="6" s="1"/>
  <c r="H23" i="44"/>
  <c r="M23" i="44" s="1"/>
  <c r="H22" i="44"/>
  <c r="H22" i="6" s="1"/>
  <c r="H21" i="44"/>
  <c r="M21" i="44" s="1"/>
  <c r="H20" i="44"/>
  <c r="H20" i="6" s="1"/>
  <c r="H18" i="44"/>
  <c r="H18" i="6" s="1"/>
  <c r="H17" i="44"/>
  <c r="H17" i="6" s="1"/>
  <c r="H16" i="44"/>
  <c r="H16" i="6" s="1"/>
  <c r="H15" i="44"/>
  <c r="H14" i="44"/>
  <c r="M14" i="44" s="1"/>
  <c r="H29" i="7"/>
  <c r="M29" i="7" s="1"/>
  <c r="H28" i="7"/>
  <c r="M28" i="7" s="1"/>
  <c r="H27" i="7"/>
  <c r="M27" i="7" s="1"/>
  <c r="H26" i="7"/>
  <c r="M26" i="7" s="1"/>
  <c r="H25" i="7"/>
  <c r="M25" i="7" s="1"/>
  <c r="H24" i="7"/>
  <c r="M24" i="7" s="1"/>
  <c r="H23" i="7"/>
  <c r="M23" i="7" s="1"/>
  <c r="H22" i="7"/>
  <c r="M22" i="7" s="1"/>
  <c r="H21" i="7"/>
  <c r="M21" i="7" s="1"/>
  <c r="H20" i="7"/>
  <c r="M20" i="7" s="1"/>
  <c r="H19" i="7"/>
  <c r="M19" i="7" s="1"/>
  <c r="H18" i="7"/>
  <c r="M18" i="7" s="1"/>
  <c r="H17" i="7"/>
  <c r="M17" i="7" s="1"/>
  <c r="H16" i="7"/>
  <c r="M16" i="7" s="1"/>
  <c r="H15" i="7"/>
  <c r="M15" i="7" s="1"/>
  <c r="H14" i="7"/>
  <c r="M14" i="7" s="1"/>
  <c r="H14" i="50"/>
  <c r="M14" i="50" s="1"/>
  <c r="H18" i="10"/>
  <c r="M18" i="10" s="1"/>
  <c r="H17" i="10"/>
  <c r="H17" i="51" s="1"/>
  <c r="H14" i="10"/>
  <c r="M14" i="10" s="1"/>
  <c r="H23" i="11"/>
  <c r="H22" i="11"/>
  <c r="H21" i="11"/>
  <c r="H20" i="11"/>
  <c r="H19" i="11"/>
  <c r="H18" i="11"/>
  <c r="H17" i="11"/>
  <c r="H15" i="11"/>
  <c r="H14" i="11"/>
  <c r="M14" i="11" s="1"/>
  <c r="H34" i="12"/>
  <c r="H34" i="93" s="1"/>
  <c r="H33" i="12"/>
  <c r="H33" i="93" s="1"/>
  <c r="H32" i="12"/>
  <c r="H32" i="93" s="1"/>
  <c r="H31" i="12"/>
  <c r="H31" i="93" s="1"/>
  <c r="H30" i="12"/>
  <c r="H30" i="93" s="1"/>
  <c r="H29" i="12"/>
  <c r="H29" i="93" s="1"/>
  <c r="H28" i="12"/>
  <c r="H28" i="93" s="1"/>
  <c r="H27" i="12"/>
  <c r="H27" i="93" s="1"/>
  <c r="H26" i="12"/>
  <c r="H26" i="93" s="1"/>
  <c r="H25" i="12"/>
  <c r="H25" i="93" s="1"/>
  <c r="H24" i="12"/>
  <c r="H24" i="93" s="1"/>
  <c r="H23" i="12"/>
  <c r="H23" i="93" s="1"/>
  <c r="H22" i="12"/>
  <c r="H22" i="93" s="1"/>
  <c r="H21" i="12"/>
  <c r="H21" i="93" s="1"/>
  <c r="H20" i="12"/>
  <c r="H20" i="93" s="1"/>
  <c r="H19" i="12"/>
  <c r="H19" i="93" s="1"/>
  <c r="H18" i="12"/>
  <c r="H18" i="93" s="1"/>
  <c r="H17" i="12"/>
  <c r="H17" i="93" s="1"/>
  <c r="H16" i="12"/>
  <c r="H16" i="93" s="1"/>
  <c r="H15" i="12"/>
  <c r="H14" i="12"/>
  <c r="M14" i="12" s="1"/>
  <c r="H40" i="13"/>
  <c r="H38" i="13"/>
  <c r="H37" i="13"/>
  <c r="H36" i="13"/>
  <c r="H35" i="13"/>
  <c r="H35" i="107" s="1"/>
  <c r="H34" i="13"/>
  <c r="M34" i="13" s="1"/>
  <c r="H33" i="13"/>
  <c r="H32" i="13"/>
  <c r="H31" i="13"/>
  <c r="H26" i="13"/>
  <c r="H25" i="13"/>
  <c r="H24" i="13"/>
  <c r="H23" i="13"/>
  <c r="H22" i="13"/>
  <c r="H21" i="13"/>
  <c r="H20" i="13"/>
  <c r="H19" i="13"/>
  <c r="H18" i="13"/>
  <c r="H17" i="13"/>
  <c r="H16" i="13"/>
  <c r="H15" i="13"/>
  <c r="H14" i="13"/>
  <c r="M14" i="13" s="1"/>
  <c r="H25" i="4"/>
  <c r="H24" i="4"/>
  <c r="H20" i="4"/>
  <c r="H19" i="4"/>
  <c r="H18" i="4"/>
  <c r="H17" i="4"/>
  <c r="H16" i="4"/>
  <c r="H15" i="4"/>
  <c r="M15" i="4" s="1"/>
  <c r="M15" i="98"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N14" i="37"/>
  <c r="L14" i="37"/>
  <c r="L25" i="37" s="1"/>
  <c r="H16" i="37"/>
  <c r="M16" i="37" s="1"/>
  <c r="H17" i="37"/>
  <c r="M17" i="37" s="1"/>
  <c r="H18" i="37"/>
  <c r="M18" i="37" s="1"/>
  <c r="H19" i="37"/>
  <c r="M19" i="37" s="1"/>
  <c r="H20" i="37"/>
  <c r="M20" i="37" s="1"/>
  <c r="H21" i="37"/>
  <c r="M21" i="37" s="1"/>
  <c r="H22" i="37"/>
  <c r="M22" i="37" s="1"/>
  <c r="H23" i="37"/>
  <c r="M23" i="37" s="1"/>
  <c r="H24" i="37"/>
  <c r="M24" i="37" s="1"/>
  <c r="H15" i="37"/>
  <c r="M15" i="37" s="1"/>
  <c r="H14" i="37"/>
  <c r="M14" i="37" s="1"/>
  <c r="N19" i="105" l="1"/>
  <c r="N19" i="95"/>
  <c r="O20" i="105"/>
  <c r="O20" i="95"/>
  <c r="N23" i="105"/>
  <c r="N23" i="95"/>
  <c r="N18" i="105"/>
  <c r="N18" i="95"/>
  <c r="O19" i="105"/>
  <c r="O19" i="95"/>
  <c r="N22" i="105"/>
  <c r="N22" i="95"/>
  <c r="O23" i="105"/>
  <c r="O23" i="95"/>
  <c r="N17" i="105"/>
  <c r="N17" i="95"/>
  <c r="O18" i="105"/>
  <c r="O18" i="95"/>
  <c r="N21" i="105"/>
  <c r="N21" i="95"/>
  <c r="O22" i="105"/>
  <c r="O22" i="95"/>
  <c r="O17" i="105"/>
  <c r="O17" i="95"/>
  <c r="N20" i="105"/>
  <c r="N20" i="95"/>
  <c r="O21" i="105"/>
  <c r="O21" i="95"/>
  <c r="M22" i="11"/>
  <c r="H22" i="95"/>
  <c r="L19" i="105"/>
  <c r="L19" i="95"/>
  <c r="L23" i="105"/>
  <c r="L23" i="95"/>
  <c r="M19" i="11"/>
  <c r="H19" i="95"/>
  <c r="M23" i="11"/>
  <c r="H23" i="95"/>
  <c r="L18" i="105"/>
  <c r="L18" i="95"/>
  <c r="L22" i="105"/>
  <c r="L22" i="95"/>
  <c r="M15" i="11"/>
  <c r="M15" i="95" s="1"/>
  <c r="H15" i="95"/>
  <c r="M20" i="11"/>
  <c r="H20" i="95"/>
  <c r="L17" i="105"/>
  <c r="L17" i="95"/>
  <c r="L21" i="105"/>
  <c r="L21" i="95"/>
  <c r="M17" i="11"/>
  <c r="H17" i="95"/>
  <c r="M21" i="11"/>
  <c r="H21" i="95"/>
  <c r="L20" i="105"/>
  <c r="L20" i="95"/>
  <c r="M18" i="11"/>
  <c r="H18" i="95"/>
  <c r="N15" i="99"/>
  <c r="N73" i="41"/>
  <c r="O16" i="99"/>
  <c r="O29" i="99" s="1"/>
  <c r="H17" i="117" s="1"/>
  <c r="H22" i="2" s="1"/>
  <c r="O74" i="41"/>
  <c r="O15" i="99"/>
  <c r="O73" i="41"/>
  <c r="N16" i="99"/>
  <c r="N29" i="99" s="1"/>
  <c r="G17" i="117" s="1"/>
  <c r="G22" i="2" s="1"/>
  <c r="N74" i="41"/>
  <c r="L16" i="99"/>
  <c r="L74" i="41"/>
  <c r="L15" i="99"/>
  <c r="L73" i="41"/>
  <c r="M24" i="4"/>
  <c r="M24" i="39" s="1"/>
  <c r="H24" i="39"/>
  <c r="M26" i="4"/>
  <c r="M18" i="4"/>
  <c r="M18" i="39" s="1"/>
  <c r="H18" i="39"/>
  <c r="M25" i="4"/>
  <c r="M25" i="39" s="1"/>
  <c r="H25" i="39"/>
  <c r="M19" i="4"/>
  <c r="M19" i="39" s="1"/>
  <c r="H19" i="39"/>
  <c r="M16" i="4"/>
  <c r="M16" i="39" s="1"/>
  <c r="H16" i="39"/>
  <c r="M20" i="4"/>
  <c r="M20" i="39" s="1"/>
  <c r="H20" i="39"/>
  <c r="M17" i="4"/>
  <c r="M17" i="39" s="1"/>
  <c r="H17" i="39"/>
  <c r="M15" i="5"/>
  <c r="H15" i="41"/>
  <c r="L14" i="98"/>
  <c r="L26" i="4"/>
  <c r="K17" i="13"/>
  <c r="K17" i="107" s="1"/>
  <c r="M17" i="13"/>
  <c r="H17" i="107"/>
  <c r="M18" i="13"/>
  <c r="H18" i="107"/>
  <c r="K18" i="13"/>
  <c r="K18" i="107" s="1"/>
  <c r="K19" i="13"/>
  <c r="K19" i="107" s="1"/>
  <c r="M19" i="13"/>
  <c r="H19" i="107"/>
  <c r="N14" i="98"/>
  <c r="N26" i="4"/>
  <c r="O14" i="98"/>
  <c r="O26" i="4"/>
  <c r="M25" i="37"/>
  <c r="N25" i="37"/>
  <c r="K21" i="13"/>
  <c r="K21" i="107" s="1"/>
  <c r="M21" i="13"/>
  <c r="H21" i="107"/>
  <c r="H37" i="107"/>
  <c r="K37" i="13"/>
  <c r="K37" i="107" s="1"/>
  <c r="M37" i="13"/>
  <c r="O25" i="37"/>
  <c r="H22" i="107"/>
  <c r="K22" i="13"/>
  <c r="K22" i="107" s="1"/>
  <c r="M22" i="13"/>
  <c r="M38" i="13"/>
  <c r="H38" i="107"/>
  <c r="K38" i="13"/>
  <c r="K38" i="107" s="1"/>
  <c r="H20" i="107"/>
  <c r="M20" i="13"/>
  <c r="K20" i="13"/>
  <c r="K20" i="107" s="1"/>
  <c r="K25" i="13"/>
  <c r="K25" i="107" s="1"/>
  <c r="M25" i="13"/>
  <c r="H25" i="107"/>
  <c r="K23" i="13"/>
  <c r="K23" i="107" s="1"/>
  <c r="M23" i="13"/>
  <c r="H23" i="107"/>
  <c r="H40" i="107"/>
  <c r="K40" i="13"/>
  <c r="K40" i="107" s="1"/>
  <c r="M40" i="13"/>
  <c r="K26" i="13"/>
  <c r="K26" i="107" s="1"/>
  <c r="M26" i="13"/>
  <c r="H26" i="107"/>
  <c r="K36" i="13"/>
  <c r="K36" i="107" s="1"/>
  <c r="M36" i="13"/>
  <c r="H36" i="107"/>
  <c r="H24" i="107"/>
  <c r="K24" i="13"/>
  <c r="K24" i="107" s="1"/>
  <c r="M24" i="13"/>
  <c r="H31" i="107"/>
  <c r="K31" i="13"/>
  <c r="K31" i="107" s="1"/>
  <c r="M31" i="13"/>
  <c r="L21" i="50"/>
  <c r="K33" i="13"/>
  <c r="K33" i="107" s="1"/>
  <c r="H33" i="107"/>
  <c r="M33" i="13"/>
  <c r="K16" i="13"/>
  <c r="K16" i="107" s="1"/>
  <c r="M16" i="13"/>
  <c r="H16" i="107"/>
  <c r="H32" i="107"/>
  <c r="K32" i="13"/>
  <c r="K32" i="107" s="1"/>
  <c r="M32" i="13"/>
  <c r="N37" i="10"/>
  <c r="M21" i="50"/>
  <c r="O15" i="107"/>
  <c r="O41" i="13"/>
  <c r="N15" i="107"/>
  <c r="N41" i="13"/>
  <c r="L15" i="107"/>
  <c r="L41" i="13"/>
  <c r="L24" i="11"/>
  <c r="N24" i="11"/>
  <c r="O24" i="11"/>
  <c r="M24" i="11"/>
  <c r="L37" i="10"/>
  <c r="N21" i="50"/>
  <c r="N30" i="7"/>
  <c r="O30" i="7"/>
  <c r="M30" i="7"/>
  <c r="L15" i="6"/>
  <c r="L32" i="44"/>
  <c r="N15" i="6"/>
  <c r="N32" i="44"/>
  <c r="O15" i="6"/>
  <c r="O32" i="44"/>
  <c r="M15" i="41"/>
  <c r="N15" i="41"/>
  <c r="O15" i="41"/>
  <c r="L15" i="41"/>
  <c r="O37" i="10"/>
  <c r="A16" i="102"/>
  <c r="A17" i="102"/>
  <c r="A18" i="102"/>
  <c r="A19" i="102"/>
  <c r="M35" i="13"/>
  <c r="M35" i="107" s="1"/>
  <c r="M15" i="13"/>
  <c r="H15" i="107"/>
  <c r="M15" i="12"/>
  <c r="H15" i="93"/>
  <c r="M16" i="12"/>
  <c r="M16" i="93" s="1"/>
  <c r="M17" i="10"/>
  <c r="M17" i="51" s="1"/>
  <c r="M22" i="44"/>
  <c r="M22" i="6" s="1"/>
  <c r="M28" i="44"/>
  <c r="M28" i="6" s="1"/>
  <c r="M29" i="44"/>
  <c r="M29" i="6" s="1"/>
  <c r="M31" i="44"/>
  <c r="M31" i="6" s="1"/>
  <c r="M15" i="44"/>
  <c r="H15" i="6"/>
  <c r="M16" i="44"/>
  <c r="M16" i="6" s="1"/>
  <c r="M17" i="44"/>
  <c r="M17" i="6" s="1"/>
  <c r="M18" i="44"/>
  <c r="M18" i="6" s="1"/>
  <c r="M20" i="44"/>
  <c r="M20" i="6" s="1"/>
  <c r="M96" i="5"/>
  <c r="M96" i="41" s="1"/>
  <c r="M35" i="5"/>
  <c r="M35" i="41" s="1"/>
  <c r="M47" i="5"/>
  <c r="M47" i="41" s="1"/>
  <c r="M59" i="5"/>
  <c r="M59" i="41" s="1"/>
  <c r="M72" i="5"/>
  <c r="M14" i="99" s="1"/>
  <c r="M83" i="5"/>
  <c r="M25" i="99" s="1"/>
  <c r="M99" i="5"/>
  <c r="M99" i="41" s="1"/>
  <c r="M82" i="5"/>
  <c r="M24" i="99" s="1"/>
  <c r="M36" i="5"/>
  <c r="M36" i="41" s="1"/>
  <c r="M61" i="5"/>
  <c r="M61" i="41" s="1"/>
  <c r="M25" i="5"/>
  <c r="M25" i="41" s="1"/>
  <c r="M50" i="5"/>
  <c r="M50" i="41" s="1"/>
  <c r="M88" i="5"/>
  <c r="M88" i="41" s="1"/>
  <c r="M100" i="5"/>
  <c r="M100" i="41" s="1"/>
  <c r="M48" i="5"/>
  <c r="M48" i="41" s="1"/>
  <c r="M24" i="5"/>
  <c r="M24" i="41" s="1"/>
  <c r="M63" i="5"/>
  <c r="M63" i="41" s="1"/>
  <c r="M58" i="5"/>
  <c r="M58" i="41" s="1"/>
  <c r="M74" i="5"/>
  <c r="M51" i="5"/>
  <c r="M51" i="41" s="1"/>
  <c r="M89" i="5"/>
  <c r="M89" i="41" s="1"/>
  <c r="M40" i="5"/>
  <c r="M40" i="41" s="1"/>
  <c r="M52" i="5"/>
  <c r="M52" i="41" s="1"/>
  <c r="M64" i="5"/>
  <c r="M64" i="41" s="1"/>
  <c r="M76" i="5"/>
  <c r="M18" i="99" s="1"/>
  <c r="M90" i="5"/>
  <c r="M90" i="41" s="1"/>
  <c r="M102" i="5"/>
  <c r="M102" i="41" s="1"/>
  <c r="M49" i="5"/>
  <c r="M49" i="41" s="1"/>
  <c r="M101" i="5"/>
  <c r="M101" i="41" s="1"/>
  <c r="M28" i="5"/>
  <c r="M28" i="41" s="1"/>
  <c r="M53" i="5"/>
  <c r="M53" i="41" s="1"/>
  <c r="M65" i="5"/>
  <c r="M65" i="41" s="1"/>
  <c r="M77" i="5"/>
  <c r="M19" i="99" s="1"/>
  <c r="M91" i="5"/>
  <c r="M91" i="41" s="1"/>
  <c r="M103" i="5"/>
  <c r="M103" i="41" s="1"/>
  <c r="M16" i="5"/>
  <c r="M16" i="41" s="1"/>
  <c r="M54" i="5"/>
  <c r="M54" i="41" s="1"/>
  <c r="M66" i="5"/>
  <c r="M66" i="41" s="1"/>
  <c r="M78" i="5"/>
  <c r="M20" i="99" s="1"/>
  <c r="M92" i="5"/>
  <c r="M92" i="41" s="1"/>
  <c r="M17" i="5"/>
  <c r="M17" i="41" s="1"/>
  <c r="M23" i="5"/>
  <c r="M23" i="41" s="1"/>
  <c r="M79" i="5"/>
  <c r="M21" i="99" s="1"/>
  <c r="M68" i="5"/>
  <c r="M68" i="41" s="1"/>
  <c r="M94" i="5"/>
  <c r="M94" i="41" s="1"/>
  <c r="M46" i="5"/>
  <c r="M46" i="41" s="1"/>
  <c r="M98" i="5"/>
  <c r="M98" i="41" s="1"/>
  <c r="M55" i="5"/>
  <c r="M55" i="41" s="1"/>
  <c r="M93" i="5"/>
  <c r="M93" i="41" s="1"/>
  <c r="M18" i="5"/>
  <c r="M18" i="41" s="1"/>
  <c r="M56" i="5"/>
  <c r="M56" i="41" s="1"/>
  <c r="M80" i="5"/>
  <c r="M22" i="99" s="1"/>
  <c r="M45" i="5"/>
  <c r="M45" i="41" s="1"/>
  <c r="M69" i="5"/>
  <c r="M69" i="41" s="1"/>
  <c r="M95" i="5"/>
  <c r="M95" i="41" s="1"/>
  <c r="A14" i="107"/>
  <c r="A15" i="102"/>
  <c r="K34" i="12"/>
  <c r="K34" i="93" s="1"/>
  <c r="M34" i="12"/>
  <c r="M34" i="93" s="1"/>
  <c r="K23" i="12"/>
  <c r="K23" i="93" s="1"/>
  <c r="M23" i="12"/>
  <c r="M23" i="93" s="1"/>
  <c r="K24" i="12"/>
  <c r="K24" i="93" s="1"/>
  <c r="M24" i="12"/>
  <c r="M24" i="93" s="1"/>
  <c r="K25" i="12"/>
  <c r="K25" i="93" s="1"/>
  <c r="M25" i="12"/>
  <c r="M25" i="93" s="1"/>
  <c r="M26" i="12"/>
  <c r="M26" i="93" s="1"/>
  <c r="K26" i="12"/>
  <c r="K26" i="93" s="1"/>
  <c r="M27" i="12"/>
  <c r="M27" i="93" s="1"/>
  <c r="K27" i="12"/>
  <c r="K27" i="93" s="1"/>
  <c r="K28" i="12"/>
  <c r="K28" i="93" s="1"/>
  <c r="M28" i="12"/>
  <c r="M28" i="93" s="1"/>
  <c r="K17" i="12"/>
  <c r="K17" i="93" s="1"/>
  <c r="M17" i="12"/>
  <c r="M17" i="93" s="1"/>
  <c r="M29" i="12"/>
  <c r="M29" i="93" s="1"/>
  <c r="K29" i="12"/>
  <c r="K29" i="93" s="1"/>
  <c r="K22" i="12"/>
  <c r="K22" i="93" s="1"/>
  <c r="M22" i="12"/>
  <c r="M22" i="93" s="1"/>
  <c r="M30" i="12"/>
  <c r="M30" i="93" s="1"/>
  <c r="K30" i="12"/>
  <c r="K30" i="93" s="1"/>
  <c r="K31" i="12"/>
  <c r="K31" i="93" s="1"/>
  <c r="M31" i="12"/>
  <c r="M31" i="93" s="1"/>
  <c r="M18" i="12"/>
  <c r="M18" i="93" s="1"/>
  <c r="K18" i="12"/>
  <c r="K18" i="93" s="1"/>
  <c r="K19" i="12"/>
  <c r="K19" i="93" s="1"/>
  <c r="M19" i="12"/>
  <c r="M19" i="93" s="1"/>
  <c r="K20" i="12"/>
  <c r="K20" i="93" s="1"/>
  <c r="M20" i="12"/>
  <c r="M20" i="93" s="1"/>
  <c r="M32" i="12"/>
  <c r="M32" i="93" s="1"/>
  <c r="K32" i="12"/>
  <c r="K32" i="93" s="1"/>
  <c r="M21" i="12"/>
  <c r="M21" i="93" s="1"/>
  <c r="K21" i="12"/>
  <c r="K21" i="93" s="1"/>
  <c r="M33" i="12"/>
  <c r="M33" i="93" s="1"/>
  <c r="K33" i="12"/>
  <c r="K33" i="93" s="1"/>
  <c r="N15" i="105"/>
  <c r="N24" i="105" s="1"/>
  <c r="G23" i="117" s="1"/>
  <c r="G40" i="2" s="1"/>
  <c r="O15" i="105"/>
  <c r="O24" i="105" s="1"/>
  <c r="H23" i="117" s="1"/>
  <c r="H40" i="2" s="1"/>
  <c r="L15" i="105"/>
  <c r="L24" i="105" s="1"/>
  <c r="I23" i="117" s="1"/>
  <c r="I40" i="2" s="1"/>
  <c r="K27" i="44"/>
  <c r="M27" i="44"/>
  <c r="P27" i="44" s="1"/>
  <c r="L60" i="5"/>
  <c r="L60" i="41" s="1"/>
  <c r="N60" i="5"/>
  <c r="N60" i="41" s="1"/>
  <c r="M33" i="5"/>
  <c r="M33" i="41" s="1"/>
  <c r="M60" i="5"/>
  <c r="M60" i="41" s="1"/>
  <c r="L15" i="98"/>
  <c r="L23" i="98" s="1"/>
  <c r="I16" i="117" s="1"/>
  <c r="I19" i="2" s="1"/>
  <c r="N15" i="98"/>
  <c r="N23" i="98" s="1"/>
  <c r="G16" i="117" s="1"/>
  <c r="G19" i="2" s="1"/>
  <c r="O15" i="98"/>
  <c r="O23" i="98" s="1"/>
  <c r="H16" i="117" s="1"/>
  <c r="H19" i="2" s="1"/>
  <c r="N41" i="107"/>
  <c r="G25" i="117" s="1"/>
  <c r="G46" i="2" s="1"/>
  <c r="L15" i="103"/>
  <c r="L18" i="103" s="1"/>
  <c r="I21" i="117" s="1"/>
  <c r="I34" i="2" s="1"/>
  <c r="N15" i="103"/>
  <c r="N18" i="103" s="1"/>
  <c r="G21" i="117" s="1"/>
  <c r="G34" i="2" s="1"/>
  <c r="O15" i="103"/>
  <c r="O18" i="103" s="1"/>
  <c r="H21" i="117" s="1"/>
  <c r="H34" i="2" s="1"/>
  <c r="M15" i="105"/>
  <c r="M15" i="103"/>
  <c r="M18" i="103" s="1"/>
  <c r="F21" i="117" s="1"/>
  <c r="F34" i="2" s="1"/>
  <c r="M14" i="98"/>
  <c r="M23" i="98" s="1"/>
  <c r="F16" i="117" s="1"/>
  <c r="F19" i="2" s="1"/>
  <c r="H15" i="105"/>
  <c r="M73" i="5"/>
  <c r="M62" i="5"/>
  <c r="M62" i="41" s="1"/>
  <c r="L62" i="5"/>
  <c r="L62" i="41" s="1"/>
  <c r="N62" i="5"/>
  <c r="N62" i="41" s="1"/>
  <c r="M84" i="5"/>
  <c r="M26" i="99" s="1"/>
  <c r="M81" i="5"/>
  <c r="M23" i="99" s="1"/>
  <c r="H14" i="98"/>
  <c r="H15" i="98"/>
  <c r="O43" i="5"/>
  <c r="O43" i="41" s="1"/>
  <c r="N43" i="5"/>
  <c r="N43" i="41" s="1"/>
  <c r="M43" i="5"/>
  <c r="M43" i="41" s="1"/>
  <c r="L43" i="5"/>
  <c r="L43" i="41" s="1"/>
  <c r="O39" i="5"/>
  <c r="O39" i="41" s="1"/>
  <c r="N39" i="5"/>
  <c r="N39" i="41" s="1"/>
  <c r="M39" i="5"/>
  <c r="M39" i="41" s="1"/>
  <c r="L39" i="5"/>
  <c r="L39" i="41" s="1"/>
  <c r="L33" i="5"/>
  <c r="L33" i="41" s="1"/>
  <c r="N33" i="5"/>
  <c r="N33" i="41" s="1"/>
  <c r="O22" i="5"/>
  <c r="O22" i="41" s="1"/>
  <c r="N22" i="5"/>
  <c r="N22" i="41" s="1"/>
  <c r="M22" i="5"/>
  <c r="M22" i="41" s="1"/>
  <c r="L22" i="5"/>
  <c r="L22" i="41" s="1"/>
  <c r="O27" i="5"/>
  <c r="O27" i="41" s="1"/>
  <c r="N27" i="5"/>
  <c r="N27" i="41" s="1"/>
  <c r="M27" i="5"/>
  <c r="M27" i="41" s="1"/>
  <c r="L27" i="5"/>
  <c r="L27" i="41" s="1"/>
  <c r="C37" i="99"/>
  <c r="C34" i="106"/>
  <c r="C23" i="102"/>
  <c r="C33" i="97"/>
  <c r="C32" i="105"/>
  <c r="C33" i="101"/>
  <c r="C25" i="104"/>
  <c r="C32" i="100"/>
  <c r="C26" i="103"/>
  <c r="C26" i="98"/>
  <c r="C28" i="102"/>
  <c r="C38" i="101"/>
  <c r="C37" i="100"/>
  <c r="C31" i="98"/>
  <c r="C44" i="107"/>
  <c r="C32" i="99"/>
  <c r="C29" i="106"/>
  <c r="C28" i="97"/>
  <c r="C27" i="105"/>
  <c r="C20" i="104"/>
  <c r="A21" i="101"/>
  <c r="A18" i="100"/>
  <c r="A25" i="101"/>
  <c r="A22" i="106"/>
  <c r="A21" i="98"/>
  <c r="A18" i="101"/>
  <c r="A24" i="101"/>
  <c r="A29" i="101"/>
  <c r="A20" i="100"/>
  <c r="A28" i="101"/>
  <c r="A14" i="104"/>
  <c r="A18" i="98"/>
  <c r="A22" i="100"/>
  <c r="A14" i="100"/>
  <c r="O25" i="97"/>
  <c r="H15" i="117" s="1"/>
  <c r="H16" i="2" s="1"/>
  <c r="A17" i="98"/>
  <c r="A22" i="98"/>
  <c r="A19" i="98"/>
  <c r="A20" i="98"/>
  <c r="A15" i="100"/>
  <c r="A23" i="100"/>
  <c r="A21" i="100"/>
  <c r="A27" i="100"/>
  <c r="A17" i="100"/>
  <c r="A19" i="100"/>
  <c r="A28" i="100"/>
  <c r="N29" i="100"/>
  <c r="G18" i="117" s="1"/>
  <c r="G25" i="2" s="1"/>
  <c r="A24" i="100"/>
  <c r="A26" i="100"/>
  <c r="A16" i="100"/>
  <c r="A25" i="100"/>
  <c r="A19" i="101"/>
  <c r="A16" i="101"/>
  <c r="A27" i="101"/>
  <c r="A26" i="101"/>
  <c r="P30" i="101"/>
  <c r="A23" i="101"/>
  <c r="A20" i="101"/>
  <c r="A22" i="101"/>
  <c r="L20" i="102"/>
  <c r="I20" i="117" s="1"/>
  <c r="I31" i="2" s="1"/>
  <c r="M20" i="102"/>
  <c r="F20" i="117" s="1"/>
  <c r="F31" i="2" s="1"/>
  <c r="N20" i="102"/>
  <c r="G20" i="117" s="1"/>
  <c r="G31" i="2" s="1"/>
  <c r="O20" i="102"/>
  <c r="H20" i="117" s="1"/>
  <c r="H31" i="2" s="1"/>
  <c r="A14" i="103"/>
  <c r="P17" i="104"/>
  <c r="A16" i="104"/>
  <c r="A25" i="106"/>
  <c r="A23" i="106"/>
  <c r="A15" i="106"/>
  <c r="A20" i="106"/>
  <c r="A16" i="106"/>
  <c r="A24" i="106"/>
  <c r="A19" i="106"/>
  <c r="A21" i="106"/>
  <c r="A18" i="106"/>
  <c r="L25" i="97"/>
  <c r="I15" i="117" s="1"/>
  <c r="I16" i="2" s="1"/>
  <c r="M25" i="97"/>
  <c r="F15" i="117" s="1"/>
  <c r="F16" i="2" s="1"/>
  <c r="N25" i="97"/>
  <c r="G15" i="117" s="1"/>
  <c r="G16" i="2" s="1"/>
  <c r="A14" i="97"/>
  <c r="M29" i="100"/>
  <c r="F18" i="117" s="1"/>
  <c r="F25" i="2" s="1"/>
  <c r="O29" i="100"/>
  <c r="H18" i="117" s="1"/>
  <c r="H25" i="2" s="1"/>
  <c r="P29" i="100"/>
  <c r="L29" i="99"/>
  <c r="I17" i="117" s="1"/>
  <c r="I22" i="2" s="1"/>
  <c r="L29" i="100"/>
  <c r="I18" i="117" s="1"/>
  <c r="I25" i="2" s="1"/>
  <c r="L30" i="101"/>
  <c r="I19" i="117" s="1"/>
  <c r="I28" i="2" s="1"/>
  <c r="M30" i="101"/>
  <c r="F19" i="117" s="1"/>
  <c r="F28" i="2" s="1"/>
  <c r="N30" i="101"/>
  <c r="G19" i="117" s="1"/>
  <c r="G28" i="2" s="1"/>
  <c r="O30" i="101"/>
  <c r="H19" i="117" s="1"/>
  <c r="H28" i="2" s="1"/>
  <c r="A14" i="101"/>
  <c r="A14" i="102"/>
  <c r="L17" i="104"/>
  <c r="I22" i="117" s="1"/>
  <c r="I37" i="2" s="1"/>
  <c r="M17" i="104"/>
  <c r="F22" i="117" s="1"/>
  <c r="F37" i="2" s="1"/>
  <c r="N17" i="104"/>
  <c r="G22" i="117" s="1"/>
  <c r="G37" i="2" s="1"/>
  <c r="O17" i="104"/>
  <c r="H22" i="117" s="1"/>
  <c r="H37" i="2" s="1"/>
  <c r="L26" i="106"/>
  <c r="I24" i="117" s="1"/>
  <c r="I43" i="2" s="1"/>
  <c r="O41" i="107"/>
  <c r="H25" i="117" s="1"/>
  <c r="H46" i="2" s="1"/>
  <c r="M26" i="106"/>
  <c r="F24" i="117" s="1"/>
  <c r="F43" i="2" s="1"/>
  <c r="A14" i="105"/>
  <c r="N26" i="106"/>
  <c r="G24" i="117" s="1"/>
  <c r="G43" i="2" s="1"/>
  <c r="O26" i="106"/>
  <c r="H24" i="117" s="1"/>
  <c r="H43" i="2" s="1"/>
  <c r="P26" i="106"/>
  <c r="A14" i="106"/>
  <c r="L41" i="107"/>
  <c r="I25" i="117" s="1"/>
  <c r="I46" i="2" s="1"/>
  <c r="M17" i="105" l="1"/>
  <c r="M17" i="95"/>
  <c r="M19" i="105"/>
  <c r="M24" i="105" s="1"/>
  <c r="F23" i="117" s="1"/>
  <c r="F40" i="2" s="1"/>
  <c r="M19" i="95"/>
  <c r="M18" i="105"/>
  <c r="M18" i="95"/>
  <c r="M21" i="105"/>
  <c r="M21" i="95"/>
  <c r="M20" i="105"/>
  <c r="M20" i="95"/>
  <c r="M23" i="105"/>
  <c r="M23" i="95"/>
  <c r="M22" i="105"/>
  <c r="M22" i="95"/>
  <c r="M16" i="99"/>
  <c r="M29" i="99" s="1"/>
  <c r="F17" i="117" s="1"/>
  <c r="F22" i="2" s="1"/>
  <c r="M74" i="41"/>
  <c r="M15" i="99"/>
  <c r="M73" i="41"/>
  <c r="M26" i="107"/>
  <c r="P26" i="13"/>
  <c r="P26" i="107" s="1"/>
  <c r="M20" i="107"/>
  <c r="P20" i="13"/>
  <c r="P20" i="107" s="1"/>
  <c r="M33" i="107"/>
  <c r="P33" i="13"/>
  <c r="P33" i="107" s="1"/>
  <c r="M21" i="107"/>
  <c r="P21" i="13"/>
  <c r="P21" i="107" s="1"/>
  <c r="M31" i="107"/>
  <c r="P31" i="13"/>
  <c r="P31" i="107" s="1"/>
  <c r="M40" i="107"/>
  <c r="P40" i="13"/>
  <c r="P40" i="107" s="1"/>
  <c r="M18" i="107"/>
  <c r="P18" i="13"/>
  <c r="P18" i="107" s="1"/>
  <c r="M32" i="107"/>
  <c r="P32" i="13"/>
  <c r="P32" i="107" s="1"/>
  <c r="M38" i="107"/>
  <c r="P38" i="13"/>
  <c r="P38" i="107" s="1"/>
  <c r="M17" i="107"/>
  <c r="P17" i="13"/>
  <c r="P17" i="107" s="1"/>
  <c r="M19" i="107"/>
  <c r="P19" i="13"/>
  <c r="P19" i="107" s="1"/>
  <c r="M24" i="107"/>
  <c r="P24" i="13"/>
  <c r="P24" i="107" s="1"/>
  <c r="M22" i="107"/>
  <c r="P22" i="13"/>
  <c r="P22" i="107" s="1"/>
  <c r="M23" i="107"/>
  <c r="P23" i="13"/>
  <c r="P23" i="107" s="1"/>
  <c r="M16" i="107"/>
  <c r="P16" i="13"/>
  <c r="P16" i="107" s="1"/>
  <c r="M36" i="107"/>
  <c r="P36" i="13"/>
  <c r="P36" i="107" s="1"/>
  <c r="M25" i="107"/>
  <c r="P25" i="13"/>
  <c r="P25" i="107" s="1"/>
  <c r="M37" i="107"/>
  <c r="P37" i="13"/>
  <c r="P37" i="107" s="1"/>
  <c r="M15" i="107"/>
  <c r="M41" i="107" s="1"/>
  <c r="F25" i="117" s="1"/>
  <c r="F46" i="2" s="1"/>
  <c r="M41" i="13"/>
  <c r="M67" i="12"/>
  <c r="M15" i="6"/>
  <c r="M32" i="44"/>
  <c r="M37" i="10"/>
  <c r="P20" i="12"/>
  <c r="P20" i="93" s="1"/>
  <c r="P24" i="12"/>
  <c r="P24" i="93" s="1"/>
  <c r="P29" i="12"/>
  <c r="P29" i="93" s="1"/>
  <c r="P19" i="12"/>
  <c r="P19" i="93" s="1"/>
  <c r="P17" i="12"/>
  <c r="P17" i="93" s="1"/>
  <c r="P23" i="12"/>
  <c r="P23" i="93" s="1"/>
  <c r="P28" i="12"/>
  <c r="P28" i="93" s="1"/>
  <c r="P34" i="12"/>
  <c r="P34" i="93" s="1"/>
  <c r="P18" i="12"/>
  <c r="P18" i="93" s="1"/>
  <c r="P31" i="12"/>
  <c r="P31" i="93" s="1"/>
  <c r="P33" i="12"/>
  <c r="P33" i="93" s="1"/>
  <c r="P27" i="12"/>
  <c r="P27" i="93" s="1"/>
  <c r="P32" i="12"/>
  <c r="P32" i="93" s="1"/>
  <c r="P16" i="12"/>
  <c r="P16" i="93" s="1"/>
  <c r="P21" i="12"/>
  <c r="P21" i="93" s="1"/>
  <c r="P30" i="12"/>
  <c r="P30" i="93" s="1"/>
  <c r="P26" i="12"/>
  <c r="P26" i="93" s="1"/>
  <c r="P22" i="12"/>
  <c r="P22" i="93" s="1"/>
  <c r="P25" i="12"/>
  <c r="P25" i="93" s="1"/>
  <c r="P15" i="12"/>
  <c r="P67" i="12" s="1"/>
  <c r="M15" i="93"/>
  <c r="O33" i="5"/>
  <c r="O33" i="41" s="1"/>
  <c r="O21" i="5"/>
  <c r="O21" i="41" s="1"/>
  <c r="N21" i="5"/>
  <c r="N21" i="41" s="1"/>
  <c r="L21" i="5"/>
  <c r="L21" i="41" s="1"/>
  <c r="M21" i="5"/>
  <c r="M21" i="41" s="1"/>
  <c r="O41" i="5"/>
  <c r="O41" i="41" s="1"/>
  <c r="N41" i="5"/>
  <c r="N41" i="41" s="1"/>
  <c r="M41" i="5"/>
  <c r="M41" i="41" s="1"/>
  <c r="L41" i="5"/>
  <c r="L41" i="41" s="1"/>
  <c r="O38" i="5"/>
  <c r="O38" i="41" s="1"/>
  <c r="N38" i="5"/>
  <c r="N38" i="41" s="1"/>
  <c r="M38" i="5"/>
  <c r="M38" i="41" s="1"/>
  <c r="L38" i="5"/>
  <c r="L38" i="41" s="1"/>
  <c r="O42" i="5"/>
  <c r="O42" i="41" s="1"/>
  <c r="N42" i="5"/>
  <c r="N42" i="41" s="1"/>
  <c r="M42" i="5"/>
  <c r="M42" i="41" s="1"/>
  <c r="L42" i="5"/>
  <c r="L42" i="41" s="1"/>
  <c r="O26" i="5"/>
  <c r="O26" i="41" s="1"/>
  <c r="N26" i="5"/>
  <c r="N26" i="41" s="1"/>
  <c r="M26" i="5"/>
  <c r="M26" i="41" s="1"/>
  <c r="L26" i="5"/>
  <c r="L26" i="41" s="1"/>
  <c r="O29" i="5"/>
  <c r="O29" i="41" s="1"/>
  <c r="N29" i="5"/>
  <c r="N29" i="41" s="1"/>
  <c r="M29" i="5"/>
  <c r="M29" i="41" s="1"/>
  <c r="L29" i="5"/>
  <c r="L29" i="41" s="1"/>
  <c r="N9" i="104"/>
  <c r="E22" i="117"/>
  <c r="G26" i="117"/>
  <c r="H26" i="117"/>
  <c r="N9" i="101"/>
  <c r="E19" i="117"/>
  <c r="N9" i="100"/>
  <c r="E18" i="117"/>
  <c r="I26" i="117"/>
  <c r="D11" i="117" s="1"/>
  <c r="N9" i="106"/>
  <c r="E24" i="117"/>
  <c r="B24" i="38"/>
  <c r="C24" i="38"/>
  <c r="D24" i="38"/>
  <c r="H24" i="38"/>
  <c r="C66" i="2"/>
  <c r="C43" i="117" s="1"/>
  <c r="L104" i="41" l="1"/>
  <c r="M104" i="41"/>
  <c r="P15" i="93"/>
  <c r="O32" i="5"/>
  <c r="O32" i="41" s="1"/>
  <c r="O104" i="41" s="1"/>
  <c r="N32" i="5"/>
  <c r="N32" i="41" s="1"/>
  <c r="N104" i="41" s="1"/>
  <c r="L32" i="5"/>
  <c r="L32" i="41" s="1"/>
  <c r="M32" i="5"/>
  <c r="M32" i="41" s="1"/>
  <c r="F26" i="117"/>
  <c r="O37" i="5"/>
  <c r="O37" i="41" s="1"/>
  <c r="N37" i="5"/>
  <c r="N37" i="41" s="1"/>
  <c r="M37" i="5"/>
  <c r="M37" i="41" s="1"/>
  <c r="L37" i="5"/>
  <c r="L37" i="41" s="1"/>
  <c r="A24" i="117"/>
  <c r="B24" i="117" s="1"/>
  <c r="B43" i="2" s="1"/>
  <c r="E43" i="2"/>
  <c r="A43" i="2" s="1"/>
  <c r="A22" i="117"/>
  <c r="B22" i="117" s="1"/>
  <c r="B37" i="2" s="1"/>
  <c r="E37" i="2"/>
  <c r="A37" i="2" s="1"/>
  <c r="A18" i="117"/>
  <c r="B18" i="117" s="1"/>
  <c r="B25" i="2" s="1"/>
  <c r="E25" i="2"/>
  <c r="A25" i="2" s="1"/>
  <c r="A19" i="117"/>
  <c r="B19" i="117" s="1"/>
  <c r="B28" i="2" s="1"/>
  <c r="E28" i="2"/>
  <c r="C34" i="98"/>
  <c r="C40" i="100"/>
  <c r="C41" i="101"/>
  <c r="C31" i="102"/>
  <c r="C29" i="103"/>
  <c r="C28" i="104"/>
  <c r="C35" i="105"/>
  <c r="C36" i="97"/>
  <c r="C37" i="106"/>
  <c r="C40" i="99"/>
  <c r="C52"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3" i="38" s="1"/>
  <c r="C40" i="34"/>
  <c r="C35" i="36"/>
  <c r="C28" i="38" s="1"/>
  <c r="C35" i="34"/>
  <c r="A61" i="2"/>
  <c r="C66" i="34"/>
  <c r="C66" i="36"/>
  <c r="M104" i="5" l="1"/>
  <c r="O104" i="5"/>
  <c r="N104" i="5"/>
  <c r="L104" i="5"/>
  <c r="A38" i="34"/>
  <c r="A38" i="117"/>
  <c r="C15" i="34"/>
  <c r="C15" i="2" s="1"/>
  <c r="C37" i="39"/>
  <c r="C115" i="5"/>
  <c r="C32" i="50"/>
  <c r="C35" i="8"/>
  <c r="C43" i="44"/>
  <c r="C48" i="10"/>
  <c r="C37" i="4"/>
  <c r="C41" i="7"/>
  <c r="C35" i="11"/>
  <c r="C78" i="12"/>
  <c r="C36" i="37"/>
  <c r="C40" i="43"/>
  <c r="C28" i="52"/>
  <c r="C115" i="41"/>
  <c r="C30" i="9"/>
  <c r="C47" i="91"/>
  <c r="C52" i="13"/>
  <c r="C34" i="96"/>
  <c r="C48" i="51"/>
  <c r="C41" i="46"/>
  <c r="C43" i="6"/>
  <c r="C36" i="38"/>
  <c r="C36" i="94"/>
  <c r="C35" i="95"/>
  <c r="C26" i="48"/>
  <c r="C41" i="45"/>
  <c r="C34" i="40"/>
  <c r="C36" i="3"/>
  <c r="C47" i="92"/>
  <c r="C78" i="93"/>
  <c r="C29" i="49"/>
  <c r="C29" i="47"/>
  <c r="C110" i="42"/>
  <c r="C23" i="48"/>
  <c r="C33" i="3"/>
  <c r="C33" i="94"/>
  <c r="C38" i="45"/>
  <c r="C32" i="95"/>
  <c r="C40" i="44"/>
  <c r="C45" i="10"/>
  <c r="C31" i="40"/>
  <c r="C44" i="92"/>
  <c r="C75" i="93"/>
  <c r="C32" i="11"/>
  <c r="C26" i="49"/>
  <c r="C26" i="47"/>
  <c r="C38" i="7"/>
  <c r="C107" i="42"/>
  <c r="C34" i="39"/>
  <c r="C44" i="91"/>
  <c r="C75" i="12"/>
  <c r="C25" i="52"/>
  <c r="C27" i="9"/>
  <c r="C32" i="8"/>
  <c r="C37" i="43"/>
  <c r="C112" i="41"/>
  <c r="C34" i="4"/>
  <c r="C33" i="37"/>
  <c r="C49" i="13"/>
  <c r="C31" i="96"/>
  <c r="C45" i="51"/>
  <c r="C29" i="50"/>
  <c r="C38" i="46"/>
  <c r="C40" i="6"/>
  <c r="C112" i="5"/>
  <c r="C28" i="94"/>
  <c r="C27" i="95"/>
  <c r="C40" i="10"/>
  <c r="C18" i="48"/>
  <c r="C33" i="45"/>
  <c r="C35" i="44"/>
  <c r="C26" i="40"/>
  <c r="C28" i="3"/>
  <c r="C39" i="92"/>
  <c r="C70" i="93"/>
  <c r="C27" i="11"/>
  <c r="C21" i="49"/>
  <c r="C21" i="47"/>
  <c r="C33" i="7"/>
  <c r="C102" i="42"/>
  <c r="C29" i="39"/>
  <c r="C39" i="91"/>
  <c r="C70" i="12"/>
  <c r="C20" i="52"/>
  <c r="C22" i="9"/>
  <c r="C27" i="8"/>
  <c r="C32" i="43"/>
  <c r="C107" i="41"/>
  <c r="C29" i="4"/>
  <c r="C28" i="37"/>
  <c r="C44" i="13"/>
  <c r="C26" i="96"/>
  <c r="C40" i="51"/>
  <c r="C24" i="50"/>
  <c r="C33" i="46"/>
  <c r="C35" i="6"/>
  <c r="C107" i="5"/>
  <c r="D14" i="51"/>
  <c r="G14" i="51"/>
  <c r="C14" i="51"/>
  <c r="B14" i="51"/>
  <c r="D15" i="9"/>
  <c r="C15" i="9"/>
  <c r="B15" i="9"/>
  <c r="H14" i="38"/>
  <c r="D14" i="38"/>
  <c r="G14" i="38"/>
  <c r="C14" i="38"/>
  <c r="D14" i="40"/>
  <c r="B14" i="38"/>
  <c r="G14" i="40"/>
  <c r="C14" i="40"/>
  <c r="D14" i="42"/>
  <c r="B14" i="40"/>
  <c r="G14" i="42"/>
  <c r="D14" i="43"/>
  <c r="B14" i="42"/>
  <c r="C14" i="42"/>
  <c r="G14" i="43"/>
  <c r="C14" i="43"/>
  <c r="B14" i="43"/>
  <c r="D14" i="46"/>
  <c r="G14" i="46"/>
  <c r="C14" i="46"/>
  <c r="B14" i="46"/>
  <c r="D14" i="48"/>
  <c r="G14" i="48"/>
  <c r="C14" i="48"/>
  <c r="B14" i="48"/>
  <c r="G14" i="52"/>
  <c r="C14" i="52"/>
  <c r="D14" i="96"/>
  <c r="B14" i="52"/>
  <c r="D14" i="52"/>
  <c r="G14" i="96"/>
  <c r="C14" i="96"/>
  <c r="D14" i="94"/>
  <c r="B14" i="96"/>
  <c r="G14" i="94"/>
  <c r="C14" i="94"/>
  <c r="D14" i="92"/>
  <c r="B14" i="94"/>
  <c r="G14" i="92"/>
  <c r="C14" i="92"/>
  <c r="B14" i="92"/>
  <c r="L14" i="38"/>
  <c r="N24" i="38"/>
  <c r="N14" i="38"/>
  <c r="L24" i="38"/>
  <c r="O24" i="38"/>
  <c r="M24" i="38"/>
  <c r="O14" i="38"/>
  <c r="M14" i="38"/>
  <c r="A38" i="36"/>
  <c r="A19" i="33"/>
  <c r="A19" i="35"/>
  <c r="B31" i="35"/>
  <c r="B19" i="35"/>
  <c r="A36" i="35"/>
  <c r="B34" i="35"/>
  <c r="B19" i="33"/>
  <c r="A36" i="33"/>
  <c r="A36" i="101" l="1"/>
  <c r="A24" i="103"/>
  <c r="A26" i="102"/>
  <c r="A23" i="104"/>
  <c r="A30" i="105"/>
  <c r="A35" i="99"/>
  <c r="A29" i="98"/>
  <c r="A31" i="97"/>
  <c r="A47" i="107"/>
  <c r="A32" i="106"/>
  <c r="A35" i="100"/>
  <c r="A32" i="4"/>
  <c r="A110" i="41"/>
  <c r="A35" i="43"/>
  <c r="A30" i="8"/>
  <c r="A25" i="9"/>
  <c r="A23" i="52"/>
  <c r="A73" i="12"/>
  <c r="A42" i="91"/>
  <c r="A32" i="39"/>
  <c r="A105" i="42"/>
  <c r="A36" i="7"/>
  <c r="A24" i="47"/>
  <c r="A24" i="49"/>
  <c r="A30" i="11"/>
  <c r="A73" i="93"/>
  <c r="A42" i="92"/>
  <c r="A31" i="3"/>
  <c r="A29" i="40"/>
  <c r="A38" i="44"/>
  <c r="A36" i="45"/>
  <c r="A21" i="48"/>
  <c r="A43" i="10"/>
  <c r="A30" i="95"/>
  <c r="A31" i="94"/>
  <c r="A31" i="38"/>
  <c r="A110" i="5"/>
  <c r="A38" i="6"/>
  <c r="A36" i="46"/>
  <c r="A27" i="50"/>
  <c r="A43" i="51"/>
  <c r="A29" i="96"/>
  <c r="A47" i="13"/>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25" i="37" l="1"/>
  <c r="N9" i="37" s="1"/>
  <c r="P14" i="38"/>
  <c r="A14" i="38" s="1"/>
  <c r="A16" i="97"/>
  <c r="A19" i="97"/>
  <c r="A22" i="97"/>
  <c r="A20" i="97"/>
  <c r="A23" i="97"/>
  <c r="A21" i="97"/>
  <c r="A17" i="97"/>
  <c r="A24" i="97"/>
  <c r="A18" i="97"/>
  <c r="A15" i="97"/>
  <c r="P25" i="9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14" i="91"/>
  <c r="C14" i="91"/>
  <c r="D14" i="91"/>
  <c r="G14" i="91"/>
  <c r="B14" i="93"/>
  <c r="C14" i="93"/>
  <c r="D14" i="93"/>
  <c r="G14" i="93"/>
  <c r="B14" i="95"/>
  <c r="C14" i="95"/>
  <c r="D14" i="95"/>
  <c r="G14" i="95"/>
  <c r="B16" i="9"/>
  <c r="C16" i="9"/>
  <c r="D16" i="9"/>
  <c r="B17" i="9"/>
  <c r="C17" i="9"/>
  <c r="D17" i="9"/>
  <c r="B18" i="9"/>
  <c r="C18" i="9"/>
  <c r="D18" i="9"/>
  <c r="B14" i="9"/>
  <c r="C14" i="9"/>
  <c r="D14" i="9"/>
  <c r="G14" i="9"/>
  <c r="B14" i="47"/>
  <c r="C14" i="47"/>
  <c r="D14" i="47"/>
  <c r="G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14" i="45"/>
  <c r="C14" i="45"/>
  <c r="D14" i="45"/>
  <c r="G14" i="45"/>
  <c r="B14" i="6"/>
  <c r="C14" i="6"/>
  <c r="D14" i="6"/>
  <c r="G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3" i="43"/>
  <c r="H20" i="43"/>
  <c r="B14" i="41"/>
  <c r="C14" i="41"/>
  <c r="D14" i="41"/>
  <c r="G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H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93" i="42"/>
  <c r="C93" i="42"/>
  <c r="D93" i="42"/>
  <c r="H93" i="42"/>
  <c r="B94" i="42"/>
  <c r="C94" i="42"/>
  <c r="D94" i="42"/>
  <c r="H94" i="42"/>
  <c r="B95" i="42"/>
  <c r="C95" i="42"/>
  <c r="D95" i="42"/>
  <c r="H95" i="42"/>
  <c r="B96" i="42"/>
  <c r="C96" i="42"/>
  <c r="D96" i="42"/>
  <c r="H96" i="42"/>
  <c r="B97" i="42"/>
  <c r="C97" i="42"/>
  <c r="D97" i="42"/>
  <c r="H97" i="42"/>
  <c r="B98" i="42"/>
  <c r="C98" i="42"/>
  <c r="D98" i="42"/>
  <c r="H9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29" i="46"/>
  <c r="C29" i="46"/>
  <c r="D29" i="46"/>
  <c r="B15" i="46"/>
  <c r="C15" i="46"/>
  <c r="D15" i="46"/>
  <c r="B16" i="52"/>
  <c r="C16" i="52"/>
  <c r="D16" i="52"/>
  <c r="B15" i="52"/>
  <c r="C15" i="52"/>
  <c r="D15" i="52"/>
  <c r="B16" i="96"/>
  <c r="C16" i="96"/>
  <c r="D16" i="96"/>
  <c r="B17" i="96"/>
  <c r="C17" i="96"/>
  <c r="D17" i="96"/>
  <c r="B18" i="96"/>
  <c r="C18" i="96"/>
  <c r="D18" i="96"/>
  <c r="B19" i="96"/>
  <c r="C19" i="96"/>
  <c r="D19" i="96"/>
  <c r="B20" i="96"/>
  <c r="C20" i="96"/>
  <c r="D20" i="96"/>
  <c r="B21" i="96"/>
  <c r="C21" i="96"/>
  <c r="D21" i="96"/>
  <c r="B22" i="96"/>
  <c r="C22" i="96"/>
  <c r="D22"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15" i="92"/>
  <c r="C15" i="92"/>
  <c r="D15" i="92"/>
  <c r="B16" i="40"/>
  <c r="C16" i="40"/>
  <c r="D16" i="40"/>
  <c r="B17" i="40"/>
  <c r="C17" i="40"/>
  <c r="D17" i="40"/>
  <c r="B18" i="40"/>
  <c r="C18" i="40"/>
  <c r="D18" i="40"/>
  <c r="B19" i="40"/>
  <c r="C19" i="40"/>
  <c r="D19" i="40"/>
  <c r="B20" i="40"/>
  <c r="C20" i="40"/>
  <c r="D20" i="40"/>
  <c r="B21" i="40"/>
  <c r="C21" i="40"/>
  <c r="D21" i="40"/>
  <c r="B22" i="40"/>
  <c r="C22" i="40"/>
  <c r="D22" i="40"/>
  <c r="B15" i="40"/>
  <c r="C15" i="40"/>
  <c r="D15" i="40"/>
  <c r="B14" i="39"/>
  <c r="C14" i="39"/>
  <c r="D14" i="39"/>
  <c r="G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G14" i="3"/>
  <c r="H21" i="40"/>
  <c r="H55" i="42"/>
  <c r="H67" i="42"/>
  <c r="H19" i="96"/>
  <c r="B14" i="33"/>
  <c r="B15" i="33"/>
  <c r="B13" i="33"/>
  <c r="D9" i="36"/>
  <c r="D8" i="36"/>
  <c r="D7" i="36"/>
  <c r="D6" i="36"/>
  <c r="D9" i="34"/>
  <c r="D8" i="34"/>
  <c r="D7" i="34"/>
  <c r="D6" i="34"/>
  <c r="D9" i="2"/>
  <c r="D8" i="2"/>
  <c r="D7" i="2"/>
  <c r="D6" i="2"/>
  <c r="D5" i="40" s="1"/>
  <c r="O87" i="42"/>
  <c r="O76" i="42"/>
  <c r="M71" i="42"/>
  <c r="K74" i="5"/>
  <c r="K74" i="41" s="1"/>
  <c r="P91" i="5"/>
  <c r="P91" i="41" s="1"/>
  <c r="K91" i="5"/>
  <c r="K91" i="41" s="1"/>
  <c r="K77" i="5"/>
  <c r="K19" i="99" s="1"/>
  <c r="M90" i="42"/>
  <c r="K95" i="5"/>
  <c r="K95" i="41" s="1"/>
  <c r="K81" i="5"/>
  <c r="K23" i="99" s="1"/>
  <c r="M94" i="42"/>
  <c r="K99" i="5"/>
  <c r="K99" i="41" s="1"/>
  <c r="K87" i="5"/>
  <c r="K78" i="5"/>
  <c r="K20" i="99" s="1"/>
  <c r="K88" i="5"/>
  <c r="K88" i="41" s="1"/>
  <c r="K92" i="5"/>
  <c r="K92" i="41" s="1"/>
  <c r="K96" i="5"/>
  <c r="K96" i="41" s="1"/>
  <c r="K100" i="5"/>
  <c r="K100" i="41" s="1"/>
  <c r="P72" i="5"/>
  <c r="P14" i="99" s="1"/>
  <c r="P83" i="5"/>
  <c r="P25" i="99" s="1"/>
  <c r="P89" i="5"/>
  <c r="P89" i="41" s="1"/>
  <c r="P97" i="5"/>
  <c r="P103" i="5"/>
  <c r="P103" i="41" s="1"/>
  <c r="M77" i="42"/>
  <c r="M89" i="42"/>
  <c r="K101" i="5"/>
  <c r="K101" i="41" s="1"/>
  <c r="K98" i="5"/>
  <c r="K98" i="41" s="1"/>
  <c r="K79" i="5"/>
  <c r="K21" i="99" s="1"/>
  <c r="K76" i="5"/>
  <c r="K18" i="99" s="1"/>
  <c r="K102" i="5"/>
  <c r="K102" i="41" s="1"/>
  <c r="K72" i="5"/>
  <c r="K14" i="99" s="1"/>
  <c r="K93" i="5"/>
  <c r="K93" i="41" s="1"/>
  <c r="K90" i="5"/>
  <c r="K90" i="41" s="1"/>
  <c r="K89" i="5"/>
  <c r="K89" i="41" s="1"/>
  <c r="K84" i="5"/>
  <c r="K26" i="99" s="1"/>
  <c r="K75" i="5"/>
  <c r="K73" i="5"/>
  <c r="K73" i="41" s="1"/>
  <c r="K83" i="5"/>
  <c r="K25" i="99" s="1"/>
  <c r="K80" i="5"/>
  <c r="K22" i="99" s="1"/>
  <c r="K97" i="5"/>
  <c r="K94" i="5"/>
  <c r="K94" i="41" s="1"/>
  <c r="K103" i="5"/>
  <c r="K103" i="41" s="1"/>
  <c r="A14" i="99" l="1"/>
  <c r="N9" i="97"/>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P100" i="5"/>
  <c r="P100" i="41" s="1"/>
  <c r="D8" i="9"/>
  <c r="D7" i="11"/>
  <c r="D5" i="9"/>
  <c r="P88" i="5"/>
  <c r="P88" i="41" s="1"/>
  <c r="P93" i="5"/>
  <c r="P93" i="41" s="1"/>
  <c r="P101" i="5"/>
  <c r="P101" i="41" s="1"/>
  <c r="D7" i="44"/>
  <c r="D7" i="96"/>
  <c r="P96" i="5"/>
  <c r="P96" i="41" s="1"/>
  <c r="P78" i="5"/>
  <c r="P20" i="99" s="1"/>
  <c r="K92" i="42"/>
  <c r="P92" i="42"/>
  <c r="N92" i="42"/>
  <c r="O92" i="42"/>
  <c r="M92" i="42"/>
  <c r="L92" i="42"/>
  <c r="K94" i="42"/>
  <c r="O94" i="42"/>
  <c r="L94" i="42"/>
  <c r="N94" i="42"/>
  <c r="O78" i="42"/>
  <c r="L78" i="42"/>
  <c r="N78" i="42"/>
  <c r="K78" i="42"/>
  <c r="P69" i="42"/>
  <c r="P86" i="42"/>
  <c r="K89" i="42"/>
  <c r="K69" i="42"/>
  <c r="K70" i="42"/>
  <c r="K86" i="42"/>
  <c r="O89" i="42"/>
  <c r="L70" i="42"/>
  <c r="M86" i="42"/>
  <c r="N70" i="42"/>
  <c r="O70" i="42"/>
  <c r="M69" i="42"/>
  <c r="L86" i="42"/>
  <c r="N89" i="42"/>
  <c r="L69" i="42"/>
  <c r="O69" i="42"/>
  <c r="N69" i="42"/>
  <c r="O86" i="42"/>
  <c r="L89" i="42"/>
  <c r="N86" i="42"/>
  <c r="N88" i="42"/>
  <c r="P88" i="42"/>
  <c r="O88" i="42"/>
  <c r="M88" i="42"/>
  <c r="K88" i="42"/>
  <c r="L88" i="42"/>
  <c r="K84" i="42"/>
  <c r="K85" i="42"/>
  <c r="K97" i="42"/>
  <c r="K76" i="42"/>
  <c r="P84" i="42"/>
  <c r="O84" i="42"/>
  <c r="O80" i="42"/>
  <c r="M76" i="42"/>
  <c r="L80" i="42"/>
  <c r="L82" i="42"/>
  <c r="L84" i="42"/>
  <c r="K80" i="42"/>
  <c r="M97" i="42"/>
  <c r="O98" i="42"/>
  <c r="O79" i="42"/>
  <c r="L76" i="42"/>
  <c r="N80" i="42"/>
  <c r="N84" i="42"/>
  <c r="L97" i="42"/>
  <c r="K98" i="42"/>
  <c r="P98" i="42"/>
  <c r="P80" i="42"/>
  <c r="K82" i="42"/>
  <c r="O97" i="42"/>
  <c r="O85" i="42"/>
  <c r="N76" i="42"/>
  <c r="L79" i="42"/>
  <c r="L85" i="42"/>
  <c r="M98" i="42"/>
  <c r="M80" i="42"/>
  <c r="O82" i="42"/>
  <c r="M84" i="42"/>
  <c r="L98" i="42"/>
  <c r="N97" i="42"/>
  <c r="N85" i="42"/>
  <c r="N79" i="42"/>
  <c r="N98" i="42"/>
  <c r="N82" i="42"/>
  <c r="K73" i="42"/>
  <c r="P95" i="42"/>
  <c r="K91" i="42"/>
  <c r="K74" i="42"/>
  <c r="O73" i="42"/>
  <c r="L73" i="42"/>
  <c r="O90" i="42"/>
  <c r="M95" i="42"/>
  <c r="N96" i="42"/>
  <c r="K77" i="42"/>
  <c r="K81" i="42"/>
  <c r="K93" i="42"/>
  <c r="M81" i="42"/>
  <c r="P83" i="42"/>
  <c r="K87" i="42"/>
  <c r="O83" i="42"/>
  <c r="O96" i="42"/>
  <c r="O71" i="42"/>
  <c r="M72" i="42"/>
  <c r="O74" i="42"/>
  <c r="M83" i="42"/>
  <c r="L90" i="42"/>
  <c r="L93" i="42"/>
  <c r="L95" i="42"/>
  <c r="K96" i="42"/>
  <c r="P91" i="42"/>
  <c r="P96" i="42"/>
  <c r="K83" i="42"/>
  <c r="K90" i="42"/>
  <c r="K71" i="42"/>
  <c r="O81" i="42"/>
  <c r="O95" i="42"/>
  <c r="O77" i="42"/>
  <c r="O91" i="42"/>
  <c r="O75" i="42"/>
  <c r="L71" i="42"/>
  <c r="L72" i="42"/>
  <c r="L74" i="42"/>
  <c r="L81" i="42"/>
  <c r="L83" i="42"/>
  <c r="M87" i="42"/>
  <c r="L91" i="42"/>
  <c r="M96" i="42"/>
  <c r="K72" i="42"/>
  <c r="P75" i="42"/>
  <c r="K95" i="42"/>
  <c r="K75" i="42"/>
  <c r="O93" i="42"/>
  <c r="M91" i="42"/>
  <c r="M75" i="42"/>
  <c r="O72" i="42"/>
  <c r="N72" i="42"/>
  <c r="L75" i="42"/>
  <c r="L77" i="42"/>
  <c r="L87" i="42"/>
  <c r="L96" i="42"/>
  <c r="N93" i="42"/>
  <c r="N87" i="42"/>
  <c r="N77" i="42"/>
  <c r="N91" i="42"/>
  <c r="N81" i="42"/>
  <c r="N75" i="42"/>
  <c r="N71" i="42"/>
  <c r="N95" i="42"/>
  <c r="N90" i="42"/>
  <c r="N74" i="42"/>
  <c r="N83" i="42"/>
  <c r="N73" i="42"/>
  <c r="P90" i="5"/>
  <c r="P90" i="41" s="1"/>
  <c r="M85" i="42"/>
  <c r="P73" i="5"/>
  <c r="M70" i="42"/>
  <c r="P81" i="5"/>
  <c r="P23" i="99" s="1"/>
  <c r="M78" i="42"/>
  <c r="P77" i="5"/>
  <c r="P19" i="99" s="1"/>
  <c r="M74" i="42"/>
  <c r="P79" i="5"/>
  <c r="P21" i="99" s="1"/>
  <c r="P92" i="5"/>
  <c r="P92" i="41" s="1"/>
  <c r="P98" i="5"/>
  <c r="P98" i="41" s="1"/>
  <c r="M93" i="42"/>
  <c r="P80" i="5"/>
  <c r="P22" i="99" s="1"/>
  <c r="P94" i="5"/>
  <c r="P94" i="41" s="1"/>
  <c r="P76" i="5"/>
  <c r="P18" i="99" s="1"/>
  <c r="M73" i="42"/>
  <c r="P87" i="5"/>
  <c r="M82" i="42"/>
  <c r="P99" i="5"/>
  <c r="P99" i="41" s="1"/>
  <c r="P95" i="5"/>
  <c r="P95" i="41" s="1"/>
  <c r="P74" i="5"/>
  <c r="P102" i="5"/>
  <c r="P102" i="41" s="1"/>
  <c r="P84" i="5"/>
  <c r="P26" i="99" s="1"/>
  <c r="P75" i="5"/>
  <c r="D5" i="46"/>
  <c r="D8" i="91"/>
  <c r="D7" i="10"/>
  <c r="D7" i="37"/>
  <c r="D8" i="37"/>
  <c r="D8" i="5"/>
  <c r="D8" i="41"/>
  <c r="D8" i="12"/>
  <c r="D5" i="94"/>
  <c r="D8" i="42"/>
  <c r="D6" i="41"/>
  <c r="D6" i="37"/>
  <c r="H22" i="43"/>
  <c r="K82" i="5"/>
  <c r="K24" i="99" s="1"/>
  <c r="H14" i="40"/>
  <c r="H19" i="43"/>
  <c r="H21" i="43"/>
  <c r="H20" i="42"/>
  <c r="H63" i="42"/>
  <c r="H28" i="42"/>
  <c r="H16" i="43"/>
  <c r="K17" i="44"/>
  <c r="K17" i="6" s="1"/>
  <c r="H25" i="43"/>
  <c r="H18" i="43"/>
  <c r="H27" i="42"/>
  <c r="K20" i="11"/>
  <c r="K20" i="95" s="1"/>
  <c r="L14" i="51"/>
  <c r="L15" i="9"/>
  <c r="D8" i="8"/>
  <c r="D8" i="3"/>
  <c r="D8" i="38"/>
  <c r="D8" i="95"/>
  <c r="D8" i="45"/>
  <c r="D8" i="44"/>
  <c r="D8" i="94"/>
  <c r="D8" i="48"/>
  <c r="D8" i="4"/>
  <c r="D8" i="11"/>
  <c r="D8" i="39"/>
  <c r="D8" i="51"/>
  <c r="D8" i="6"/>
  <c r="D8" i="50"/>
  <c r="D8" i="96"/>
  <c r="D8" i="43"/>
  <c r="D8" i="7"/>
  <c r="D8" i="13"/>
  <c r="D8" i="10"/>
  <c r="D8" i="93"/>
  <c r="D8" i="47"/>
  <c r="D8" i="40"/>
  <c r="D8" i="92"/>
  <c r="D8" i="49"/>
  <c r="D6" i="11"/>
  <c r="D6" i="40"/>
  <c r="D7" i="39"/>
  <c r="D7" i="9"/>
  <c r="D6" i="46"/>
  <c r="H23" i="92"/>
  <c r="H33" i="92"/>
  <c r="H27" i="91"/>
  <c r="H19" i="92"/>
  <c r="H45" i="42"/>
  <c r="H61" i="42"/>
  <c r="H19"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K16" i="44"/>
  <c r="K16" i="6" s="1"/>
  <c r="N15" i="9"/>
  <c r="H16" i="9"/>
  <c r="N14" i="51"/>
  <c r="H26" i="92"/>
  <c r="L22" i="42"/>
  <c r="L14" i="40"/>
  <c r="H22" i="94"/>
  <c r="H25" i="45"/>
  <c r="H27" i="45"/>
  <c r="H23" i="46"/>
  <c r="H35" i="92"/>
  <c r="H31" i="92"/>
  <c r="H29" i="92"/>
  <c r="H21" i="92"/>
  <c r="H17" i="91"/>
  <c r="H18" i="94"/>
  <c r="H29" i="46"/>
  <c r="H21" i="46"/>
  <c r="H17" i="45"/>
  <c r="N54" i="42"/>
  <c r="N42" i="42"/>
  <c r="N31" i="42"/>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N58" i="42"/>
  <c r="H19" i="3"/>
  <c r="H23" i="94"/>
  <c r="H24" i="45"/>
  <c r="H30" i="92"/>
  <c r="N40" i="42"/>
  <c r="N56" i="42"/>
  <c r="N52" i="42"/>
  <c r="N36" i="42"/>
  <c r="H24" i="91"/>
  <c r="H16" i="91"/>
  <c r="H22" i="96"/>
  <c r="H28" i="46"/>
  <c r="H16" i="45"/>
  <c r="N21" i="3"/>
  <c r="N46" i="42"/>
  <c r="M14" i="3"/>
  <c r="L17" i="38"/>
  <c r="N68" i="42"/>
  <c r="H32" i="92"/>
  <c r="H22" i="92"/>
  <c r="H18" i="92"/>
  <c r="H20" i="96"/>
  <c r="H26" i="46"/>
  <c r="H22" i="46"/>
  <c r="H18" i="46"/>
  <c r="N59" i="42"/>
  <c r="N43" i="42"/>
  <c r="N28" i="42"/>
  <c r="H14" i="92"/>
  <c r="M20" i="3"/>
  <c r="L20" i="3"/>
  <c r="H16" i="38"/>
  <c r="N38" i="42"/>
  <c r="N23" i="42"/>
  <c r="N20" i="3"/>
  <c r="N22" i="3"/>
  <c r="L19" i="3"/>
  <c r="L16" i="38"/>
  <c r="N18" i="3"/>
  <c r="L22" i="3"/>
  <c r="N19" i="40"/>
  <c r="H34" i="91"/>
  <c r="H28" i="92"/>
  <c r="H20" i="92"/>
  <c r="H18" i="96"/>
  <c r="H20" i="46"/>
  <c r="H18" i="3"/>
  <c r="M18" i="3"/>
  <c r="L14" i="3"/>
  <c r="L21" i="3"/>
  <c r="N16" i="38"/>
  <c r="P15" i="99" l="1"/>
  <c r="A15" i="99" s="1"/>
  <c r="P73" i="41"/>
  <c r="P16" i="99"/>
  <c r="A16" i="99" s="1"/>
  <c r="P74" i="41"/>
  <c r="A19" i="99"/>
  <c r="A23" i="99"/>
  <c r="A20" i="99"/>
  <c r="E16" i="2"/>
  <c r="A15" i="117"/>
  <c r="B15" i="117" s="1"/>
  <c r="B16" i="2" s="1"/>
  <c r="P94" i="42"/>
  <c r="P78" i="42"/>
  <c r="P89" i="42"/>
  <c r="P70" i="42"/>
  <c r="N15" i="96"/>
  <c r="K79" i="42"/>
  <c r="P76" i="42"/>
  <c r="P85" i="42"/>
  <c r="P97" i="42"/>
  <c r="P82" i="42"/>
  <c r="P72" i="42"/>
  <c r="P71" i="42"/>
  <c r="P90" i="42"/>
  <c r="P93" i="42"/>
  <c r="P87" i="42"/>
  <c r="P73" i="42"/>
  <c r="P81" i="42"/>
  <c r="P77" i="42"/>
  <c r="P74" i="42"/>
  <c r="P82" i="5"/>
  <c r="P24" i="99" s="1"/>
  <c r="M79" i="42"/>
  <c r="H15" i="94"/>
  <c r="H15" i="9"/>
  <c r="H15" i="46"/>
  <c r="H24" i="42"/>
  <c r="M24" i="42"/>
  <c r="M63" i="42"/>
  <c r="H14" i="39"/>
  <c r="O14" i="43"/>
  <c r="M28" i="42"/>
  <c r="H25" i="42"/>
  <c r="M14" i="39"/>
  <c r="K14" i="50"/>
  <c r="M24" i="43"/>
  <c r="K14" i="44"/>
  <c r="K14" i="6" s="1"/>
  <c r="H18" i="9"/>
  <c r="H28" i="43"/>
  <c r="O28" i="43"/>
  <c r="M28" i="43"/>
  <c r="M20" i="42"/>
  <c r="H15" i="52"/>
  <c r="H14" i="52"/>
  <c r="H14" i="51"/>
  <c r="N14" i="39"/>
  <c r="N14" i="40"/>
  <c r="H14" i="46"/>
  <c r="M14" i="42"/>
  <c r="H14" i="42"/>
  <c r="N14" i="45"/>
  <c r="N14" i="46"/>
  <c r="N14" i="41"/>
  <c r="N14" i="42"/>
  <c r="L14" i="41"/>
  <c r="L14" i="42"/>
  <c r="L14" i="45"/>
  <c r="L14" i="46"/>
  <c r="L14" i="52"/>
  <c r="L14" i="6"/>
  <c r="L14" i="43"/>
  <c r="N14" i="6"/>
  <c r="N14" i="43"/>
  <c r="N14" i="52"/>
  <c r="M14" i="6"/>
  <c r="M14" i="43"/>
  <c r="H14" i="6"/>
  <c r="H14" i="43"/>
  <c r="L14" i="9"/>
  <c r="N14" i="9"/>
  <c r="N14" i="47"/>
  <c r="N18" i="47" s="1"/>
  <c r="N14" i="48"/>
  <c r="M14" i="9"/>
  <c r="H14" i="48"/>
  <c r="L14" i="47"/>
  <c r="L18" i="47" s="1"/>
  <c r="L14" i="48"/>
  <c r="H14" i="9"/>
  <c r="L14" i="95"/>
  <c r="L14" i="96"/>
  <c r="H14" i="96"/>
  <c r="N14" i="95"/>
  <c r="N14" i="96"/>
  <c r="N14" i="93"/>
  <c r="N14" i="94"/>
  <c r="H14" i="93"/>
  <c r="H14" i="94"/>
  <c r="L14" i="93"/>
  <c r="L14" i="94"/>
  <c r="N14" i="91"/>
  <c r="N14" i="92"/>
  <c r="L14" i="91"/>
  <c r="L14" i="92"/>
  <c r="M15" i="92"/>
  <c r="M15" i="9"/>
  <c r="H34" i="42"/>
  <c r="L34" i="42"/>
  <c r="N34" i="42"/>
  <c r="N67" i="42"/>
  <c r="N21" i="43"/>
  <c r="L21" i="43"/>
  <c r="L67" i="42"/>
  <c r="M67" i="42"/>
  <c r="M21" i="43"/>
  <c r="P22" i="44"/>
  <c r="P22" i="6" s="1"/>
  <c r="N55" i="42"/>
  <c r="M55" i="42"/>
  <c r="L55" i="42"/>
  <c r="H39" i="42"/>
  <c r="N39" i="42"/>
  <c r="L39" i="42"/>
  <c r="H17" i="40"/>
  <c r="L61" i="42"/>
  <c r="L65" i="42"/>
  <c r="N17" i="40"/>
  <c r="L17" i="40"/>
  <c r="H65" i="42"/>
  <c r="N65" i="42"/>
  <c r="L27" i="42"/>
  <c r="N27" i="42"/>
  <c r="N61" i="42"/>
  <c r="N16" i="42"/>
  <c r="L19" i="40"/>
  <c r="L30" i="42"/>
  <c r="L45" i="42"/>
  <c r="N20" i="40"/>
  <c r="N23" i="3"/>
  <c r="N23" i="38"/>
  <c r="M23" i="38"/>
  <c r="H23" i="38"/>
  <c r="N32" i="42"/>
  <c r="N60" i="42"/>
  <c r="N66" i="42"/>
  <c r="N45" i="42"/>
  <c r="L22" i="40"/>
  <c r="L32" i="42"/>
  <c r="H51" i="42"/>
  <c r="L35" i="42"/>
  <c r="H18" i="40"/>
  <c r="H66" i="42"/>
  <c r="N51" i="42"/>
  <c r="L51" i="42"/>
  <c r="H30" i="42"/>
  <c r="H60" i="42"/>
  <c r="H32" i="42"/>
  <c r="H38" i="42"/>
  <c r="N22" i="40"/>
  <c r="N30" i="42"/>
  <c r="L60" i="42"/>
  <c r="L52" i="42"/>
  <c r="L18" i="40"/>
  <c r="N18" i="40"/>
  <c r="H52" i="42"/>
  <c r="L23" i="3"/>
  <c r="L23" i="38"/>
  <c r="N35" i="42"/>
  <c r="H19" i="40"/>
  <c r="L16" i="42"/>
  <c r="L38" i="42"/>
  <c r="L66" i="42"/>
  <c r="H22" i="40"/>
  <c r="L20" i="40"/>
  <c r="H20" i="40"/>
  <c r="N25" i="42"/>
  <c r="N64" i="42"/>
  <c r="N19" i="42"/>
  <c r="K25" i="44"/>
  <c r="K25" i="6" s="1"/>
  <c r="L22" i="43"/>
  <c r="L18" i="43"/>
  <c r="L24" i="42"/>
  <c r="H59" i="42"/>
  <c r="H47" i="42"/>
  <c r="H53" i="42"/>
  <c r="H42" i="42"/>
  <c r="L27" i="43"/>
  <c r="H64" i="42"/>
  <c r="H19" i="42"/>
  <c r="N17" i="46"/>
  <c r="N17" i="45"/>
  <c r="N27" i="43"/>
  <c r="H24" i="43"/>
  <c r="N21" i="40"/>
  <c r="N29" i="42"/>
  <c r="N20" i="42"/>
  <c r="N47" i="42"/>
  <c r="M16" i="40"/>
  <c r="L21" i="40"/>
  <c r="H49" i="42"/>
  <c r="N41" i="42"/>
  <c r="N49" i="42"/>
  <c r="N57" i="42"/>
  <c r="N18" i="43"/>
  <c r="L25" i="42"/>
  <c r="N16" i="40"/>
  <c r="H31" i="42"/>
  <c r="L54" i="42"/>
  <c r="L41" i="42"/>
  <c r="N24" i="46"/>
  <c r="N24" i="45"/>
  <c r="H29" i="42"/>
  <c r="L17" i="46"/>
  <c r="L17" i="45"/>
  <c r="O22" i="43"/>
  <c r="M19" i="42"/>
  <c r="L20" i="42"/>
  <c r="H68" i="42"/>
  <c r="L64" i="42"/>
  <c r="L49" i="42"/>
  <c r="L47" i="42"/>
  <c r="L19" i="42"/>
  <c r="N22" i="43"/>
  <c r="L24" i="43"/>
  <c r="L24" i="46"/>
  <c r="L24" i="45"/>
  <c r="L21" i="45"/>
  <c r="L21" i="46"/>
  <c r="N21" i="45"/>
  <c r="N21" i="46"/>
  <c r="M18" i="43"/>
  <c r="M22" i="43"/>
  <c r="N24" i="42"/>
  <c r="H41" i="42"/>
  <c r="H57" i="42"/>
  <c r="L53" i="42"/>
  <c r="N24" i="43"/>
  <c r="H27" i="43"/>
  <c r="L68" i="42"/>
  <c r="N53" i="42"/>
  <c r="L16" i="40"/>
  <c r="L59" i="42"/>
  <c r="L31" i="42"/>
  <c r="L42" i="42"/>
  <c r="L57" i="42"/>
  <c r="L29" i="42"/>
  <c r="M21" i="40"/>
  <c r="H54" i="42"/>
  <c r="H16" i="40"/>
  <c r="N50" i="42"/>
  <c r="N63" i="42"/>
  <c r="M26" i="42"/>
  <c r="H26" i="42"/>
  <c r="L37" i="42"/>
  <c r="N25" i="43"/>
  <c r="L17" i="42"/>
  <c r="L44" i="42"/>
  <c r="L48" i="42"/>
  <c r="L18" i="42"/>
  <c r="L46" i="42"/>
  <c r="N22" i="45"/>
  <c r="N22" i="46"/>
  <c r="H62" i="42"/>
  <c r="L23" i="42"/>
  <c r="L62" i="42"/>
  <c r="N19" i="45"/>
  <c r="N19" i="46"/>
  <c r="H58" i="42"/>
  <c r="N17" i="42"/>
  <c r="L26" i="43"/>
  <c r="N22" i="42"/>
  <c r="L21" i="42"/>
  <c r="N62" i="42"/>
  <c r="L26" i="42"/>
  <c r="H48" i="42"/>
  <c r="L36" i="42"/>
  <c r="H50" i="42"/>
  <c r="H21" i="42"/>
  <c r="K48" i="5"/>
  <c r="K48" i="41" s="1"/>
  <c r="H46" i="42"/>
  <c r="N21" i="42"/>
  <c r="N44" i="42"/>
  <c r="N48" i="42"/>
  <c r="H18" i="42"/>
  <c r="H33" i="42"/>
  <c r="N18" i="42"/>
  <c r="N26" i="42"/>
  <c r="N33" i="42"/>
  <c r="N26" i="43"/>
  <c r="H26" i="43"/>
  <c r="L40" i="42"/>
  <c r="L56" i="42"/>
  <c r="N37" i="42"/>
  <c r="L33" i="42"/>
  <c r="H44" i="42"/>
  <c r="L50" i="42"/>
  <c r="H37" i="42"/>
  <c r="L19" i="45"/>
  <c r="L19" i="46"/>
  <c r="M43" i="42"/>
  <c r="H40" i="42"/>
  <c r="L25" i="43"/>
  <c r="L43" i="42"/>
  <c r="L63" i="42"/>
  <c r="M56" i="42"/>
  <c r="L28" i="42"/>
  <c r="H22" i="42"/>
  <c r="H36" i="42"/>
  <c r="L22" i="45"/>
  <c r="L22" i="46"/>
  <c r="H23" i="42"/>
  <c r="L58" i="42"/>
  <c r="H56" i="42"/>
  <c r="H43" i="42"/>
  <c r="M23" i="43"/>
  <c r="L23" i="43"/>
  <c r="M20" i="43"/>
  <c r="N17" i="9"/>
  <c r="N17" i="43"/>
  <c r="L28" i="45"/>
  <c r="L28" i="46"/>
  <c r="N25" i="46"/>
  <c r="N25" i="45"/>
  <c r="K17" i="43"/>
  <c r="L17" i="9"/>
  <c r="N28" i="45"/>
  <c r="N28" i="46"/>
  <c r="N19" i="43"/>
  <c r="L17" i="43"/>
  <c r="M17" i="43"/>
  <c r="H17" i="9"/>
  <c r="L20" i="43"/>
  <c r="L28" i="43"/>
  <c r="N23" i="43"/>
  <c r="M17" i="9"/>
  <c r="K16" i="43"/>
  <c r="K24" i="44"/>
  <c r="K24" i="6" s="1"/>
  <c r="M37" i="42"/>
  <c r="L16" i="43"/>
  <c r="M16" i="43"/>
  <c r="N28" i="43"/>
  <c r="L19" i="43"/>
  <c r="L25" i="46"/>
  <c r="L25" i="45"/>
  <c r="N20" i="43"/>
  <c r="H17" i="43"/>
  <c r="N16" i="52"/>
  <c r="L20" i="45"/>
  <c r="L20" i="46"/>
  <c r="N29" i="45"/>
  <c r="N29" i="46"/>
  <c r="N20" i="45"/>
  <c r="N20" i="46"/>
  <c r="L16" i="52"/>
  <c r="L18" i="45"/>
  <c r="L18" i="46"/>
  <c r="L27" i="46"/>
  <c r="L27" i="45"/>
  <c r="L26" i="45"/>
  <c r="L26" i="46"/>
  <c r="N26" i="45"/>
  <c r="N26" i="46"/>
  <c r="N18" i="45"/>
  <c r="N18" i="46"/>
  <c r="N16" i="46"/>
  <c r="N16" i="45"/>
  <c r="N27" i="46"/>
  <c r="N27" i="45"/>
  <c r="L29" i="45"/>
  <c r="L29" i="46"/>
  <c r="L23" i="45"/>
  <c r="L23" i="46"/>
  <c r="N23" i="45"/>
  <c r="N23" i="46"/>
  <c r="L16" i="46"/>
  <c r="L16" i="45"/>
  <c r="H16" i="52"/>
  <c r="L19" i="91"/>
  <c r="L19" i="92"/>
  <c r="N19" i="91"/>
  <c r="N19" i="92"/>
  <c r="M19" i="96"/>
  <c r="N18" i="9"/>
  <c r="N16" i="9"/>
  <c r="L17" i="96"/>
  <c r="L16" i="9"/>
  <c r="K19" i="96"/>
  <c r="N17" i="96"/>
  <c r="N19" i="96"/>
  <c r="L18" i="9"/>
  <c r="L19" i="96"/>
  <c r="N20" i="96"/>
  <c r="L20" i="96"/>
  <c r="L29" i="91"/>
  <c r="L29" i="92"/>
  <c r="L21" i="94"/>
  <c r="N18" i="96"/>
  <c r="N24" i="94"/>
  <c r="L18" i="96"/>
  <c r="N21" i="94"/>
  <c r="L24" i="94"/>
  <c r="H21" i="94"/>
  <c r="N29" i="91"/>
  <c r="N29" i="92"/>
  <c r="L20" i="94"/>
  <c r="L26" i="91"/>
  <c r="L26" i="92"/>
  <c r="N30" i="91"/>
  <c r="N30" i="92"/>
  <c r="N21" i="96"/>
  <c r="N26" i="91"/>
  <c r="N26" i="92"/>
  <c r="N18" i="94"/>
  <c r="N16" i="96"/>
  <c r="L30" i="91"/>
  <c r="L30" i="92"/>
  <c r="L28" i="91"/>
  <c r="L28" i="92"/>
  <c r="L22" i="94"/>
  <c r="L23" i="94"/>
  <c r="N23" i="94"/>
  <c r="L31" i="91"/>
  <c r="L31" i="92"/>
  <c r="N31" i="91"/>
  <c r="N31" i="92"/>
  <c r="L22" i="96"/>
  <c r="N28" i="91"/>
  <c r="N28" i="92"/>
  <c r="L21" i="96"/>
  <c r="L18" i="94"/>
  <c r="H20" i="94"/>
  <c r="N22" i="96"/>
  <c r="N20" i="94"/>
  <c r="N22" i="94"/>
  <c r="L16" i="96"/>
  <c r="L23" i="91"/>
  <c r="L23" i="92"/>
  <c r="N20" i="91"/>
  <c r="N20" i="92"/>
  <c r="H17" i="94"/>
  <c r="N17" i="92"/>
  <c r="N17" i="91"/>
  <c r="N18" i="91"/>
  <c r="N18" i="92"/>
  <c r="N17" i="94"/>
  <c r="N16" i="94"/>
  <c r="L18" i="91"/>
  <c r="L18" i="92"/>
  <c r="L20" i="91"/>
  <c r="L20" i="92"/>
  <c r="N19" i="94"/>
  <c r="L16" i="94"/>
  <c r="L17" i="94"/>
  <c r="N23" i="91"/>
  <c r="N23" i="92"/>
  <c r="L19" i="94"/>
  <c r="L17" i="92"/>
  <c r="L17" i="91"/>
  <c r="L27" i="92"/>
  <c r="L27" i="91"/>
  <c r="N34" i="92"/>
  <c r="N34" i="91"/>
  <c r="L32" i="91"/>
  <c r="L32" i="92"/>
  <c r="N27" i="92"/>
  <c r="N27" i="91"/>
  <c r="L34" i="92"/>
  <c r="L34" i="91"/>
  <c r="L35" i="91"/>
  <c r="L35" i="92"/>
  <c r="N21" i="91"/>
  <c r="N21" i="92"/>
  <c r="H25" i="91"/>
  <c r="L33" i="91"/>
  <c r="L33" i="92"/>
  <c r="N24" i="92"/>
  <c r="N24" i="91"/>
  <c r="L24" i="92"/>
  <c r="L24" i="91"/>
  <c r="N16" i="92"/>
  <c r="N16" i="91"/>
  <c r="L25" i="92"/>
  <c r="L25" i="91"/>
  <c r="N25" i="92"/>
  <c r="N25" i="91"/>
  <c r="N35" i="91"/>
  <c r="N35" i="92"/>
  <c r="L21" i="91"/>
  <c r="L21" i="92"/>
  <c r="N32" i="91"/>
  <c r="N32" i="92"/>
  <c r="N22" i="91"/>
  <c r="N22" i="92"/>
  <c r="L22" i="91"/>
  <c r="L22" i="92"/>
  <c r="N33" i="91"/>
  <c r="N33" i="92"/>
  <c r="L16" i="92"/>
  <c r="L16" i="91"/>
  <c r="M14" i="48"/>
  <c r="L15" i="52"/>
  <c r="N15" i="94"/>
  <c r="L15" i="94"/>
  <c r="H15" i="96"/>
  <c r="N15" i="52"/>
  <c r="L15" i="96"/>
  <c r="M15" i="52"/>
  <c r="H15" i="42"/>
  <c r="M15" i="40"/>
  <c r="L15" i="42"/>
  <c r="H15" i="40"/>
  <c r="N15" i="40"/>
  <c r="N15" i="42"/>
  <c r="N15" i="43"/>
  <c r="L15" i="43"/>
  <c r="H15" i="43"/>
  <c r="L15" i="40"/>
  <c r="M15" i="91"/>
  <c r="N15" i="91"/>
  <c r="N15" i="92"/>
  <c r="L15" i="91"/>
  <c r="L15" i="92"/>
  <c r="N15" i="3"/>
  <c r="N15" i="38"/>
  <c r="L15" i="3"/>
  <c r="L15" i="38"/>
  <c r="N15" i="45"/>
  <c r="N15" i="46"/>
  <c r="H15" i="3"/>
  <c r="H15" i="38"/>
  <c r="L15" i="45"/>
  <c r="L15" i="46"/>
  <c r="H15" i="91"/>
  <c r="H15" i="92"/>
  <c r="H16" i="96"/>
  <c r="P16" i="44"/>
  <c r="P16" i="6" s="1"/>
  <c r="H14" i="41"/>
  <c r="K15" i="13"/>
  <c r="K15" i="107" s="1"/>
  <c r="H14" i="95"/>
  <c r="H14" i="47"/>
  <c r="K17" i="11"/>
  <c r="K17" i="95" s="1"/>
  <c r="M26" i="43"/>
  <c r="K18" i="3"/>
  <c r="K24" i="4"/>
  <c r="K24" i="39" s="1"/>
  <c r="P24" i="4"/>
  <c r="P24" i="39" s="1"/>
  <c r="K17" i="5"/>
  <c r="K17" i="41" s="1"/>
  <c r="M53" i="42"/>
  <c r="H17" i="42"/>
  <c r="K22" i="44"/>
  <c r="K22" i="6" s="1"/>
  <c r="H19" i="91"/>
  <c r="H33" i="91"/>
  <c r="H23" i="91"/>
  <c r="H27" i="92"/>
  <c r="N16" i="43"/>
  <c r="M19" i="3"/>
  <c r="O23" i="43"/>
  <c r="O19" i="3"/>
  <c r="H16" i="94"/>
  <c r="H35" i="42"/>
  <c r="H16" i="42"/>
  <c r="H14" i="45"/>
  <c r="M57" i="42"/>
  <c r="M41" i="42"/>
  <c r="M19" i="94"/>
  <c r="H19" i="45"/>
  <c r="M19" i="46"/>
  <c r="M21" i="96"/>
  <c r="M16" i="9"/>
  <c r="M14" i="51"/>
  <c r="K66" i="5"/>
  <c r="K66" i="41" s="1"/>
  <c r="O64" i="42"/>
  <c r="H26" i="91"/>
  <c r="H25" i="46"/>
  <c r="M25" i="45"/>
  <c r="M22" i="94"/>
  <c r="H25" i="92"/>
  <c r="L14" i="39"/>
  <c r="M23" i="46"/>
  <c r="H23" i="45"/>
  <c r="H27" i="46"/>
  <c r="M27" i="45"/>
  <c r="H24" i="94"/>
  <c r="H21" i="45"/>
  <c r="M21" i="46"/>
  <c r="H21" i="91"/>
  <c r="M21" i="92"/>
  <c r="H31" i="91"/>
  <c r="M31" i="92"/>
  <c r="M15" i="94"/>
  <c r="H17" i="46"/>
  <c r="M17" i="45"/>
  <c r="H29" i="45"/>
  <c r="M29" i="46"/>
  <c r="M18" i="94"/>
  <c r="H17" i="92"/>
  <c r="M17" i="91"/>
  <c r="H29" i="91"/>
  <c r="M29" i="92"/>
  <c r="H35" i="91"/>
  <c r="M35" i="92"/>
  <c r="K16" i="38"/>
  <c r="K23" i="44"/>
  <c r="K21" i="44"/>
  <c r="H14" i="3"/>
  <c r="H15" i="45"/>
  <c r="M15" i="46"/>
  <c r="M23" i="94"/>
  <c r="M24" i="45"/>
  <c r="H24" i="46"/>
  <c r="H30" i="91"/>
  <c r="M30" i="92"/>
  <c r="H28" i="45"/>
  <c r="M28" i="46"/>
  <c r="M22" i="96"/>
  <c r="H24" i="92"/>
  <c r="M24" i="91"/>
  <c r="O30" i="42"/>
  <c r="K32" i="5"/>
  <c r="K32" i="41" s="1"/>
  <c r="H16" i="46"/>
  <c r="M16" i="45"/>
  <c r="H16" i="92"/>
  <c r="M16" i="91"/>
  <c r="O66" i="42"/>
  <c r="K68" i="5"/>
  <c r="K68" i="41" s="1"/>
  <c r="H17" i="96"/>
  <c r="K26" i="5"/>
  <c r="K26" i="41" s="1"/>
  <c r="H23" i="3"/>
  <c r="K70" i="5"/>
  <c r="K70" i="41" s="1"/>
  <c r="O67" i="42"/>
  <c r="H18" i="45"/>
  <c r="M18" i="46"/>
  <c r="H26" i="45"/>
  <c r="M26" i="46"/>
  <c r="H18" i="91"/>
  <c r="M18" i="92"/>
  <c r="O20" i="40"/>
  <c r="K20" i="4"/>
  <c r="K20" i="39" s="1"/>
  <c r="H20" i="3"/>
  <c r="H14" i="91"/>
  <c r="M14" i="92"/>
  <c r="H22" i="45"/>
  <c r="M22" i="46"/>
  <c r="M20" i="96"/>
  <c r="H22" i="91"/>
  <c r="M22" i="92"/>
  <c r="H32" i="91"/>
  <c r="M32" i="92"/>
  <c r="K19" i="3"/>
  <c r="K45" i="5"/>
  <c r="K45" i="41" s="1"/>
  <c r="H20" i="91"/>
  <c r="M20" i="92"/>
  <c r="M14" i="41"/>
  <c r="H22" i="3"/>
  <c r="M18" i="96"/>
  <c r="H28" i="91"/>
  <c r="M28" i="92"/>
  <c r="O55" i="42"/>
  <c r="K57" i="5"/>
  <c r="O14" i="6"/>
  <c r="M20" i="46"/>
  <c r="H20" i="45"/>
  <c r="M34" i="91"/>
  <c r="H34" i="92"/>
  <c r="O21" i="42"/>
  <c r="K22" i="5"/>
  <c r="K22" i="41" s="1"/>
  <c r="H17" i="38"/>
  <c r="K17" i="38"/>
  <c r="M17" i="38"/>
  <c r="O60" i="42"/>
  <c r="K62" i="5"/>
  <c r="K62" i="41" s="1"/>
  <c r="M23" i="3"/>
  <c r="O22" i="42"/>
  <c r="K23" i="5"/>
  <c r="K23" i="41" s="1"/>
  <c r="O29" i="42"/>
  <c r="K31" i="5"/>
  <c r="P18" i="3"/>
  <c r="O18" i="3"/>
  <c r="N14" i="3"/>
  <c r="N19" i="3"/>
  <c r="H21" i="3"/>
  <c r="L18" i="3"/>
  <c r="N17" i="38"/>
  <c r="M16" i="38"/>
  <c r="A24" i="99" l="1"/>
  <c r="A22" i="99"/>
  <c r="A21" i="99"/>
  <c r="A18" i="99"/>
  <c r="N18" i="49"/>
  <c r="G21" i="36" s="1"/>
  <c r="G35" i="2" s="1"/>
  <c r="L18" i="49"/>
  <c r="A25" i="99"/>
  <c r="A28" i="99"/>
  <c r="A26" i="99"/>
  <c r="A27" i="99"/>
  <c r="P79" i="42"/>
  <c r="O19" i="43"/>
  <c r="M25" i="43"/>
  <c r="K18" i="44"/>
  <c r="K18" i="6" s="1"/>
  <c r="M19" i="43"/>
  <c r="K21" i="5"/>
  <c r="K21" i="41" s="1"/>
  <c r="O25" i="43"/>
  <c r="P17" i="44"/>
  <c r="P17" i="6" s="1"/>
  <c r="K29" i="5"/>
  <c r="K29" i="41" s="1"/>
  <c r="O20" i="42"/>
  <c r="M18" i="9"/>
  <c r="O28" i="42"/>
  <c r="K17" i="10"/>
  <c r="K17" i="51" s="1"/>
  <c r="P14" i="44"/>
  <c r="P14" i="43" s="1"/>
  <c r="O61" i="42"/>
  <c r="K25" i="5"/>
  <c r="K25" i="41" s="1"/>
  <c r="O25" i="91"/>
  <c r="M14" i="40"/>
  <c r="O14" i="40"/>
  <c r="K14" i="4"/>
  <c r="K54" i="5"/>
  <c r="K54" i="41" s="1"/>
  <c r="K16" i="5"/>
  <c r="K16" i="41" s="1"/>
  <c r="K28" i="5"/>
  <c r="K28" i="41" s="1"/>
  <c r="P61" i="5"/>
  <c r="P61" i="41" s="1"/>
  <c r="K20" i="44"/>
  <c r="K20" i="6" s="1"/>
  <c r="K63" i="5"/>
  <c r="K63" i="41" s="1"/>
  <c r="K61" i="5"/>
  <c r="K61" i="41" s="1"/>
  <c r="P54" i="5"/>
  <c r="P54" i="41" s="1"/>
  <c r="P14" i="50"/>
  <c r="O46" i="42"/>
  <c r="K14" i="43"/>
  <c r="P23" i="44"/>
  <c r="P22" i="43" s="1"/>
  <c r="K16" i="4"/>
  <c r="K16" i="39" s="1"/>
  <c r="K38" i="5"/>
  <c r="K38" i="41" s="1"/>
  <c r="K24" i="5"/>
  <c r="K24" i="41" s="1"/>
  <c r="K65" i="5"/>
  <c r="K65" i="41" s="1"/>
  <c r="P20" i="11"/>
  <c r="O63" i="42"/>
  <c r="P38" i="5"/>
  <c r="P38" i="41" s="1"/>
  <c r="O15" i="9"/>
  <c r="K15" i="9"/>
  <c r="O19" i="96"/>
  <c r="K31" i="44"/>
  <c r="K31" i="6" s="1"/>
  <c r="M20" i="40"/>
  <c r="K40" i="5"/>
  <c r="K40" i="41" s="1"/>
  <c r="O16" i="52"/>
  <c r="K18" i="10"/>
  <c r="M16" i="52"/>
  <c r="M18" i="49"/>
  <c r="M27" i="43"/>
  <c r="K41" i="5"/>
  <c r="K41" i="41" s="1"/>
  <c r="K33" i="5"/>
  <c r="K33" i="41" s="1"/>
  <c r="O14" i="48"/>
  <c r="O14" i="47"/>
  <c r="O18" i="47" s="1"/>
  <c r="P20" i="44"/>
  <c r="P20" i="6" s="1"/>
  <c r="K49" i="5"/>
  <c r="K49" i="41" s="1"/>
  <c r="O19" i="42"/>
  <c r="P31" i="44"/>
  <c r="P31" i="6" s="1"/>
  <c r="L25" i="3"/>
  <c r="I15" i="34" s="1"/>
  <c r="I17" i="34"/>
  <c r="I21" i="2" s="1"/>
  <c r="O47" i="42"/>
  <c r="K20" i="5"/>
  <c r="K19" i="42" s="1"/>
  <c r="O19" i="40"/>
  <c r="K19" i="4"/>
  <c r="K19" i="39" s="1"/>
  <c r="L25" i="38"/>
  <c r="I15" i="36" s="1"/>
  <c r="I17" i="2" s="1"/>
  <c r="L36" i="92"/>
  <c r="I25" i="36" s="1"/>
  <c r="I47" i="2" s="1"/>
  <c r="L25" i="94"/>
  <c r="I24" i="36" s="1"/>
  <c r="I44" i="2" s="1"/>
  <c r="N25" i="94"/>
  <c r="G24" i="36" s="1"/>
  <c r="G44" i="2" s="1"/>
  <c r="N15" i="48"/>
  <c r="G20" i="36" s="1"/>
  <c r="G32" i="2" s="1"/>
  <c r="N17" i="52"/>
  <c r="G22" i="36" s="1"/>
  <c r="G38" i="2" s="1"/>
  <c r="L17" i="52"/>
  <c r="I22" i="36" s="1"/>
  <c r="I38" i="2" s="1"/>
  <c r="L30" i="46"/>
  <c r="I19" i="36" s="1"/>
  <c r="I29" i="2" s="1"/>
  <c r="N99" i="42"/>
  <c r="G17" i="36" s="1"/>
  <c r="G23" i="2" s="1"/>
  <c r="N25" i="38"/>
  <c r="G15" i="36" s="1"/>
  <c r="G17" i="2" s="1"/>
  <c r="N36" i="92"/>
  <c r="G25" i="36" s="1"/>
  <c r="G47" i="2" s="1"/>
  <c r="N23" i="96"/>
  <c r="G23" i="36" s="1"/>
  <c r="G41" i="2" s="1"/>
  <c r="L23" i="96"/>
  <c r="I23" i="36" s="1"/>
  <c r="I41" i="2" s="1"/>
  <c r="L15" i="48"/>
  <c r="I20" i="36" s="1"/>
  <c r="I32" i="2" s="1"/>
  <c r="I21" i="36"/>
  <c r="I35" i="2" s="1"/>
  <c r="N29" i="43"/>
  <c r="G18" i="36" s="1"/>
  <c r="G26" i="2" s="1"/>
  <c r="L29" i="43"/>
  <c r="I18" i="36" s="1"/>
  <c r="I26" i="2" s="1"/>
  <c r="L99" i="42"/>
  <c r="I17" i="36" s="1"/>
  <c r="I23" i="2" s="1"/>
  <c r="N30" i="46"/>
  <c r="G19" i="36" s="1"/>
  <c r="G29" i="2" s="1"/>
  <c r="N23" i="40"/>
  <c r="G16" i="36" s="1"/>
  <c r="G20" i="2" s="1"/>
  <c r="L23" i="40"/>
  <c r="I16" i="36" s="1"/>
  <c r="I20" i="2" s="1"/>
  <c r="M14" i="45"/>
  <c r="M14" i="46"/>
  <c r="P14" i="6"/>
  <c r="M14" i="52"/>
  <c r="K14" i="9"/>
  <c r="O14" i="9"/>
  <c r="M14" i="95"/>
  <c r="M14" i="96"/>
  <c r="M14" i="93"/>
  <c r="M14" i="94"/>
  <c r="K14" i="13"/>
  <c r="K46" i="5"/>
  <c r="K46" i="41" s="1"/>
  <c r="O34" i="42"/>
  <c r="O44" i="42"/>
  <c r="O45" i="42"/>
  <c r="O50" i="42"/>
  <c r="O31" i="42"/>
  <c r="N37" i="51"/>
  <c r="G22" i="34" s="1"/>
  <c r="G36" i="2" s="1"/>
  <c r="P24" i="44"/>
  <c r="P24" i="6" s="1"/>
  <c r="K52" i="5"/>
  <c r="K52" i="41" s="1"/>
  <c r="L37" i="51"/>
  <c r="I22" i="34" s="1"/>
  <c r="I36" i="2" s="1"/>
  <c r="L32" i="6"/>
  <c r="I18" i="34" s="1"/>
  <c r="I24" i="2" s="1"/>
  <c r="N19" i="9"/>
  <c r="G21" i="34" s="1"/>
  <c r="G33" i="2" s="1"/>
  <c r="K51" i="5"/>
  <c r="K51" i="41" s="1"/>
  <c r="N67" i="93"/>
  <c r="G24" i="34" s="1"/>
  <c r="G42" i="2" s="1"/>
  <c r="K39" i="5"/>
  <c r="K39" i="41" s="1"/>
  <c r="K60" i="5"/>
  <c r="K60" i="41" s="1"/>
  <c r="M14" i="47"/>
  <c r="M18" i="47" s="1"/>
  <c r="N36" i="91"/>
  <c r="G25" i="34" s="1"/>
  <c r="G45" i="2" s="1"/>
  <c r="N30" i="45"/>
  <c r="G19" i="34" s="1"/>
  <c r="G27" i="2" s="1"/>
  <c r="I20" i="34"/>
  <c r="I30" i="2" s="1"/>
  <c r="G20" i="34"/>
  <c r="G30" i="2" s="1"/>
  <c r="L24" i="95"/>
  <c r="I23" i="34" s="1"/>
  <c r="I39" i="2" s="1"/>
  <c r="L67" i="93"/>
  <c r="I24" i="34" s="1"/>
  <c r="I42" i="2" s="1"/>
  <c r="N24" i="95"/>
  <c r="G23" i="34" s="1"/>
  <c r="G39" i="2" s="1"/>
  <c r="L30" i="45"/>
  <c r="I19" i="34" s="1"/>
  <c r="I27" i="2" s="1"/>
  <c r="L36" i="91"/>
  <c r="I25" i="34" s="1"/>
  <c r="I45" i="2" s="1"/>
  <c r="L19" i="9"/>
  <c r="I21" i="34" s="1"/>
  <c r="I33" i="2" s="1"/>
  <c r="N32" i="6"/>
  <c r="G18" i="34" s="1"/>
  <c r="G24" i="2" s="1"/>
  <c r="O15" i="43"/>
  <c r="P15" i="44"/>
  <c r="L26" i="39"/>
  <c r="I16" i="34" s="1"/>
  <c r="I18" i="2" s="1"/>
  <c r="O62" i="42"/>
  <c r="K15" i="44"/>
  <c r="K15" i="6" s="1"/>
  <c r="O26" i="43"/>
  <c r="K28" i="44"/>
  <c r="K28" i="6" s="1"/>
  <c r="P14" i="5"/>
  <c r="K36" i="5"/>
  <c r="K36" i="41" s="1"/>
  <c r="M34" i="42"/>
  <c r="K67" i="42"/>
  <c r="O21" i="43"/>
  <c r="P21" i="43"/>
  <c r="K21" i="43"/>
  <c r="K55" i="42"/>
  <c r="O39" i="42"/>
  <c r="K47" i="5"/>
  <c r="K47" i="41" s="1"/>
  <c r="M39" i="42"/>
  <c r="K25" i="4"/>
  <c r="K25" i="39" s="1"/>
  <c r="P15" i="4"/>
  <c r="P15" i="98" s="1"/>
  <c r="K67" i="5"/>
  <c r="M61" i="42"/>
  <c r="M17" i="40"/>
  <c r="M27" i="42"/>
  <c r="M65" i="42"/>
  <c r="K17" i="4"/>
  <c r="K17" i="39" s="1"/>
  <c r="K66" i="42"/>
  <c r="M35" i="42"/>
  <c r="O52" i="42"/>
  <c r="O18" i="40"/>
  <c r="M32" i="42"/>
  <c r="M52" i="42"/>
  <c r="K19" i="40"/>
  <c r="K60" i="42"/>
  <c r="M60" i="42"/>
  <c r="M30" i="42"/>
  <c r="M18" i="40"/>
  <c r="K53" i="5"/>
  <c r="K53" i="41" s="1"/>
  <c r="M38" i="42"/>
  <c r="K20" i="40"/>
  <c r="K30" i="42"/>
  <c r="K37" i="5"/>
  <c r="K37" i="41" s="1"/>
  <c r="M16" i="42"/>
  <c r="M45" i="42"/>
  <c r="M22" i="40"/>
  <c r="M19" i="40"/>
  <c r="K34" i="5"/>
  <c r="M66" i="42"/>
  <c r="M51" i="42"/>
  <c r="K25" i="42"/>
  <c r="O18" i="43"/>
  <c r="K18" i="43"/>
  <c r="K20" i="42"/>
  <c r="O54" i="42"/>
  <c r="K21" i="40"/>
  <c r="M25" i="42"/>
  <c r="O27" i="43"/>
  <c r="K16" i="40"/>
  <c r="O59" i="42"/>
  <c r="K21" i="7"/>
  <c r="O53" i="42"/>
  <c r="O24" i="43"/>
  <c r="M49" i="42"/>
  <c r="K29" i="44"/>
  <c r="K29" i="6" s="1"/>
  <c r="M64" i="42"/>
  <c r="M29" i="42"/>
  <c r="K24" i="43"/>
  <c r="K22" i="43"/>
  <c r="M47" i="42"/>
  <c r="K55" i="5"/>
  <c r="K55" i="41" s="1"/>
  <c r="M54" i="42"/>
  <c r="K29" i="42"/>
  <c r="K24" i="42"/>
  <c r="P21" i="40"/>
  <c r="K17" i="7"/>
  <c r="K59" i="5"/>
  <c r="K59" i="41" s="1"/>
  <c r="K64" i="42"/>
  <c r="M59" i="42"/>
  <c r="M68" i="42"/>
  <c r="O21" i="40"/>
  <c r="M31" i="42"/>
  <c r="M42" i="42"/>
  <c r="K22" i="42"/>
  <c r="K36" i="42"/>
  <c r="O58" i="42"/>
  <c r="K18" i="5"/>
  <c r="K18" i="41" s="1"/>
  <c r="M44" i="42"/>
  <c r="M46" i="42"/>
  <c r="K17" i="42"/>
  <c r="O43" i="42"/>
  <c r="O37" i="42"/>
  <c r="K28" i="42"/>
  <c r="M36" i="42"/>
  <c r="K50" i="5"/>
  <c r="K50" i="41" s="1"/>
  <c r="M48" i="42"/>
  <c r="K42" i="5"/>
  <c r="K42" i="41" s="1"/>
  <c r="M21" i="42"/>
  <c r="M40" i="42"/>
  <c r="M50" i="42"/>
  <c r="M17" i="42"/>
  <c r="K21" i="42"/>
  <c r="K25" i="43"/>
  <c r="O33" i="42"/>
  <c r="K27" i="5"/>
  <c r="K27" i="41" s="1"/>
  <c r="K19" i="7"/>
  <c r="M18" i="42"/>
  <c r="M23" i="42"/>
  <c r="K58" i="5"/>
  <c r="K58" i="41" s="1"/>
  <c r="K43" i="42"/>
  <c r="M33" i="42"/>
  <c r="K23" i="42"/>
  <c r="O23" i="42"/>
  <c r="K46" i="42"/>
  <c r="K64" i="5"/>
  <c r="K64" i="41" s="1"/>
  <c r="M22" i="42"/>
  <c r="M58" i="42"/>
  <c r="M62" i="42"/>
  <c r="K28" i="7"/>
  <c r="P16" i="43"/>
  <c r="A16" i="43" s="1"/>
  <c r="O20" i="43"/>
  <c r="O16" i="43"/>
  <c r="O17" i="43"/>
  <c r="K25" i="7"/>
  <c r="K20" i="43"/>
  <c r="K23" i="43"/>
  <c r="K27" i="7"/>
  <c r="K26" i="7"/>
  <c r="K18" i="7"/>
  <c r="K23" i="7"/>
  <c r="M19" i="91"/>
  <c r="M19" i="92"/>
  <c r="K18" i="11"/>
  <c r="K18" i="95" s="1"/>
  <c r="K18" i="9"/>
  <c r="K19" i="11"/>
  <c r="K19" i="95" s="1"/>
  <c r="M21" i="94"/>
  <c r="M24" i="94"/>
  <c r="K22" i="11"/>
  <c r="K22" i="95" s="1"/>
  <c r="K35" i="13"/>
  <c r="K35" i="107" s="1"/>
  <c r="K16" i="96"/>
  <c r="M26" i="91"/>
  <c r="M26" i="92"/>
  <c r="K34" i="13"/>
  <c r="M20" i="94"/>
  <c r="M16" i="96"/>
  <c r="M23" i="91"/>
  <c r="M23" i="92"/>
  <c r="K16" i="12"/>
  <c r="K16" i="93" s="1"/>
  <c r="M16" i="94"/>
  <c r="K25" i="92"/>
  <c r="M27" i="92"/>
  <c r="M27" i="91"/>
  <c r="P43" i="5"/>
  <c r="P43" i="41" s="1"/>
  <c r="M25" i="92"/>
  <c r="M25" i="91"/>
  <c r="M33" i="91"/>
  <c r="M33" i="92"/>
  <c r="K35" i="5"/>
  <c r="K35" i="41" s="1"/>
  <c r="K15" i="4"/>
  <c r="O51" i="42"/>
  <c r="K56" i="5"/>
  <c r="K56" i="41" s="1"/>
  <c r="O48" i="42"/>
  <c r="M15" i="96"/>
  <c r="K15" i="5"/>
  <c r="K15" i="41" s="1"/>
  <c r="M15" i="43"/>
  <c r="M15" i="42"/>
  <c r="K15" i="7"/>
  <c r="K15" i="91"/>
  <c r="K15" i="92"/>
  <c r="M15" i="3"/>
  <c r="M15" i="38"/>
  <c r="O15" i="91"/>
  <c r="O15" i="92"/>
  <c r="O20" i="94"/>
  <c r="K18" i="4"/>
  <c r="K18" i="39" s="1"/>
  <c r="P18" i="5"/>
  <c r="P18" i="41" s="1"/>
  <c r="P15" i="13"/>
  <c r="K14" i="5"/>
  <c r="P15" i="5"/>
  <c r="P60" i="5"/>
  <c r="P60" i="41" s="1"/>
  <c r="K14" i="12"/>
  <c r="O14" i="94"/>
  <c r="O15" i="96"/>
  <c r="K15" i="11"/>
  <c r="O14" i="96"/>
  <c r="K14" i="11"/>
  <c r="P56" i="5"/>
  <c r="P56" i="41" s="1"/>
  <c r="O16" i="38"/>
  <c r="K43" i="5"/>
  <c r="K43" i="41" s="1"/>
  <c r="P25" i="44"/>
  <c r="P25" i="6" s="1"/>
  <c r="P21" i="44"/>
  <c r="P24" i="5"/>
  <c r="P24" i="41" s="1"/>
  <c r="M17" i="94"/>
  <c r="O21" i="94"/>
  <c r="O56" i="42"/>
  <c r="O40" i="42"/>
  <c r="K14" i="7"/>
  <c r="O42" i="42"/>
  <c r="K44" i="5"/>
  <c r="O19" i="92"/>
  <c r="P18" i="44"/>
  <c r="P18" i="6" s="1"/>
  <c r="O27" i="91"/>
  <c r="O33" i="92"/>
  <c r="O23" i="92"/>
  <c r="P55" i="5"/>
  <c r="P55" i="41" s="1"/>
  <c r="K14" i="3"/>
  <c r="O68" i="42"/>
  <c r="K71" i="5"/>
  <c r="M19" i="45"/>
  <c r="K14" i="10"/>
  <c r="K14" i="51" s="1"/>
  <c r="P66" i="5"/>
  <c r="P66" i="41" s="1"/>
  <c r="M25" i="46"/>
  <c r="O26" i="92"/>
  <c r="O57" i="42"/>
  <c r="O26" i="42"/>
  <c r="O17" i="40"/>
  <c r="M23" i="45"/>
  <c r="M27" i="46"/>
  <c r="M21" i="45"/>
  <c r="M35" i="91"/>
  <c r="M29" i="91"/>
  <c r="M29" i="45"/>
  <c r="M31" i="91"/>
  <c r="M17" i="92"/>
  <c r="K29" i="7"/>
  <c r="K15" i="12"/>
  <c r="K15" i="93" s="1"/>
  <c r="M21" i="91"/>
  <c r="M17" i="46"/>
  <c r="P19" i="3"/>
  <c r="M15" i="45"/>
  <c r="M24" i="46"/>
  <c r="K24" i="7"/>
  <c r="M30" i="91"/>
  <c r="P39" i="5"/>
  <c r="P39" i="41" s="1"/>
  <c r="M24" i="92"/>
  <c r="M16" i="46"/>
  <c r="M16" i="92"/>
  <c r="K16" i="7"/>
  <c r="P32" i="5"/>
  <c r="P32" i="41" s="1"/>
  <c r="P68" i="5"/>
  <c r="P68" i="41" s="1"/>
  <c r="K23" i="11"/>
  <c r="K23" i="95" s="1"/>
  <c r="M28" i="45"/>
  <c r="O25" i="42"/>
  <c r="P26" i="5"/>
  <c r="P26" i="41" s="1"/>
  <c r="P35" i="5"/>
  <c r="P35" i="41" s="1"/>
  <c r="N26" i="39"/>
  <c r="G16" i="34" s="1"/>
  <c r="G18" i="2" s="1"/>
  <c r="M17" i="96"/>
  <c r="O23" i="38"/>
  <c r="M18" i="91"/>
  <c r="M18" i="45"/>
  <c r="P45" i="5"/>
  <c r="P45" i="41" s="1"/>
  <c r="M14" i="91"/>
  <c r="P20" i="4"/>
  <c r="P20" i="39" s="1"/>
  <c r="O16" i="40"/>
  <c r="M22" i="45"/>
  <c r="K20" i="3"/>
  <c r="M32" i="91"/>
  <c r="M22" i="91"/>
  <c r="K21" i="11"/>
  <c r="K21" i="95" s="1"/>
  <c r="K22" i="7"/>
  <c r="G17" i="34"/>
  <c r="G21" i="2" s="1"/>
  <c r="M26" i="45"/>
  <c r="O14" i="39"/>
  <c r="P69" i="5"/>
  <c r="P69" i="41" s="1"/>
  <c r="M28" i="91"/>
  <c r="P22" i="5"/>
  <c r="P22" i="41" s="1"/>
  <c r="K20" i="7"/>
  <c r="P57" i="5"/>
  <c r="O22" i="3"/>
  <c r="K22" i="3"/>
  <c r="M20" i="91"/>
  <c r="M34" i="92"/>
  <c r="M20" i="45"/>
  <c r="O15" i="38"/>
  <c r="M22" i="3"/>
  <c r="O24" i="42"/>
  <c r="P23" i="5"/>
  <c r="P23" i="41" s="1"/>
  <c r="P62" i="5"/>
  <c r="P62" i="41" s="1"/>
  <c r="P31" i="5"/>
  <c r="P29" i="44"/>
  <c r="P29" i="6" s="1"/>
  <c r="M21" i="3"/>
  <c r="N25" i="3"/>
  <c r="K21" i="3"/>
  <c r="P20" i="105" l="1"/>
  <c r="P20" i="95"/>
  <c r="K15" i="105"/>
  <c r="K15" i="95"/>
  <c r="P15" i="107"/>
  <c r="A15" i="107" s="1"/>
  <c r="P15" i="6"/>
  <c r="P15" i="41"/>
  <c r="A16" i="107"/>
  <c r="A29" i="107"/>
  <c r="A27" i="107"/>
  <c r="A22" i="107"/>
  <c r="A20" i="107"/>
  <c r="A17" i="107"/>
  <c r="A26" i="107"/>
  <c r="A30" i="107"/>
  <c r="A23" i="107"/>
  <c r="A32" i="107"/>
  <c r="A28" i="107"/>
  <c r="A21" i="107"/>
  <c r="A31" i="107"/>
  <c r="A18" i="107"/>
  <c r="A24" i="107"/>
  <c r="A33" i="107"/>
  <c r="A25" i="107"/>
  <c r="A19" i="107"/>
  <c r="A20" i="6"/>
  <c r="A19" i="6"/>
  <c r="A25" i="6"/>
  <c r="A17" i="6"/>
  <c r="A18" i="6"/>
  <c r="A22" i="6"/>
  <c r="A24" i="6"/>
  <c r="A16" i="6"/>
  <c r="A26" i="6"/>
  <c r="K28" i="43"/>
  <c r="P17" i="43"/>
  <c r="P19" i="43"/>
  <c r="A19" i="43" s="1"/>
  <c r="P18" i="43"/>
  <c r="A18" i="43" s="1"/>
  <c r="K44" i="42"/>
  <c r="P52" i="42"/>
  <c r="K59" i="42"/>
  <c r="K31" i="42"/>
  <c r="K61" i="42"/>
  <c r="K50" i="42"/>
  <c r="K39" i="42"/>
  <c r="K27" i="42"/>
  <c r="K34" i="42"/>
  <c r="K45" i="42"/>
  <c r="K58" i="42"/>
  <c r="K63" i="42"/>
  <c r="K47" i="42"/>
  <c r="A15" i="6"/>
  <c r="P15" i="43"/>
  <c r="A15" i="43" s="1"/>
  <c r="P15" i="42"/>
  <c r="K25" i="91"/>
  <c r="P19" i="96"/>
  <c r="K15" i="40"/>
  <c r="K15" i="98"/>
  <c r="K14" i="40"/>
  <c r="K14" i="98"/>
  <c r="P29" i="99"/>
  <c r="A17" i="43"/>
  <c r="A14" i="43"/>
  <c r="A14" i="6"/>
  <c r="P21" i="5"/>
  <c r="P21" i="41" s="1"/>
  <c r="P65" i="5"/>
  <c r="P65" i="41" s="1"/>
  <c r="P15" i="50"/>
  <c r="K14" i="39"/>
  <c r="P17" i="10"/>
  <c r="P17" i="51" s="1"/>
  <c r="P28" i="43"/>
  <c r="O15" i="52"/>
  <c r="O18" i="49"/>
  <c r="P25" i="5"/>
  <c r="P25" i="41" s="1"/>
  <c r="K15" i="52"/>
  <c r="K24" i="94"/>
  <c r="P16" i="4"/>
  <c r="P48" i="5"/>
  <c r="P48" i="41" s="1"/>
  <c r="O25" i="92"/>
  <c r="P14" i="9"/>
  <c r="P19" i="4"/>
  <c r="K16" i="42"/>
  <c r="P29" i="5"/>
  <c r="P29" i="41" s="1"/>
  <c r="O38" i="42"/>
  <c r="O16" i="42"/>
  <c r="P18" i="9"/>
  <c r="O18" i="9"/>
  <c r="P36" i="5"/>
  <c r="P36" i="41" s="1"/>
  <c r="P63" i="5"/>
  <c r="P63" i="41" s="1"/>
  <c r="P16" i="5"/>
  <c r="P16" i="41" s="1"/>
  <c r="K19" i="43"/>
  <c r="K52" i="42"/>
  <c r="P20" i="5"/>
  <c r="P14" i="4"/>
  <c r="P51" i="5"/>
  <c r="P51" i="41" s="1"/>
  <c r="P28" i="5"/>
  <c r="P28" i="41" s="1"/>
  <c r="K16" i="52"/>
  <c r="O27" i="42"/>
  <c r="P41" i="5"/>
  <c r="P41" i="41" s="1"/>
  <c r="P33" i="5"/>
  <c r="P33" i="41" s="1"/>
  <c r="P40" i="5"/>
  <c r="P40" i="41" s="1"/>
  <c r="O15" i="40"/>
  <c r="O36" i="42"/>
  <c r="O24" i="94"/>
  <c r="P18" i="10"/>
  <c r="P46" i="5"/>
  <c r="P46" i="41" s="1"/>
  <c r="P24" i="94"/>
  <c r="P23" i="43"/>
  <c r="K38" i="42"/>
  <c r="P28" i="44"/>
  <c r="P28" i="6" s="1"/>
  <c r="A30" i="6" s="1"/>
  <c r="P49" i="5"/>
  <c r="P49" i="41" s="1"/>
  <c r="P47" i="5"/>
  <c r="P47" i="41" s="1"/>
  <c r="P16" i="52"/>
  <c r="P52" i="5"/>
  <c r="P52" i="41" s="1"/>
  <c r="K15" i="43"/>
  <c r="P17" i="11"/>
  <c r="O16" i="96"/>
  <c r="O49" i="42"/>
  <c r="K49" i="42"/>
  <c r="O14" i="52"/>
  <c r="O14" i="51"/>
  <c r="P25" i="4"/>
  <c r="P17" i="5"/>
  <c r="P17" i="41" s="1"/>
  <c r="P64" i="5"/>
  <c r="P64" i="41" s="1"/>
  <c r="P18" i="4"/>
  <c r="P18" i="39" s="1"/>
  <c r="K37" i="42"/>
  <c r="O22" i="40"/>
  <c r="O17" i="42"/>
  <c r="M37" i="51"/>
  <c r="F22" i="34" s="1"/>
  <c r="F36" i="2" s="1"/>
  <c r="F17" i="34"/>
  <c r="F21" i="2" s="1"/>
  <c r="P53" i="5"/>
  <c r="P53" i="41" s="1"/>
  <c r="K26" i="43"/>
  <c r="M29" i="43"/>
  <c r="F18" i="36" s="1"/>
  <c r="F26" i="2" s="1"/>
  <c r="M25" i="38"/>
  <c r="F15" i="36" s="1"/>
  <c r="F17" i="2" s="1"/>
  <c r="M99" i="42"/>
  <c r="F17" i="36" s="1"/>
  <c r="F23" i="2" s="1"/>
  <c r="O16" i="94"/>
  <c r="F21" i="36"/>
  <c r="F35" i="2" s="1"/>
  <c r="M23" i="40"/>
  <c r="F16" i="36" s="1"/>
  <c r="F20" i="2" s="1"/>
  <c r="M36" i="92"/>
  <c r="F25" i="36" s="1"/>
  <c r="F47" i="2" s="1"/>
  <c r="M15" i="48"/>
  <c r="F20" i="36" s="1"/>
  <c r="F32" i="2" s="1"/>
  <c r="M25" i="94"/>
  <c r="F24" i="36" s="1"/>
  <c r="F44" i="2" s="1"/>
  <c r="M17" i="52"/>
  <c r="F22" i="36" s="1"/>
  <c r="F38" i="2" s="1"/>
  <c r="M30" i="46"/>
  <c r="F19" i="36" s="1"/>
  <c r="F29" i="2" s="1"/>
  <c r="M23" i="96"/>
  <c r="F23" i="36" s="1"/>
  <c r="F41" i="2" s="1"/>
  <c r="P14" i="41"/>
  <c r="P14" i="42"/>
  <c r="K14" i="45"/>
  <c r="K14" i="46"/>
  <c r="O14" i="45"/>
  <c r="O14" i="46"/>
  <c r="K14" i="41"/>
  <c r="K14" i="42"/>
  <c r="O14" i="41"/>
  <c r="O14" i="42"/>
  <c r="K14" i="52"/>
  <c r="K14" i="47"/>
  <c r="K14" i="48"/>
  <c r="P14" i="47"/>
  <c r="P18" i="47" s="1"/>
  <c r="P14" i="48"/>
  <c r="K14" i="95"/>
  <c r="K14" i="96"/>
  <c r="K14" i="93"/>
  <c r="K14" i="94"/>
  <c r="O14" i="91"/>
  <c r="O14" i="92"/>
  <c r="M32" i="6"/>
  <c r="F18" i="34" s="1"/>
  <c r="F24" i="2" s="1"/>
  <c r="K14" i="91"/>
  <c r="K14" i="92"/>
  <c r="M26" i="39"/>
  <c r="F16" i="34" s="1"/>
  <c r="F18" i="2" s="1"/>
  <c r="P50" i="5"/>
  <c r="P50" i="41" s="1"/>
  <c r="P19" i="42"/>
  <c r="O17" i="9"/>
  <c r="P17" i="50"/>
  <c r="P17" i="103" s="1"/>
  <c r="P14" i="7"/>
  <c r="I26" i="36"/>
  <c r="D11" i="36" s="1"/>
  <c r="P34" i="42"/>
  <c r="P67" i="42"/>
  <c r="K22" i="40"/>
  <c r="P55" i="42"/>
  <c r="P61" i="42"/>
  <c r="O65" i="42"/>
  <c r="K17" i="40"/>
  <c r="P27" i="42"/>
  <c r="K65" i="42"/>
  <c r="K23" i="3"/>
  <c r="K23" i="38"/>
  <c r="P30" i="42"/>
  <c r="K51" i="42"/>
  <c r="P45" i="42"/>
  <c r="P60" i="42"/>
  <c r="P66" i="42"/>
  <c r="K32" i="42"/>
  <c r="P37" i="5"/>
  <c r="P37" i="41" s="1"/>
  <c r="K18" i="40"/>
  <c r="O32" i="42"/>
  <c r="P34" i="5"/>
  <c r="P20" i="40"/>
  <c r="P16" i="42"/>
  <c r="A16" i="42" s="1"/>
  <c r="K35" i="42"/>
  <c r="P41" i="42"/>
  <c r="P64" i="42"/>
  <c r="P59" i="42"/>
  <c r="K41" i="42"/>
  <c r="K54" i="42"/>
  <c r="P27" i="43"/>
  <c r="P24" i="42"/>
  <c r="K24" i="46"/>
  <c r="K24" i="45"/>
  <c r="K17" i="46"/>
  <c r="K17" i="45"/>
  <c r="K27" i="43"/>
  <c r="P29" i="42"/>
  <c r="P53" i="42"/>
  <c r="K42" i="42"/>
  <c r="P54" i="42"/>
  <c r="P25" i="42"/>
  <c r="O24" i="46"/>
  <c r="O24" i="45"/>
  <c r="P49" i="42"/>
  <c r="O21" i="45"/>
  <c r="O21" i="46"/>
  <c r="O17" i="46"/>
  <c r="O17" i="45"/>
  <c r="P20" i="42"/>
  <c r="K68" i="42"/>
  <c r="P24" i="43"/>
  <c r="O41" i="42"/>
  <c r="K57" i="42"/>
  <c r="K53" i="42"/>
  <c r="K21" i="45"/>
  <c r="K21" i="46"/>
  <c r="P21" i="42"/>
  <c r="K22" i="45"/>
  <c r="K22" i="46"/>
  <c r="P58" i="42"/>
  <c r="O18" i="42"/>
  <c r="K26" i="42"/>
  <c r="K48" i="42"/>
  <c r="P63" i="42"/>
  <c r="P43" i="42"/>
  <c r="P33" i="42"/>
  <c r="P37" i="42"/>
  <c r="P18" i="42"/>
  <c r="P36" i="42"/>
  <c r="K18" i="42"/>
  <c r="P25" i="43"/>
  <c r="P44" i="42"/>
  <c r="O19" i="45"/>
  <c r="O19" i="46"/>
  <c r="K33" i="42"/>
  <c r="K19" i="45"/>
  <c r="K19" i="46"/>
  <c r="K40" i="42"/>
  <c r="P22" i="42"/>
  <c r="O22" i="45"/>
  <c r="O22" i="46"/>
  <c r="P23" i="42"/>
  <c r="K62" i="42"/>
  <c r="K56" i="42"/>
  <c r="O28" i="45"/>
  <c r="O28" i="46"/>
  <c r="P20" i="43"/>
  <c r="A20" i="43" s="1"/>
  <c r="K25" i="46"/>
  <c r="K25" i="45"/>
  <c r="K17" i="9"/>
  <c r="K28" i="45"/>
  <c r="K28" i="46"/>
  <c r="O25" i="46"/>
  <c r="O25" i="45"/>
  <c r="P20" i="7"/>
  <c r="P20" i="46" s="1"/>
  <c r="O20" i="46"/>
  <c r="K29" i="45"/>
  <c r="K29" i="46"/>
  <c r="O23" i="45"/>
  <c r="O23" i="46"/>
  <c r="K20" i="45"/>
  <c r="K20" i="46"/>
  <c r="K16" i="46"/>
  <c r="K16" i="45"/>
  <c r="K23" i="45"/>
  <c r="K23" i="46"/>
  <c r="K26" i="45"/>
  <c r="K26" i="46"/>
  <c r="K27" i="46"/>
  <c r="K27" i="45"/>
  <c r="O26" i="45"/>
  <c r="O26" i="46"/>
  <c r="O18" i="45"/>
  <c r="O18" i="46"/>
  <c r="O16" i="46"/>
  <c r="O16" i="45"/>
  <c r="O29" i="45"/>
  <c r="O29" i="46"/>
  <c r="O27" i="46"/>
  <c r="O27" i="45"/>
  <c r="K18" i="45"/>
  <c r="K18" i="46"/>
  <c r="K19" i="91"/>
  <c r="K19" i="92"/>
  <c r="K17" i="96"/>
  <c r="O17" i="96"/>
  <c r="K16" i="9"/>
  <c r="O16" i="9"/>
  <c r="K21" i="94"/>
  <c r="O20" i="96"/>
  <c r="O29" i="91"/>
  <c r="O29" i="92"/>
  <c r="K18" i="96"/>
  <c r="P19" i="11"/>
  <c r="O18" i="96"/>
  <c r="K20" i="96"/>
  <c r="K29" i="91"/>
  <c r="K29" i="92"/>
  <c r="O30" i="91"/>
  <c r="O30" i="92"/>
  <c r="K26" i="91"/>
  <c r="K26" i="92"/>
  <c r="K18" i="94"/>
  <c r="K20" i="94"/>
  <c r="K22" i="96"/>
  <c r="O22" i="96"/>
  <c r="K23" i="94"/>
  <c r="O23" i="94"/>
  <c r="O22" i="94"/>
  <c r="O21" i="96"/>
  <c r="O28" i="91"/>
  <c r="O28" i="92"/>
  <c r="O18" i="94"/>
  <c r="O31" i="91"/>
  <c r="O31" i="92"/>
  <c r="K30" i="91"/>
  <c r="K30" i="92"/>
  <c r="K22" i="94"/>
  <c r="K31" i="91"/>
  <c r="K31" i="92"/>
  <c r="K21" i="96"/>
  <c r="K28" i="91"/>
  <c r="K28" i="92"/>
  <c r="O20" i="92"/>
  <c r="K16" i="94"/>
  <c r="K20" i="91"/>
  <c r="K20" i="92"/>
  <c r="O19" i="94"/>
  <c r="K23" i="91"/>
  <c r="K23" i="92"/>
  <c r="O17" i="94"/>
  <c r="K17" i="92"/>
  <c r="K17" i="91"/>
  <c r="O17" i="92"/>
  <c r="O17" i="91"/>
  <c r="K17" i="94"/>
  <c r="O18" i="91"/>
  <c r="O18" i="92"/>
  <c r="K19" i="94"/>
  <c r="K18" i="91"/>
  <c r="K18" i="92"/>
  <c r="K24" i="92"/>
  <c r="K24" i="91"/>
  <c r="O35" i="91"/>
  <c r="O35" i="92"/>
  <c r="K35" i="91"/>
  <c r="K35" i="92"/>
  <c r="K34" i="92"/>
  <c r="K34" i="91"/>
  <c r="O34" i="92"/>
  <c r="O34" i="91"/>
  <c r="O22" i="91"/>
  <c r="O22" i="92"/>
  <c r="K16" i="92"/>
  <c r="K16" i="91"/>
  <c r="O16" i="92"/>
  <c r="O16" i="91"/>
  <c r="P25" i="92"/>
  <c r="P25" i="91"/>
  <c r="K22" i="91"/>
  <c r="K22" i="92"/>
  <c r="O21" i="91"/>
  <c r="O21" i="92"/>
  <c r="K32" i="91"/>
  <c r="K32" i="92"/>
  <c r="O32" i="91"/>
  <c r="O32" i="92"/>
  <c r="O24" i="92"/>
  <c r="O24" i="91"/>
  <c r="K27" i="92"/>
  <c r="K27" i="91"/>
  <c r="K21" i="91"/>
  <c r="K21" i="92"/>
  <c r="K33" i="91"/>
  <c r="K33" i="92"/>
  <c r="O15" i="94"/>
  <c r="K15" i="94"/>
  <c r="K15" i="96"/>
  <c r="K15" i="42"/>
  <c r="O15" i="42"/>
  <c r="P15" i="40"/>
  <c r="A15" i="40" s="1"/>
  <c r="K15" i="3"/>
  <c r="K15" i="38"/>
  <c r="O15" i="45"/>
  <c r="O15" i="46"/>
  <c r="P15" i="91"/>
  <c r="P15" i="92"/>
  <c r="K15" i="45"/>
  <c r="K15" i="46"/>
  <c r="O14" i="93"/>
  <c r="P14" i="12"/>
  <c r="P15" i="11"/>
  <c r="P15" i="95" s="1"/>
  <c r="P14" i="11"/>
  <c r="O14" i="95"/>
  <c r="P67" i="5"/>
  <c r="P16" i="38"/>
  <c r="P42" i="5"/>
  <c r="P42" i="41" s="1"/>
  <c r="P58" i="5"/>
  <c r="P58" i="41" s="1"/>
  <c r="O35" i="42"/>
  <c r="G26" i="36"/>
  <c r="P44" i="5"/>
  <c r="O19" i="91"/>
  <c r="O33" i="91"/>
  <c r="O27" i="92"/>
  <c r="O23" i="91"/>
  <c r="M19" i="9"/>
  <c r="F21" i="34" s="1"/>
  <c r="F33" i="2" s="1"/>
  <c r="O14" i="3"/>
  <c r="P14" i="3"/>
  <c r="P71" i="5"/>
  <c r="M25" i="3"/>
  <c r="F15" i="34" s="1"/>
  <c r="P27" i="7"/>
  <c r="P29" i="7"/>
  <c r="P19" i="7"/>
  <c r="P22" i="11"/>
  <c r="P16" i="50"/>
  <c r="P16" i="103" s="1"/>
  <c r="P14" i="10"/>
  <c r="P59" i="5"/>
  <c r="P59" i="41" s="1"/>
  <c r="P17" i="4"/>
  <c r="P17" i="39" s="1"/>
  <c r="P27" i="5"/>
  <c r="P27" i="41" s="1"/>
  <c r="O26" i="91"/>
  <c r="P25" i="7"/>
  <c r="P17" i="7"/>
  <c r="P26" i="7"/>
  <c r="P23" i="7"/>
  <c r="P28" i="7"/>
  <c r="P35" i="13"/>
  <c r="P35" i="107" s="1"/>
  <c r="A35" i="107" s="1"/>
  <c r="P21" i="7"/>
  <c r="P15" i="7"/>
  <c r="P34" i="13"/>
  <c r="P24" i="7"/>
  <c r="P16" i="7"/>
  <c r="M67" i="93"/>
  <c r="F24" i="34" s="1"/>
  <c r="F42" i="2" s="1"/>
  <c r="P23" i="11"/>
  <c r="P21" i="11"/>
  <c r="O23" i="3"/>
  <c r="P18" i="11"/>
  <c r="P18" i="7"/>
  <c r="P22" i="7"/>
  <c r="P14" i="13"/>
  <c r="O20" i="3"/>
  <c r="P20" i="3"/>
  <c r="P22" i="3"/>
  <c r="M36" i="91"/>
  <c r="F25" i="34" s="1"/>
  <c r="F45" i="2" s="1"/>
  <c r="F20" i="34"/>
  <c r="F30" i="2" s="1"/>
  <c r="O20" i="91"/>
  <c r="M24" i="95"/>
  <c r="F23" i="34" s="1"/>
  <c r="F39" i="2" s="1"/>
  <c r="O15" i="3"/>
  <c r="M30" i="45"/>
  <c r="F19" i="34" s="1"/>
  <c r="F27" i="2" s="1"/>
  <c r="O20" i="45"/>
  <c r="O17" i="38"/>
  <c r="P17" i="38"/>
  <c r="G15" i="34"/>
  <c r="O21" i="3"/>
  <c r="I15" i="2"/>
  <c r="I49" i="2" s="1"/>
  <c r="D11" i="2" s="1"/>
  <c r="I26" i="34"/>
  <c r="P41" i="13" l="1"/>
  <c r="P17" i="105"/>
  <c r="P17" i="95"/>
  <c r="P18" i="105"/>
  <c r="P18" i="95"/>
  <c r="P23" i="105"/>
  <c r="P23" i="95"/>
  <c r="P21" i="105"/>
  <c r="P21" i="95"/>
  <c r="P22" i="105"/>
  <c r="P22" i="95"/>
  <c r="P19" i="105"/>
  <c r="P19" i="95"/>
  <c r="P22" i="40"/>
  <c r="P25" i="39"/>
  <c r="P19" i="40"/>
  <c r="P19" i="39"/>
  <c r="P16" i="40"/>
  <c r="P16" i="39"/>
  <c r="A17" i="49"/>
  <c r="A15" i="49"/>
  <c r="A16" i="49"/>
  <c r="P18" i="49"/>
  <c r="A15" i="47"/>
  <c r="A17" i="47"/>
  <c r="P104" i="41"/>
  <c r="A102" i="41"/>
  <c r="A52" i="41"/>
  <c r="A42" i="41"/>
  <c r="A69" i="41"/>
  <c r="A35" i="41"/>
  <c r="A98" i="41"/>
  <c r="A101" i="41"/>
  <c r="A40" i="41"/>
  <c r="A30" i="41"/>
  <c r="A45" i="41"/>
  <c r="A23" i="41"/>
  <c r="A74" i="41"/>
  <c r="A103" i="41"/>
  <c r="A28" i="41"/>
  <c r="A18" i="41"/>
  <c r="A33" i="41"/>
  <c r="A96" i="41"/>
  <c r="A62" i="41"/>
  <c r="A99" i="41"/>
  <c r="A89" i="41"/>
  <c r="A91" i="41"/>
  <c r="A21" i="41"/>
  <c r="A60" i="41"/>
  <c r="A50" i="41"/>
  <c r="A63" i="41"/>
  <c r="A65" i="41"/>
  <c r="A55" i="41"/>
  <c r="A94" i="41"/>
  <c r="A48" i="41"/>
  <c r="A38" i="41"/>
  <c r="A51" i="41"/>
  <c r="A53" i="41"/>
  <c r="A43" i="41"/>
  <c r="A70" i="41"/>
  <c r="A36" i="41"/>
  <c r="A26" i="41"/>
  <c r="A37" i="41"/>
  <c r="A39" i="41"/>
  <c r="A41" i="41"/>
  <c r="A19" i="41"/>
  <c r="A58" i="41"/>
  <c r="A24" i="41"/>
  <c r="A59" i="41"/>
  <c r="A27" i="41"/>
  <c r="A29" i="41"/>
  <c r="A92" i="41"/>
  <c r="A46" i="41"/>
  <c r="A73" i="41"/>
  <c r="A32" i="41"/>
  <c r="A16" i="41"/>
  <c r="A17" i="41"/>
  <c r="A68" i="41"/>
  <c r="A22" i="41"/>
  <c r="A61" i="41"/>
  <c r="A66" i="41"/>
  <c r="A100" i="41"/>
  <c r="A90" i="41"/>
  <c r="A56" i="41"/>
  <c r="A95" i="41"/>
  <c r="A49" i="41"/>
  <c r="A88" i="41"/>
  <c r="A64" i="41"/>
  <c r="A54" i="41"/>
  <c r="A93" i="41"/>
  <c r="A47" i="41"/>
  <c r="A25" i="41"/>
  <c r="P21" i="50"/>
  <c r="A40" i="107"/>
  <c r="A31" i="6"/>
  <c r="A36" i="107"/>
  <c r="A39" i="107"/>
  <c r="O25" i="3"/>
  <c r="P26" i="4"/>
  <c r="A37" i="107"/>
  <c r="A38" i="107"/>
  <c r="P24" i="11"/>
  <c r="P30" i="7"/>
  <c r="A29" i="6"/>
  <c r="A28" i="6"/>
  <c r="P32" i="44"/>
  <c r="N9" i="44" s="1"/>
  <c r="P104" i="5"/>
  <c r="P14" i="51"/>
  <c r="A20" i="51" s="1"/>
  <c r="P37" i="10"/>
  <c r="A24" i="51"/>
  <c r="A32" i="51"/>
  <c r="A16" i="51"/>
  <c r="A36" i="51"/>
  <c r="A33" i="51"/>
  <c r="A22" i="51"/>
  <c r="A31" i="51"/>
  <c r="A19" i="51"/>
  <c r="A21" i="51"/>
  <c r="A15" i="41"/>
  <c r="P26" i="43"/>
  <c r="P47" i="42"/>
  <c r="P38" i="42"/>
  <c r="P48" i="42"/>
  <c r="P39" i="42"/>
  <c r="P28" i="42"/>
  <c r="P51" i="42"/>
  <c r="A15" i="51"/>
  <c r="P15" i="105"/>
  <c r="P41" i="107"/>
  <c r="P16" i="96"/>
  <c r="P18" i="96"/>
  <c r="P15" i="9"/>
  <c r="A15" i="9" s="1"/>
  <c r="P15" i="103"/>
  <c r="P14" i="40"/>
  <c r="A14" i="40" s="1"/>
  <c r="P14" i="98"/>
  <c r="P31" i="42"/>
  <c r="N9" i="99"/>
  <c r="E17" i="117"/>
  <c r="A16" i="40"/>
  <c r="A21" i="43"/>
  <c r="A14" i="3"/>
  <c r="A14" i="41"/>
  <c r="A14" i="51"/>
  <c r="A14" i="48"/>
  <c r="A14" i="9"/>
  <c r="A14" i="47"/>
  <c r="A14" i="42"/>
  <c r="A15" i="42"/>
  <c r="P15" i="52"/>
  <c r="P14" i="39"/>
  <c r="P46" i="42"/>
  <c r="P50" i="42"/>
  <c r="P17" i="42"/>
  <c r="A17" i="42" s="1"/>
  <c r="P20" i="94"/>
  <c r="P62" i="42"/>
  <c r="P18" i="40"/>
  <c r="P16" i="94"/>
  <c r="O15" i="48"/>
  <c r="H20" i="36" s="1"/>
  <c r="H32" i="2" s="1"/>
  <c r="P20" i="45"/>
  <c r="O25" i="38"/>
  <c r="H15" i="36" s="1"/>
  <c r="H17" i="2" s="1"/>
  <c r="O23" i="40"/>
  <c r="H16" i="36" s="1"/>
  <c r="H20" i="2" s="1"/>
  <c r="O25" i="94"/>
  <c r="H24" i="36" s="1"/>
  <c r="H44" i="2" s="1"/>
  <c r="O29" i="43"/>
  <c r="H18" i="36" s="1"/>
  <c r="H26" i="2" s="1"/>
  <c r="H21" i="36"/>
  <c r="H35" i="2" s="1"/>
  <c r="O23" i="96"/>
  <c r="H23" i="36" s="1"/>
  <c r="H41" i="2" s="1"/>
  <c r="O36" i="92"/>
  <c r="H25" i="36" s="1"/>
  <c r="H47" i="2" s="1"/>
  <c r="O17" i="52"/>
  <c r="H22" i="36" s="1"/>
  <c r="H38" i="2" s="1"/>
  <c r="O99" i="42"/>
  <c r="H17" i="36" s="1"/>
  <c r="H23" i="2" s="1"/>
  <c r="O30" i="46"/>
  <c r="H19" i="36" s="1"/>
  <c r="H29" i="2" s="1"/>
  <c r="P14" i="45"/>
  <c r="P14" i="46"/>
  <c r="P14" i="52"/>
  <c r="P14" i="95"/>
  <c r="P14" i="96"/>
  <c r="P14" i="93"/>
  <c r="P14" i="94"/>
  <c r="P14" i="91"/>
  <c r="P14" i="92"/>
  <c r="P17" i="9"/>
  <c r="P65" i="42"/>
  <c r="P17" i="40"/>
  <c r="A17" i="40" s="1"/>
  <c r="P23" i="3"/>
  <c r="P23" i="38"/>
  <c r="P32" i="42"/>
  <c r="P35" i="42"/>
  <c r="A35" i="42" s="1"/>
  <c r="P21" i="45"/>
  <c r="P21" i="46"/>
  <c r="P57" i="42"/>
  <c r="P24" i="46"/>
  <c r="P24" i="45"/>
  <c r="P17" i="46"/>
  <c r="P17" i="45"/>
  <c r="P42" i="42"/>
  <c r="P68" i="42"/>
  <c r="P22" i="45"/>
  <c r="P22" i="46"/>
  <c r="P26" i="42"/>
  <c r="A26" i="42" s="1"/>
  <c r="P56" i="42"/>
  <c r="P40" i="42"/>
  <c r="A40" i="42" s="1"/>
  <c r="P19" i="45"/>
  <c r="P19" i="46"/>
  <c r="P28" i="45"/>
  <c r="P28" i="46"/>
  <c r="P25" i="46"/>
  <c r="P25" i="45"/>
  <c r="P26" i="45"/>
  <c r="P26" i="46"/>
  <c r="P27" i="46"/>
  <c r="P27" i="45"/>
  <c r="P18" i="45"/>
  <c r="P18" i="46"/>
  <c r="P16" i="46"/>
  <c r="P16" i="45"/>
  <c r="P23" i="45"/>
  <c r="P23" i="46"/>
  <c r="P29" i="45"/>
  <c r="P29" i="46"/>
  <c r="P19" i="91"/>
  <c r="P19" i="92"/>
  <c r="P17" i="96"/>
  <c r="P16" i="9"/>
  <c r="A16" i="9" s="1"/>
  <c r="P20" i="96"/>
  <c r="P29" i="91"/>
  <c r="P29" i="92"/>
  <c r="P21" i="94"/>
  <c r="P31" i="91"/>
  <c r="P31" i="92"/>
  <c r="P22" i="96"/>
  <c r="P26" i="91"/>
  <c r="P26" i="92"/>
  <c r="P23" i="94"/>
  <c r="P28" i="91"/>
  <c r="P28" i="92"/>
  <c r="P30" i="91"/>
  <c r="P30" i="92"/>
  <c r="P22" i="94"/>
  <c r="P18" i="94"/>
  <c r="P21" i="96"/>
  <c r="P18" i="91"/>
  <c r="P18" i="92"/>
  <c r="P19" i="94"/>
  <c r="P17" i="92"/>
  <c r="P17" i="91"/>
  <c r="P23" i="91"/>
  <c r="P23" i="92"/>
  <c r="P17" i="94"/>
  <c r="P20" i="91"/>
  <c r="P20" i="92"/>
  <c r="P24" i="92"/>
  <c r="P24" i="91"/>
  <c r="P35" i="91"/>
  <c r="P35" i="92"/>
  <c r="P21" i="91"/>
  <c r="P21" i="92"/>
  <c r="P16" i="92"/>
  <c r="A16" i="92" s="1"/>
  <c r="P16" i="91"/>
  <c r="P33" i="91"/>
  <c r="P33" i="92"/>
  <c r="P34" i="92"/>
  <c r="P34" i="91"/>
  <c r="A34" i="91" s="1"/>
  <c r="P27" i="92"/>
  <c r="P27" i="91"/>
  <c r="P22" i="91"/>
  <c r="P22" i="92"/>
  <c r="A22" i="92" s="1"/>
  <c r="P32" i="91"/>
  <c r="P32" i="92"/>
  <c r="P15" i="94"/>
  <c r="A15" i="94" s="1"/>
  <c r="P15" i="96"/>
  <c r="A15" i="96" s="1"/>
  <c r="P15" i="3"/>
  <c r="A15" i="3" s="1"/>
  <c r="P15" i="38"/>
  <c r="P15" i="45"/>
  <c r="A15" i="45" s="1"/>
  <c r="P15" i="46"/>
  <c r="A15" i="46" s="1"/>
  <c r="H17" i="34"/>
  <c r="H21" i="2" s="1"/>
  <c r="O67" i="93"/>
  <c r="H24" i="34" s="1"/>
  <c r="H42" i="2" s="1"/>
  <c r="O36" i="91"/>
  <c r="H25" i="34" s="1"/>
  <c r="H45" i="2" s="1"/>
  <c r="O24" i="95"/>
  <c r="H23" i="34" s="1"/>
  <c r="H39" i="2" s="1"/>
  <c r="O32" i="6"/>
  <c r="H18" i="34" s="1"/>
  <c r="H24" i="2" s="1"/>
  <c r="O26" i="39"/>
  <c r="H16" i="34" s="1"/>
  <c r="H18" i="2" s="1"/>
  <c r="O37" i="51"/>
  <c r="H22" i="34" s="1"/>
  <c r="H36" i="2" s="1"/>
  <c r="H20" i="34"/>
  <c r="H30" i="2" s="1"/>
  <c r="O19" i="9"/>
  <c r="H21" i="34" s="1"/>
  <c r="H33" i="2" s="1"/>
  <c r="O30" i="45"/>
  <c r="H19" i="34" s="1"/>
  <c r="H27" i="2" s="1"/>
  <c r="F26" i="36"/>
  <c r="P21" i="3"/>
  <c r="F15" i="2"/>
  <c r="F26" i="34"/>
  <c r="D11" i="34"/>
  <c r="G15" i="2"/>
  <c r="G49" i="2" s="1"/>
  <c r="G26" i="34"/>
  <c r="P26" i="39" l="1"/>
  <c r="A16" i="39"/>
  <c r="A17" i="39"/>
  <c r="A18" i="39"/>
  <c r="A19" i="39"/>
  <c r="A20" i="39"/>
  <c r="A21" i="39"/>
  <c r="A22" i="39"/>
  <c r="A23" i="39"/>
  <c r="A24" i="39"/>
  <c r="A25" i="39"/>
  <c r="A15" i="95"/>
  <c r="A16" i="95"/>
  <c r="A17" i="95"/>
  <c r="A18" i="95"/>
  <c r="A19" i="95"/>
  <c r="A20" i="95"/>
  <c r="A21" i="95"/>
  <c r="A22" i="95"/>
  <c r="A23" i="95"/>
  <c r="P24" i="95"/>
  <c r="P25" i="3"/>
  <c r="A30" i="51"/>
  <c r="A34" i="51"/>
  <c r="A17" i="51"/>
  <c r="A26" i="51"/>
  <c r="A27" i="51"/>
  <c r="A23" i="51"/>
  <c r="A28" i="51"/>
  <c r="A63" i="93"/>
  <c r="A24" i="93"/>
  <c r="A54" i="93"/>
  <c r="A46" i="93"/>
  <c r="A50" i="93"/>
  <c r="A25" i="93"/>
  <c r="A34" i="93"/>
  <c r="A30" i="93"/>
  <c r="A43" i="93"/>
  <c r="A35" i="93"/>
  <c r="A48" i="93"/>
  <c r="A32" i="93"/>
  <c r="A37" i="93"/>
  <c r="A51" i="93"/>
  <c r="A42" i="93"/>
  <c r="A31" i="93"/>
  <c r="A53" i="93"/>
  <c r="A39" i="93"/>
  <c r="A26" i="93"/>
  <c r="A59" i="93"/>
  <c r="A60" i="93"/>
  <c r="A36" i="93"/>
  <c r="A57" i="93"/>
  <c r="A62" i="93"/>
  <c r="A27" i="93"/>
  <c r="A64" i="93"/>
  <c r="A55" i="93"/>
  <c r="A47" i="93"/>
  <c r="A28" i="93"/>
  <c r="A45" i="93"/>
  <c r="A17" i="93"/>
  <c r="A52" i="93"/>
  <c r="A56" i="93"/>
  <c r="A49" i="93"/>
  <c r="A23" i="93"/>
  <c r="A16" i="93"/>
  <c r="A40" i="93"/>
  <c r="A44" i="93"/>
  <c r="A22" i="93"/>
  <c r="A18" i="93"/>
  <c r="A41" i="93"/>
  <c r="A19" i="93"/>
  <c r="A65" i="93"/>
  <c r="A33" i="93"/>
  <c r="A20" i="93"/>
  <c r="A61" i="93"/>
  <c r="A66" i="93"/>
  <c r="A21" i="93"/>
  <c r="A29" i="93"/>
  <c r="A15" i="105"/>
  <c r="A18" i="105"/>
  <c r="A16" i="105"/>
  <c r="A17" i="105"/>
  <c r="A19" i="105"/>
  <c r="A23" i="105"/>
  <c r="A20" i="105"/>
  <c r="A22" i="105"/>
  <c r="A21" i="105"/>
  <c r="A17" i="103"/>
  <c r="A16" i="103"/>
  <c r="A15" i="93"/>
  <c r="E25" i="117"/>
  <c r="E46" i="2" s="1"/>
  <c r="N9" i="107"/>
  <c r="P24" i="105"/>
  <c r="P18" i="103"/>
  <c r="A15" i="103"/>
  <c r="A14" i="98"/>
  <c r="P23" i="98"/>
  <c r="A15" i="98"/>
  <c r="A21" i="3"/>
  <c r="E22" i="2"/>
  <c r="A32" i="92"/>
  <c r="A18" i="94"/>
  <c r="A16" i="94"/>
  <c r="A92" i="42"/>
  <c r="A18" i="45"/>
  <c r="A20" i="40"/>
  <c r="A94" i="42"/>
  <c r="A16" i="91"/>
  <c r="A44" i="42"/>
  <c r="A20" i="92"/>
  <c r="A17" i="91"/>
  <c r="A24" i="38"/>
  <c r="A27" i="92"/>
  <c r="A24" i="92"/>
  <c r="A28" i="45"/>
  <c r="A86" i="42"/>
  <c r="A27" i="45"/>
  <c r="A63" i="42"/>
  <c r="A26" i="45"/>
  <c r="A89" i="42"/>
  <c r="A17" i="94"/>
  <c r="A23" i="3"/>
  <c r="A33" i="42"/>
  <c r="A28" i="91"/>
  <c r="A65" i="42"/>
  <c r="A50" i="42"/>
  <c r="A88" i="42"/>
  <c r="A61" i="42"/>
  <c r="A16" i="38"/>
  <c r="A36" i="42"/>
  <c r="A22" i="45"/>
  <c r="A18" i="9"/>
  <c r="A17" i="45"/>
  <c r="A18" i="96"/>
  <c r="A20" i="94"/>
  <c r="A58" i="42"/>
  <c r="A47" i="42"/>
  <c r="A97" i="42"/>
  <c r="A23" i="43"/>
  <c r="A23" i="92"/>
  <c r="A27" i="42"/>
  <c r="A48" i="42"/>
  <c r="A37" i="42"/>
  <c r="A98" i="42"/>
  <c r="A54" i="42"/>
  <c r="A51" i="42"/>
  <c r="A24" i="45"/>
  <c r="A18" i="3"/>
  <c r="A76" i="42"/>
  <c r="A80" i="42"/>
  <c r="A22" i="42"/>
  <c r="A20" i="42"/>
  <c r="A19" i="94"/>
  <c r="A19" i="91"/>
  <c r="A19" i="46"/>
  <c r="A20" i="45"/>
  <c r="A24" i="94"/>
  <c r="A19" i="3"/>
  <c r="A33" i="92"/>
  <c r="A22" i="96"/>
  <c r="A31" i="92"/>
  <c r="A23" i="46"/>
  <c r="A18" i="42"/>
  <c r="A75" i="42"/>
  <c r="A30" i="42"/>
  <c r="A32" i="91"/>
  <c r="A30" i="91"/>
  <c r="A29" i="45"/>
  <c r="A25" i="46"/>
  <c r="A21" i="46"/>
  <c r="A32" i="42"/>
  <c r="A59" i="42"/>
  <c r="A71" i="42"/>
  <c r="A77" i="42"/>
  <c r="A25" i="43"/>
  <c r="A18" i="92"/>
  <c r="A16" i="45"/>
  <c r="A56" i="42"/>
  <c r="A20" i="46"/>
  <c r="A20" i="3"/>
  <c r="A19" i="40"/>
  <c r="A90" i="42"/>
  <c r="A87" i="42"/>
  <c r="A81" i="42"/>
  <c r="A83" i="42"/>
  <c r="A17" i="38"/>
  <c r="A22" i="38"/>
  <c r="A21" i="91"/>
  <c r="A35" i="91"/>
  <c r="A26" i="91"/>
  <c r="A29" i="92"/>
  <c r="A42" i="42"/>
  <c r="A57" i="42"/>
  <c r="A25" i="92"/>
  <c r="A38" i="42"/>
  <c r="A55" i="42"/>
  <c r="A17" i="3"/>
  <c r="A31" i="42"/>
  <c r="A22" i="94"/>
  <c r="A30" i="92"/>
  <c r="A23" i="94"/>
  <c r="A29" i="91"/>
  <c r="A20" i="96"/>
  <c r="A17" i="96"/>
  <c r="A29" i="46"/>
  <c r="A26" i="46"/>
  <c r="A25" i="45"/>
  <c r="A17" i="46"/>
  <c r="A17" i="9"/>
  <c r="A14" i="92"/>
  <c r="A14" i="93"/>
  <c r="A14" i="95"/>
  <c r="A62" i="42"/>
  <c r="A14" i="39"/>
  <c r="A29" i="42"/>
  <c r="A22" i="3"/>
  <c r="A28" i="42"/>
  <c r="A16" i="52"/>
  <c r="A24" i="43"/>
  <c r="A23" i="42"/>
  <c r="A24" i="3"/>
  <c r="A22" i="91"/>
  <c r="A34" i="92"/>
  <c r="A33" i="91"/>
  <c r="A20" i="91"/>
  <c r="A23" i="91"/>
  <c r="A17" i="92"/>
  <c r="A31" i="91"/>
  <c r="A19" i="92"/>
  <c r="A23" i="45"/>
  <c r="A27" i="46"/>
  <c r="A68" i="42"/>
  <c r="A23" i="38"/>
  <c r="A14" i="91"/>
  <c r="A14" i="52"/>
  <c r="A22" i="43"/>
  <c r="A39" i="42"/>
  <c r="A16" i="96"/>
  <c r="A93" i="42"/>
  <c r="A73" i="42"/>
  <c r="A82" i="42"/>
  <c r="A91" i="42"/>
  <c r="A96" i="42"/>
  <c r="A53" i="42"/>
  <c r="A19" i="42"/>
  <c r="A27" i="43"/>
  <c r="A49" i="42"/>
  <c r="A43" i="42"/>
  <c r="A22" i="40"/>
  <c r="A66" i="42"/>
  <c r="A25" i="91"/>
  <c r="A45" i="42"/>
  <c r="A16" i="3"/>
  <c r="A27" i="91"/>
  <c r="A21" i="92"/>
  <c r="A35" i="92"/>
  <c r="A24" i="91"/>
  <c r="A21" i="96"/>
  <c r="A28" i="92"/>
  <c r="A26" i="92"/>
  <c r="A18" i="46"/>
  <c r="A28" i="46"/>
  <c r="A24" i="46"/>
  <c r="A21" i="45"/>
  <c r="A14" i="46"/>
  <c r="A46" i="42"/>
  <c r="A70" i="42"/>
  <c r="A84" i="42"/>
  <c r="A69" i="42"/>
  <c r="A95" i="42"/>
  <c r="A60" i="42"/>
  <c r="A64" i="42"/>
  <c r="A21" i="40"/>
  <c r="A34" i="42"/>
  <c r="A24" i="42"/>
  <c r="A15" i="92"/>
  <c r="A28" i="43"/>
  <c r="A52" i="42"/>
  <c r="A15" i="38"/>
  <c r="A20" i="38"/>
  <c r="A19" i="38"/>
  <c r="A18" i="38"/>
  <c r="A21" i="38"/>
  <c r="A18" i="91"/>
  <c r="A21" i="94"/>
  <c r="A16" i="46"/>
  <c r="A19" i="45"/>
  <c r="A22" i="46"/>
  <c r="A14" i="94"/>
  <c r="A14" i="96"/>
  <c r="A19" i="96"/>
  <c r="A14" i="45"/>
  <c r="A18" i="40"/>
  <c r="A15" i="52"/>
  <c r="A26" i="43"/>
  <c r="A79" i="42"/>
  <c r="A85" i="42"/>
  <c r="A78" i="42"/>
  <c r="A72" i="42"/>
  <c r="A74" i="42"/>
  <c r="A67" i="42"/>
  <c r="A25" i="42"/>
  <c r="A21" i="42"/>
  <c r="A41" i="42"/>
  <c r="A15" i="91"/>
  <c r="P15" i="48"/>
  <c r="P25" i="38"/>
  <c r="P29" i="43"/>
  <c r="P99" i="42"/>
  <c r="P23" i="40"/>
  <c r="P17" i="52"/>
  <c r="P36" i="92"/>
  <c r="P25" i="94"/>
  <c r="P23" i="96"/>
  <c r="P30" i="46"/>
  <c r="E15" i="34"/>
  <c r="P67" i="93"/>
  <c r="P36" i="91"/>
  <c r="P19" i="9"/>
  <c r="P30" i="45"/>
  <c r="P37" i="51"/>
  <c r="P32" i="6"/>
  <c r="N9" i="10"/>
  <c r="N9" i="4"/>
  <c r="N9" i="50"/>
  <c r="N9" i="8"/>
  <c r="N9" i="7"/>
  <c r="N9" i="5"/>
  <c r="F49" i="2"/>
  <c r="H15" i="34"/>
  <c r="H26" i="34" s="1"/>
  <c r="H26" i="36"/>
  <c r="N9" i="12"/>
  <c r="N9" i="13"/>
  <c r="N9" i="11"/>
  <c r="N9" i="105" l="1"/>
  <c r="E23" i="117"/>
  <c r="N9" i="103"/>
  <c r="E21" i="117"/>
  <c r="E34" i="2" s="1"/>
  <c r="N9" i="102"/>
  <c r="E20" i="117"/>
  <c r="E31" i="2" s="1"/>
  <c r="E16" i="117"/>
  <c r="N9" i="98"/>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A15" i="34"/>
  <c r="B15" i="34" s="1"/>
  <c r="B15" i="2" s="1"/>
  <c r="E18" i="34"/>
  <c r="E15" i="36"/>
  <c r="A15" i="36" s="1"/>
  <c r="B15" i="36" s="1"/>
  <c r="B17" i="2" s="1"/>
  <c r="E21" i="34"/>
  <c r="N9" i="43"/>
  <c r="E22" i="34"/>
  <c r="N9" i="38"/>
  <c r="E17" i="36"/>
  <c r="N9" i="42"/>
  <c r="H15" i="2"/>
  <c r="H49" i="2" s="1"/>
  <c r="E40" i="2" l="1"/>
  <c r="E19" i="2"/>
  <c r="A20" i="117"/>
  <c r="B20" i="117" s="1"/>
  <c r="B31" i="2" s="1"/>
  <c r="A16" i="117"/>
  <c r="B16" i="117" s="1"/>
  <c r="B19" i="2" s="1"/>
  <c r="A23" i="117"/>
  <c r="B23" i="117" s="1"/>
  <c r="B40" i="2" s="1"/>
  <c r="A25" i="117"/>
  <c r="B25" i="117" s="1"/>
  <c r="B46" i="2" s="1"/>
  <c r="A21" i="117"/>
  <c r="B21" i="117" s="1"/>
  <c r="B34" i="2" s="1"/>
  <c r="E26" i="117"/>
  <c r="A17" i="117"/>
  <c r="B17" i="117" s="1"/>
  <c r="B22" i="2"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27" i="2"/>
  <c r="A28" i="2" s="1"/>
  <c r="E36" i="2"/>
  <c r="E33" i="2"/>
  <c r="E24" i="2"/>
  <c r="E45" i="2"/>
  <c r="E15" i="2"/>
  <c r="E20" i="2"/>
  <c r="E23" i="2"/>
  <c r="E29" i="2"/>
  <c r="E44" i="2"/>
  <c r="E38" i="2"/>
  <c r="E26" i="2"/>
  <c r="E35" i="2"/>
  <c r="E47" i="2"/>
  <c r="E17" i="2"/>
  <c r="E26" i="34"/>
  <c r="E26" i="36"/>
  <c r="E29" i="117" l="1"/>
  <c r="E27" i="117"/>
  <c r="E28" i="117" s="1"/>
  <c r="A31" i="2"/>
  <c r="A22" i="2"/>
  <c r="A19" i="2"/>
  <c r="A34" i="2"/>
  <c r="A46" i="2"/>
  <c r="A40" i="2"/>
  <c r="A15" i="2"/>
  <c r="A16" i="2"/>
  <c r="A17" i="2"/>
  <c r="A33" i="2"/>
  <c r="A27" i="2"/>
  <c r="A30" i="2"/>
  <c r="A39" i="2"/>
  <c r="A38" i="2"/>
  <c r="A20" i="2"/>
  <c r="A21" i="2"/>
  <c r="A47" i="2"/>
  <c r="A26" i="2"/>
  <c r="A42" i="2"/>
  <c r="A44" i="2"/>
  <c r="A45" i="2"/>
  <c r="A36" i="2"/>
  <c r="A18" i="2"/>
  <c r="A32" i="2"/>
  <c r="A29" i="2"/>
  <c r="A35" i="2"/>
  <c r="A23" i="2"/>
  <c r="A24" i="2"/>
  <c r="E49" i="2"/>
  <c r="E50" i="2" s="1"/>
  <c r="E27" i="34"/>
  <c r="E28" i="34" s="1"/>
  <c r="E29" i="34"/>
  <c r="E29" i="36"/>
  <c r="E27" i="36"/>
  <c r="E28" i="36" s="1"/>
  <c r="E30" i="117" l="1"/>
  <c r="D10" i="117" s="1"/>
  <c r="E52" i="2"/>
  <c r="E30" i="36"/>
  <c r="E30" i="34"/>
  <c r="E51" i="2"/>
  <c r="C19" i="118" l="1"/>
  <c r="C26" i="118" s="1"/>
  <c r="C28" i="118" s="1"/>
  <c r="C19" i="33"/>
  <c r="D10" i="36"/>
  <c r="C19" i="35"/>
  <c r="C26" i="35" s="1"/>
  <c r="C28" i="35" s="1"/>
  <c r="D10" i="34"/>
  <c r="E53" i="2"/>
  <c r="D10" i="2" s="1"/>
  <c r="C19" i="1" l="1"/>
  <c r="C25" i="1" s="1"/>
  <c r="C26" i="33"/>
  <c r="C28" i="33" s="1"/>
  <c r="C27" i="1" l="1"/>
</calcChain>
</file>

<file path=xl/sharedStrings.xml><?xml version="1.0" encoding="utf-8"?>
<sst xmlns="http://schemas.openxmlformats.org/spreadsheetml/2006/main" count="2710" uniqueCount="371">
  <si>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</si>
  <si>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</si>
  <si>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</si>
  <si>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</si>
  <si>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</si>
  <si>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</si>
  <si>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</si>
  <si>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</si>
  <si>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</si>
  <si>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</si>
  <si>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</si>
  <si>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</si>
  <si>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</si>
  <si>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</si>
  <si>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</si>
  <si>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</si>
  <si>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</si>
  <si>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</si>
  <si>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</si>
  <si>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</si>
  <si>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</si>
  <si>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</si>
  <si>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</si>
  <si>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</si>
  <si>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</si>
  <si>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</si>
  <si>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</si>
  <si>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</si>
  <si>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</si>
  <si>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</si>
  <si>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</si>
  <si>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</si>
  <si>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</si>
  <si>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</si>
  <si>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</si>
  <si>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</si>
  <si>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</si>
  <si>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</si>
  <si>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</si>
  <si>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</si>
  <si>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</si>
  <si>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</si>
  <si>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</si>
  <si>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</si>
  <si>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</si>
  <si>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 sastādīta  20__. gada tirgus cenās, pamatojoties uz ___ daļas rasējumiem</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</si>
  <si>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</si>
  <si>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</si>
  <si>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</si>
  <si>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</si>
  <si>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</si>
  <si>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</si>
  <si>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</si>
  <si>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</si>
  <si>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</si>
  <si>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</si>
  <si>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</si>
  <si>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</si>
  <si>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</si>
  <si>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</si>
  <si>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</si>
  <si>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</si>
  <si>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</si>
  <si>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</si>
  <si>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</si>
  <si>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Būvlaukuma nožogošana ar pagaidu nožogojumu, t.sk. Vārti, noma</t>
  </si>
  <si>
    <t>Brīdinājuma zīmju uzstādīšana</t>
  </si>
  <si>
    <t>Strādnieku sadzīves vagoniņš un instrumentu noliktava 10,00 m2</t>
  </si>
  <si>
    <t>BIO tualete</t>
  </si>
  <si>
    <t>Būvlaukuma ugunsdzēsības komplekts (ugunsdzēsības stends, ugunsdzēsības aparāti)</t>
  </si>
  <si>
    <t>Būvgružu konteinera noma, t.sk. Novietošana un aizvešana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</si>
  <si>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</si>
  <si>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</si>
  <si>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</si>
  <si>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</si>
  <si>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</si>
  <si>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</si>
  <si>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kompl</t>
  </si>
  <si>
    <t>gab</t>
  </si>
  <si>
    <t>m2</t>
  </si>
  <si>
    <t>03-00000</t>
  </si>
  <si>
    <t>Lietus ūdens tekņu un reņu demontāža, t.sk. stiprinājumu demontāža</t>
  </si>
  <si>
    <t>Veco durvju demontāža, utilizācija</t>
  </si>
  <si>
    <t>gb</t>
  </si>
  <si>
    <t>02-00000</t>
  </si>
  <si>
    <t>Pamati, cokols</t>
  </si>
  <si>
    <t>13-00000</t>
  </si>
  <si>
    <r>
      <t>m</t>
    </r>
    <r>
      <rPr>
        <vertAlign val="superscript"/>
        <sz val="8"/>
        <rFont val="Arial"/>
        <family val="2"/>
      </rPr>
      <t>3</t>
    </r>
  </si>
  <si>
    <r>
      <t>m</t>
    </r>
    <r>
      <rPr>
        <vertAlign val="superscript"/>
        <sz val="8"/>
        <rFont val="Arial"/>
        <family val="2"/>
      </rPr>
      <t>2</t>
    </r>
  </si>
  <si>
    <t>Cokola siltināšana atbilstoši pīrāgam C1</t>
  </si>
  <si>
    <t>kg</t>
  </si>
  <si>
    <t>Fasādes siltināšana</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</si>
  <si>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</si>
  <si>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Fasādes siltināšana atbilstoši sienu pīrāgam S1</t>
  </si>
  <si>
    <t>Armētā slāņa apstrāde ar zemapmetuma grunti Baumit UniPrimer vai ekvivalentu</t>
  </si>
  <si>
    <t>Dībeļi RAWLPLUG TFIX 8S vai ekvivalenti, l=215mm</t>
  </si>
  <si>
    <t>Logu ailu siltināšana</t>
  </si>
  <si>
    <t>Armējošā slāņa iestrāde ar javas kārtu BAUMIT ProContact vai ekvivalentu - 1 kārtā</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</si>
  <si>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</si>
  <si>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</si>
  <si>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</si>
  <si>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</si>
  <si>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</si>
  <si>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</si>
  <si>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</si>
  <si>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Pielaiduma profila Baumit PROFIL 108 vai ekvivalenta iestrāde ailes sānos un augšējā daļā</t>
  </si>
  <si>
    <t>Stūra profila ar lāseni Baumit PROFIL 600 vai ekvivalenta iestrāde durvju augšējā daļā</t>
  </si>
  <si>
    <t>Stūra profila Baumit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</si>
  <si>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</si>
  <si>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</si>
  <si>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</si>
  <si>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Aiļu izveidošana siltumizolācijā ap esošiem gāzes ievadiem, t.sk. stūra profilu iestrāde</t>
  </si>
  <si>
    <t>Citi darbi</t>
  </si>
  <si>
    <t>Esošo, numurzīmju u.c. nepieciešamo elementu atjaunošana fasādē pēc siltināšanas, t.sk. nepieciešamie stiprinājumi</t>
  </si>
  <si>
    <t>Ieejas mezgla atjaunošana - jumtiņš un lievenis</t>
  </si>
  <si>
    <t>Ieejas jumtiņu griestu attīrīšana un izlīdzināšana, arī gruntēšana</t>
  </si>
  <si>
    <t>Ieejas jumtiņu griestu armēšana ar stiklušķiedras sietu Baumit StarTex 160 vai ekviv.</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</si>
  <si>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</si>
  <si>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</si>
  <si>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</si>
  <si>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</si>
  <si>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Skārda lāsenis pa perimetru 100mm, b=0,5mm, PE pārklājums</t>
  </si>
  <si>
    <t>Jaunu balkonu margu izveide</t>
  </si>
  <si>
    <t>Tērauda sloksne sānu malām un garākajai malai, platums 40mm, b=4mm</t>
  </si>
  <si>
    <t>Tērauda kvadrāts 20x20x1000mm</t>
  </si>
  <si>
    <t>Trapecveida lokšņu profils
Rukki T20, krāsots b=0,50mm vai ekvivalents tonis pēc krāsu pases</t>
  </si>
  <si>
    <t>Cinkota-krāsota skārda nosegdetaļa</t>
  </si>
  <si>
    <t>Krāsota ēvelēta brusa 45x45mm</t>
  </si>
  <si>
    <t>Impregnēts, ēvelēts koka dēlis platums ~120mm, b=25mm. Krāsa pēc krāsu pases.</t>
  </si>
  <si>
    <t>Hidroizolējošas lentas CONTEGA Exo vai ekvivalentas iestrāde pa loga perimetru (visiem logiem)</t>
  </si>
  <si>
    <t>gab.</t>
  </si>
  <si>
    <t>Logi</t>
  </si>
  <si>
    <t>21-00000</t>
  </si>
  <si>
    <t>Durvis</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</si>
  <si>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</si>
  <si>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</si>
  <si>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</si>
  <si>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</si>
  <si>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</si>
  <si>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</si>
  <si>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</si>
  <si>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</si>
  <si>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</si>
  <si>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</si>
  <si>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Baumit StarTex vai ekvivalents stiklušķiedras siets 160 g/m²  - 1 kārtā</t>
  </si>
  <si>
    <t>Siltumizolācijas izbūve pagraba pārsegumam</t>
  </si>
  <si>
    <t>kompl.</t>
  </si>
  <si>
    <t>Siltumizolācijas plākņšņu līmēšana ar līmjavu Baumit Nivofix vai ekvivalentu</t>
  </si>
  <si>
    <t>Putupolistirola plākņu TENAPORS EPS100 vai ekvivalentu montāža (λ&lt;=0,036 W/(mK))  b=100mm</t>
  </si>
  <si>
    <t>09-00000</t>
  </si>
  <si>
    <t>Kāpņu telpu atjaunošana</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</si>
  <si>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</si>
  <si>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</si>
  <si>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</si>
  <si>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10-00000</t>
  </si>
  <si>
    <t>Pārvietošanās laipu uzstādīšana</t>
  </si>
  <si>
    <t>Bēniņu pārseguma siltinājums atbilstoši pīrāgam P2</t>
  </si>
  <si>
    <t>Seguma atjaunošana pēc pamatu siltināšanas</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</si>
  <si>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</si>
  <si>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</si>
  <si>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</si>
  <si>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</si>
  <si>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</si>
  <si>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</si>
  <si>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</si>
  <si>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</si>
  <si>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31-00000</t>
  </si>
  <si>
    <t>Stāvvadi</t>
  </si>
  <si>
    <t>Radiators " Lyngson" ar atgaisotāju un korķi.                                          C22-500-600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</si>
  <si>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</si>
  <si>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</si>
  <si>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</si>
  <si>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</si>
  <si>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</si>
  <si>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 xml:space="preserve">Tukšošanas vārsti </t>
  </si>
  <si>
    <t xml:space="preserve">Presējamās tērauda caurules,Viega vai ekvivalents dn15 </t>
  </si>
  <si>
    <t>m</t>
  </si>
  <si>
    <t>Presējamās tērauda caurules,Viega vai ekvivalents dn22</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</si>
  <si>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</si>
  <si>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</si>
  <si>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</si>
  <si>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</si>
  <si>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</si>
  <si>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</si>
  <si>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17-00000</t>
  </si>
  <si>
    <t>Pagrbastāva maģistrālie cauruļvadi</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</si>
  <si>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</si>
  <si>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</si>
  <si>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</si>
  <si>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</si>
  <si>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</si>
  <si>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</si>
  <si>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</si>
  <si>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</si>
  <si>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</si>
  <si>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Masta adapters - 1’1/2” Ø20 round - Cu/Zn, INGESCO, 111012, vai ekvivalents</t>
  </si>
  <si>
    <t>Cinkota tērauda apvlaka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</si>
  <si>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</si>
  <si>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</si>
  <si>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</si>
  <si>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pielāgot fasādes tipam,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</si>
  <si>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</si>
  <si>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</si>
  <si>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</si>
  <si>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Savienojums vara kabeļiem - 2 pole case
equipotential bar, INGESCO, 250026, vai ekvivalents</t>
  </si>
  <si>
    <t>Karsti cinkota tērauda lenta 30x3,5mm, SLO, 100 336K, vai ekvivalents</t>
  </si>
  <si>
    <t>22-00000</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</si>
  <si>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</si>
  <si>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</si>
  <si>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</si>
  <si>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</si>
  <si>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</si>
  <si>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</si>
  <si>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</si>
  <si>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Lodveida vārsts dn20</t>
  </si>
  <si>
    <t>Daudzdzīvokļu dzīvojamā ēka</t>
  </si>
  <si>
    <t>Daudzdzīvokļu dzīvojamās ēkas energoefektivitātes paaugstināšana</t>
  </si>
  <si>
    <t>Kopsavilkums</t>
  </si>
  <si>
    <t>Būvlaukuma sagatavošana</t>
  </si>
  <si>
    <t>Tāme sastādīta  2023. gada tirgus cenās, pamatojoties uz DOP daļas rasējumiem</t>
  </si>
  <si>
    <t>Demontāžas darbi</t>
  </si>
  <si>
    <t>Tāme sastādīta  2023. gada tirgus cenās, pamatojoties uz AR daļas rasējumiem</t>
  </si>
  <si>
    <t>Fasādes</t>
  </si>
  <si>
    <t>Logi un durvis</t>
  </si>
  <si>
    <t>Pagraba pārseguma siltināšana</t>
  </si>
  <si>
    <t>Jumta darbi</t>
  </si>
  <si>
    <t>Iekštelpu darbi</t>
  </si>
  <si>
    <t>Bēniņu siltināšana</t>
  </si>
  <si>
    <t>Labiekārtošana</t>
  </si>
  <si>
    <t>Apkure, vēdināšana un gaisa kondicionēšana</t>
  </si>
  <si>
    <t>Tāme sastādīta  2023. gada tirgus cenās, pamatojoties uz AVK daļas rasējumiem</t>
  </si>
  <si>
    <t>Ārējie elektrības tīkli</t>
  </si>
  <si>
    <t>Tāme sastādīta  2023. gada tirgus cenās, pamatojoties uz ELT daļas rasējumiem</t>
  </si>
  <si>
    <t>Stieple AL8 d=8mm. Alumīnija apaļvads 8-ALMgSi, OBO Bettermann - 5021286 vai analogs</t>
  </si>
  <si>
    <t>Lodžiju margu demontāža un utilizācija</t>
  </si>
  <si>
    <t>Ieejas jumtiņu skārda demontāža, utilizācija</t>
  </si>
  <si>
    <t>Betona apmeles demontāža b=700, utilizācija</t>
  </si>
  <si>
    <t>Esošo kabeļu (fasadē) atvienošana un montēšašana atpakaļ pēc siltināšanas, t.sk. ievietošana gofrās vai penāļos, ja nepieciešams</t>
  </si>
  <si>
    <t>Balkonu grīdu un griestu atjaunošana atbilstoši pārseguma pīrāgam P5</t>
  </si>
  <si>
    <t>Jaunu trīs stikla pakešu PVC logu bloku uzstādīšana ( U≤1,1 (W/m2 K). Rāmja profilā paredzēt Temix tipa distanceri. Krāsa atbilstoši krāsu pasai, iekšpuse balta. L01 logu bloks (1500x1400), t.sk, furnitūra</t>
  </si>
  <si>
    <t>Jaunu trīs stikla pakešu PVC logu bloku uzstādīšana ( U≤1,1 (W/m2 K). Rāmja profilā paredzēt Temix tipa distanceri. Krāsa atbilstoši krāsu pasai, iekšpuse balta. L03 logu bloks (2070 x 1400), t.sk, furnitūra</t>
  </si>
  <si>
    <t>Jaunu trīs stikla pakešu PVC logu bloku uzstādīšana ( U≤1,1 (W/m2 K). Rāmja profilā paredzēt Temix tipa distanceri. Krāsa atbilstoši krāsu pasai, iekšpuse balta. L04 logu bloks (2070 x2200/1400), t.sk, furnitūra</t>
  </si>
  <si>
    <t>Esošo un maināmo logu aprīkošana ar ventilācijas iekārtu Gecco 3 vai ekvivalentu</t>
  </si>
  <si>
    <t>Jaunu ugunsdrošu EI30 metāla durvju bloka uzstādīšana (U≤1,8 (W/m2 K), t.sk. iekšējā apdare.  D02 metāla durvju bloks  (950 x 1550), t.sk, furnitūra Aprīkojamas ar aizvērējmehānismu, slēdzamas.</t>
  </si>
  <si>
    <t>Kāpņu telpas logu iekšējās apdare, t.sk. PVC palodze (balta), riģipša plāksnes apšūšanai, špaktele vai ekvivalenta virsmas sagatavošanai, kā arī krāsošana toni saskaņojot ar Pasūtāju.</t>
  </si>
  <si>
    <t>Plastmasas ventilācijas reste R02 100x200mm montāža, t.sk. stiprinājumi. Krāsa atbilstoši krāsu pasei.</t>
  </si>
  <si>
    <t>Plastmasas ventilācijas reste R03 100x100mm montāža, t.sk. stiprinājumi. Krāsa atbilstoši krāsu pasei.</t>
  </si>
  <si>
    <t>BAUROC (Aeroc) Clasic 150x200 vai ekviv. mūrējums, samazinot duvju aili par 300 mm un veidojot pakāpienus, t.sk. java</t>
  </si>
  <si>
    <t>Iekštelpu flīzes jaunizveidotiem pakāpieniem, pretslīdes koeficiens R11. Tips un tonis saskaņojams ar Pasūtītāju</t>
  </si>
  <si>
    <t>Gaisa kanālu veidošana siltumizolācijas slānī, t.s. Lokanas gofrētas caurules uzstādīšna DN100</t>
  </si>
  <si>
    <t>Apstrāde ar grunti Baumit Tiefengrund vai ekviv.</t>
  </si>
  <si>
    <t>Siltumizolācijas materiāla stiprināšana ar līmjavu Baumit Nivofix vai ekviv.</t>
  </si>
  <si>
    <t>Siltumizolācijas materiāla Paroc eXtra vai ekvivalenta montāža - λ&lt;=0,036 W/(mK), b=100 mm</t>
  </si>
  <si>
    <t>Jumta siltināšana kāpņu telpas zonā atbilstoši pārseguma pīrāgam P3</t>
  </si>
  <si>
    <t>Pretvēja plēve</t>
  </si>
  <si>
    <t>Kāpņu telpas sienu siltināšana bēniņu daļa atbilstoši sienu pīrāgam S4</t>
  </si>
  <si>
    <t>08-00000</t>
  </si>
  <si>
    <t>Dalīto aizsargcauruļu uzstādīšana esošiem elektrības un sakaru kabeļiem, atrokot pamatus, l=1500</t>
  </si>
  <si>
    <t>Radiators " Lyngson" ar atgaisotāju un korķi.                                          C22-500-1100 vai ekvivalents</t>
  </si>
  <si>
    <t>Radiators " Lyngson" ar atgaisotāju un korķi.                                           C22-500-900 vai ekvivalents</t>
  </si>
  <si>
    <t>Radiators " Lyngson" ar atgaisotāju un korķi.                                           C22-500-800 vai ekvivalents</t>
  </si>
  <si>
    <t>Radiators " Lyngson" ar atgaisotāju un korķi.                                       C22-500-700 vai ekvivalents</t>
  </si>
  <si>
    <t>Presējamās tērauda caurules,Viega vai ekvivalents dn18</t>
  </si>
  <si>
    <t>Melnā tērauda caurule dn20</t>
  </si>
  <si>
    <t>Melnā tērauda caurule dn25</t>
  </si>
  <si>
    <t>Melnā tērauda caurule dn32</t>
  </si>
  <si>
    <t>Melnā tērauda caurule dn40</t>
  </si>
  <si>
    <t>Melnā tērauda caurule dn50</t>
  </si>
  <si>
    <t>Melnā tērauda caurule dn65</t>
  </si>
  <si>
    <t>Siltumizolācija cauruļvadiem pagrabā, PAROC Hvac Section AluCoat T vai ekvivalents. λ50=0,037 W/mK. Biezums, b=50, Dn20</t>
  </si>
  <si>
    <t>Siltumizolācija cauruļvadiem pagrabā, PAROC Hvac Section AluCoat T vai ekvivalents. λ50=0,037 W/mK. Biezums, b=50, Dn25</t>
  </si>
  <si>
    <t>Siltumizolācija cauruļvadiem pagrabā, PAROC Hvac Section AluCoat T vai ekvivalents. λ50=0,037 W/mK. Biezums, b=50, Dn32</t>
  </si>
  <si>
    <t>Siltumizolācija cauruļvadiem pagrabā, PAROC Hvac Section AluCoat T vai ekvivalents. λ50=0,037 W/mK. Biezums, b=50, Dn40</t>
  </si>
  <si>
    <t>Siltumizolācija cauruļvadiem pagrabā, PAROC Hvac Section AluCoat T vai ekvivalents. λ50=0,037 W/mK. Biezums, b=50, Dn50</t>
  </si>
  <si>
    <t>Siltumizolācija cauruļvadiem pagrabā, PAROC Hvac Section AluCoat T vai ekvivalents. λ50=0,037 W/mK. Biezums, b=50, Dn65</t>
  </si>
  <si>
    <t>Noslēgvārsti dn65</t>
  </si>
  <si>
    <t>Balansēšanas vārsts STRÖMAX-M 4017 vai ekvivalents,ar mērnipeļiem, dn25</t>
  </si>
  <si>
    <t>Lodveida vārsts dn32</t>
  </si>
  <si>
    <t>Metināšanas piederumu komplekts</t>
  </si>
  <si>
    <t>Uztvērējs PDC.E 60 INGESCO, 102007, vai ekvivalents</t>
  </si>
  <si>
    <t>Jumta vada turētājs metāla jumtam (OBO) 133/NB, Obo Bettermann, vai ekvivalents</t>
  </si>
  <si>
    <t>Pretkorozijas aizsarglenta 50mm/10m</t>
  </si>
  <si>
    <t/>
  </si>
  <si>
    <t>mēneši</t>
  </si>
  <si>
    <t>Numurzīmes, hidranta zīmes, karoga turētāja u.c. traucējošo elementu demontāža fasādē, t.sk. esošo satelītandētnu demontāža, kameru demontāža</t>
  </si>
  <si>
    <t>Ventilācijas restu demontāža fasādē, utilizācija</t>
  </si>
  <si>
    <t>Gaismas laternas uz fasādes, t.sk. pienākošie kabeļi fasādē, demontāža, utilizācija</t>
  </si>
  <si>
    <t>Esošo palodžu demontāža fasādē un lodžijās, utilizācija</t>
  </si>
  <si>
    <t>Veco logu demontāža, t.sk. iekšējās palodzes, utilizācija, logi bēniņos gala fasādēs</t>
  </si>
  <si>
    <t>Lodžiju aizstiklojuma un sānu sienu demontāža, utilizācija</t>
  </si>
  <si>
    <t>Lodžiju jumtiņu piektajā stāvā demontāža, utilizācija</t>
  </si>
  <si>
    <t>Pamatu atrakšana ~ 1,2 m dziļumā (nogāzes leņķis ne stāvāks par 50°) izņemot gala fasādes</t>
  </si>
  <si>
    <t>Esošo gaismas aku aizmūrēšana ar keramzīta blokiem</t>
  </si>
  <si>
    <t>Pamatu (h=1,2m) un cokola (h=1 m) attīrīšana no bojātā un atslāņotā apmetuma un augsnes paliekām, esošā, nodrupušā apmetuma nokalšana, izņemot gala fasādes</t>
  </si>
  <si>
    <t>Pamatu un cokola virsmas izlīdzināšana ievērojot 20mm/m līdzenumu, izmantojot grunti Baumit Tiefengrund vai ekvivlentu un javu Baumit Beton 30 vai ekvivalentu. Izņemot gala fasādes</t>
  </si>
  <si>
    <t>Lietus ūdens revīzijas pārvietošana t.sk. lietus ūdens revīzija, arējās kanalizācias caurules</t>
  </si>
  <si>
    <t>Kompl</t>
  </si>
  <si>
    <t>Cokola un pamatu virsmas hidroizolēšana ar Baumit SockelShutz Flexibel vai ekvivalentu (2 kārtās) Izņemot gala fasādes</t>
  </si>
  <si>
    <t>Siltumizolācijas materiāla stiprināšana ar līmjavu Baumit Supra FIX vai ekvivalentu.</t>
  </si>
  <si>
    <t xml:space="preserve">Putupolistirola plākšņu TENAPORS Extra EPS 150 (Tenax) vai ekvivalentu (λ&lt;=0,034 W/(mK)) montāža. B=100mm </t>
  </si>
  <si>
    <t>Armējošā slāņa iestrāde ar javas kārtu BAUMIT ProContact vai ekvivalentu - 2 kārtās.</t>
  </si>
  <si>
    <t>Virszemes daļā Baumit StarTex vai ekvivalents stiklušķiedras siets 160 g/m² - 2 kārtās</t>
  </si>
  <si>
    <t>Apmetums Baumit MPA35 vai ekvivalents, min. 20mm</t>
  </si>
  <si>
    <t>Cokola virsmas krāsošana ar Baumit SilikonColor vai ekvivalentu, tonis pēc krāsu pases. T.sk. Tonēšana</t>
  </si>
  <si>
    <t xml:space="preserve">Alumīnija cokola profila ar lāseni iestrāde, t.sk. stiprinājumi un papildus siltumizolācijas slāņa iestrāde savienojuma vietās. </t>
  </si>
  <si>
    <t>Hidroizol. Baumit SockelShutz Flexibel vai ekviv. šļakstu
zonā 50mm augstumā no lietus novadjoslas</t>
  </si>
  <si>
    <t>Dībeļi RAWLPLUG TFIX 8S vai ekvivalenti, l=155mm cokola virszemes daļā.</t>
  </si>
  <si>
    <t>Virsmas izlīdzināšana ievērojot 20mm/m līdzenumu. Izņemot gala fasādes.</t>
  </si>
  <si>
    <t>Siltumizolācijas materiālu stiprināšana ar līmjavu BAUMIT ProContact  vai ekvivalentu. Pēc nepieciešamības pirms tam virsmas gruntēšana.</t>
  </si>
  <si>
    <t>Nedegoša akmens vates siltumizolācija plānajām apmetuma sistēmām - λ&lt;=0,036 W/(mK), b=150 mm</t>
  </si>
  <si>
    <t>Armējošā slāņa iestrāde ar javas kārtu BAUMIT ProContact vai ekvivalentu - 1 kārtā, II mehāniskās izturības zonā</t>
  </si>
  <si>
    <t>Baumit StarTex vai ekvivalents stiklušķiedras siets 160 g/m²  - 1 kārtā, II mehāniskās izturības zonā</t>
  </si>
  <si>
    <t>Armējošā slāņa iestrāde ar javas kārtu BAUMIT ProContact vai ekvivalentu - 2 kārtās, I mehāniskās izturības zonā</t>
  </si>
  <si>
    <t>Baumit StarTex vai ekvivalents stiklušķiedras siets 160 g/m²  - 2 kārtās, I mehāniskās izturības zonā</t>
  </si>
  <si>
    <t>Gatavā tonētā silikona apmetuma Baumit SilikonColor vai ekvivalenta iestrāde. Maksimālais grauda izmērs 2 mm. Tonis atbilstoši krāsu pasei. T.sk. tonēšana</t>
  </si>
  <si>
    <t>Baumit StarTex vai ekvivalents stiklušķiedras siets 160 g/m²  - 1 kārtā + papildus armējošā sieta iestrāde stūros</t>
  </si>
  <si>
    <t>Gatavā tonētā silikona apmetuma Baumit SilikonColor vai ekvivalenta iestrāde. Maksimālais grauda izmērs 2 mm. Tonis atbilstoši krāsu pasei.</t>
  </si>
  <si>
    <t xml:space="preserve">Siltumizolācijas materiālu stiprināšana ar līmjavu BAUMIT ProContact  vai ekvivalentu. </t>
  </si>
  <si>
    <t>Siltumizolācijas materiāla Paroc Linio 15 vai ekvivalenta montāža - λ&lt;=0,037 W/(mK), b=20-50 mm, platums 100mm</t>
  </si>
  <si>
    <t xml:space="preserve">Gatavā tonētā silikona apmetuma  Baumit SilikonColor vai ekvivalenta iestrāde. Maksimālais grauda izmērs 2 mm. Tonis pēc krāsu pases. </t>
  </si>
  <si>
    <t>Deformācijas šuves izveide</t>
  </si>
  <si>
    <t xml:space="preserve">Ieejas jumtiņu griestu armēšana ar javas kārta BAUMIT ProContact vai ekviv. </t>
  </si>
  <si>
    <t>Ieejas jumtiņu griestu gruntēšana ar Baumit UniPrimer vai ekviv. un krāsošana ar fasādes krāsu Baumit SilikonColor vai ekvivalentu. Krāsa atbilstoši krāsu pasei</t>
  </si>
  <si>
    <t>Ieejas lieveņu virskārtas demontāža</t>
  </si>
  <si>
    <t>Betona bruģakmens"PRIZMA" vai ekvivalents, 100x200x60 ieklāšana</t>
  </si>
  <si>
    <t xml:space="preserve">Jaunu margu pie ieejas uzstādīšana </t>
  </si>
  <si>
    <t>Esošās pārseguma konstrukcijas no abām pusēm attīrīšana, līdzināšana gruntēšana, ja nepieciešams. Apjoms uzrādīts visiem balkoniem no abām pusēm.</t>
  </si>
  <si>
    <t>Hidroizol. Baumit Baumacol Protect vai ekviv. Uzklājama divās kārtās</t>
  </si>
  <si>
    <t>Saķeres java BetoHaft vai ekviv.</t>
  </si>
  <si>
    <t>Projektējams BAUMIT BetoFill vai ekvivalenta izlīdzinošs slānis ar slīpumu prom no ēkas sienas, ~30-40mm</t>
  </si>
  <si>
    <t>Stiegrojuma aizsargslāņa atjaunošana, daudzumu precizēt uz vietas</t>
  </si>
  <si>
    <t>Apstrāde ar zemapmetuma grunti Baumit UniPrimer vai ekvivalentu</t>
  </si>
  <si>
    <t>Putupolistirola plākšņu TENAPORS EPS 100 vai ekvivalentu (λ&lt;=0,036 W/(mK)) montāža</t>
  </si>
  <si>
    <t>Jaunu trīs stikla pakešu PVC logu bloku uzstādīšana ( U≤1,1 (W/m2 K). Rāmja profilā paredzēt Temix tipa distanceri. Krāsa atbilstoši krāsu pasai, iekšpuse balta. L02 logu bloks (1500x700), t.sk, furnitūra</t>
  </si>
  <si>
    <t>Metāla ventilācijas reste R01 1500x650mm montāža, t.sk. stiprinājumi. Krāsa atbilstoši krāsu pasei.</t>
  </si>
  <si>
    <t>Plastmasas ventilācijas reste R04 500x500mm montāža, t.sk. stiprinājumi. Krāsa atbilstoši krāsu pasei.</t>
  </si>
  <si>
    <t>Siltumizolācijas materiālu stiprināšana ar līmjavu BAUMIT ProContact vai ekvivalentu. Pēc nepieciešamības pirms tam virsmas gruntēšana.</t>
  </si>
  <si>
    <t>Nedegoša akmens vates siltumizolācija plānajām apmetuma sistēmām - λ&lt;=0,036 W/(mK), b=50 mm</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</si>
  <si>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</si>
  <si>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Jumta pagarināšana</t>
  </si>
  <si>
    <t>Koka šķērslata 80x65, t.sk. stiprinājumi</t>
  </si>
  <si>
    <t>Apdares dēļi 25x110, t.sk. stiprinājumi</t>
  </si>
  <si>
    <t>Cinkota skārda ar PURAL pārklājumu jumta kores nosegdaļa</t>
  </si>
  <si>
    <t>Koka lata 25x50mm</t>
  </si>
  <si>
    <t>Jumta segums - Trapecveida lokšņu
profils Ruukki T20, cinkots 0,50 mm vai
ekvivalents</t>
  </si>
  <si>
    <t>Demontēto lietus tekņu uzstādīšana iepriekšējā vietā</t>
  </si>
  <si>
    <t>Lietus tekņu un noteku uzstādīšana t.sk. stiprinājumi.</t>
  </si>
  <si>
    <t>Ventilācijas šahtu apsekošana un tīrīšana.</t>
  </si>
  <si>
    <t>Sienu atjaunošana, t.sk. virsmas sagatavošana, gruntēšana, špaktelēšana ar Baumit MPI 35 vai ekvivalentu, virsmas izlīdzināšana ar Baumit Glema Briliant vai ekviv., krāsošana ar iekštelpu krāsu, toni saskaņojot ar Pasūtītāju</t>
  </si>
  <si>
    <t>Jauna PVC lentera uzstādīšana, krāsa saskaņojama ar Pasūtītāju t.s. materiāli.</t>
  </si>
  <si>
    <t>Esošo margu atjaunošana, t.sk. esošās krāsas noņemšana, krāsošana, saskaņojot ar Pasūtītāju</t>
  </si>
  <si>
    <t>Esošā jumta metala seguma pagaidu demontāža lai nosiltinātu kāpņu telpas griestus</t>
  </si>
  <si>
    <t>Antikondensāta plēves ieklāšana t.sk. antikondensāta plēve</t>
  </si>
  <si>
    <t>Esošā jumta metala seguma montāža iepriekšējā vietā</t>
  </si>
  <si>
    <t>Esošās pārvietošanās laipas remonts</t>
  </si>
  <si>
    <t>Betonona lietus reņu iestrāde betona bruģakmens joslā l=2m</t>
  </si>
  <si>
    <t>Radiators " Lyngson" ar atgaisotāju un korķi.                                          C22-500-500 vai ekvivalents</t>
  </si>
  <si>
    <t>Radiators " Lyngson" ar atgaisotāju un korķi.                                          C22-500-400 vai ekvivalents</t>
  </si>
  <si>
    <t>Siltumizolācija cauruļvadiem pagrabā, PAROC Hvac Section AluCoat T vai ekvivalents. λ50=0,037 W/mK (pie temperatūras 50oC). Biezums, b=50, Dn15</t>
  </si>
  <si>
    <t>Masts 4m komplektā ar stiprinājumu pie jumta, PROPSTER, vai ekvivalents</t>
  </si>
  <si>
    <t>Cinkota tērauda apaļdzelzs RD-10, OBO vai ekvivalents</t>
  </si>
  <si>
    <t>Savienojums apaļdzelzs - tērauda lenta, OBO vai ekvivalents</t>
  </si>
  <si>
    <t>Divdaļīgā aizsargcaurule D-110, 750N, Evocab split vai ekvivalents</t>
  </si>
  <si>
    <t>Divdaļīgās aizsargcaurules uzstādīšana esošajam AS Sadales tīkls 0.4kV kabelim</t>
  </si>
  <si>
    <t>Stacijas iela 10, Olaine, Olaines novads, LV-2114</t>
  </si>
  <si>
    <t>Siltumizolācijas materiāla Paroc Linio 15 vai ekvivalenta montāža - λ&lt;=0,037 W/(mK), b=30-100 mm, siltinājuma platums 100mm</t>
  </si>
  <si>
    <t xml:space="preserve">Beramās akmens vates siltumizolācijas slāņa ieklāšana PAROC BLT3 vai ekvivalentas (λ&lt;=0,041 W/(mK)) b=100mm, papildis apjoms 20% sēšanās. </t>
  </si>
  <si>
    <t>Esoša bojātā siltuizolācijas slāņa nomaiņa (λ&lt;=0,036 W/(mK)), apjoms precizējams būvniecības laikā. T.sk. bojātā siltumizolācijas slāņa utilizācija</t>
  </si>
  <si>
    <t>Iepirkums Nr. AS OŪS 2023/02_E</t>
  </si>
  <si>
    <t>Tāme sastādīta 2023. gada __. _____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</si>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</sst>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_(* #,##0.00_);_(* \(#,##0.00\);_(* &quot;-&quot;??_);_(@_)"/>
  </numFmts>
  <fonts count="36">
    <font>
      <sz val="11"/>
      <color theme="1"/>
      <name val="Calibri"/>
      <family val="2"/>
      <charset val="186"/>
      <scheme val="minor"/>
    </font>
    <font>
      <sz val="11"/>
      <color theme="1"/>
      <name val="Calibri"/>
      <family val="2"/>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Calibri"/>
      <family val="2"/>
      <charset val="186"/>
      <scheme val="minor"/>
    </font>
    <font>
      <b/>
      <sz val="8"/>
      <name val="Arial"/>
      <family val="2"/>
    </font>
    <font>
      <sz val="8"/>
      <name val="Arial"/>
      <family val="2"/>
    </font>
    <font>
      <vertAlign val="superscript"/>
      <sz val="8"/>
      <name val="Arial"/>
      <family val="2"/>
    </font>
    <font>
      <sz val="8"/>
      <color theme="1"/>
      <name val="Arial"/>
      <family val="2"/>
    </font>
    <font>
      <sz val="10"/>
      <name val="Arial"/>
      <family val="2"/>
    </font>
    <font>
      <sz val="10"/>
      <name val="Arial"/>
    </font>
    <font>
      <sz val="10"/>
      <name val="Helv"/>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Cyr"/>
      <charset val="186"/>
    </font>
    <font>
      <sz val="8"/>
      <name val="Tahoma"/>
      <family val="2"/>
      <charset val="186"/>
    </font>
    <font>
      <sz val="9"/>
      <name val="Tahoma"/>
      <family val="2"/>
      <charset val="186"/>
    </font>
    <font>
      <sz val="11"/>
      <color indexed="17"/>
      <name val="Calibri"/>
      <family val="2"/>
      <charset val="186"/>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8"/>
      </left>
      <right style="thin">
        <color indexed="8"/>
      </right>
      <top style="hair">
        <color indexed="8"/>
      </top>
      <bottom style="hair">
        <color indexed="8"/>
      </bottom>
      <diagonal/>
    </border>
    <border>
      <left/>
      <right style="thin">
        <color indexed="64"/>
      </right>
      <top style="thin">
        <color indexed="64"/>
      </top>
      <bottom style="medium">
        <color indexed="64"/>
      </bottom>
      <diagonal/>
    </border>
  </borders>
  <cellStyleXfs count="82">
    <xf numFmtId="0" fontId="0" fillId="0" borderId="0"/>
    <xf numFmtId="0" fontId="4" fillId="0" borderId="0"/>
    <xf numFmtId="0" fontId="4" fillId="0" borderId="0"/>
    <xf numFmtId="0" fontId="5" fillId="0" borderId="0"/>
    <xf numFmtId="43" fontId="7" fillId="0" borderId="0" applyFont="0" applyFill="0" applyBorder="0" applyAlignment="0" applyProtection="0"/>
    <xf numFmtId="0" fontId="4" fillId="0" borderId="0"/>
    <xf numFmtId="0" fontId="4" fillId="0" borderId="0"/>
    <xf numFmtId="0" fontId="14"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43" fontId="4" fillId="0" borderId="0" applyFont="0" applyFill="0" applyBorder="0" applyAlignment="0" applyProtection="0"/>
    <xf numFmtId="0" fontId="18" fillId="4" borderId="0" applyNumberFormat="0" applyBorder="0" applyAlignment="0" applyProtection="0"/>
    <xf numFmtId="0" fontId="19" fillId="21" borderId="57" applyNumberFormat="0" applyAlignment="0" applyProtection="0"/>
    <xf numFmtId="0" fontId="20" fillId="22" borderId="58" applyNumberFormat="0" applyAlignment="0" applyProtection="0"/>
    <xf numFmtId="0" fontId="16" fillId="0" borderId="0"/>
    <xf numFmtId="0" fontId="21" fillId="0" borderId="0" applyNumberFormat="0" applyFill="0" applyBorder="0" applyAlignment="0" applyProtection="0"/>
    <xf numFmtId="0" fontId="35" fillId="5" borderId="0" applyNumberFormat="0" applyBorder="0" applyAlignment="0" applyProtection="0"/>
    <xf numFmtId="0" fontId="22" fillId="0" borderId="59" applyNumberFormat="0" applyFill="0" applyAlignment="0" applyProtection="0"/>
    <xf numFmtId="0" fontId="23" fillId="0" borderId="60" applyNumberFormat="0" applyFill="0" applyAlignment="0" applyProtection="0"/>
    <xf numFmtId="0" fontId="24" fillId="0" borderId="61" applyNumberFormat="0" applyFill="0" applyAlignment="0" applyProtection="0"/>
    <xf numFmtId="0" fontId="24" fillId="0" borderId="0" applyNumberFormat="0" applyFill="0" applyBorder="0" applyAlignment="0" applyProtection="0"/>
    <xf numFmtId="0" fontId="25" fillId="8" borderId="57" applyNumberFormat="0" applyAlignment="0" applyProtection="0"/>
    <xf numFmtId="0" fontId="33" fillId="0" borderId="64">
      <alignment vertical="center"/>
    </xf>
    <xf numFmtId="0" fontId="34" fillId="0" borderId="64">
      <alignment vertical="center"/>
    </xf>
    <xf numFmtId="0" fontId="26" fillId="0" borderId="65" applyNumberFormat="0" applyFill="0" applyAlignment="0" applyProtection="0"/>
    <xf numFmtId="0" fontId="27" fillId="23" borderId="0" applyNumberFormat="0" applyBorder="0" applyAlignment="0" applyProtection="0"/>
    <xf numFmtId="0" fontId="7" fillId="0" borderId="0"/>
    <xf numFmtId="0" fontId="32" fillId="0" borderId="0"/>
    <xf numFmtId="0" fontId="1" fillId="0" borderId="0"/>
    <xf numFmtId="0" fontId="13" fillId="0" borderId="0"/>
    <xf numFmtId="0" fontId="4" fillId="0" borderId="0"/>
    <xf numFmtId="0" fontId="4" fillId="0" borderId="0"/>
    <xf numFmtId="0" fontId="5" fillId="0" borderId="0"/>
    <xf numFmtId="0" fontId="5" fillId="0" borderId="0"/>
    <xf numFmtId="0" fontId="4" fillId="0" borderId="0"/>
    <xf numFmtId="0" fontId="4" fillId="0" borderId="0"/>
    <xf numFmtId="0" fontId="16" fillId="0" borderId="0"/>
    <xf numFmtId="0" fontId="7" fillId="0" borderId="0"/>
    <xf numFmtId="0" fontId="4" fillId="0" borderId="0"/>
    <xf numFmtId="0" fontId="4" fillId="0" borderId="0"/>
    <xf numFmtId="0" fontId="4" fillId="0" borderId="0"/>
    <xf numFmtId="0" fontId="32" fillId="0" borderId="0"/>
    <xf numFmtId="0" fontId="4" fillId="0" borderId="0"/>
    <xf numFmtId="0" fontId="1" fillId="0" borderId="0"/>
    <xf numFmtId="0" fontId="4" fillId="0" borderId="0"/>
    <xf numFmtId="0" fontId="7" fillId="0" borderId="0"/>
    <xf numFmtId="0" fontId="4" fillId="24" borderId="66" applyNumberFormat="0" applyFont="0" applyAlignment="0" applyProtection="0"/>
    <xf numFmtId="0" fontId="28" fillId="21" borderId="62" applyNumberForma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0" fontId="15" fillId="0" borderId="0"/>
    <xf numFmtId="0" fontId="4" fillId="0" borderId="0"/>
    <xf numFmtId="0" fontId="29" fillId="0" borderId="0" applyNumberFormat="0" applyFill="0" applyBorder="0" applyAlignment="0" applyProtection="0"/>
    <xf numFmtId="0" fontId="30" fillId="0" borderId="63" applyNumberFormat="0" applyFill="0" applyAlignment="0" applyProtection="0"/>
    <xf numFmtId="0" fontId="31" fillId="0" borderId="0" applyNumberFormat="0" applyFill="0" applyBorder="0" applyAlignment="0" applyProtection="0"/>
    <xf numFmtId="0" fontId="4" fillId="0" borderId="0"/>
    <xf numFmtId="0" fontId="15" fillId="0" borderId="0"/>
  </cellStyleXfs>
  <cellXfs count="312">
    <xf numFmtId="0" fontId="0" fillId="0" borderId="0" xfId="0"/>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5" xfId="0" applyFont="1" applyBorder="1"/>
    <xf numFmtId="0" fontId="2" fillId="0" borderId="6" xfId="0" applyFont="1" applyBorder="1"/>
    <xf numFmtId="4" fontId="2" fillId="0" borderId="7" xfId="0" applyNumberFormat="1" applyFont="1" applyBorder="1" applyAlignment="1">
      <alignment horizontal="center" vertical="center"/>
    </xf>
    <xf numFmtId="0" fontId="3" fillId="0" borderId="5" xfId="0" applyFont="1" applyBorder="1" applyAlignment="1">
      <alignment horizontal="center"/>
    </xf>
    <xf numFmtId="0" fontId="3" fillId="0" borderId="6" xfId="1" applyFont="1" applyBorder="1" applyAlignment="1">
      <alignment wrapText="1"/>
    </xf>
    <xf numFmtId="2" fontId="2" fillId="0" borderId="7" xfId="0" applyNumberFormat="1" applyFont="1" applyBorder="1" applyAlignment="1">
      <alignment horizontal="center" vertical="center"/>
    </xf>
    <xf numFmtId="0" fontId="2" fillId="0" borderId="10" xfId="0" applyFont="1" applyBorder="1"/>
    <xf numFmtId="0" fontId="3" fillId="0" borderId="11" xfId="0" applyFont="1" applyBorder="1" applyAlignment="1">
      <alignment horizontal="right"/>
    </xf>
    <xf numFmtId="2" fontId="3" fillId="0" borderId="12" xfId="0" applyNumberFormat="1" applyFont="1" applyBorder="1" applyAlignment="1">
      <alignment horizontal="center" vertical="center"/>
    </xf>
    <xf numFmtId="0" fontId="3" fillId="0" borderId="0" xfId="0" applyFont="1" applyAlignment="1">
      <alignment horizontal="right"/>
    </xf>
    <xf numFmtId="2" fontId="3" fillId="0" borderId="0" xfId="0" applyNumberFormat="1" applyFont="1" applyAlignment="1">
      <alignment horizontal="center" vertical="center"/>
    </xf>
    <xf numFmtId="2" fontId="2" fillId="0" borderId="14" xfId="0" applyNumberFormat="1"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vertical="justify"/>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2" fontId="2" fillId="0" borderId="0" xfId="0" applyNumberFormat="1" applyFont="1"/>
    <xf numFmtId="0" fontId="3" fillId="0" borderId="30" xfId="0" applyFont="1" applyBorder="1" applyAlignment="1">
      <alignment horizontal="center"/>
    </xf>
    <xf numFmtId="0" fontId="2" fillId="0" borderId="0" xfId="0" applyFont="1" applyAlignment="1">
      <alignment vertical="center"/>
    </xf>
    <xf numFmtId="164" fontId="2" fillId="0" borderId="20"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2" fontId="2" fillId="0" borderId="0" xfId="0" applyNumberFormat="1" applyFont="1" applyAlignment="1">
      <alignment horizontal="center" vertical="center"/>
    </xf>
    <xf numFmtId="2" fontId="2" fillId="0" borderId="0" xfId="0" applyNumberFormat="1" applyFont="1" applyAlignment="1">
      <alignment vertical="center"/>
    </xf>
    <xf numFmtId="0" fontId="3" fillId="0" borderId="0" xfId="0" applyFont="1" applyAlignment="1">
      <alignment horizontal="right" vertical="center"/>
    </xf>
    <xf numFmtId="14" fontId="2" fillId="0" borderId="0" xfId="0" applyNumberFormat="1" applyFont="1" applyAlignment="1">
      <alignment horizontal="left"/>
    </xf>
    <xf numFmtId="165" fontId="2" fillId="0" borderId="5" xfId="0" applyNumberFormat="1" applyFont="1" applyBorder="1" applyAlignment="1">
      <alignment horizontal="center" vertical="center"/>
    </xf>
    <xf numFmtId="164" fontId="2" fillId="0" borderId="33" xfId="0" applyNumberFormat="1" applyFont="1" applyBorder="1" applyAlignment="1">
      <alignment horizontal="center" vertical="center" wrapText="1"/>
    </xf>
    <xf numFmtId="164" fontId="3" fillId="0" borderId="10" xfId="0" applyNumberFormat="1" applyFont="1" applyBorder="1" applyAlignment="1">
      <alignment horizontal="center"/>
    </xf>
    <xf numFmtId="164" fontId="3" fillId="0" borderId="12" xfId="0" applyNumberFormat="1" applyFont="1" applyBorder="1" applyAlignment="1">
      <alignment horizontal="center"/>
    </xf>
    <xf numFmtId="164" fontId="2" fillId="0" borderId="4" xfId="0" applyNumberFormat="1" applyFont="1" applyBorder="1" applyAlignment="1">
      <alignment horizontal="center"/>
    </xf>
    <xf numFmtId="164" fontId="2" fillId="0" borderId="0" xfId="0" applyNumberFormat="1" applyFont="1"/>
    <xf numFmtId="164" fontId="2" fillId="0" borderId="35" xfId="0" applyNumberFormat="1" applyFont="1" applyBorder="1" applyAlignment="1">
      <alignment horizontal="center"/>
    </xf>
    <xf numFmtId="164" fontId="2" fillId="0" borderId="34" xfId="0" applyNumberFormat="1" applyFont="1" applyBorder="1" applyAlignment="1">
      <alignment horizontal="center"/>
    </xf>
    <xf numFmtId="164" fontId="2" fillId="0" borderId="28" xfId="0" applyNumberFormat="1" applyFont="1" applyBorder="1" applyAlignment="1">
      <alignment vertical="top" wrapText="1"/>
    </xf>
    <xf numFmtId="164" fontId="2" fillId="0" borderId="28" xfId="2" applyNumberFormat="1" applyFont="1" applyBorder="1" applyAlignment="1">
      <alignment horizontal="center" vertical="center"/>
    </xf>
    <xf numFmtId="164" fontId="3" fillId="0" borderId="29" xfId="2" applyNumberFormat="1" applyFont="1" applyBorder="1" applyAlignment="1">
      <alignment horizontal="center" vertical="center"/>
    </xf>
    <xf numFmtId="164" fontId="2" fillId="0" borderId="5" xfId="2" applyNumberFormat="1" applyFont="1" applyBorder="1" applyAlignment="1">
      <alignment horizontal="center" vertical="center"/>
    </xf>
    <xf numFmtId="9" fontId="2" fillId="0" borderId="0" xfId="0" applyNumberFormat="1" applyFont="1"/>
    <xf numFmtId="0" fontId="2" fillId="0" borderId="31" xfId="0" applyFont="1" applyBorder="1"/>
    <xf numFmtId="0" fontId="2" fillId="0" borderId="41" xfId="0" applyFont="1" applyBorder="1"/>
    <xf numFmtId="2" fontId="2" fillId="0" borderId="30" xfId="0" applyNumberFormat="1" applyFont="1" applyBorder="1" applyAlignment="1">
      <alignment horizontal="center" vertical="center"/>
    </xf>
    <xf numFmtId="164" fontId="2" fillId="0" borderId="20"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wrapText="1"/>
    </xf>
    <xf numFmtId="166" fontId="3" fillId="0" borderId="4" xfId="0" applyNumberFormat="1" applyFont="1" applyBorder="1" applyAlignment="1">
      <alignment horizontal="center"/>
    </xf>
    <xf numFmtId="166" fontId="2" fillId="0" borderId="7" xfId="0" applyNumberFormat="1" applyFont="1" applyBorder="1" applyAlignment="1">
      <alignment horizontal="center"/>
    </xf>
    <xf numFmtId="166" fontId="3" fillId="0" borderId="7" xfId="0" applyNumberFormat="1" applyFont="1" applyBorder="1" applyAlignment="1">
      <alignment horizontal="center"/>
    </xf>
    <xf numFmtId="165"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0" fontId="2" fillId="0" borderId="8" xfId="0" applyFont="1" applyBorder="1" applyAlignment="1">
      <alignment horizontal="center" vertical="center" textRotation="90" wrapText="1"/>
    </xf>
    <xf numFmtId="164" fontId="2" fillId="0" borderId="0" xfId="0" applyNumberFormat="1" applyFont="1" applyAlignment="1">
      <alignment horizontal="center" vertical="justify"/>
    </xf>
    <xf numFmtId="0" fontId="2" fillId="0" borderId="0" xfId="0" applyFont="1" applyAlignment="1">
      <alignment horizontal="center"/>
    </xf>
    <xf numFmtId="0" fontId="2" fillId="0" borderId="26" xfId="0" applyFont="1" applyBorder="1" applyAlignment="1">
      <alignment horizontal="center" vertical="center" textRotation="90" wrapText="1"/>
    </xf>
    <xf numFmtId="164" fontId="2" fillId="0" borderId="4" xfId="0" applyNumberFormat="1" applyFont="1" applyBorder="1" applyAlignment="1">
      <alignment horizontal="center" vertical="center" wrapText="1"/>
    </xf>
    <xf numFmtId="0" fontId="3" fillId="0" borderId="2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2" fillId="0" borderId="45" xfId="0" applyFont="1" applyBorder="1" applyAlignment="1">
      <alignment horizontal="center" vertical="center" textRotation="90" wrapText="1"/>
    </xf>
    <xf numFmtId="164" fontId="3" fillId="0" borderId="42" xfId="3" applyNumberFormat="1" applyFont="1" applyBorder="1" applyAlignment="1">
      <alignment horizontal="center" vertical="center"/>
    </xf>
    <xf numFmtId="164" fontId="3" fillId="0" borderId="43" xfId="3" applyNumberFormat="1" applyFont="1" applyBorder="1" applyAlignment="1">
      <alignment horizontal="center" vertical="center"/>
    </xf>
    <xf numFmtId="164" fontId="3" fillId="0" borderId="44" xfId="3"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0" xfId="0" applyNumberFormat="1" applyFont="1" applyBorder="1" applyAlignment="1">
      <alignment horizontal="left" vertical="center" wrapText="1"/>
    </xf>
    <xf numFmtId="164" fontId="2" fillId="0" borderId="2" xfId="0" applyNumberFormat="1" applyFont="1" applyBorder="1" applyAlignment="1">
      <alignment horizontal="center" vertical="center" wrapText="1"/>
    </xf>
    <xf numFmtId="164" fontId="2" fillId="0" borderId="28" xfId="0" applyNumberFormat="1" applyFont="1" applyBorder="1" applyAlignment="1">
      <alignment horizontal="left" vertical="center" wrapText="1"/>
    </xf>
    <xf numFmtId="164" fontId="2" fillId="0" borderId="5" xfId="0" applyNumberFormat="1" applyFont="1" applyBorder="1" applyAlignment="1">
      <alignment horizontal="center" vertical="center" wrapText="1"/>
    </xf>
    <xf numFmtId="164" fontId="3" fillId="0" borderId="42" xfId="0" applyNumberFormat="1" applyFont="1" applyBorder="1" applyAlignment="1">
      <alignment horizontal="center"/>
    </xf>
    <xf numFmtId="164" fontId="3" fillId="0" borderId="34" xfId="0" applyNumberFormat="1" applyFont="1" applyBorder="1" applyAlignment="1">
      <alignment horizontal="center"/>
    </xf>
    <xf numFmtId="165" fontId="2" fillId="0" borderId="28"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164" fontId="2" fillId="0" borderId="31" xfId="0" applyNumberFormat="1" applyFont="1" applyBorder="1" applyAlignment="1">
      <alignment horizontal="center" vertical="center"/>
    </xf>
    <xf numFmtId="164" fontId="2" fillId="0" borderId="32" xfId="0" applyNumberFormat="1" applyFont="1" applyBorder="1" applyAlignment="1">
      <alignment horizontal="center" vertical="center"/>
    </xf>
    <xf numFmtId="0" fontId="2" fillId="0" borderId="25" xfId="0" applyFont="1" applyBorder="1" applyAlignment="1">
      <alignment horizontal="center" vertical="center" textRotation="90" wrapText="1"/>
    </xf>
    <xf numFmtId="164" fontId="2" fillId="0" borderId="2"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3" fillId="0" borderId="21" xfId="2" applyNumberFormat="1" applyFont="1" applyBorder="1" applyAlignment="1">
      <alignment horizontal="center" vertical="center"/>
    </xf>
    <xf numFmtId="164" fontId="2" fillId="0" borderId="28" xfId="0" applyNumberFormat="1" applyFont="1" applyBorder="1" applyAlignment="1">
      <alignment wrapText="1"/>
    </xf>
    <xf numFmtId="0" fontId="2" fillId="0" borderId="1" xfId="0" applyFont="1" applyBorder="1" applyAlignment="1">
      <alignment horizontal="left" wrapText="1"/>
    </xf>
    <xf numFmtId="165" fontId="2" fillId="0" borderId="1" xfId="0" applyNumberFormat="1" applyFont="1" applyBorder="1" applyAlignment="1">
      <alignment horizontal="center" wrapText="1"/>
    </xf>
    <xf numFmtId="165" fontId="2" fillId="0" borderId="7" xfId="0" applyNumberFormat="1" applyFont="1" applyBorder="1" applyAlignment="1">
      <alignment horizontal="center" vertical="center"/>
    </xf>
    <xf numFmtId="165" fontId="2" fillId="0" borderId="30" xfId="0" applyNumberFormat="1" applyFont="1" applyBorder="1" applyAlignment="1">
      <alignment horizontal="center" vertical="center"/>
    </xf>
    <xf numFmtId="165" fontId="3" fillId="0" borderId="0" xfId="0" applyNumberFormat="1" applyFont="1" applyAlignment="1">
      <alignment horizontal="center" vertical="center"/>
    </xf>
    <xf numFmtId="165" fontId="2" fillId="0" borderId="0" xfId="0" applyNumberFormat="1" applyFont="1" applyAlignment="1">
      <alignment wrapText="1"/>
    </xf>
    <xf numFmtId="164" fontId="2" fillId="0" borderId="6" xfId="0" applyNumberFormat="1" applyFont="1" applyBorder="1"/>
    <xf numFmtId="164" fontId="2" fillId="0" borderId="7"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2" fillId="0" borderId="14" xfId="0" applyNumberFormat="1" applyFont="1" applyBorder="1" applyAlignment="1">
      <alignment horizontal="center" vertical="center"/>
    </xf>
    <xf numFmtId="9" fontId="2" fillId="0" borderId="39" xfId="0" applyNumberFormat="1" applyFont="1" applyBorder="1"/>
    <xf numFmtId="167" fontId="2" fillId="0" borderId="0" xfId="0" applyNumberFormat="1" applyFont="1"/>
    <xf numFmtId="1" fontId="2" fillId="0" borderId="0" xfId="0" applyNumberFormat="1" applyFont="1" applyAlignment="1">
      <alignment horizontal="center" vertical="center" wrapText="1"/>
    </xf>
    <xf numFmtId="164" fontId="3" fillId="0" borderId="3" xfId="2" applyNumberFormat="1" applyFont="1" applyBorder="1" applyAlignment="1">
      <alignment horizontal="center" vertical="center"/>
    </xf>
    <xf numFmtId="164" fontId="3" fillId="0" borderId="6" xfId="2" applyNumberFormat="1" applyFont="1" applyBorder="1" applyAlignment="1">
      <alignment horizontal="center" vertical="center"/>
    </xf>
    <xf numFmtId="164" fontId="2" fillId="0" borderId="19" xfId="0" applyNumberFormat="1" applyFont="1" applyBorder="1" applyAlignment="1">
      <alignment horizontal="center" vertical="center" wrapText="1"/>
    </xf>
    <xf numFmtId="164" fontId="2" fillId="0" borderId="49" xfId="0" applyNumberFormat="1" applyFont="1" applyBorder="1" applyAlignment="1">
      <alignment horizontal="center" vertical="center" wrapText="1"/>
    </xf>
    <xf numFmtId="164" fontId="3" fillId="0" borderId="10" xfId="3" applyNumberFormat="1" applyFont="1" applyBorder="1" applyAlignment="1">
      <alignment horizontal="center" vertical="center"/>
    </xf>
    <xf numFmtId="164" fontId="3" fillId="0" borderId="13" xfId="3" applyNumberFormat="1" applyFont="1" applyBorder="1" applyAlignment="1">
      <alignment horizontal="center" vertical="center"/>
    </xf>
    <xf numFmtId="164" fontId="3" fillId="0" borderId="14" xfId="3" applyNumberFormat="1" applyFont="1" applyBorder="1" applyAlignment="1">
      <alignment horizontal="center" vertical="center"/>
    </xf>
    <xf numFmtId="165" fontId="2" fillId="0" borderId="21" xfId="0" applyNumberFormat="1" applyFont="1" applyBorder="1" applyAlignment="1">
      <alignment horizontal="center" vertical="center" wrapText="1"/>
    </xf>
    <xf numFmtId="165" fontId="2" fillId="0" borderId="29" xfId="0" applyNumberFormat="1" applyFont="1" applyBorder="1" applyAlignment="1">
      <alignment horizontal="center" vertical="center" wrapText="1"/>
    </xf>
    <xf numFmtId="165" fontId="2" fillId="0" borderId="1" xfId="0" applyNumberFormat="1" applyFont="1" applyBorder="1"/>
    <xf numFmtId="9" fontId="3" fillId="0" borderId="0" xfId="0" applyNumberFormat="1" applyFont="1" applyAlignment="1">
      <alignment vertical="center"/>
    </xf>
    <xf numFmtId="168" fontId="3" fillId="0" borderId="4" xfId="0" applyNumberFormat="1" applyFont="1" applyBorder="1" applyAlignment="1">
      <alignment horizontal="center"/>
    </xf>
    <xf numFmtId="168" fontId="3" fillId="0" borderId="7" xfId="0" applyNumberFormat="1" applyFont="1" applyBorder="1" applyAlignment="1">
      <alignment horizontal="center"/>
    </xf>
    <xf numFmtId="164" fontId="2" fillId="0" borderId="46" xfId="0" applyNumberFormat="1" applyFont="1" applyBorder="1" applyAlignment="1">
      <alignment horizontal="center" vertical="center" wrapText="1"/>
    </xf>
    <xf numFmtId="164" fontId="2" fillId="0" borderId="47" xfId="0" applyNumberFormat="1" applyFont="1" applyBorder="1" applyAlignment="1">
      <alignment horizontal="center" vertical="center" wrapText="1"/>
    </xf>
    <xf numFmtId="164" fontId="2" fillId="0" borderId="50" xfId="0" applyNumberFormat="1" applyFont="1" applyBorder="1" applyAlignment="1">
      <alignment horizontal="center" vertical="center"/>
    </xf>
    <xf numFmtId="0" fontId="6" fillId="0" borderId="0" xfId="0" applyFont="1"/>
    <xf numFmtId="164" fontId="2" fillId="0" borderId="19" xfId="0" applyNumberFormat="1" applyFont="1" applyBorder="1" applyAlignment="1">
      <alignment horizontal="center" vertical="center"/>
    </xf>
    <xf numFmtId="164" fontId="2" fillId="0" borderId="49" xfId="0" applyNumberFormat="1" applyFont="1" applyBorder="1" applyAlignment="1">
      <alignment horizontal="center" vertical="center"/>
    </xf>
    <xf numFmtId="164" fontId="3" fillId="0" borderId="51" xfId="0" applyNumberFormat="1" applyFont="1" applyBorder="1" applyAlignment="1">
      <alignment horizontal="center"/>
    </xf>
    <xf numFmtId="164" fontId="2" fillId="0" borderId="7" xfId="0" quotePrefix="1" applyNumberFormat="1" applyFont="1" applyBorder="1" applyAlignment="1">
      <alignment horizontal="center"/>
    </xf>
    <xf numFmtId="164" fontId="2" fillId="0" borderId="7" xfId="0" applyNumberFormat="1" applyFont="1" applyBorder="1" applyAlignment="1">
      <alignment horizontal="center"/>
    </xf>
    <xf numFmtId="0" fontId="3" fillId="0" borderId="33" xfId="0" applyFont="1" applyBorder="1" applyAlignment="1">
      <alignment horizontal="center" vertical="center" textRotation="90" wrapText="1"/>
    </xf>
    <xf numFmtId="0" fontId="2" fillId="0" borderId="0" xfId="0" applyFont="1" applyAlignment="1">
      <alignment vertical="justify"/>
    </xf>
    <xf numFmtId="164" fontId="2" fillId="0" borderId="28" xfId="0" applyNumberFormat="1" applyFont="1" applyBorder="1" applyAlignment="1">
      <alignment horizontal="center" wrapText="1"/>
    </xf>
    <xf numFmtId="164" fontId="9" fillId="0" borderId="20" xfId="0" applyNumberFormat="1" applyFont="1" applyBorder="1" applyAlignment="1">
      <alignment vertical="top" wrapText="1"/>
    </xf>
    <xf numFmtId="0" fontId="10" fillId="0" borderId="28" xfId="0" applyFont="1" applyBorder="1" applyAlignment="1">
      <alignment horizontal="center" vertical="center"/>
    </xf>
    <xf numFmtId="4" fontId="10" fillId="0" borderId="29" xfId="0" applyNumberFormat="1" applyFont="1" applyBorder="1" applyAlignment="1">
      <alignment horizontal="center" vertical="center"/>
    </xf>
    <xf numFmtId="4" fontId="10" fillId="0" borderId="49" xfId="0" applyNumberFormat="1" applyFont="1" applyBorder="1" applyAlignment="1">
      <alignment horizontal="center" vertical="center"/>
    </xf>
    <xf numFmtId="4" fontId="10" fillId="0" borderId="28" xfId="0" applyNumberFormat="1" applyFont="1" applyBorder="1" applyAlignment="1">
      <alignment horizontal="center" vertical="center"/>
    </xf>
    <xf numFmtId="0" fontId="10" fillId="0" borderId="28" xfId="0" applyFont="1" applyBorder="1" applyAlignment="1">
      <alignment horizontal="left" vertical="center" wrapText="1"/>
    </xf>
    <xf numFmtId="164" fontId="10" fillId="0" borderId="29" xfId="0" applyNumberFormat="1" applyFont="1" applyBorder="1" applyAlignment="1">
      <alignment horizontal="center" vertical="center" wrapText="1"/>
    </xf>
    <xf numFmtId="164" fontId="2" fillId="0" borderId="52" xfId="2" applyNumberFormat="1" applyFont="1" applyBorder="1" applyAlignment="1">
      <alignment horizontal="center" vertical="center"/>
    </xf>
    <xf numFmtId="4" fontId="10" fillId="0" borderId="5" xfId="0" applyNumberFormat="1" applyFont="1" applyBorder="1" applyAlignment="1">
      <alignment horizontal="center" vertical="center"/>
    </xf>
    <xf numFmtId="0" fontId="2" fillId="0" borderId="26" xfId="0" applyFont="1" applyBorder="1" applyAlignment="1">
      <alignment vertical="center" wrapText="1"/>
    </xf>
    <xf numFmtId="0" fontId="2" fillId="0" borderId="28" xfId="0" applyFont="1" applyBorder="1" applyAlignment="1">
      <alignment horizontal="center" vertical="center"/>
    </xf>
    <xf numFmtId="1" fontId="2" fillId="0" borderId="27" xfId="5" applyNumberFormat="1" applyFont="1" applyBorder="1" applyAlignment="1">
      <alignment horizontal="center" vertical="center"/>
    </xf>
    <xf numFmtId="4" fontId="2" fillId="0" borderId="28"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3" fillId="0" borderId="28" xfId="0" applyNumberFormat="1" applyFont="1" applyBorder="1" applyAlignment="1">
      <alignment vertical="top" wrapText="1"/>
    </xf>
    <xf numFmtId="165" fontId="2" fillId="0" borderId="53" xfId="0" applyNumberFormat="1" applyFont="1" applyBorder="1" applyAlignment="1">
      <alignment horizontal="center" vertical="center" wrapText="1"/>
    </xf>
    <xf numFmtId="0" fontId="2" fillId="0" borderId="52" xfId="0" applyFont="1" applyBorder="1" applyAlignment="1">
      <alignment horizontal="center" vertical="center"/>
    </xf>
    <xf numFmtId="2" fontId="2" fillId="0" borderId="29" xfId="5" applyNumberFormat="1" applyFont="1" applyBorder="1" applyAlignment="1">
      <alignment horizontal="center" vertical="center"/>
    </xf>
    <xf numFmtId="164" fontId="3" fillId="0" borderId="20" xfId="0" applyNumberFormat="1" applyFont="1" applyBorder="1" applyAlignment="1">
      <alignment vertical="top" wrapText="1"/>
    </xf>
    <xf numFmtId="164" fontId="10" fillId="0" borderId="28" xfId="0" applyNumberFormat="1" applyFont="1" applyBorder="1" applyAlignment="1">
      <alignment horizontal="center" vertical="center" wrapText="1"/>
    </xf>
    <xf numFmtId="164" fontId="10" fillId="0" borderId="53" xfId="0" applyNumberFormat="1" applyFont="1" applyBorder="1" applyAlignment="1">
      <alignment horizontal="center" vertical="center" wrapText="1"/>
    </xf>
    <xf numFmtId="164" fontId="10" fillId="0" borderId="28" xfId="0" applyNumberFormat="1" applyFont="1" applyBorder="1" applyAlignment="1">
      <alignment vertical="top" wrapText="1"/>
    </xf>
    <xf numFmtId="0" fontId="12" fillId="0" borderId="28" xfId="0" applyFont="1" applyBorder="1" applyAlignment="1">
      <alignment horizontal="left" vertical="center" wrapText="1"/>
    </xf>
    <xf numFmtId="0" fontId="12" fillId="0" borderId="28" xfId="0" applyFont="1" applyBorder="1" applyAlignment="1">
      <alignment horizontal="center" vertical="center"/>
    </xf>
    <xf numFmtId="4" fontId="12" fillId="0" borderId="29" xfId="0" applyNumberFormat="1" applyFont="1" applyBorder="1" applyAlignment="1">
      <alignment horizontal="center" vertical="center"/>
    </xf>
    <xf numFmtId="164" fontId="2" fillId="0" borderId="6" xfId="0" applyNumberFormat="1" applyFont="1" applyBorder="1" applyAlignment="1">
      <alignment horizontal="center" vertical="center" wrapText="1"/>
    </xf>
    <xf numFmtId="0" fontId="2" fillId="0" borderId="29" xfId="0" applyFont="1" applyBorder="1" applyAlignment="1">
      <alignment horizontal="center" vertical="center"/>
    </xf>
    <xf numFmtId="0" fontId="2" fillId="0" borderId="28" xfId="0" applyFont="1" applyBorder="1" applyAlignment="1">
      <alignment horizontal="left" vertical="center" wrapText="1"/>
    </xf>
    <xf numFmtId="164" fontId="2" fillId="0" borderId="49" xfId="2" applyNumberFormat="1" applyFont="1" applyBorder="1" applyAlignment="1">
      <alignment horizontal="center" vertical="center"/>
    </xf>
    <xf numFmtId="0" fontId="13" fillId="0" borderId="28" xfId="0" applyFont="1" applyBorder="1" applyAlignment="1">
      <alignment horizontal="center" vertical="center"/>
    </xf>
    <xf numFmtId="0" fontId="4" fillId="0" borderId="28" xfId="0" applyFont="1" applyBorder="1" applyAlignment="1">
      <alignment horizontal="left" vertical="center" wrapText="1"/>
    </xf>
    <xf numFmtId="4" fontId="2" fillId="0" borderId="28" xfId="0" applyNumberFormat="1" applyFont="1" applyBorder="1" applyAlignment="1">
      <alignment horizontal="right" vertical="center"/>
    </xf>
    <xf numFmtId="0" fontId="2" fillId="0" borderId="6" xfId="1"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164" fontId="2" fillId="2" borderId="5" xfId="2" applyNumberFormat="1" applyFont="1" applyFill="1" applyBorder="1" applyAlignment="1">
      <alignment horizontal="center" vertical="center"/>
    </xf>
    <xf numFmtId="164" fontId="2" fillId="2" borderId="28" xfId="2" applyNumberFormat="1" applyFont="1" applyFill="1" applyBorder="1" applyAlignment="1">
      <alignment horizontal="center" vertical="center"/>
    </xf>
    <xf numFmtId="164" fontId="3" fillId="2" borderId="29" xfId="2" applyNumberFormat="1" applyFont="1" applyFill="1" applyBorder="1" applyAlignment="1">
      <alignment horizontal="center" vertical="center"/>
    </xf>
    <xf numFmtId="164" fontId="3" fillId="2" borderId="6" xfId="2" applyNumberFormat="1" applyFont="1" applyFill="1" applyBorder="1" applyAlignment="1">
      <alignment horizontal="center" vertical="center"/>
    </xf>
    <xf numFmtId="0" fontId="10" fillId="0" borderId="20" xfId="0" applyFont="1" applyBorder="1" applyAlignment="1">
      <alignment horizontal="center" vertical="center" wrapText="1"/>
    </xf>
    <xf numFmtId="0" fontId="10" fillId="0" borderId="28" xfId="0" applyFont="1" applyBorder="1" applyAlignment="1">
      <alignment horizontal="center" vertical="center" wrapText="1"/>
    </xf>
    <xf numFmtId="164" fontId="2" fillId="0" borderId="19" xfId="2" applyNumberFormat="1" applyFont="1" applyBorder="1" applyAlignment="1">
      <alignment horizontal="center" vertical="center"/>
    </xf>
    <xf numFmtId="164" fontId="2" fillId="0" borderId="68" xfId="2" applyNumberFormat="1" applyFont="1" applyBorder="1" applyAlignment="1">
      <alignment horizontal="center" vertical="center"/>
    </xf>
    <xf numFmtId="164" fontId="2" fillId="0" borderId="35" xfId="0" applyNumberFormat="1" applyFont="1" applyBorder="1" applyAlignment="1">
      <alignment horizontal="center" vertical="center" wrapText="1"/>
    </xf>
    <xf numFmtId="4" fontId="10" fillId="0" borderId="28" xfId="0" applyNumberFormat="1" applyFont="1" applyBorder="1" applyAlignment="1">
      <alignment horizontal="right" vertical="center"/>
    </xf>
    <xf numFmtId="164" fontId="2" fillId="0" borderId="3" xfId="0" applyNumberFormat="1" applyFont="1" applyBorder="1" applyAlignment="1">
      <alignment horizontal="center" vertical="center" wrapText="1"/>
    </xf>
    <xf numFmtId="164" fontId="2" fillId="0" borderId="56" xfId="2" applyNumberFormat="1" applyFont="1" applyBorder="1" applyAlignment="1">
      <alignment horizontal="center" vertical="center"/>
    </xf>
    <xf numFmtId="1" fontId="13" fillId="0" borderId="28" xfId="0" applyNumberFormat="1" applyFont="1" applyBorder="1" applyAlignment="1">
      <alignment horizontal="center" vertical="center"/>
    </xf>
    <xf numFmtId="4" fontId="2" fillId="0" borderId="49" xfId="0" applyNumberFormat="1" applyFont="1" applyBorder="1" applyAlignment="1">
      <alignment horizontal="center" vertical="center"/>
    </xf>
    <xf numFmtId="164" fontId="2" fillId="0" borderId="69" xfId="2" applyNumberFormat="1" applyFont="1" applyBorder="1" applyAlignment="1">
      <alignment horizontal="center" vertical="center"/>
    </xf>
    <xf numFmtId="164" fontId="2" fillId="0" borderId="16" xfId="2" applyNumberFormat="1" applyFont="1" applyBorder="1" applyAlignment="1">
      <alignment horizontal="center" vertical="center"/>
    </xf>
    <xf numFmtId="164" fontId="3" fillId="0" borderId="67" xfId="2" applyNumberFormat="1" applyFont="1" applyBorder="1" applyAlignment="1">
      <alignment horizontal="center" vertical="center"/>
    </xf>
    <xf numFmtId="0" fontId="4" fillId="0" borderId="28" xfId="0" applyFont="1" applyBorder="1" applyAlignment="1">
      <alignment horizontal="left" vertical="top" wrapText="1"/>
    </xf>
    <xf numFmtId="4" fontId="2" fillId="0" borderId="49" xfId="0" applyNumberFormat="1" applyFont="1" applyBorder="1" applyAlignment="1">
      <alignment horizontal="right" vertical="center"/>
    </xf>
    <xf numFmtId="165" fontId="2" fillId="0" borderId="3"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10" fillId="0" borderId="20" xfId="0" applyFont="1" applyBorder="1" applyAlignment="1">
      <alignment horizontal="left" vertical="center" wrapText="1"/>
    </xf>
    <xf numFmtId="43" fontId="10" fillId="0" borderId="21" xfId="0" applyNumberFormat="1" applyFont="1" applyBorder="1" applyAlignment="1">
      <alignment horizontal="left" vertical="center" wrapText="1"/>
    </xf>
    <xf numFmtId="43" fontId="10" fillId="0" borderId="29" xfId="0" applyNumberFormat="1" applyFont="1" applyBorder="1" applyAlignment="1">
      <alignment horizontal="left" vertical="center" wrapText="1"/>
    </xf>
    <xf numFmtId="164" fontId="2" fillId="0" borderId="53" xfId="0" applyNumberFormat="1" applyFont="1" applyBorder="1" applyAlignment="1">
      <alignment horizontal="center" vertical="center" wrapText="1"/>
    </xf>
    <xf numFmtId="0" fontId="10" fillId="0" borderId="0" xfId="0" applyFont="1" applyAlignment="1">
      <alignment horizontal="center" vertical="center"/>
    </xf>
    <xf numFmtId="0" fontId="10" fillId="0" borderId="32" xfId="0" applyFont="1" applyBorder="1" applyAlignment="1">
      <alignment horizontal="left" vertical="center" wrapText="1"/>
    </xf>
    <xf numFmtId="0" fontId="10" fillId="0" borderId="20" xfId="0" applyFont="1" applyBorder="1" applyAlignment="1">
      <alignment horizontal="center" vertical="center"/>
    </xf>
    <xf numFmtId="4" fontId="10" fillId="0" borderId="21" xfId="0" applyNumberFormat="1" applyFont="1" applyBorder="1" applyAlignment="1">
      <alignment horizontal="center" vertical="center"/>
    </xf>
    <xf numFmtId="0" fontId="10" fillId="0" borderId="32" xfId="0" applyFont="1" applyBorder="1" applyAlignment="1">
      <alignment horizontal="center" vertical="center"/>
    </xf>
    <xf numFmtId="4" fontId="10" fillId="0" borderId="33" xfId="0" applyNumberFormat="1" applyFont="1" applyBorder="1" applyAlignment="1">
      <alignment horizontal="center" vertical="center"/>
    </xf>
    <xf numFmtId="0" fontId="2" fillId="0" borderId="26" xfId="0" applyFont="1" applyBorder="1" applyAlignment="1">
      <alignment horizontal="right" vertical="center" wrapText="1"/>
    </xf>
    <xf numFmtId="0" fontId="2" fillId="0" borderId="28" xfId="0" quotePrefix="1" applyFont="1" applyBorder="1" applyAlignment="1">
      <alignment horizontal="right" vertical="center" wrapText="1"/>
    </xf>
    <xf numFmtId="4" fontId="10" fillId="0" borderId="6" xfId="0" applyNumberFormat="1" applyFont="1" applyBorder="1" applyAlignment="1">
      <alignment horizontal="center" vertical="center"/>
    </xf>
    <xf numFmtId="4" fontId="10" fillId="0" borderId="49" xfId="0" applyNumberFormat="1" applyFont="1" applyBorder="1" applyAlignment="1">
      <alignment horizontal="right" vertical="center"/>
    </xf>
    <xf numFmtId="0" fontId="4" fillId="0" borderId="29" xfId="0" applyFont="1" applyBorder="1" applyAlignment="1">
      <alignment horizontal="center" vertical="center"/>
    </xf>
    <xf numFmtId="0" fontId="13" fillId="0" borderId="29" xfId="0" applyFont="1" applyBorder="1" applyAlignment="1">
      <alignment horizontal="center" vertical="center"/>
    </xf>
    <xf numFmtId="1" fontId="13" fillId="0" borderId="29" xfId="0" applyNumberFormat="1" applyFont="1" applyBorder="1" applyAlignment="1">
      <alignment horizontal="center" vertical="center"/>
    </xf>
    <xf numFmtId="1" fontId="4" fillId="0" borderId="29" xfId="0" applyNumberFormat="1"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3" fillId="0" borderId="29" xfId="0" applyFont="1" applyBorder="1" applyAlignment="1">
      <alignment horizontal="center" vertical="center" textRotation="90" wrapText="1"/>
    </xf>
    <xf numFmtId="1" fontId="10" fillId="0" borderId="29" xfId="5" applyNumberFormat="1" applyFont="1" applyBorder="1" applyAlignment="1">
      <alignment horizontal="center" vertical="center"/>
    </xf>
    <xf numFmtId="164" fontId="9" fillId="0" borderId="28" xfId="0" applyNumberFormat="1" applyFont="1" applyBorder="1" applyAlignment="1">
      <alignment vertical="top" wrapText="1"/>
    </xf>
    <xf numFmtId="3" fontId="10" fillId="0" borderId="29" xfId="0" applyNumberFormat="1" applyFont="1" applyBorder="1" applyAlignment="1">
      <alignment horizontal="center" vertical="center"/>
    </xf>
    <xf numFmtId="0" fontId="10" fillId="0" borderId="52" xfId="0" applyFont="1" applyBorder="1" applyAlignment="1">
      <alignment horizontal="center" vertical="center"/>
    </xf>
    <xf numFmtId="0" fontId="10" fillId="0" borderId="52" xfId="0" applyFont="1" applyBorder="1" applyAlignment="1">
      <alignment horizontal="left" vertical="center" wrapText="1"/>
    </xf>
    <xf numFmtId="4" fontId="10" fillId="0" borderId="53" xfId="0" applyNumberFormat="1" applyFont="1" applyBorder="1" applyAlignment="1">
      <alignment horizontal="center" vertical="center"/>
    </xf>
    <xf numFmtId="43" fontId="2" fillId="0" borderId="54" xfId="4" applyFont="1" applyFill="1" applyBorder="1" applyAlignment="1">
      <alignment horizontal="center" vertical="center" wrapText="1"/>
    </xf>
    <xf numFmtId="169" fontId="2" fillId="0" borderId="70" xfId="0" applyNumberFormat="1" applyFont="1" applyBorder="1" applyAlignment="1">
      <alignment vertical="center" wrapText="1"/>
    </xf>
    <xf numFmtId="169" fontId="2" fillId="0" borderId="55" xfId="0" applyNumberFormat="1" applyFont="1" applyBorder="1" applyAlignment="1">
      <alignment horizontal="center" vertical="center" wrapText="1"/>
    </xf>
    <xf numFmtId="4" fontId="12" fillId="0" borderId="33" xfId="0" applyNumberFormat="1" applyFont="1" applyBorder="1" applyAlignment="1">
      <alignment horizontal="center" vertical="center"/>
    </xf>
    <xf numFmtId="2" fontId="10" fillId="0" borderId="29" xfId="5" applyNumberFormat="1" applyFont="1" applyBorder="1" applyAlignment="1">
      <alignment horizontal="center" vertical="center"/>
    </xf>
    <xf numFmtId="164" fontId="2" fillId="0" borderId="71" xfId="0" applyNumberFormat="1" applyFont="1" applyBorder="1" applyAlignment="1">
      <alignment horizontal="center" vertical="center" wrapText="1"/>
    </xf>
    <xf numFmtId="0" fontId="2" fillId="0" borderId="15" xfId="0" applyFont="1" applyBorder="1" applyAlignment="1">
      <alignment horizontal="center" wrapText="1"/>
    </xf>
    <xf numFmtId="0" fontId="2" fillId="0" borderId="0" xfId="0" applyFont="1" applyAlignment="1">
      <alignment horizontal="center"/>
    </xf>
    <xf numFmtId="0" fontId="2" fillId="0" borderId="0" xfId="0" applyFont="1" applyAlignment="1">
      <alignment horizontal="right"/>
    </xf>
    <xf numFmtId="0" fontId="2" fillId="0" borderId="10"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center" wrapText="1"/>
    </xf>
    <xf numFmtId="0" fontId="3" fillId="0" borderId="38" xfId="0" applyFont="1" applyBorder="1" applyAlignment="1">
      <alignment horizontal="center" wrapText="1"/>
    </xf>
    <xf numFmtId="0" fontId="3" fillId="0" borderId="40" xfId="0" applyFont="1" applyBorder="1" applyAlignment="1">
      <alignment horizontal="center" wrapText="1"/>
    </xf>
    <xf numFmtId="0" fontId="2" fillId="0" borderId="40" xfId="0" applyFont="1" applyBorder="1" applyAlignment="1">
      <alignment horizontal="center" wrapText="1"/>
    </xf>
    <xf numFmtId="164" fontId="2" fillId="0" borderId="1" xfId="0" applyNumberFormat="1" applyFont="1" applyBorder="1" applyAlignment="1">
      <alignment horizontal="center" wrapText="1"/>
    </xf>
    <xf numFmtId="164" fontId="3" fillId="0" borderId="38" xfId="0" applyNumberFormat="1" applyFont="1" applyBorder="1" applyAlignment="1">
      <alignment horizontal="center"/>
    </xf>
    <xf numFmtId="164" fontId="3" fillId="0" borderId="40" xfId="0" applyNumberFormat="1" applyFont="1" applyBorder="1" applyAlignment="1">
      <alignment horizontal="center"/>
    </xf>
    <xf numFmtId="164" fontId="3" fillId="0" borderId="38" xfId="0" applyNumberFormat="1" applyFont="1" applyBorder="1" applyAlignment="1">
      <alignment horizontal="center" wrapText="1"/>
    </xf>
    <xf numFmtId="164" fontId="3" fillId="0" borderId="40" xfId="0" applyNumberFormat="1" applyFont="1" applyBorder="1" applyAlignment="1">
      <alignment horizontal="center" wrapText="1"/>
    </xf>
    <xf numFmtId="0" fontId="3" fillId="0" borderId="0" xfId="0" applyFont="1" applyAlignment="1">
      <alignment horizontal="right" vertical="justify"/>
    </xf>
    <xf numFmtId="164" fontId="3" fillId="0" borderId="40" xfId="0" applyNumberFormat="1" applyFont="1" applyBorder="1" applyAlignment="1">
      <alignment horizontal="left"/>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right"/>
    </xf>
    <xf numFmtId="164" fontId="2" fillId="0" borderId="38" xfId="0" applyNumberFormat="1" applyFont="1" applyBorder="1" applyAlignment="1">
      <alignment horizont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0" applyFont="1" applyAlignment="1">
      <alignment horizontal="center"/>
    </xf>
    <xf numFmtId="0" fontId="2" fillId="0" borderId="15" xfId="0" applyFont="1" applyBorder="1" applyAlignment="1">
      <alignment horizontal="center" vertical="top"/>
    </xf>
    <xf numFmtId="164" fontId="3" fillId="0" borderId="38" xfId="0" applyNumberFormat="1" applyFont="1" applyBorder="1" applyAlignment="1">
      <alignment horizontal="left"/>
    </xf>
    <xf numFmtId="0" fontId="2" fillId="0" borderId="0" xfId="0" applyFont="1" applyAlignment="1">
      <alignment horizontal="center" vertical="justify"/>
    </xf>
    <xf numFmtId="164" fontId="2" fillId="0" borderId="28" xfId="0" applyNumberFormat="1" applyFont="1" applyBorder="1" applyAlignment="1">
      <alignment horizontal="left" vertical="top" wrapText="1"/>
    </xf>
    <xf numFmtId="164" fontId="2" fillId="0" borderId="29" xfId="0" applyNumberFormat="1" applyFont="1" applyBorder="1" applyAlignment="1">
      <alignment horizontal="left" vertical="top" wrapText="1"/>
    </xf>
    <xf numFmtId="164" fontId="2" fillId="0" borderId="20" xfId="0" applyNumberFormat="1" applyFont="1" applyBorder="1" applyAlignment="1">
      <alignment horizontal="left" vertical="top" wrapText="1"/>
    </xf>
    <xf numFmtId="164" fontId="2" fillId="0" borderId="21" xfId="0" applyNumberFormat="1" applyFont="1" applyBorder="1" applyAlignment="1">
      <alignment horizontal="left" vertical="top" wrapText="1"/>
    </xf>
    <xf numFmtId="164" fontId="2" fillId="0" borderId="6" xfId="0" applyNumberFormat="1" applyFont="1" applyBorder="1" applyAlignment="1">
      <alignment horizontal="left" vertical="top" wrapText="1"/>
    </xf>
    <xf numFmtId="164" fontId="2" fillId="0" borderId="47" xfId="0" applyNumberFormat="1" applyFont="1" applyBorder="1" applyAlignment="1">
      <alignment horizontal="left" vertical="top" wrapText="1"/>
    </xf>
    <xf numFmtId="165" fontId="2" fillId="0" borderId="1" xfId="0" applyNumberFormat="1" applyFont="1" applyBorder="1" applyAlignment="1">
      <alignment horizontal="left" wrapText="1"/>
    </xf>
    <xf numFmtId="164" fontId="2" fillId="0" borderId="32" xfId="0" applyNumberFormat="1" applyFont="1" applyBorder="1" applyAlignment="1">
      <alignment horizontal="left" vertical="top" wrapText="1"/>
    </xf>
    <xf numFmtId="164" fontId="2" fillId="0" borderId="33" xfId="0" applyNumberFormat="1" applyFont="1" applyBorder="1" applyAlignment="1">
      <alignment horizontal="left" vertical="top" wrapText="1"/>
    </xf>
    <xf numFmtId="0" fontId="2" fillId="0" borderId="1" xfId="0" applyFont="1" applyBorder="1" applyAlignment="1">
      <alignment horizontal="left" wrapText="1"/>
    </xf>
    <xf numFmtId="9" fontId="2" fillId="0" borderId="39" xfId="0" applyNumberFormat="1" applyFont="1" applyBorder="1" applyAlignment="1">
      <alignment horizontal="left"/>
    </xf>
    <xf numFmtId="9" fontId="2" fillId="0" borderId="0" xfId="0" applyNumberFormat="1" applyFont="1" applyAlignment="1">
      <alignment horizontal="left"/>
    </xf>
    <xf numFmtId="0" fontId="3" fillId="0" borderId="36" xfId="0" applyFont="1" applyBorder="1" applyAlignment="1">
      <alignment horizontal="right"/>
    </xf>
    <xf numFmtId="0" fontId="3" fillId="0" borderId="37" xfId="0" applyFont="1" applyBorder="1" applyAlignment="1">
      <alignment horizontal="right"/>
    </xf>
    <xf numFmtId="0" fontId="3" fillId="0" borderId="2" xfId="0" applyFont="1" applyBorder="1" applyAlignment="1">
      <alignment horizontal="right"/>
    </xf>
    <xf numFmtId="0" fontId="3" fillId="0" borderId="20" xfId="0" applyFont="1" applyBorder="1" applyAlignment="1">
      <alignment horizontal="right"/>
    </xf>
    <xf numFmtId="0" fontId="3" fillId="0" borderId="21"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3" fillId="0" borderId="5" xfId="0" applyFont="1" applyBorder="1" applyAlignment="1">
      <alignment horizontal="right"/>
    </xf>
    <xf numFmtId="0" fontId="3" fillId="0" borderId="28" xfId="0" applyFont="1" applyBorder="1" applyAlignment="1">
      <alignment horizontal="right"/>
    </xf>
    <xf numFmtId="0" fontId="3" fillId="0" borderId="29" xfId="0" applyFont="1" applyBorder="1" applyAlignment="1">
      <alignment horizontal="right"/>
    </xf>
    <xf numFmtId="0" fontId="3" fillId="0" borderId="31" xfId="0" applyFont="1" applyBorder="1" applyAlignment="1">
      <alignment horizontal="right"/>
    </xf>
    <xf numFmtId="0" fontId="3" fillId="0" borderId="32" xfId="0" applyFont="1" applyBorder="1" applyAlignment="1">
      <alignment horizontal="right"/>
    </xf>
    <xf numFmtId="0" fontId="3" fillId="0" borderId="33" xfId="0" applyFont="1" applyBorder="1" applyAlignment="1">
      <alignment horizontal="right"/>
    </xf>
    <xf numFmtId="0" fontId="3" fillId="0" borderId="3" xfId="0" applyFont="1" applyBorder="1" applyAlignment="1">
      <alignment horizontal="right"/>
    </xf>
    <xf numFmtId="164" fontId="2" fillId="0" borderId="1" xfId="0" applyNumberFormat="1" applyFont="1" applyBorder="1" applyAlignment="1">
      <alignment wrapText="1"/>
    </xf>
    <xf numFmtId="0" fontId="2" fillId="0" borderId="6" xfId="0" applyFont="1" applyBorder="1" applyAlignment="1">
      <alignment horizontal="right"/>
    </xf>
    <xf numFmtId="0" fontId="3" fillId="0" borderId="6" xfId="0" applyFont="1" applyBorder="1" applyAlignment="1">
      <alignment horizontal="right"/>
    </xf>
    <xf numFmtId="0" fontId="3" fillId="0" borderId="41" xfId="0" applyFont="1" applyBorder="1" applyAlignment="1">
      <alignment horizontal="right"/>
    </xf>
    <xf numFmtId="165" fontId="2" fillId="0" borderId="1" xfId="0" applyNumberFormat="1" applyFont="1" applyBorder="1" applyAlignment="1">
      <alignment wrapText="1"/>
    </xf>
    <xf numFmtId="164" fontId="3" fillId="0" borderId="1" xfId="0" applyNumberFormat="1" applyFont="1" applyBorder="1" applyAlignment="1">
      <alignment horizontal="center" vertical="center"/>
    </xf>
    <xf numFmtId="0" fontId="2" fillId="0" borderId="0" xfId="0" applyFont="1" applyAlignment="1">
      <alignment horizontal="center" vertical="center"/>
    </xf>
    <xf numFmtId="165" fontId="2" fillId="0" borderId="38" xfId="0" applyNumberFormat="1" applyFont="1" applyBorder="1" applyAlignment="1">
      <alignment horizontal="left" wrapText="1"/>
    </xf>
    <xf numFmtId="0" fontId="2" fillId="0" borderId="0" xfId="0" applyFont="1" applyAlignment="1">
      <alignment horizontal="center" vertical="center" wrapText="1"/>
    </xf>
    <xf numFmtId="2" fontId="2" fillId="0" borderId="0" xfId="0" applyNumberFormat="1" applyFont="1" applyAlignment="1">
      <alignment horizontal="right" vertical="center"/>
    </xf>
    <xf numFmtId="164"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42" xfId="3" applyFont="1" applyBorder="1" applyAlignment="1">
      <alignment horizontal="right" wrapText="1"/>
    </xf>
    <xf numFmtId="0" fontId="3" fillId="0" borderId="43" xfId="3" applyFont="1" applyBorder="1" applyAlignment="1">
      <alignment horizontal="right" wrapText="1"/>
    </xf>
    <xf numFmtId="0" fontId="3" fillId="0" borderId="44" xfId="3" applyFont="1" applyBorder="1" applyAlignment="1">
      <alignment horizontal="right" wrapText="1"/>
    </xf>
    <xf numFmtId="165" fontId="2" fillId="0" borderId="1" xfId="0" applyNumberFormat="1" applyFont="1" applyBorder="1" applyAlignment="1">
      <alignment horizontal="center" wrapText="1"/>
    </xf>
    <xf numFmtId="0" fontId="2" fillId="0" borderId="20"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6" xfId="0" applyFont="1" applyBorder="1" applyAlignment="1">
      <alignment horizontal="center" vertical="center"/>
    </xf>
    <xf numFmtId="0" fontId="2" fillId="0" borderId="20" xfId="0" applyFont="1" applyBorder="1" applyAlignment="1">
      <alignment horizontal="center" vertical="center" textRotation="90"/>
    </xf>
    <xf numFmtId="0" fontId="2" fillId="0" borderId="26" xfId="0" applyFont="1" applyBorder="1" applyAlignment="1">
      <alignment horizontal="center" vertical="center" textRotation="90"/>
    </xf>
    <xf numFmtId="0" fontId="2" fillId="0" borderId="21"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19" xfId="0" applyFont="1" applyBorder="1" applyAlignment="1">
      <alignment horizontal="center" vertical="center"/>
    </xf>
    <xf numFmtId="0" fontId="2" fillId="0" borderId="3" xfId="0" applyFont="1" applyBorder="1" applyAlignment="1">
      <alignment horizontal="center" vertical="center"/>
    </xf>
  </cellXfs>
  <cellStyles count="82">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Atdalītāji 2" xfId="32" xr:uid="{00000000-0005-0000-0000-000018000000}"/>
    <cellStyle name="Bad 2" xfId="33" xr:uid="{00000000-0005-0000-0000-000019000000}"/>
    <cellStyle name="Calculation 2" xfId="34" xr:uid="{00000000-0005-0000-0000-00001A000000}"/>
    <cellStyle name="Check Cell 2" xfId="35" xr:uid="{00000000-0005-0000-0000-00001B000000}"/>
    <cellStyle name="Excel Built-in Normal" xfId="36" xr:uid="{00000000-0005-0000-0000-00001C000000}"/>
    <cellStyle name="Explanatory Text 2" xfId="37" xr:uid="{00000000-0005-0000-0000-00001D000000}"/>
    <cellStyle name="Good 2" xfId="38" xr:uid="{00000000-0005-0000-0000-00001E000000}"/>
    <cellStyle name="Heading 1 2" xfId="39" xr:uid="{00000000-0005-0000-0000-00001F000000}"/>
    <cellStyle name="Heading 2 2" xfId="40" xr:uid="{00000000-0005-0000-0000-000020000000}"/>
    <cellStyle name="Heading 3 2" xfId="41" xr:uid="{00000000-0005-0000-0000-000021000000}"/>
    <cellStyle name="Heading 4 2" xfId="42" xr:uid="{00000000-0005-0000-0000-000022000000}"/>
    <cellStyle name="Input 2" xfId="43" xr:uid="{00000000-0005-0000-0000-000023000000}"/>
    <cellStyle name="Komats" xfId="4" builtinId="3"/>
    <cellStyle name="labi" xfId="44" xr:uid="{00000000-0005-0000-0000-000025000000}"/>
    <cellStyle name="Lietojamais" xfId="45" xr:uid="{00000000-0005-0000-0000-000026000000}"/>
    <cellStyle name="Linked Cell 2" xfId="46" xr:uid="{00000000-0005-0000-0000-000027000000}"/>
    <cellStyle name="Neutral 2" xfId="47" xr:uid="{00000000-0005-0000-0000-000028000000}"/>
    <cellStyle name="Normal 10" xfId="48" xr:uid="{00000000-0005-0000-0000-000029000000}"/>
    <cellStyle name="Normal 11" xfId="49" xr:uid="{00000000-0005-0000-0000-00002A000000}"/>
    <cellStyle name="Normal 12" xfId="50" xr:uid="{00000000-0005-0000-0000-00002B000000}"/>
    <cellStyle name="Normal 13" xfId="6" xr:uid="{00000000-0005-0000-0000-00002C000000}"/>
    <cellStyle name="Normal 14" xfId="7" xr:uid="{00000000-0005-0000-0000-00002D000000}"/>
    <cellStyle name="Normal 2" xfId="2" xr:uid="{00000000-0005-0000-0000-00002E000000}"/>
    <cellStyle name="Normal 2 2" xfId="51" xr:uid="{00000000-0005-0000-0000-00002F000000}"/>
    <cellStyle name="Normal 2 2 2" xfId="52" xr:uid="{00000000-0005-0000-0000-000030000000}"/>
    <cellStyle name="Normal 2 3" xfId="53" xr:uid="{00000000-0005-0000-0000-000031000000}"/>
    <cellStyle name="Normal 2 4" xfId="54" xr:uid="{00000000-0005-0000-0000-000032000000}"/>
    <cellStyle name="Normal 2_Vidus 5_VS_20120424" xfId="55" xr:uid="{00000000-0005-0000-0000-000033000000}"/>
    <cellStyle name="Normal 3" xfId="56" xr:uid="{00000000-0005-0000-0000-000034000000}"/>
    <cellStyle name="Normal 4" xfId="57" xr:uid="{00000000-0005-0000-0000-000035000000}"/>
    <cellStyle name="Normal 4 2" xfId="58" xr:uid="{00000000-0005-0000-0000-000036000000}"/>
    <cellStyle name="Normal 5" xfId="59" xr:uid="{00000000-0005-0000-0000-000037000000}"/>
    <cellStyle name="Normal 6" xfId="60" xr:uid="{00000000-0005-0000-0000-000038000000}"/>
    <cellStyle name="Normal 6 2" xfId="61" xr:uid="{00000000-0005-0000-0000-000039000000}"/>
    <cellStyle name="Normal 6_APJOMI CENAS korigeta Vidus iela tame (14.11.2013)" xfId="62" xr:uid="{00000000-0005-0000-0000-00003A000000}"/>
    <cellStyle name="Normal 7" xfId="63" xr:uid="{00000000-0005-0000-0000-00003B000000}"/>
    <cellStyle name="Normal 8" xfId="64" xr:uid="{00000000-0005-0000-0000-00003C000000}"/>
    <cellStyle name="Normal 8 2" xfId="65" xr:uid="{00000000-0005-0000-0000-00003D000000}"/>
    <cellStyle name="Normal 8_APJOMI CENAS korigeta Vidus iela tame (14.11.2013)" xfId="66" xr:uid="{00000000-0005-0000-0000-00003E000000}"/>
    <cellStyle name="Normal 9" xfId="67" xr:uid="{00000000-0005-0000-0000-00003F000000}"/>
    <cellStyle name="Normal_TameTuristu5-2011-08-06" xfId="5" xr:uid="{00000000-0005-0000-0000-000040000000}"/>
    <cellStyle name="Note 2" xfId="68" xr:uid="{00000000-0005-0000-0000-000041000000}"/>
    <cellStyle name="Output 2" xfId="69" xr:uid="{00000000-0005-0000-0000-000042000000}"/>
    <cellStyle name="Parastais 2" xfId="70" xr:uid="{00000000-0005-0000-0000-000043000000}"/>
    <cellStyle name="Parasts" xfId="0" builtinId="0"/>
    <cellStyle name="Parasts 5" xfId="71" xr:uid="{00000000-0005-0000-0000-000045000000}"/>
    <cellStyle name="Percent 2" xfId="72" xr:uid="{00000000-0005-0000-0000-000046000000}"/>
    <cellStyle name="Percent 3" xfId="73" xr:uid="{00000000-0005-0000-0000-000047000000}"/>
    <cellStyle name="Percent 4" xfId="74" xr:uid="{00000000-0005-0000-0000-000048000000}"/>
    <cellStyle name="Style 1" xfId="75" xr:uid="{00000000-0005-0000-0000-000049000000}"/>
    <cellStyle name="Style 1 2" xfId="76" xr:uid="{00000000-0005-0000-0000-00004A000000}"/>
    <cellStyle name="Title 2" xfId="77" xr:uid="{00000000-0005-0000-0000-00004B000000}"/>
    <cellStyle name="Total 2" xfId="78" xr:uid="{00000000-0005-0000-0000-00004C000000}"/>
    <cellStyle name="Warning Text 2" xfId="79" xr:uid="{00000000-0005-0000-0000-00004D000000}"/>
    <cellStyle name="Обычный_2009-04-27_PED IESN" xfId="80" xr:uid="{00000000-0005-0000-0000-00004E000000}"/>
    <cellStyle name="Обычный_33. OZOLNIEKU NOVADA DOME_OZO SKOLA_TELPU, GAITENU, KAPNU TELPU REMONTS_TAME_VADIMS_2011_02_25_melnraksts" xfId="1" xr:uid="{00000000-0005-0000-0000-00004F000000}"/>
    <cellStyle name="Обычный_saulkrasti_tame" xfId="3" xr:uid="{00000000-0005-0000-0000-000050000000}"/>
    <cellStyle name="Стиль 1" xfId="81" xr:uid="{00000000-0005-0000-0000-000051000000}"/>
  </cellStyles>
  <dxfs count="365">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133350</xdr:colOff>
      <xdr:row>33</xdr:row>
      <xdr:rowOff>364434</xdr:rowOff>
    </xdr:from>
    <xdr:to>
      <xdr:col>4</xdr:col>
      <xdr:colOff>142875</xdr:colOff>
      <xdr:row>33</xdr:row>
      <xdr:rowOff>364434</xdr:rowOff>
    </xdr:to>
    <xdr:sp macro="" textlink="">
      <xdr:nvSpPr>
        <xdr:cNvPr id="2" name="Freeform 6">
          <a:extLst>
            <a:ext uri="{FF2B5EF4-FFF2-40B4-BE49-F238E27FC236}">
              <a16:creationId xmlns:a16="http://schemas.microsoft.com/office/drawing/2014/main" id="{002AC14F-7003-49C5-A782-3FD0C7E6DC5E}"/>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33</xdr:row>
      <xdr:rowOff>364434</xdr:rowOff>
    </xdr:from>
    <xdr:to>
      <xdr:col>4</xdr:col>
      <xdr:colOff>142875</xdr:colOff>
      <xdr:row>33</xdr:row>
      <xdr:rowOff>364434</xdr:rowOff>
    </xdr:to>
    <xdr:sp macro="" textlink="">
      <xdr:nvSpPr>
        <xdr:cNvPr id="3" name="Freeform 284">
          <a:extLst>
            <a:ext uri="{FF2B5EF4-FFF2-40B4-BE49-F238E27FC236}">
              <a16:creationId xmlns:a16="http://schemas.microsoft.com/office/drawing/2014/main" id="{814B56D2-2407-4FAF-9A8C-6AD209530465}"/>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2:C35"/>
  <sheetViews>
    <sheetView tabSelected="1" workbookViewId="0">
      <selection activeCell="E35" sqref="E35"/>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23" t="s">
        <v>1</v>
      </c>
      <c r="C4" s="223"/>
    </row>
    <row r="5" spans="1:3">
      <c r="A5" s="2"/>
      <c r="B5" s="2"/>
      <c r="C5" s="2"/>
    </row>
    <row r="6" spans="1:3">
      <c r="C6" s="4" t="s">
        <v>2</v>
      </c>
    </row>
    <row r="8" spans="1:3">
      <c r="B8" s="224" t="s">
        <v>3</v>
      </c>
      <c r="C8" s="224"/>
    </row>
    <row r="11" spans="1:3">
      <c r="B11" s="2" t="s">
        <v>4</v>
      </c>
    </row>
    <row r="12" spans="1:3">
      <c r="B12" s="68" t="s">
        <v>64</v>
      </c>
    </row>
    <row r="13" spans="1:3">
      <c r="A13" s="4" t="s">
        <v>5</v>
      </c>
      <c r="B13" s="228" t="s">
        <v>215</v>
      </c>
      <c r="C13" s="228"/>
    </row>
    <row r="14" spans="1:3">
      <c r="A14" s="4" t="s">
        <v>6</v>
      </c>
      <c r="B14" s="229" t="s">
        <v>216</v>
      </c>
      <c r="C14" s="229"/>
    </row>
    <row r="15" spans="1:3">
      <c r="A15" s="4" t="s">
        <v>7</v>
      </c>
      <c r="B15" s="229" t="s">
        <v>364</v>
      </c>
      <c r="C15" s="229"/>
    </row>
    <row r="16" spans="1:3">
      <c r="A16" s="4" t="s">
        <v>8</v>
      </c>
      <c r="B16" s="230" t="s">
        <v>368</v>
      </c>
      <c r="C16" s="230"/>
    </row>
    <row r="17" spans="1:3" ht="12" thickBot="1"/>
    <row r="18" spans="1:3">
      <c r="A18" s="5" t="s">
        <v>9</v>
      </c>
      <c r="B18" s="6" t="s">
        <v>10</v>
      </c>
      <c r="C18" s="7" t="s">
        <v>11</v>
      </c>
    </row>
    <row r="19" spans="1:3">
      <c r="A19" s="64">
        <v>1</v>
      </c>
      <c r="B19" s="9" t="s">
        <v>217</v>
      </c>
      <c r="C19" s="10" t="e">
        <f>'Kops a+c+n'!E53</f>
        <v>#VALUE!</v>
      </c>
    </row>
    <row r="20" spans="1:3">
      <c r="A20" s="164"/>
      <c r="B20" s="163"/>
      <c r="C20" s="13"/>
    </row>
    <row r="21" spans="1:3">
      <c r="A21" s="165"/>
      <c r="B21" s="9"/>
      <c r="C21" s="13"/>
    </row>
    <row r="22" spans="1:3">
      <c r="A22" s="8"/>
      <c r="B22" s="9"/>
      <c r="C22" s="13"/>
    </row>
    <row r="23" spans="1:3">
      <c r="A23" s="8"/>
      <c r="B23" s="9"/>
      <c r="C23" s="13"/>
    </row>
    <row r="24" spans="1:3" ht="12" thickBot="1">
      <c r="A24" s="53"/>
      <c r="B24" s="54"/>
      <c r="C24" s="55"/>
    </row>
    <row r="25" spans="1:3" ht="12" thickBot="1">
      <c r="A25" s="14"/>
      <c r="B25" s="15" t="s">
        <v>12</v>
      </c>
      <c r="C25" s="16" t="e">
        <f>SUM(C19:C24)</f>
        <v>#VALUE!</v>
      </c>
    </row>
    <row r="26" spans="1:3" ht="12" thickBot="1">
      <c r="B26" s="17"/>
      <c r="C26" s="18"/>
    </row>
    <row r="27" spans="1:3" ht="12" thickBot="1">
      <c r="A27" s="225" t="s">
        <v>13</v>
      </c>
      <c r="B27" s="226"/>
      <c r="C27" s="19" t="e">
        <f>ROUND(C25*21%,2)</f>
        <v>#VALUE!</v>
      </c>
    </row>
    <row r="30" spans="1:3">
      <c r="A30" s="1" t="s">
        <v>14</v>
      </c>
      <c r="B30" s="227"/>
      <c r="C30" s="227"/>
    </row>
    <row r="31" spans="1:3">
      <c r="B31" s="222" t="s">
        <v>15</v>
      </c>
      <c r="C31" s="222"/>
    </row>
    <row r="33" spans="1:3">
      <c r="A33" s="1" t="s">
        <v>16</v>
      </c>
      <c r="B33" s="93"/>
      <c r="C33" s="20"/>
    </row>
    <row r="34" spans="1:3">
      <c r="A34" s="20"/>
      <c r="B34" s="20"/>
      <c r="C34" s="20"/>
    </row>
    <row r="35" spans="1:3">
      <c r="A35" s="1" t="s">
        <v>369</v>
      </c>
    </row>
  </sheetData>
  <mergeCells count="9">
    <mergeCell ref="B31:C31"/>
    <mergeCell ref="B4:C4"/>
    <mergeCell ref="B8:C8"/>
    <mergeCell ref="A27:B27"/>
    <mergeCell ref="B30:C30"/>
    <mergeCell ref="B13:C13"/>
    <mergeCell ref="B14:C14"/>
    <mergeCell ref="B15:C15"/>
    <mergeCell ref="B16:C16"/>
  </mergeCells>
  <conditionalFormatting sqref="A35">
    <cfRule type="cellIs" dxfId="364" priority="1" operator="equal">
      <formula>"Tāme sastādīta 20__. gada __. _________"</formula>
    </cfRule>
  </conditionalFormatting>
  <conditionalFormatting sqref="A19:B19">
    <cfRule type="cellIs" dxfId="363" priority="5" operator="equal">
      <formula>0</formula>
    </cfRule>
  </conditionalFormatting>
  <conditionalFormatting sqref="B13:B16">
    <cfRule type="cellIs" dxfId="362" priority="6" operator="equal">
      <formula>0</formula>
    </cfRule>
  </conditionalFormatting>
  <conditionalFormatting sqref="B33">
    <cfRule type="cellIs" dxfId="361" priority="2" operator="equal">
      <formula>0</formula>
    </cfRule>
  </conditionalFormatting>
  <conditionalFormatting sqref="B30:C30">
    <cfRule type="cellIs" dxfId="360" priority="3" operator="equal">
      <formula>0</formula>
    </cfRule>
  </conditionalFormatting>
  <conditionalFormatting sqref="C19 C25 C27">
    <cfRule type="cellIs" dxfId="359" priority="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2:C36"/>
  <sheetViews>
    <sheetView workbookViewId="0">
      <selection activeCell="B31" sqref="B31:C31"/>
    </sheetView>
  </sheetViews>
  <sheetFormatPr defaultRowHeight="11.25"/>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c r="C2" s="2" t="s">
        <v>0</v>
      </c>
    </row>
    <row r="3" spans="1:3">
      <c r="A3" s="2"/>
      <c r="B3" s="3"/>
      <c r="C3" s="3"/>
    </row>
    <row r="4" spans="1:3">
      <c r="B4" s="223" t="s">
        <v>1</v>
      </c>
      <c r="C4" s="223"/>
    </row>
    <row r="5" spans="1:3">
      <c r="A5" s="2"/>
      <c r="B5" s="2"/>
      <c r="C5" s="2"/>
    </row>
    <row r="6" spans="1:3">
      <c r="C6" s="4" t="s">
        <v>2</v>
      </c>
    </row>
    <row r="8" spans="1:3">
      <c r="B8" s="224" t="s">
        <v>3</v>
      </c>
      <c r="C8" s="224"/>
    </row>
    <row r="11" spans="1:3">
      <c r="B11" s="2" t="s">
        <v>4</v>
      </c>
    </row>
    <row r="12" spans="1:3">
      <c r="B12" s="68" t="s">
        <v>17</v>
      </c>
    </row>
    <row r="13" spans="1:3">
      <c r="A13" s="4" t="s">
        <v>5</v>
      </c>
      <c r="B13" s="232" t="str">
        <f>'Kopt a+c+n'!B13</f>
        <v>Daudzdzīvokļu dzīvojamā ēka</v>
      </c>
      <c r="C13" s="232"/>
    </row>
    <row r="14" spans="1:3">
      <c r="A14" s="4" t="s">
        <v>6</v>
      </c>
      <c r="B14" s="233" t="str">
        <f>'Kopt a+c+n'!B14</f>
        <v>Daudzdzīvokļu dzīvojamās ēkas energoefektivitātes paaugstināšana</v>
      </c>
      <c r="C14" s="233"/>
    </row>
    <row r="15" spans="1:3">
      <c r="A15" s="4" t="s">
        <v>7</v>
      </c>
      <c r="B15" s="233" t="str">
        <f>'Kopt a+c+n'!B15</f>
        <v>Stacijas iela 10, Olaine, Olaines novads, LV-2114</v>
      </c>
      <c r="C15" s="233"/>
    </row>
    <row r="16" spans="1:3">
      <c r="A16" s="4" t="s">
        <v>8</v>
      </c>
      <c r="B16" s="233" t="str">
        <f>'Kopt a+c+n'!B16</f>
        <v>Iepirkums Nr. AS OŪS 2023/02_E</v>
      </c>
      <c r="C16" s="233"/>
    </row>
    <row r="17" spans="1:3" ht="12" thickBot="1"/>
    <row r="18" spans="1:3">
      <c r="A18" s="5" t="s">
        <v>9</v>
      </c>
      <c r="B18" s="6" t="s">
        <v>10</v>
      </c>
      <c r="C18" s="7" t="s">
        <v>11</v>
      </c>
    </row>
    <row r="19" spans="1:3">
      <c r="A19" s="64">
        <f>'Kopt a+c+n'!A19</f>
        <v>1</v>
      </c>
      <c r="B19" s="99" t="str">
        <f>'Kopt a+c+n'!B19</f>
        <v>Kopsavilkums</v>
      </c>
      <c r="C19" s="100" t="e">
        <f>'Kops a'!E30</f>
        <v>#VALUE!</v>
      </c>
    </row>
    <row r="20" spans="1:3">
      <c r="A20" s="11"/>
      <c r="B20" s="12"/>
      <c r="C20" s="95"/>
    </row>
    <row r="21" spans="1:3">
      <c r="A21" s="8"/>
      <c r="B21" s="9"/>
      <c r="C21" s="95"/>
    </row>
    <row r="22" spans="1:3">
      <c r="A22" s="8"/>
      <c r="B22" s="9"/>
      <c r="C22" s="95"/>
    </row>
    <row r="23" spans="1:3">
      <c r="A23" s="8"/>
      <c r="B23" s="9"/>
      <c r="C23" s="95"/>
    </row>
    <row r="24" spans="1:3">
      <c r="A24" s="8"/>
      <c r="B24" s="9"/>
      <c r="C24" s="95"/>
    </row>
    <row r="25" spans="1:3" ht="12" thickBot="1">
      <c r="A25" s="53"/>
      <c r="B25" s="54"/>
      <c r="C25" s="96"/>
    </row>
    <row r="26" spans="1:3" ht="12" thickBot="1">
      <c r="A26" s="14"/>
      <c r="B26" s="15" t="s">
        <v>12</v>
      </c>
      <c r="C26" s="101" t="e">
        <f>SUM(C19:C25)</f>
        <v>#VALUE!</v>
      </c>
    </row>
    <row r="27" spans="1:3" ht="12" thickBot="1">
      <c r="B27" s="17"/>
      <c r="C27" s="97"/>
    </row>
    <row r="28" spans="1:3" ht="12" thickBot="1">
      <c r="A28" s="225" t="s">
        <v>13</v>
      </c>
      <c r="B28" s="226"/>
      <c r="C28" s="102" t="e">
        <f>ROUND(C26*21%,2)</f>
        <v>#VALUE!</v>
      </c>
    </row>
    <row r="31" spans="1:3">
      <c r="A31" s="1" t="s">
        <v>14</v>
      </c>
      <c r="B31" s="231">
        <f>'Kopt a+c+n'!B30:C30</f>
        <v>0</v>
      </c>
      <c r="C31" s="231"/>
    </row>
    <row r="32" spans="1:3">
      <c r="B32" s="222" t="s">
        <v>15</v>
      </c>
      <c r="C32" s="222"/>
    </row>
    <row r="34" spans="1:3">
      <c r="A34" s="1" t="s">
        <v>16</v>
      </c>
      <c r="B34" s="94">
        <f>'Kopt a+c+n'!B33</f>
        <v>0</v>
      </c>
      <c r="C34" s="20"/>
    </row>
    <row r="35" spans="1:3">
      <c r="A35" s="20"/>
      <c r="B35" s="98"/>
      <c r="C35" s="20"/>
    </row>
    <row r="36" spans="1:3">
      <c r="A36" s="1" t="str">
        <f>'Kopt a+c+n'!A35</f>
        <v>Tāme sastādīta 2023. gada __. 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58" priority="4" operator="equal">
      <formula>"Tāme sastādīta 20__. gada __. _________"</formula>
    </cfRule>
  </conditionalFormatting>
  <conditionalFormatting sqref="B34">
    <cfRule type="cellIs" dxfId="357" priority="2" operator="equal">
      <formula>0</formula>
    </cfRule>
  </conditionalFormatting>
  <conditionalFormatting sqref="B13:C16 A19:C19 C26 C28 B31:C31 B34">
    <cfRule type="cellIs" dxfId="356" priority="1" operator="equal">
      <formula>0</formula>
    </cfRule>
  </conditionalFormatting>
  <conditionalFormatting sqref="B31:C31">
    <cfRule type="cellIs" dxfId="355"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C36"/>
  <sheetViews>
    <sheetView workbookViewId="0"/>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23" t="s">
        <v>1</v>
      </c>
      <c r="C4" s="223"/>
    </row>
    <row r="5" spans="1:3">
      <c r="A5" s="2"/>
      <c r="B5" s="2"/>
      <c r="C5" s="2"/>
    </row>
    <row r="6" spans="1:3">
      <c r="C6" s="4" t="s">
        <v>2</v>
      </c>
    </row>
    <row r="8" spans="1:3">
      <c r="B8" s="224" t="s">
        <v>3</v>
      </c>
      <c r="C8" s="224"/>
    </row>
    <row r="11" spans="1:3">
      <c r="B11" s="2" t="s">
        <v>4</v>
      </c>
    </row>
    <row r="12" spans="1:3">
      <c r="B12" s="68" t="s">
        <v>18</v>
      </c>
    </row>
    <row r="13" spans="1:3">
      <c r="A13" s="4" t="s">
        <v>5</v>
      </c>
      <c r="B13" s="234" t="str">
        <f>'Kopt a '!B13:C13</f>
        <v>Daudzdzīvokļu dzīvojamā ēka</v>
      </c>
      <c r="C13" s="234"/>
    </row>
    <row r="14" spans="1:3">
      <c r="A14" s="4" t="s">
        <v>6</v>
      </c>
      <c r="B14" s="235" t="str">
        <f>'Kopt a '!B14:C14</f>
        <v>Daudzdzīvokļu dzīvojamās ēkas energoefektivitātes paaugstināšana</v>
      </c>
      <c r="C14" s="235"/>
    </row>
    <row r="15" spans="1:3">
      <c r="A15" s="4" t="s">
        <v>7</v>
      </c>
      <c r="B15" s="235" t="str">
        <f>'Kopt a '!B15:C15</f>
        <v>Stacijas iela 10, Olaine, Olaines novads, LV-2114</v>
      </c>
      <c r="C15" s="235"/>
    </row>
    <row r="16" spans="1:3">
      <c r="A16" s="4" t="s">
        <v>8</v>
      </c>
      <c r="B16" s="235" t="str">
        <f>'Kopt a '!B16:C16</f>
        <v>Iepirkums Nr. AS OŪS 2023/02_E</v>
      </c>
      <c r="C16" s="235"/>
    </row>
    <row r="17" spans="1:3" ht="12" thickBot="1"/>
    <row r="18" spans="1:3">
      <c r="A18" s="5" t="s">
        <v>9</v>
      </c>
      <c r="B18" s="6" t="s">
        <v>10</v>
      </c>
      <c r="C18" s="7" t="s">
        <v>11</v>
      </c>
    </row>
    <row r="19" spans="1:3">
      <c r="A19" s="64">
        <f>'Kopt a+c+n'!A19</f>
        <v>1</v>
      </c>
      <c r="B19" s="99" t="str">
        <f>'Kopt a+c+n'!B19</f>
        <v>Kopsavilkums</v>
      </c>
      <c r="C19" s="100" t="e">
        <f>'Kops c'!E30</f>
        <v>#VALUE!</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1" t="e">
        <f>SUM(C19:C25)</f>
        <v>#VALUE!</v>
      </c>
    </row>
    <row r="27" spans="1:3" ht="12" thickBot="1">
      <c r="B27" s="17"/>
      <c r="C27" s="18"/>
    </row>
    <row r="28" spans="1:3" ht="12" thickBot="1">
      <c r="A28" s="225" t="s">
        <v>13</v>
      </c>
      <c r="B28" s="226"/>
      <c r="C28" s="102" t="e">
        <f>ROUND(C26*21%,2)</f>
        <v>#VALUE!</v>
      </c>
    </row>
    <row r="31" spans="1:3">
      <c r="A31" s="1" t="s">
        <v>14</v>
      </c>
      <c r="B31" s="231">
        <f>'Kopt a+c+n'!B30:C30</f>
        <v>0</v>
      </c>
      <c r="C31" s="231"/>
    </row>
    <row r="32" spans="1:3">
      <c r="B32" s="222" t="s">
        <v>15</v>
      </c>
      <c r="C32" s="222"/>
    </row>
    <row r="34" spans="1:3">
      <c r="A34" s="1" t="s">
        <v>16</v>
      </c>
      <c r="B34" s="94">
        <f>'Kopt a+c+n'!B33</f>
        <v>0</v>
      </c>
      <c r="C34" s="20"/>
    </row>
    <row r="35" spans="1:3">
      <c r="A35" s="20"/>
      <c r="B35" s="20"/>
      <c r="C35" s="20"/>
    </row>
    <row r="36" spans="1:3">
      <c r="A36" s="1" t="str">
        <f>'Kopt a+c+n'!A35</f>
        <v>Tāme sastādīta 2023. gada __. 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354" priority="6" operator="equal">
      <formula>"Tāme sastādīta 20__. gada __. _________"</formula>
    </cfRule>
  </conditionalFormatting>
  <conditionalFormatting sqref="B13:B16 A19:C19 C26 C28 B31:C31 B34">
    <cfRule type="cellIs" dxfId="353" priority="2" operator="equal">
      <formula>68757.18</formula>
    </cfRule>
  </conditionalFormatting>
  <conditionalFormatting sqref="B13:B16 A19:C19 C26 C28">
    <cfRule type="cellIs" dxfId="352" priority="1" operator="equal">
      <formula>0</formula>
    </cfRule>
  </conditionalFormatting>
  <conditionalFormatting sqref="B34">
    <cfRule type="cellIs" dxfId="351" priority="4" operator="equal">
      <formula>0</formula>
    </cfRule>
  </conditionalFormatting>
  <conditionalFormatting sqref="B31:C31 B34">
    <cfRule type="cellIs" dxfId="350" priority="3" operator="equal">
      <formula>0</formula>
    </cfRule>
  </conditionalFormatting>
  <conditionalFormatting sqref="B31:C31">
    <cfRule type="cellIs" dxfId="349"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2:C36"/>
  <sheetViews>
    <sheetView workbookViewId="0">
      <selection activeCell="C19" sqref="C19"/>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23" t="s">
        <v>1</v>
      </c>
      <c r="C4" s="223"/>
    </row>
    <row r="5" spans="1:3">
      <c r="A5" s="2"/>
      <c r="B5" s="2"/>
      <c r="C5" s="2"/>
    </row>
    <row r="6" spans="1:3">
      <c r="C6" s="4" t="s">
        <v>2</v>
      </c>
    </row>
    <row r="8" spans="1:3">
      <c r="B8" s="224" t="s">
        <v>3</v>
      </c>
      <c r="C8" s="224"/>
    </row>
    <row r="11" spans="1:3">
      <c r="B11" s="2" t="s">
        <v>4</v>
      </c>
    </row>
    <row r="12" spans="1:3">
      <c r="B12" s="68" t="s">
        <v>19</v>
      </c>
    </row>
    <row r="13" spans="1:3">
      <c r="A13" s="4" t="s">
        <v>5</v>
      </c>
      <c r="B13" s="234" t="str">
        <f>'Kopt a '!B13:C13</f>
        <v>Daudzdzīvokļu dzīvojamā ēka</v>
      </c>
      <c r="C13" s="234"/>
    </row>
    <row r="14" spans="1:3">
      <c r="A14" s="4" t="s">
        <v>6</v>
      </c>
      <c r="B14" s="235" t="str">
        <f>'Kopt a '!B14:C14</f>
        <v>Daudzdzīvokļu dzīvojamās ēkas energoefektivitātes paaugstināšana</v>
      </c>
      <c r="C14" s="235"/>
    </row>
    <row r="15" spans="1:3">
      <c r="A15" s="4" t="s">
        <v>7</v>
      </c>
      <c r="B15" s="235" t="str">
        <f>'Kopt a '!B15:C15</f>
        <v>Stacijas iela 10, Olaine, Olaines novads, LV-2114</v>
      </c>
      <c r="C15" s="235"/>
    </row>
    <row r="16" spans="1:3">
      <c r="A16" s="4" t="s">
        <v>8</v>
      </c>
      <c r="B16" s="235" t="str">
        <f>'Kopt a '!B16:C16</f>
        <v>Iepirkums Nr. AS OŪS 2023/02_E</v>
      </c>
      <c r="C16" s="235"/>
    </row>
    <row r="17" spans="1:3" ht="12" thickBot="1"/>
    <row r="18" spans="1:3">
      <c r="A18" s="5" t="s">
        <v>9</v>
      </c>
      <c r="B18" s="6" t="s">
        <v>10</v>
      </c>
      <c r="C18" s="7" t="s">
        <v>11</v>
      </c>
    </row>
    <row r="19" spans="1:3">
      <c r="A19" s="64">
        <f>'Kopt a+c+n'!A19</f>
        <v>1</v>
      </c>
      <c r="B19" s="99" t="str">
        <f>'Kopt a+c+n'!B19</f>
        <v>Kopsavilkums</v>
      </c>
      <c r="C19" s="100" t="e">
        <f>'Kops n'!E30</f>
        <v>#VALUE!</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1" t="e">
        <f>SUM(C19:C25)</f>
        <v>#VALUE!</v>
      </c>
    </row>
    <row r="27" spans="1:3" ht="12" thickBot="1">
      <c r="B27" s="17"/>
      <c r="C27" s="18"/>
    </row>
    <row r="28" spans="1:3" ht="12" thickBot="1">
      <c r="A28" s="225" t="s">
        <v>13</v>
      </c>
      <c r="B28" s="226"/>
      <c r="C28" s="102" t="e">
        <f>ROUND(C26*21%,2)</f>
        <v>#VALUE!</v>
      </c>
    </row>
    <row r="31" spans="1:3">
      <c r="A31" s="1" t="s">
        <v>14</v>
      </c>
      <c r="B31" s="231">
        <f>'Kopt a+c+n'!B30:C30</f>
        <v>0</v>
      </c>
      <c r="C31" s="231"/>
    </row>
    <row r="32" spans="1:3">
      <c r="B32" s="222" t="s">
        <v>15</v>
      </c>
      <c r="C32" s="222"/>
    </row>
    <row r="34" spans="1:3">
      <c r="A34" s="1" t="s">
        <v>16</v>
      </c>
      <c r="B34" s="94">
        <f>'Kopt a+c+n'!B33</f>
        <v>0</v>
      </c>
      <c r="C34" s="20"/>
    </row>
    <row r="35" spans="1:3">
      <c r="A35" s="20"/>
      <c r="B35" s="20"/>
      <c r="C35" s="20"/>
    </row>
    <row r="36" spans="1:3">
      <c r="A36" s="1" t="str">
        <f>'Kopt a+c+n'!A35</f>
        <v>Tāme sastādīta 2023. gada __. 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48" priority="6" operator="equal">
      <formula>"Tāme sastādīta 20__. gada __. _________"</formula>
    </cfRule>
  </conditionalFormatting>
  <conditionalFormatting sqref="B13:B16 A19:C19 C26 C28 B31:C31 B34">
    <cfRule type="cellIs" dxfId="347" priority="2" operator="equal">
      <formula>68757.18</formula>
    </cfRule>
  </conditionalFormatting>
  <conditionalFormatting sqref="B13:B16 A19:C19 C26 C28">
    <cfRule type="cellIs" dxfId="346" priority="1" operator="equal">
      <formula>0</formula>
    </cfRule>
  </conditionalFormatting>
  <conditionalFormatting sqref="B34">
    <cfRule type="cellIs" dxfId="345" priority="4" operator="equal">
      <formula>0</formula>
    </cfRule>
  </conditionalFormatting>
  <conditionalFormatting sqref="B31:C31 B34">
    <cfRule type="cellIs" dxfId="344" priority="3" operator="equal">
      <formula>0</formula>
    </cfRule>
  </conditionalFormatting>
  <conditionalFormatting sqref="B31:C31">
    <cfRule type="cellIs" dxfId="343"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1:I76"/>
  <sheetViews>
    <sheetView topLeftCell="A34" workbookViewId="0">
      <selection activeCell="M63" sqref="M63"/>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c r="C1" s="4"/>
      <c r="G1" s="224"/>
      <c r="H1" s="224"/>
      <c r="I1" s="224"/>
    </row>
    <row r="2" spans="1:9">
      <c r="A2" s="254" t="s">
        <v>20</v>
      </c>
      <c r="B2" s="254"/>
      <c r="C2" s="254"/>
      <c r="D2" s="254"/>
      <c r="E2" s="254"/>
      <c r="F2" s="254"/>
      <c r="G2" s="254"/>
      <c r="H2" s="254"/>
      <c r="I2" s="254"/>
    </row>
    <row r="3" spans="1:9">
      <c r="A3" s="2"/>
      <c r="B3" s="2"/>
      <c r="C3" s="2"/>
      <c r="D3" s="2"/>
      <c r="E3" s="2"/>
      <c r="F3" s="2"/>
      <c r="G3" s="2"/>
      <c r="H3" s="2"/>
      <c r="I3" s="2"/>
    </row>
    <row r="4" spans="1:9">
      <c r="A4" s="2"/>
      <c r="B4" s="2"/>
      <c r="C4" s="255" t="s">
        <v>21</v>
      </c>
      <c r="D4" s="255"/>
      <c r="E4" s="255"/>
      <c r="F4" s="255"/>
      <c r="G4" s="255"/>
      <c r="H4" s="255"/>
      <c r="I4" s="255"/>
    </row>
    <row r="5" spans="1:9" ht="11.25" customHeight="1">
      <c r="A5" s="129"/>
      <c r="B5" s="129"/>
      <c r="C5" s="257" t="s">
        <v>64</v>
      </c>
      <c r="D5" s="257"/>
      <c r="E5" s="257"/>
      <c r="F5" s="257"/>
      <c r="G5" s="257"/>
      <c r="H5" s="257"/>
      <c r="I5" s="257"/>
    </row>
    <row r="6" spans="1:9">
      <c r="A6" s="236" t="s">
        <v>22</v>
      </c>
      <c r="B6" s="236"/>
      <c r="C6" s="236"/>
      <c r="D6" s="256" t="str">
        <f>'Kopt a+c+n'!B13</f>
        <v>Daudzdzīvokļu dzīvojamā ēka</v>
      </c>
      <c r="E6" s="256"/>
      <c r="F6" s="256"/>
      <c r="G6" s="256"/>
      <c r="H6" s="256"/>
      <c r="I6" s="256"/>
    </row>
    <row r="7" spans="1:9">
      <c r="A7" s="236" t="s">
        <v>6</v>
      </c>
      <c r="B7" s="236"/>
      <c r="C7" s="236"/>
      <c r="D7" s="237" t="str">
        <f>'Kopt a+c+n'!B14</f>
        <v>Daudzdzīvokļu dzīvojamās ēkas energoefektivitātes paaugstināšana</v>
      </c>
      <c r="E7" s="237"/>
      <c r="F7" s="237"/>
      <c r="G7" s="237"/>
      <c r="H7" s="237"/>
      <c r="I7" s="237"/>
    </row>
    <row r="8" spans="1:9">
      <c r="A8" s="242" t="s">
        <v>23</v>
      </c>
      <c r="B8" s="242"/>
      <c r="C8" s="242"/>
      <c r="D8" s="237" t="str">
        <f>'Kopt a+c+n'!B15</f>
        <v>Stacijas iela 10, Olaine, Olaines novads, LV-2114</v>
      </c>
      <c r="E8" s="237"/>
      <c r="F8" s="237"/>
      <c r="G8" s="237"/>
      <c r="H8" s="237"/>
      <c r="I8" s="237"/>
    </row>
    <row r="9" spans="1:9">
      <c r="A9" s="242" t="s">
        <v>24</v>
      </c>
      <c r="B9" s="242"/>
      <c r="C9" s="242"/>
      <c r="D9" s="237" t="str">
        <f>'Kopt a+c+n'!B16</f>
        <v>Iepirkums Nr. AS OŪS 2023/02_E</v>
      </c>
      <c r="E9" s="237"/>
      <c r="F9" s="237"/>
      <c r="G9" s="237"/>
      <c r="H9" s="237"/>
      <c r="I9" s="237"/>
    </row>
    <row r="10" spans="1:9">
      <c r="C10" s="4" t="s">
        <v>25</v>
      </c>
      <c r="D10" s="243" t="e">
        <f>E53</f>
        <v>#VALUE!</v>
      </c>
      <c r="E10" s="243"/>
      <c r="F10" s="67"/>
      <c r="G10" s="67"/>
      <c r="H10" s="67"/>
      <c r="I10" s="67"/>
    </row>
    <row r="11" spans="1:9">
      <c r="C11" s="4" t="s">
        <v>26</v>
      </c>
      <c r="D11" s="243">
        <f>I49</f>
        <v>0</v>
      </c>
      <c r="E11" s="243"/>
      <c r="F11" s="67"/>
      <c r="G11" s="67"/>
      <c r="H11" s="67"/>
      <c r="I11" s="67"/>
    </row>
    <row r="12" spans="1:9" ht="12" thickBot="1">
      <c r="F12" s="21"/>
      <c r="G12" s="21"/>
      <c r="H12" s="21"/>
      <c r="I12" s="21"/>
    </row>
    <row r="13" spans="1:9">
      <c r="A13" s="246" t="s">
        <v>27</v>
      </c>
      <c r="B13" s="248" t="s">
        <v>28</v>
      </c>
      <c r="C13" s="250" t="s">
        <v>29</v>
      </c>
      <c r="D13" s="251"/>
      <c r="E13" s="244" t="s">
        <v>30</v>
      </c>
      <c r="F13" s="238" t="s">
        <v>31</v>
      </c>
      <c r="G13" s="239"/>
      <c r="H13" s="239"/>
      <c r="I13" s="240" t="s">
        <v>32</v>
      </c>
    </row>
    <row r="14" spans="1:9" ht="23.25" thickBot="1">
      <c r="A14" s="247"/>
      <c r="B14" s="249"/>
      <c r="C14" s="252"/>
      <c r="D14" s="253"/>
      <c r="E14" s="245"/>
      <c r="F14" s="22" t="s">
        <v>33</v>
      </c>
      <c r="G14" s="23" t="s">
        <v>34</v>
      </c>
      <c r="H14" s="23" t="s">
        <v>35</v>
      </c>
      <c r="I14" s="241"/>
    </row>
    <row r="15" spans="1:9">
      <c r="A15" s="63">
        <f>IF(E15=0,0,IF(COUNTBLANK(E15)=1,0,COUNTA($E$15:E15)))</f>
        <v>0</v>
      </c>
      <c r="B15" s="85">
        <f>'Kops a'!B15</f>
        <v>0</v>
      </c>
      <c r="C15" s="260" t="str">
        <f>'Kops a'!C15:D15</f>
        <v>Būvlaukuma sagatavošana</v>
      </c>
      <c r="D15" s="261"/>
      <c r="E15" s="119">
        <f>'Kops a'!E15</f>
        <v>0</v>
      </c>
      <c r="F15" s="79">
        <f>'Kops a'!F15</f>
        <v>0</v>
      </c>
      <c r="G15" s="27">
        <f>'Kops a'!G15</f>
        <v>0</v>
      </c>
      <c r="H15" s="27">
        <f>'Kops a'!H15</f>
        <v>0</v>
      </c>
      <c r="I15" s="57">
        <f>'Kops a'!I15</f>
        <v>0</v>
      </c>
    </row>
    <row r="16" spans="1:9">
      <c r="A16" s="64">
        <f>IF(E16=0,0,IF(COUNTBLANK(E16)=1,0,COUNTA($E$15:E16)))</f>
        <v>0</v>
      </c>
      <c r="B16" s="84">
        <f>'Kops c'!B15</f>
        <v>0</v>
      </c>
      <c r="C16" s="262" t="str">
        <f>'Kops c'!C15:D15</f>
        <v>Būvlaukuma sagatavošana</v>
      </c>
      <c r="D16" s="263"/>
      <c r="E16" s="120">
        <f>'Kops c'!E15</f>
        <v>0</v>
      </c>
      <c r="F16" s="81">
        <f>'Kops c'!F15</f>
        <v>0</v>
      </c>
      <c r="G16" s="28">
        <f>'Kops c'!G15</f>
        <v>0</v>
      </c>
      <c r="H16" s="28">
        <f>'Kops c'!H15</f>
        <v>0</v>
      </c>
      <c r="I16" s="59">
        <f>'Kops c'!I15</f>
        <v>0</v>
      </c>
    </row>
    <row r="17" spans="1:9">
      <c r="A17" s="64">
        <f>IF(E17=0,0,IF(COUNTBLANK(E17)=1,0,COUNTA($E$15:E17)))</f>
        <v>0</v>
      </c>
      <c r="B17" s="84">
        <f>'Kops n'!B15</f>
        <v>0</v>
      </c>
      <c r="C17" s="262" t="str">
        <f>'Kops n'!C15:D15</f>
        <v>Būvlaukuma sagatavošana</v>
      </c>
      <c r="D17" s="263"/>
      <c r="E17" s="120">
        <f>'Kops n'!E15</f>
        <v>0</v>
      </c>
      <c r="F17" s="81">
        <f>'Kops n'!F15</f>
        <v>0</v>
      </c>
      <c r="G17" s="28">
        <f>'Kops n'!G15</f>
        <v>0</v>
      </c>
      <c r="H17" s="28">
        <f>'Kops n'!H15</f>
        <v>0</v>
      </c>
      <c r="I17" s="59">
        <f>'Kops n'!I15</f>
        <v>0</v>
      </c>
    </row>
    <row r="18" spans="1:9">
      <c r="A18" s="64">
        <f>IF(E18=0,0,IF(COUNTBLANK(E18)=1,0,COUNTA($E$15:E18)))</f>
        <v>0</v>
      </c>
      <c r="B18" s="84">
        <f>'Kops a'!B16</f>
        <v>0</v>
      </c>
      <c r="C18" s="258" t="str">
        <f>'Kops a'!C16:D16</f>
        <v>Demontāžas darbi</v>
      </c>
      <c r="D18" s="259"/>
      <c r="E18" s="120">
        <f>'Kops a'!E16</f>
        <v>0</v>
      </c>
      <c r="F18" s="81">
        <f>'Kops a'!F16</f>
        <v>0</v>
      </c>
      <c r="G18" s="28">
        <f>'Kops a'!G16</f>
        <v>0</v>
      </c>
      <c r="H18" s="28">
        <f>'Kops a'!H16</f>
        <v>0</v>
      </c>
      <c r="I18" s="59">
        <f>'Kops a'!I16</f>
        <v>0</v>
      </c>
    </row>
    <row r="19" spans="1:9" ht="11.25" customHeight="1">
      <c r="A19" s="64">
        <f>IF(E19=0,0,IF(COUNTBLANK(E19)=1,0,COUNTA($E$15:E19)))</f>
        <v>0</v>
      </c>
      <c r="B19" s="84">
        <f>'Kops c'!B16</f>
        <v>0</v>
      </c>
      <c r="C19" s="258" t="str">
        <f>'Kops c'!C16:D16</f>
        <v>Demontāžas darbi</v>
      </c>
      <c r="D19" s="259"/>
      <c r="E19" s="120">
        <f>'Kops c'!E16</f>
        <v>0</v>
      </c>
      <c r="F19" s="81">
        <f>'Kops c'!F16</f>
        <v>0</v>
      </c>
      <c r="G19" s="28">
        <f>'Kops c'!G16</f>
        <v>0</v>
      </c>
      <c r="H19" s="28">
        <f>'Kops c'!H16</f>
        <v>0</v>
      </c>
      <c r="I19" s="59">
        <f>'Kops c'!I16</f>
        <v>0</v>
      </c>
    </row>
    <row r="20" spans="1:9" ht="11.25" customHeight="1">
      <c r="A20" s="64">
        <f>IF(E20=0,0,IF(COUNTBLANK(E20)=1,0,COUNTA($E$15:E20)))</f>
        <v>0</v>
      </c>
      <c r="B20" s="84">
        <f>'Kops n'!B16</f>
        <v>0</v>
      </c>
      <c r="C20" s="258" t="str">
        <f>'Kops n'!C16:D16</f>
        <v>Demontāžas darbi</v>
      </c>
      <c r="D20" s="259"/>
      <c r="E20" s="120">
        <f>'Kops n'!E16</f>
        <v>0</v>
      </c>
      <c r="F20" s="81">
        <f>'Kops n'!F16</f>
        <v>0</v>
      </c>
      <c r="G20" s="28">
        <f>'Kops n'!G16</f>
        <v>0</v>
      </c>
      <c r="H20" s="28">
        <f>'Kops n'!H16</f>
        <v>0</v>
      </c>
      <c r="I20" s="59">
        <f>'Kops n'!I16</f>
        <v>0</v>
      </c>
    </row>
    <row r="21" spans="1:9">
      <c r="A21" s="64">
        <f>IF(E21=0,0,IF(COUNTBLANK(E21)=1,0,COUNTA($E$15:E21)))</f>
        <v>0</v>
      </c>
      <c r="B21" s="84">
        <f>'Kops a'!B17</f>
        <v>0</v>
      </c>
      <c r="C21" s="258" t="str">
        <f>'Kops a'!C17:D17</f>
        <v>Fasādes</v>
      </c>
      <c r="D21" s="259"/>
      <c r="E21" s="120">
        <f>'Kops a'!E17</f>
        <v>0</v>
      </c>
      <c r="F21" s="81">
        <f>'Kops a'!F17</f>
        <v>0</v>
      </c>
      <c r="G21" s="28">
        <f>'Kops a'!G17</f>
        <v>0</v>
      </c>
      <c r="H21" s="28">
        <f>'Kops a'!H17</f>
        <v>0</v>
      </c>
      <c r="I21" s="59">
        <f>'Kops a'!I17</f>
        <v>0</v>
      </c>
    </row>
    <row r="22" spans="1:9">
      <c r="A22" s="64">
        <f>IF(E22=0,0,IF(COUNTBLANK(E22)=1,0,COUNTA($E$15:E22)))</f>
        <v>0</v>
      </c>
      <c r="B22" s="84">
        <f>'Kops c'!B17</f>
        <v>0</v>
      </c>
      <c r="C22" s="258" t="str">
        <f>'Kops c'!C17:D17</f>
        <v>Fasādes</v>
      </c>
      <c r="D22" s="259"/>
      <c r="E22" s="120">
        <f>'Kops c'!E17</f>
        <v>0</v>
      </c>
      <c r="F22" s="81">
        <f>'Kops c'!F17</f>
        <v>0</v>
      </c>
      <c r="G22" s="28">
        <f>'Kops c'!G17</f>
        <v>0</v>
      </c>
      <c r="H22" s="28">
        <f>'Kops c'!H17</f>
        <v>0</v>
      </c>
      <c r="I22" s="59">
        <f>'Kops c'!I17</f>
        <v>0</v>
      </c>
    </row>
    <row r="23" spans="1:9">
      <c r="A23" s="64">
        <f>IF(E23=0,0,IF(COUNTBLANK(E23)=1,0,COUNTA($E$15:E23)))</f>
        <v>0</v>
      </c>
      <c r="B23" s="84">
        <f>'Kops n'!B17</f>
        <v>0</v>
      </c>
      <c r="C23" s="258" t="str">
        <f>'Kops n'!C17:D17</f>
        <v>Fasādes</v>
      </c>
      <c r="D23" s="259"/>
      <c r="E23" s="120">
        <f>'Kops n'!E17</f>
        <v>0</v>
      </c>
      <c r="F23" s="81">
        <f>'Kops n'!F17</f>
        <v>0</v>
      </c>
      <c r="G23" s="28">
        <f>'Kops n'!G17</f>
        <v>0</v>
      </c>
      <c r="H23" s="28">
        <f>'Kops n'!H17</f>
        <v>0</v>
      </c>
      <c r="I23" s="59">
        <f>'Kops n'!I17</f>
        <v>0</v>
      </c>
    </row>
    <row r="24" spans="1:9">
      <c r="A24" s="64">
        <f>IF(E24=0,0,IF(COUNTBLANK(E24)=1,0,COUNTA($E$15:E24)))</f>
        <v>0</v>
      </c>
      <c r="B24" s="84">
        <f>'Kops a'!B18</f>
        <v>0</v>
      </c>
      <c r="C24" s="258" t="str">
        <f>'Kops a'!C18:D18</f>
        <v>Logi un durvis</v>
      </c>
      <c r="D24" s="259"/>
      <c r="E24" s="120">
        <f>'Kops a'!E18</f>
        <v>0</v>
      </c>
      <c r="F24" s="81">
        <f>'Kops a'!F18</f>
        <v>0</v>
      </c>
      <c r="G24" s="28">
        <f>'Kops a'!G18</f>
        <v>0</v>
      </c>
      <c r="H24" s="28">
        <f>'Kops a'!H18</f>
        <v>0</v>
      </c>
      <c r="I24" s="59">
        <f>'Kops a'!I18</f>
        <v>0</v>
      </c>
    </row>
    <row r="25" spans="1:9">
      <c r="A25" s="64">
        <f>IF(E25=0,0,IF(COUNTBLANK(E25)=1,0,COUNTA($E$15:E25)))</f>
        <v>0</v>
      </c>
      <c r="B25" s="84">
        <f>'Kops c'!B18</f>
        <v>0</v>
      </c>
      <c r="C25" s="258" t="str">
        <f>'Kops c'!C18:D18</f>
        <v>Logi un durvis</v>
      </c>
      <c r="D25" s="259"/>
      <c r="E25" s="120">
        <f>'Kops c'!E18</f>
        <v>0</v>
      </c>
      <c r="F25" s="81">
        <f>'Kops c'!F18</f>
        <v>0</v>
      </c>
      <c r="G25" s="28">
        <f>'Kops c'!G18</f>
        <v>0</v>
      </c>
      <c r="H25" s="28">
        <f>'Kops c'!H18</f>
        <v>0</v>
      </c>
      <c r="I25" s="59">
        <f>'Kops c'!I18</f>
        <v>0</v>
      </c>
    </row>
    <row r="26" spans="1:9">
      <c r="A26" s="64">
        <f>IF(E26=0,0,IF(COUNTBLANK(E26)=1,0,COUNTA($E$15:E26)))</f>
        <v>0</v>
      </c>
      <c r="B26" s="84">
        <f>'Kops n'!B18</f>
        <v>0</v>
      </c>
      <c r="C26" s="258" t="str">
        <f>'Kops n'!C18:D18</f>
        <v>Logi un durvis</v>
      </c>
      <c r="D26" s="259"/>
      <c r="E26" s="120">
        <f>'Kops n'!E18</f>
        <v>0</v>
      </c>
      <c r="F26" s="81">
        <f>'Kops n'!F18</f>
        <v>0</v>
      </c>
      <c r="G26" s="28">
        <f>'Kops n'!G18</f>
        <v>0</v>
      </c>
      <c r="H26" s="28">
        <f>'Kops n'!H18</f>
        <v>0</v>
      </c>
      <c r="I26" s="59">
        <f>'Kops n'!I18</f>
        <v>0</v>
      </c>
    </row>
    <row r="27" spans="1:9">
      <c r="A27" s="64">
        <f>IF(E27=0,0,IF(COUNTBLANK(E27)=1,0,COUNTA($E$15:E27)))</f>
        <v>0</v>
      </c>
      <c r="B27" s="84">
        <f>'Kops a'!B19</f>
        <v>0</v>
      </c>
      <c r="C27" s="258" t="str">
        <f>'Kops a'!C19:D19</f>
        <v>Pagraba pārseguma siltināšana</v>
      </c>
      <c r="D27" s="259"/>
      <c r="E27" s="120">
        <f>'Kops a'!E19</f>
        <v>0</v>
      </c>
      <c r="F27" s="81">
        <f>'Kops a'!F19</f>
        <v>0</v>
      </c>
      <c r="G27" s="28">
        <f>'Kops a'!G19</f>
        <v>0</v>
      </c>
      <c r="H27" s="28">
        <f>'Kops a'!H19</f>
        <v>0</v>
      </c>
      <c r="I27" s="59">
        <f>'Kops a'!I19</f>
        <v>0</v>
      </c>
    </row>
    <row r="28" spans="1:9">
      <c r="A28" s="64">
        <f>IF(E28=0,0,IF(COUNTBLANK(E28)=1,0,COUNTA($E$15:E28)))</f>
        <v>0</v>
      </c>
      <c r="B28" s="84">
        <f>'Kops c'!B19</f>
        <v>0</v>
      </c>
      <c r="C28" s="258" t="str">
        <f>'Kops c'!C19:D19</f>
        <v>Pagraba pārseguma siltināšana</v>
      </c>
      <c r="D28" s="259"/>
      <c r="E28" s="120">
        <f>'Kops c'!E19</f>
        <v>0</v>
      </c>
      <c r="F28" s="81">
        <f>'Kops c'!F19</f>
        <v>0</v>
      </c>
      <c r="G28" s="28">
        <f>'Kops c'!G19</f>
        <v>0</v>
      </c>
      <c r="H28" s="28">
        <f>'Kops c'!H19</f>
        <v>0</v>
      </c>
      <c r="I28" s="59">
        <f>'Kops c'!I19</f>
        <v>0</v>
      </c>
    </row>
    <row r="29" spans="1:9">
      <c r="A29" s="64">
        <f>IF(E29=0,0,IF(COUNTBLANK(E29)=1,0,COUNTA($E$15:E29)))</f>
        <v>0</v>
      </c>
      <c r="B29" s="84">
        <f>'Kops n'!B19</f>
        <v>0</v>
      </c>
      <c r="C29" s="258" t="str">
        <f>'Kops n'!C19:D19</f>
        <v>Pagraba pārseguma siltināšana</v>
      </c>
      <c r="D29" s="259"/>
      <c r="E29" s="120">
        <f>'Kops n'!E19</f>
        <v>0</v>
      </c>
      <c r="F29" s="81">
        <f>'Kops n'!F19</f>
        <v>0</v>
      </c>
      <c r="G29" s="28">
        <f>'Kops n'!G19</f>
        <v>0</v>
      </c>
      <c r="H29" s="28">
        <f>'Kops n'!H19</f>
        <v>0</v>
      </c>
      <c r="I29" s="59">
        <f>'Kops n'!I19</f>
        <v>0</v>
      </c>
    </row>
    <row r="30" spans="1:9">
      <c r="A30" s="64">
        <f>IF(E30=0,0,IF(COUNTBLANK(E30)=1,0,COUNTA($E$15:E30)))</f>
        <v>0</v>
      </c>
      <c r="B30" s="84">
        <f>'Kops a'!B20</f>
        <v>0</v>
      </c>
      <c r="C30" s="258" t="str">
        <f>'Kops a'!C20:D20</f>
        <v>Jumta darbi</v>
      </c>
      <c r="D30" s="259"/>
      <c r="E30" s="120">
        <f>'Kops a'!E20</f>
        <v>0</v>
      </c>
      <c r="F30" s="81">
        <f>'Kops a'!F20</f>
        <v>0</v>
      </c>
      <c r="G30" s="28">
        <f>'Kops a'!G20</f>
        <v>0</v>
      </c>
      <c r="H30" s="28">
        <f>'Kops a'!H20</f>
        <v>0</v>
      </c>
      <c r="I30" s="59">
        <f>'Kops a'!I20</f>
        <v>0</v>
      </c>
    </row>
    <row r="31" spans="1:9">
      <c r="A31" s="64">
        <f>IF(E31=0,0,IF(COUNTBLANK(E31)=1,0,COUNTA($E$15:E31)))</f>
        <v>0</v>
      </c>
      <c r="B31" s="84">
        <f>'Kops c'!B20</f>
        <v>0</v>
      </c>
      <c r="C31" s="258" t="str">
        <f>'Kops c'!C20:D20</f>
        <v>Jumta darbi</v>
      </c>
      <c r="D31" s="259"/>
      <c r="E31" s="120">
        <f>'Kops c'!E20</f>
        <v>0</v>
      </c>
      <c r="F31" s="81">
        <f>'Kops c'!F20</f>
        <v>0</v>
      </c>
      <c r="G31" s="28">
        <f>'Kops c'!G20</f>
        <v>0</v>
      </c>
      <c r="H31" s="28">
        <f>'Kops c'!H20</f>
        <v>0</v>
      </c>
      <c r="I31" s="59">
        <f>'Kops c'!I20</f>
        <v>0</v>
      </c>
    </row>
    <row r="32" spans="1:9">
      <c r="A32" s="64">
        <f>IF(E32=0,0,IF(COUNTBLANK(E32)=1,0,COUNTA($E$15:E32)))</f>
        <v>0</v>
      </c>
      <c r="B32" s="84">
        <f>'Kops n'!B20</f>
        <v>0</v>
      </c>
      <c r="C32" s="258" t="str">
        <f>'Kops n'!C20:D20</f>
        <v>Jumta darbi</v>
      </c>
      <c r="D32" s="259"/>
      <c r="E32" s="120">
        <f>'Kops n'!E20</f>
        <v>0</v>
      </c>
      <c r="F32" s="81">
        <f>'Kops n'!F20</f>
        <v>0</v>
      </c>
      <c r="G32" s="28">
        <f>'Kops n'!G20</f>
        <v>0</v>
      </c>
      <c r="H32" s="28">
        <f>'Kops n'!H20</f>
        <v>0</v>
      </c>
      <c r="I32" s="59">
        <f>'Kops n'!I20</f>
        <v>0</v>
      </c>
    </row>
    <row r="33" spans="1:9">
      <c r="A33" s="64">
        <f>IF(E33=0,0,IF(COUNTBLANK(E33)=1,0,COUNTA($E$15:E33)))</f>
        <v>0</v>
      </c>
      <c r="B33" s="84">
        <f>'Kops a'!B21</f>
        <v>0</v>
      </c>
      <c r="C33" s="258" t="str">
        <f>'Kops a'!C21:D21</f>
        <v>Iekštelpu darbi</v>
      </c>
      <c r="D33" s="259"/>
      <c r="E33" s="120">
        <f>'Kops a'!E21</f>
        <v>0</v>
      </c>
      <c r="F33" s="81">
        <f>'Kops a'!F21</f>
        <v>0</v>
      </c>
      <c r="G33" s="28">
        <f>'Kops a'!G21</f>
        <v>0</v>
      </c>
      <c r="H33" s="28">
        <f>'Kops a'!H21</f>
        <v>0</v>
      </c>
      <c r="I33" s="59">
        <f>'Kops a'!I21</f>
        <v>0</v>
      </c>
    </row>
    <row r="34" spans="1:9">
      <c r="A34" s="64">
        <f>IF(E34=0,0,IF(COUNTBLANK(E34)=1,0,COUNTA($E$15:E34)))</f>
        <v>0</v>
      </c>
      <c r="B34" s="84">
        <f>'Kops c'!B21</f>
        <v>0</v>
      </c>
      <c r="C34" s="258" t="str">
        <f>'Kops c'!C21:D21</f>
        <v>Iekštelpu darbi</v>
      </c>
      <c r="D34" s="259"/>
      <c r="E34" s="120">
        <f>'Kops c'!E21</f>
        <v>0</v>
      </c>
      <c r="F34" s="81">
        <f>'Kops c'!F21</f>
        <v>0</v>
      </c>
      <c r="G34" s="28">
        <f>'Kops c'!G21</f>
        <v>0</v>
      </c>
      <c r="H34" s="28">
        <f>'Kops c'!H21</f>
        <v>0</v>
      </c>
      <c r="I34" s="59">
        <f>'Kops c'!I21</f>
        <v>0</v>
      </c>
    </row>
    <row r="35" spans="1:9">
      <c r="A35" s="64">
        <f>IF(E35=0,0,IF(COUNTBLANK(E35)=1,0,COUNTA($E$15:E35)))</f>
        <v>0</v>
      </c>
      <c r="B35" s="84">
        <f>'Kops n'!B21</f>
        <v>0</v>
      </c>
      <c r="C35" s="258" t="str">
        <f>'Kops n'!C21:D21</f>
        <v>Iekštelpu darbi</v>
      </c>
      <c r="D35" s="259"/>
      <c r="E35" s="120">
        <f>'Kops n'!E21</f>
        <v>0</v>
      </c>
      <c r="F35" s="81">
        <f>'Kops n'!F21</f>
        <v>0</v>
      </c>
      <c r="G35" s="28">
        <f>'Kops n'!G21</f>
        <v>0</v>
      </c>
      <c r="H35" s="28">
        <f>'Kops n'!H21</f>
        <v>0</v>
      </c>
      <c r="I35" s="59">
        <f>'Kops n'!I21</f>
        <v>0</v>
      </c>
    </row>
    <row r="36" spans="1:9">
      <c r="A36" s="64">
        <f>IF(E36=0,0,IF(COUNTBLANK(E36)=1,0,COUNTA($E$15:E36)))</f>
        <v>0</v>
      </c>
      <c r="B36" s="84">
        <f>'Kops a'!B22</f>
        <v>0</v>
      </c>
      <c r="C36" s="258" t="str">
        <f>'Kops a'!C22:D22</f>
        <v>Bēniņu siltināšana</v>
      </c>
      <c r="D36" s="259"/>
      <c r="E36" s="120">
        <f>'Kops a'!E22</f>
        <v>0</v>
      </c>
      <c r="F36" s="81">
        <f>'Kops a'!F22</f>
        <v>0</v>
      </c>
      <c r="G36" s="28">
        <f>'Kops a'!G22</f>
        <v>0</v>
      </c>
      <c r="H36" s="28">
        <f>'Kops a'!H22</f>
        <v>0</v>
      </c>
      <c r="I36" s="59">
        <f>'Kops a'!I22</f>
        <v>0</v>
      </c>
    </row>
    <row r="37" spans="1:9">
      <c r="A37" s="64">
        <f>IF(E37=0,0,IF(COUNTBLANK(E37)=1,0,COUNTA($E$15:E37)))</f>
        <v>0</v>
      </c>
      <c r="B37" s="84">
        <f>'Kops c'!B22</f>
        <v>0</v>
      </c>
      <c r="C37" s="258" t="str">
        <f>'Kops c'!C22:D22</f>
        <v>Bēniņu siltināšana</v>
      </c>
      <c r="D37" s="259"/>
      <c r="E37" s="120">
        <f>'Kops c'!E22</f>
        <v>0</v>
      </c>
      <c r="F37" s="81">
        <f>'Kops c'!F22</f>
        <v>0</v>
      </c>
      <c r="G37" s="28">
        <f>'Kops c'!G22</f>
        <v>0</v>
      </c>
      <c r="H37" s="28">
        <f>'Kops c'!H22</f>
        <v>0</v>
      </c>
      <c r="I37" s="59">
        <f>'Kops c'!I22</f>
        <v>0</v>
      </c>
    </row>
    <row r="38" spans="1:9">
      <c r="A38" s="64">
        <f>IF(E38=0,0,IF(COUNTBLANK(E38)=1,0,COUNTA($E$15:E38)))</f>
        <v>0</v>
      </c>
      <c r="B38" s="84">
        <f>'Kops n'!B22</f>
        <v>0</v>
      </c>
      <c r="C38" s="258" t="str">
        <f>'Kops n'!C22:D22</f>
        <v>Bēniņu siltināšana</v>
      </c>
      <c r="D38" s="259"/>
      <c r="E38" s="120">
        <f>'Kops n'!E22</f>
        <v>0</v>
      </c>
      <c r="F38" s="81">
        <f>'Kops n'!F22</f>
        <v>0</v>
      </c>
      <c r="G38" s="28">
        <f>'Kops n'!G22</f>
        <v>0</v>
      </c>
      <c r="H38" s="28">
        <f>'Kops n'!H22</f>
        <v>0</v>
      </c>
      <c r="I38" s="59">
        <f>'Kops n'!I22</f>
        <v>0</v>
      </c>
    </row>
    <row r="39" spans="1:9">
      <c r="A39" s="64">
        <f>IF(E39=0,0,IF(COUNTBLANK(E39)=1,0,COUNTA($E$15:E39)))</f>
        <v>0</v>
      </c>
      <c r="B39" s="84">
        <f>'Kops a'!B23</f>
        <v>0</v>
      </c>
      <c r="C39" s="258" t="str">
        <f>'Kops a'!C23:D23</f>
        <v>Labiekārtošana</v>
      </c>
      <c r="D39" s="259"/>
      <c r="E39" s="120">
        <f>'Kops a'!E23</f>
        <v>0</v>
      </c>
      <c r="F39" s="81">
        <f>'Kops a'!F23</f>
        <v>0</v>
      </c>
      <c r="G39" s="28">
        <f>'Kops a'!G23</f>
        <v>0</v>
      </c>
      <c r="H39" s="28">
        <f>'Kops a'!H23</f>
        <v>0</v>
      </c>
      <c r="I39" s="59">
        <f>'Kops a'!I23</f>
        <v>0</v>
      </c>
    </row>
    <row r="40" spans="1:9">
      <c r="A40" s="64">
        <f>IF(E40=0,0,IF(COUNTBLANK(E40)=1,0,COUNTA($E$15:E40)))</f>
        <v>0</v>
      </c>
      <c r="B40" s="84">
        <f>'Kops c'!B23</f>
        <v>0</v>
      </c>
      <c r="C40" s="262" t="str">
        <f>'Kops c'!C23:D23</f>
        <v>Labiekārtošana</v>
      </c>
      <c r="D40" s="263"/>
      <c r="E40" s="120">
        <f>'Kops c'!E23</f>
        <v>0</v>
      </c>
      <c r="F40" s="81">
        <f>'Kops c'!F23</f>
        <v>0</v>
      </c>
      <c r="G40" s="28">
        <f>'Kops c'!G23</f>
        <v>0</v>
      </c>
      <c r="H40" s="28">
        <f>'Kops c'!H23</f>
        <v>0</v>
      </c>
      <c r="I40" s="59">
        <f>'Kops c'!I23</f>
        <v>0</v>
      </c>
    </row>
    <row r="41" spans="1:9">
      <c r="A41" s="64">
        <f>IF(E41=0,0,IF(COUNTBLANK(E41)=1,0,COUNTA($E$15:E41)))</f>
        <v>0</v>
      </c>
      <c r="B41" s="84">
        <f>'Kops n'!B23</f>
        <v>0</v>
      </c>
      <c r="C41" s="262" t="str">
        <f>'Kops n'!C23:D23</f>
        <v>Labiekārtošana</v>
      </c>
      <c r="D41" s="263"/>
      <c r="E41" s="120">
        <f>'Kops n'!E23</f>
        <v>0</v>
      </c>
      <c r="F41" s="81">
        <f>'Kops n'!F23</f>
        <v>0</v>
      </c>
      <c r="G41" s="28">
        <f>'Kops n'!G23</f>
        <v>0</v>
      </c>
      <c r="H41" s="28">
        <f>'Kops n'!H23</f>
        <v>0</v>
      </c>
      <c r="I41" s="59">
        <f>'Kops n'!I23</f>
        <v>0</v>
      </c>
    </row>
    <row r="42" spans="1:9">
      <c r="A42" s="64">
        <f>IF(E42=0,0,IF(COUNTBLANK(E42)=1,0,COUNTA($E$15:E42)))</f>
        <v>0</v>
      </c>
      <c r="B42" s="84">
        <f>'Kops a'!B24</f>
        <v>0</v>
      </c>
      <c r="C42" s="258" t="str">
        <f>'Kops a'!C24:D24</f>
        <v>Apkure, vēdināšana un gaisa kondicionēšana</v>
      </c>
      <c r="D42" s="259"/>
      <c r="E42" s="120">
        <f>'Kops a'!E24</f>
        <v>0</v>
      </c>
      <c r="F42" s="81">
        <f>'Kops a'!F24</f>
        <v>0</v>
      </c>
      <c r="G42" s="28">
        <f>'Kops a'!G24</f>
        <v>0</v>
      </c>
      <c r="H42" s="28">
        <f>'Kops a'!H24</f>
        <v>0</v>
      </c>
      <c r="I42" s="59">
        <f>'Kops a'!I24</f>
        <v>0</v>
      </c>
    </row>
    <row r="43" spans="1:9">
      <c r="A43" s="64">
        <f>IF(E43=0,0,IF(COUNTBLANK(E43)=1,0,COUNTA($E$15:E43)))</f>
        <v>0</v>
      </c>
      <c r="B43" s="84">
        <f>'Kops c'!B24</f>
        <v>0</v>
      </c>
      <c r="C43" s="258" t="str">
        <f>'Kops c'!C24:D24</f>
        <v>Apkure, vēdināšana un gaisa kondicionēšana</v>
      </c>
      <c r="D43" s="259"/>
      <c r="E43" s="120">
        <f>'Kops c'!E24</f>
        <v>0</v>
      </c>
      <c r="F43" s="81">
        <f>'Kops c'!F24</f>
        <v>0</v>
      </c>
      <c r="G43" s="28">
        <f>'Kops c'!G24</f>
        <v>0</v>
      </c>
      <c r="H43" s="28">
        <f>'Kops c'!H24</f>
        <v>0</v>
      </c>
      <c r="I43" s="59">
        <f>'Kops c'!I24</f>
        <v>0</v>
      </c>
    </row>
    <row r="44" spans="1:9">
      <c r="A44" s="64">
        <f>IF(E44=0,0,IF(COUNTBLANK(E44)=1,0,COUNTA($E$15:E44)))</f>
        <v>0</v>
      </c>
      <c r="B44" s="84">
        <f>'Kops n'!B24</f>
        <v>0</v>
      </c>
      <c r="C44" s="258" t="str">
        <f>'Kops n'!C24:D24</f>
        <v>Apkure, vēdināšana un gaisa kondicionēšana</v>
      </c>
      <c r="D44" s="259"/>
      <c r="E44" s="120">
        <f>'Kops n'!E24</f>
        <v>0</v>
      </c>
      <c r="F44" s="81">
        <f>'Kops n'!F24</f>
        <v>0</v>
      </c>
      <c r="G44" s="28">
        <f>'Kops n'!G24</f>
        <v>0</v>
      </c>
      <c r="H44" s="28">
        <f>'Kops n'!H24</f>
        <v>0</v>
      </c>
      <c r="I44" s="59">
        <f>'Kops n'!I24</f>
        <v>0</v>
      </c>
    </row>
    <row r="45" spans="1:9">
      <c r="A45" s="64">
        <f>IF(E45=0,0,IF(COUNTBLANK(E45)=1,0,COUNTA($E$15:E45)))</f>
        <v>0</v>
      </c>
      <c r="B45" s="84">
        <f>'Kops a'!B25</f>
        <v>0</v>
      </c>
      <c r="C45" s="258" t="str">
        <f>'Kops a'!C25:D25</f>
        <v>Ārējie elektrības tīkli</v>
      </c>
      <c r="D45" s="259"/>
      <c r="E45" s="120">
        <f>'Kops a'!E25</f>
        <v>0</v>
      </c>
      <c r="F45" s="81">
        <f>'Kops a'!F25</f>
        <v>0</v>
      </c>
      <c r="G45" s="28">
        <f>'Kops a'!G25</f>
        <v>0</v>
      </c>
      <c r="H45" s="28">
        <f>'Kops a'!H25</f>
        <v>0</v>
      </c>
      <c r="I45" s="59">
        <f>'Kops a'!I25</f>
        <v>0</v>
      </c>
    </row>
    <row r="46" spans="1:9">
      <c r="A46" s="64">
        <f>IF(E46=0,0,IF(COUNTBLANK(E46)=1,0,COUNTA($E$15:E46)))</f>
        <v>0</v>
      </c>
      <c r="B46" s="84">
        <f>'Kops c'!B25</f>
        <v>0</v>
      </c>
      <c r="C46" s="258" t="str">
        <f>'Kops c'!C25:D25</f>
        <v>Ārējie elektrības tīkli</v>
      </c>
      <c r="D46" s="259"/>
      <c r="E46" s="120">
        <f>'Kops c'!E25</f>
        <v>0</v>
      </c>
      <c r="F46" s="81">
        <f>'Kops c'!F25</f>
        <v>0</v>
      </c>
      <c r="G46" s="28">
        <f>'Kops c'!G25</f>
        <v>0</v>
      </c>
      <c r="H46" s="28">
        <f>'Kops c'!H25</f>
        <v>0</v>
      </c>
      <c r="I46" s="59">
        <f>'Kops c'!I25</f>
        <v>0</v>
      </c>
    </row>
    <row r="47" spans="1:9">
      <c r="A47" s="64">
        <f>IF(E47=0,0,IF(COUNTBLANK(E47)=1,0,COUNTA($E$15:E47)))</f>
        <v>0</v>
      </c>
      <c r="B47" s="84">
        <f>'Kops n'!B25</f>
        <v>0</v>
      </c>
      <c r="C47" s="258" t="str">
        <f>'Kops n'!C25:D25</f>
        <v>Ārējie elektrības tīkli</v>
      </c>
      <c r="D47" s="259"/>
      <c r="E47" s="120">
        <f>'Kops n'!E25</f>
        <v>0</v>
      </c>
      <c r="F47" s="81">
        <f>'Kops n'!F25</f>
        <v>0</v>
      </c>
      <c r="G47" s="28">
        <f>'Kops n'!G25</f>
        <v>0</v>
      </c>
      <c r="H47" s="28">
        <f>'Kops n'!H25</f>
        <v>0</v>
      </c>
      <c r="I47" s="59">
        <f>'Kops n'!I25</f>
        <v>0</v>
      </c>
    </row>
    <row r="48" spans="1:9" ht="12" thickBot="1">
      <c r="A48" s="65"/>
      <c r="B48" s="29"/>
      <c r="C48" s="265"/>
      <c r="D48" s="266"/>
      <c r="E48" s="121"/>
      <c r="F48" s="86"/>
      <c r="G48" s="87"/>
      <c r="H48" s="87"/>
      <c r="I48" s="41"/>
    </row>
    <row r="49" spans="1:9" ht="12" thickBot="1">
      <c r="A49" s="270" t="s">
        <v>36</v>
      </c>
      <c r="B49" s="271"/>
      <c r="C49" s="271"/>
      <c r="D49" s="271"/>
      <c r="E49" s="83">
        <f>SUM(E15:E48)</f>
        <v>0</v>
      </c>
      <c r="F49" s="82">
        <f>SUM(F15:F48)</f>
        <v>0</v>
      </c>
      <c r="G49" s="82">
        <f>SUM(G15:G48)</f>
        <v>0</v>
      </c>
      <c r="H49" s="82">
        <f>SUM(H15:H48)</f>
        <v>0</v>
      </c>
      <c r="I49" s="83">
        <f>SUM(I15:I48)</f>
        <v>0</v>
      </c>
    </row>
    <row r="50" spans="1:9">
      <c r="A50" s="272" t="s">
        <v>37</v>
      </c>
      <c r="B50" s="273"/>
      <c r="C50" s="274"/>
      <c r="D50" s="60" t="s">
        <v>370</v>
      </c>
      <c r="E50" s="44" t="e">
        <f>ROUND(E49*$D50,2)</f>
        <v>#VALUE!</v>
      </c>
      <c r="F50" s="45"/>
      <c r="G50" s="45"/>
      <c r="H50" s="45"/>
      <c r="I50" s="45"/>
    </row>
    <row r="51" spans="1:9">
      <c r="A51" s="275" t="s">
        <v>38</v>
      </c>
      <c r="B51" s="276"/>
      <c r="C51" s="277"/>
      <c r="D51" s="61" t="s">
        <v>370</v>
      </c>
      <c r="E51" s="46" t="e">
        <f>ROUND(E50*$D51,2)</f>
        <v>#VALUE!</v>
      </c>
      <c r="F51" s="45"/>
      <c r="G51" s="45"/>
      <c r="H51" s="45"/>
      <c r="I51" s="45"/>
    </row>
    <row r="52" spans="1:9">
      <c r="A52" s="278" t="s">
        <v>39</v>
      </c>
      <c r="B52" s="279"/>
      <c r="C52" s="280"/>
      <c r="D52" s="62" t="s">
        <v>370</v>
      </c>
      <c r="E52" s="46" t="e">
        <f>ROUND(E49*$D52,2)</f>
        <v>#VALUE!</v>
      </c>
      <c r="F52" s="45"/>
      <c r="G52" s="45"/>
      <c r="H52" s="45"/>
      <c r="I52" s="45"/>
    </row>
    <row r="53" spans="1:9" ht="12" thickBot="1">
      <c r="A53" s="281" t="s">
        <v>40</v>
      </c>
      <c r="B53" s="282"/>
      <c r="C53" s="283"/>
      <c r="D53" s="25"/>
      <c r="E53" s="47" t="e">
        <f>SUM(E49:E52)-E51</f>
        <v>#VALUE!</v>
      </c>
      <c r="F53" s="45"/>
      <c r="G53" s="45"/>
      <c r="H53" s="45"/>
      <c r="I53" s="45"/>
    </row>
    <row r="54" spans="1:9">
      <c r="G54" s="24"/>
    </row>
    <row r="55" spans="1:9">
      <c r="C55" s="20"/>
      <c r="D55" s="20"/>
      <c r="E55" s="20"/>
      <c r="F55" s="26"/>
      <c r="G55" s="26"/>
      <c r="H55" s="26"/>
      <c r="I55" s="26"/>
    </row>
    <row r="58" spans="1:9">
      <c r="A58" s="1" t="s">
        <v>14</v>
      </c>
      <c r="B58" s="20"/>
      <c r="C58" s="264"/>
      <c r="D58" s="264"/>
      <c r="E58" s="264"/>
      <c r="F58" s="264"/>
      <c r="G58" s="264"/>
      <c r="H58" s="264"/>
    </row>
    <row r="59" spans="1:9">
      <c r="A59" s="20"/>
      <c r="B59" s="20"/>
      <c r="C59" s="222" t="s">
        <v>15</v>
      </c>
      <c r="D59" s="222"/>
      <c r="E59" s="222"/>
      <c r="F59" s="222"/>
      <c r="G59" s="222"/>
      <c r="H59" s="222"/>
    </row>
    <row r="60" spans="1:9">
      <c r="A60" s="20"/>
      <c r="B60" s="20"/>
      <c r="C60" s="20"/>
      <c r="D60" s="20"/>
      <c r="E60" s="20"/>
      <c r="F60" s="20"/>
      <c r="G60" s="20"/>
      <c r="H60" s="20"/>
    </row>
    <row r="61" spans="1:9">
      <c r="A61" s="268" t="str">
        <f>'Kopt a+c+n'!A35</f>
        <v>Tāme sastādīta 2023. gada __. _____</v>
      </c>
      <c r="B61" s="269"/>
      <c r="C61" s="269"/>
      <c r="D61" s="269"/>
      <c r="F61" s="20"/>
      <c r="G61" s="20"/>
      <c r="H61" s="20"/>
    </row>
    <row r="62" spans="1:9">
      <c r="A62" s="20"/>
      <c r="B62" s="20"/>
      <c r="C62" s="20"/>
      <c r="D62" s="20"/>
      <c r="E62" s="20"/>
      <c r="F62" s="20"/>
      <c r="G62" s="20"/>
      <c r="H62" s="20"/>
    </row>
    <row r="63" spans="1:9">
      <c r="A63" s="1" t="s">
        <v>41</v>
      </c>
      <c r="B63" s="20"/>
      <c r="C63" s="267"/>
      <c r="D63" s="267"/>
      <c r="E63" s="267"/>
      <c r="F63" s="267"/>
      <c r="G63" s="267"/>
      <c r="H63" s="267"/>
    </row>
    <row r="64" spans="1:9">
      <c r="A64" s="20"/>
      <c r="B64" s="20"/>
      <c r="C64" s="222" t="s">
        <v>15</v>
      </c>
      <c r="D64" s="222"/>
      <c r="E64" s="222"/>
      <c r="F64" s="222"/>
      <c r="G64" s="222"/>
      <c r="H64" s="222"/>
    </row>
    <row r="65" spans="1:9">
      <c r="A65" s="20"/>
      <c r="B65" s="20"/>
      <c r="C65" s="20"/>
      <c r="D65" s="20"/>
      <c r="E65" s="20"/>
      <c r="F65" s="20"/>
      <c r="G65" s="20"/>
      <c r="H65" s="20"/>
    </row>
    <row r="66" spans="1:9">
      <c r="A66" s="103" t="s">
        <v>42</v>
      </c>
      <c r="B66" s="52"/>
      <c r="C66" s="115">
        <f>'Kopt a+c+n'!B33</f>
        <v>0</v>
      </c>
      <c r="D66" s="52"/>
      <c r="F66" s="20"/>
      <c r="G66" s="20"/>
      <c r="H66" s="20"/>
    </row>
    <row r="76" spans="1:9">
      <c r="E76" s="24"/>
      <c r="F76" s="24"/>
      <c r="G76" s="24"/>
      <c r="H76" s="24"/>
      <c r="I76" s="24"/>
    </row>
  </sheetData>
  <mergeCells count="64">
    <mergeCell ref="C58:H58"/>
    <mergeCell ref="C48:D48"/>
    <mergeCell ref="C59:H59"/>
    <mergeCell ref="C63:H63"/>
    <mergeCell ref="C64:H64"/>
    <mergeCell ref="A61:D61"/>
    <mergeCell ref="A49:D49"/>
    <mergeCell ref="A50:C50"/>
    <mergeCell ref="A51:C51"/>
    <mergeCell ref="A52:C52"/>
    <mergeCell ref="A53:C53"/>
    <mergeCell ref="C27:D27"/>
    <mergeCell ref="C29:D29"/>
    <mergeCell ref="C30:D30"/>
    <mergeCell ref="C32:D32"/>
    <mergeCell ref="C33:D33"/>
    <mergeCell ref="C35:D35"/>
    <mergeCell ref="C45:D45"/>
    <mergeCell ref="C47:D47"/>
    <mergeCell ref="C38:D38"/>
    <mergeCell ref="C39:D39"/>
    <mergeCell ref="C41:D41"/>
    <mergeCell ref="C42:D42"/>
    <mergeCell ref="C44:D44"/>
    <mergeCell ref="C43:D43"/>
    <mergeCell ref="C46:D46"/>
    <mergeCell ref="C37:D37"/>
    <mergeCell ref="C40:D40"/>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48">
    <cfRule type="cellIs" dxfId="342" priority="10" operator="equal">
      <formula>0</formula>
    </cfRule>
  </conditionalFormatting>
  <conditionalFormatting sqref="C66">
    <cfRule type="cellIs" dxfId="341" priority="26" operator="equal">
      <formula>0</formula>
    </cfRule>
  </conditionalFormatting>
  <conditionalFormatting sqref="C58:H58">
    <cfRule type="cellIs" dxfId="340" priority="21" operator="equal">
      <formula>0</formula>
    </cfRule>
  </conditionalFormatting>
  <conditionalFormatting sqref="C63:H63">
    <cfRule type="cellIs" dxfId="339" priority="22" operator="equal">
      <formula>0</formula>
    </cfRule>
  </conditionalFormatting>
  <conditionalFormatting sqref="D50:D52">
    <cfRule type="cellIs" dxfId="338" priority="25" operator="equal">
      <formula>0</formula>
    </cfRule>
  </conditionalFormatting>
  <conditionalFormatting sqref="D6:I9 D10:E11 F49:I49 E49:E53">
    <cfRule type="cellIs" dxfId="337"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sheetPr>
  <dimension ref="A1:I66"/>
  <sheetViews>
    <sheetView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c r="C1" s="4"/>
      <c r="G1" s="224"/>
      <c r="H1" s="224"/>
      <c r="I1" s="224"/>
    </row>
    <row r="2" spans="1:9">
      <c r="A2" s="254" t="s">
        <v>20</v>
      </c>
      <c r="B2" s="254"/>
      <c r="C2" s="254"/>
      <c r="D2" s="254"/>
      <c r="E2" s="254"/>
      <c r="F2" s="254"/>
      <c r="G2" s="254"/>
      <c r="H2" s="254"/>
      <c r="I2" s="254"/>
    </row>
    <row r="3" spans="1:9">
      <c r="A3" s="2"/>
      <c r="B3" s="2"/>
      <c r="C3" s="2"/>
      <c r="D3" s="2"/>
      <c r="E3" s="2"/>
      <c r="F3" s="2"/>
      <c r="G3" s="2"/>
      <c r="H3" s="2"/>
      <c r="I3" s="2"/>
    </row>
    <row r="4" spans="1:9">
      <c r="A4" s="2"/>
      <c r="B4" s="2"/>
      <c r="C4" s="255" t="s">
        <v>21</v>
      </c>
      <c r="D4" s="255"/>
      <c r="E4" s="255"/>
      <c r="F4" s="255"/>
      <c r="G4" s="255"/>
      <c r="H4" s="255"/>
      <c r="I4" s="255"/>
    </row>
    <row r="5" spans="1:9" ht="11.25" customHeight="1">
      <c r="A5" s="129"/>
      <c r="B5" s="129"/>
      <c r="C5" s="257" t="s">
        <v>17</v>
      </c>
      <c r="D5" s="257"/>
      <c r="E5" s="257"/>
      <c r="F5" s="257"/>
      <c r="G5" s="257"/>
      <c r="H5" s="257"/>
      <c r="I5" s="257"/>
    </row>
    <row r="6" spans="1:9">
      <c r="A6" s="236" t="s">
        <v>22</v>
      </c>
      <c r="B6" s="236"/>
      <c r="C6" s="236"/>
      <c r="D6" s="256" t="str">
        <f>'Kopt a+c+n'!B13</f>
        <v>Daudzdzīvokļu dzīvojamā ēka</v>
      </c>
      <c r="E6" s="256"/>
      <c r="F6" s="256"/>
      <c r="G6" s="256"/>
      <c r="H6" s="256"/>
      <c r="I6" s="256"/>
    </row>
    <row r="7" spans="1:9">
      <c r="A7" s="236" t="s">
        <v>6</v>
      </c>
      <c r="B7" s="236"/>
      <c r="C7" s="236"/>
      <c r="D7" s="237" t="str">
        <f>'Kopt a+c+n'!B14</f>
        <v>Daudzdzīvokļu dzīvojamās ēkas energoefektivitātes paaugstināšana</v>
      </c>
      <c r="E7" s="237"/>
      <c r="F7" s="237"/>
      <c r="G7" s="237"/>
      <c r="H7" s="237"/>
      <c r="I7" s="237"/>
    </row>
    <row r="8" spans="1:9">
      <c r="A8" s="242" t="s">
        <v>23</v>
      </c>
      <c r="B8" s="242"/>
      <c r="C8" s="242"/>
      <c r="D8" s="237" t="str">
        <f>'Kopt a+c+n'!B15</f>
        <v>Stacijas iela 10, Olaine, Olaines novads, LV-2114</v>
      </c>
      <c r="E8" s="237"/>
      <c r="F8" s="237"/>
      <c r="G8" s="237"/>
      <c r="H8" s="237"/>
      <c r="I8" s="237"/>
    </row>
    <row r="9" spans="1:9">
      <c r="A9" s="242" t="s">
        <v>24</v>
      </c>
      <c r="B9" s="242"/>
      <c r="C9" s="242"/>
      <c r="D9" s="237" t="str">
        <f>'Kopt a+c+n'!B16</f>
        <v>Iepirkums Nr. AS OŪS 2023/02_E</v>
      </c>
      <c r="E9" s="237"/>
      <c r="F9" s="237"/>
      <c r="G9" s="237"/>
      <c r="H9" s="237"/>
      <c r="I9" s="237"/>
    </row>
    <row r="10" spans="1:9">
      <c r="C10" s="4" t="s">
        <v>25</v>
      </c>
      <c r="D10" s="243" t="e">
        <f>E30</f>
        <v>#VALUE!</v>
      </c>
      <c r="E10" s="243"/>
      <c r="F10" s="67"/>
      <c r="G10" s="67"/>
      <c r="H10" s="67"/>
      <c r="I10" s="67"/>
    </row>
    <row r="11" spans="1:9">
      <c r="C11" s="4" t="s">
        <v>26</v>
      </c>
      <c r="D11" s="243">
        <f>I26</f>
        <v>0</v>
      </c>
      <c r="E11" s="243"/>
      <c r="F11" s="67"/>
      <c r="G11" s="67"/>
      <c r="H11" s="67"/>
      <c r="I11" s="67"/>
    </row>
    <row r="12" spans="1:9" ht="12" thickBot="1">
      <c r="F12" s="21"/>
      <c r="G12" s="21"/>
      <c r="H12" s="21"/>
      <c r="I12" s="21"/>
    </row>
    <row r="13" spans="1:9">
      <c r="A13" s="246" t="s">
        <v>27</v>
      </c>
      <c r="B13" s="248" t="s">
        <v>28</v>
      </c>
      <c r="C13" s="250" t="s">
        <v>29</v>
      </c>
      <c r="D13" s="251"/>
      <c r="E13" s="244" t="s">
        <v>30</v>
      </c>
      <c r="F13" s="238" t="s">
        <v>31</v>
      </c>
      <c r="G13" s="239"/>
      <c r="H13" s="239"/>
      <c r="I13" s="240" t="s">
        <v>32</v>
      </c>
    </row>
    <row r="14" spans="1:9" ht="23.25" thickBot="1">
      <c r="A14" s="247"/>
      <c r="B14" s="249"/>
      <c r="C14" s="252"/>
      <c r="D14" s="253"/>
      <c r="E14" s="245"/>
      <c r="F14" s="22" t="s">
        <v>33</v>
      </c>
      <c r="G14" s="23" t="s">
        <v>34</v>
      </c>
      <c r="H14" s="23" t="s">
        <v>35</v>
      </c>
      <c r="I14" s="241"/>
    </row>
    <row r="15" spans="1:9">
      <c r="A15" s="63">
        <f>IF(E15=0,0,IF(COUNTBLANK(E15)=1,0,COUNTA($E$15:E15)))</f>
        <v>0</v>
      </c>
      <c r="B15" s="27">
        <f>IF(A15=0,0,CONCATENATE("A-",A15))</f>
        <v>0</v>
      </c>
      <c r="C15" s="260" t="str">
        <f>'1a'!C2:I2</f>
        <v>Būvlaukuma sagatavošana</v>
      </c>
      <c r="D15" s="261"/>
      <c r="E15" s="70">
        <f>'1a'!P25</f>
        <v>0</v>
      </c>
      <c r="F15" s="123">
        <f>'1a'!M25</f>
        <v>0</v>
      </c>
      <c r="G15" s="56">
        <f>'1a'!N25</f>
        <v>0</v>
      </c>
      <c r="H15" s="56">
        <f>'1a'!O25</f>
        <v>0</v>
      </c>
      <c r="I15" s="57">
        <f>'1a'!L25</f>
        <v>0</v>
      </c>
    </row>
    <row r="16" spans="1:9">
      <c r="A16" s="64">
        <f>IF(E16=0,0,IF(COUNTBLANK(E16)=1,0,COUNTA($E$15:E16)))</f>
        <v>0</v>
      </c>
      <c r="B16" s="28">
        <f t="shared" ref="B16:B25" si="0">IF(A16=0,0,CONCATENATE("A-",A16))</f>
        <v>0</v>
      </c>
      <c r="C16" s="258" t="str">
        <f>'2a'!C2:I2</f>
        <v>Demontāžas darbi</v>
      </c>
      <c r="D16" s="259"/>
      <c r="E16" s="126">
        <f>'2a'!P26</f>
        <v>0</v>
      </c>
      <c r="F16" s="124">
        <f>'2a'!M26</f>
        <v>0</v>
      </c>
      <c r="G16" s="58">
        <f>'2a'!N26</f>
        <v>0</v>
      </c>
      <c r="H16" s="58">
        <f>'2a'!O26</f>
        <v>0</v>
      </c>
      <c r="I16" s="59">
        <f>'2a'!L26</f>
        <v>0</v>
      </c>
    </row>
    <row r="17" spans="1:9">
      <c r="A17" s="64">
        <f>IF(E17=0,0,IF(COUNTBLANK(E17)=1,0,COUNTA($E$15:E17)))</f>
        <v>0</v>
      </c>
      <c r="B17" s="28">
        <f t="shared" si="0"/>
        <v>0</v>
      </c>
      <c r="C17" s="258" t="str">
        <f>'3a'!C2:I2</f>
        <v>Fasādes</v>
      </c>
      <c r="D17" s="259"/>
      <c r="E17" s="127">
        <f>'3a'!P104</f>
        <v>0</v>
      </c>
      <c r="F17" s="124">
        <f>'3a'!M104</f>
        <v>0</v>
      </c>
      <c r="G17" s="58">
        <f>'3a'!N104</f>
        <v>0</v>
      </c>
      <c r="H17" s="58">
        <f>'3a'!O104</f>
        <v>0</v>
      </c>
      <c r="I17" s="59">
        <f>'3a'!L104</f>
        <v>0</v>
      </c>
    </row>
    <row r="18" spans="1:9" ht="11.25" customHeight="1">
      <c r="A18" s="64">
        <f>IF(E18=0,0,IF(COUNTBLANK(E18)=1,0,COUNTA($E$15:E18)))</f>
        <v>0</v>
      </c>
      <c r="B18" s="28">
        <f t="shared" si="0"/>
        <v>0</v>
      </c>
      <c r="C18" s="258" t="str">
        <f>'4a'!C2:I2</f>
        <v>Logi un durvis</v>
      </c>
      <c r="D18" s="259"/>
      <c r="E18" s="127">
        <f>'4a'!P32</f>
        <v>0</v>
      </c>
      <c r="F18" s="124">
        <f>'4a'!M32</f>
        <v>0</v>
      </c>
      <c r="G18" s="58">
        <f>'4a'!N32</f>
        <v>0</v>
      </c>
      <c r="H18" s="58">
        <f>'4a'!O32</f>
        <v>0</v>
      </c>
      <c r="I18" s="59">
        <f>'4a'!L32</f>
        <v>0</v>
      </c>
    </row>
    <row r="19" spans="1:9">
      <c r="A19" s="64">
        <f>IF(E19=0,0,IF(COUNTBLANK(E19)=1,0,COUNTA($E$15:E19)))</f>
        <v>0</v>
      </c>
      <c r="B19" s="28">
        <f t="shared" si="0"/>
        <v>0</v>
      </c>
      <c r="C19" s="258" t="str">
        <f>'5a'!C2:I2</f>
        <v>Pagraba pārseguma siltināšana</v>
      </c>
      <c r="D19" s="259"/>
      <c r="E19" s="127">
        <f>'5a'!P30</f>
        <v>0</v>
      </c>
      <c r="F19" s="124">
        <f>'5a'!M30</f>
        <v>0</v>
      </c>
      <c r="G19" s="58">
        <f>'5a'!N30</f>
        <v>0</v>
      </c>
      <c r="H19" s="58">
        <f>'5a'!O30</f>
        <v>0</v>
      </c>
      <c r="I19" s="59">
        <f>'5a'!L30</f>
        <v>0</v>
      </c>
    </row>
    <row r="20" spans="1:9">
      <c r="A20" s="64">
        <f>IF(E20=0,0,IF(COUNTBLANK(E20)=1,0,COUNTA($E$15:E20)))</f>
        <v>0</v>
      </c>
      <c r="B20" s="28">
        <f t="shared" si="0"/>
        <v>0</v>
      </c>
      <c r="C20" s="258" t="str">
        <f>'6a'!C2:I2</f>
        <v>Jumta darbi</v>
      </c>
      <c r="D20" s="259"/>
      <c r="E20" s="127">
        <f>'6a'!P18</f>
        <v>0</v>
      </c>
      <c r="F20" s="124">
        <f>'6a'!M18</f>
        <v>0</v>
      </c>
      <c r="G20" s="58">
        <f>'6a'!N18</f>
        <v>0</v>
      </c>
      <c r="H20" s="58">
        <f>'6a'!O18</f>
        <v>0</v>
      </c>
      <c r="I20" s="59">
        <f>'6a'!L18</f>
        <v>0</v>
      </c>
    </row>
    <row r="21" spans="1:9">
      <c r="A21" s="64">
        <f>IF(E21=0,0,IF(COUNTBLANK(E21)=1,0,COUNTA($E$15:E21)))</f>
        <v>0</v>
      </c>
      <c r="B21" s="28">
        <f t="shared" si="0"/>
        <v>0</v>
      </c>
      <c r="C21" s="258" t="str">
        <f>'7a'!C2:I2</f>
        <v>Iekštelpu darbi</v>
      </c>
      <c r="D21" s="259"/>
      <c r="E21" s="127">
        <f>'7a'!P19</f>
        <v>0</v>
      </c>
      <c r="F21" s="124">
        <f>'7a'!M19</f>
        <v>0</v>
      </c>
      <c r="G21" s="58">
        <f>'7a'!N19</f>
        <v>0</v>
      </c>
      <c r="H21" s="58">
        <f>'7a'!O19</f>
        <v>0</v>
      </c>
      <c r="I21" s="59">
        <f>'7a'!L19</f>
        <v>0</v>
      </c>
    </row>
    <row r="22" spans="1:9">
      <c r="A22" s="64">
        <f>IF(E22=0,0,IF(COUNTBLANK(E22)=1,0,COUNTA($E$15:E22)))</f>
        <v>0</v>
      </c>
      <c r="B22" s="28">
        <f t="shared" si="0"/>
        <v>0</v>
      </c>
      <c r="C22" s="258" t="str">
        <f>'8a'!C2:I2</f>
        <v>Bēniņu siltināšana</v>
      </c>
      <c r="D22" s="259"/>
      <c r="E22" s="127">
        <f>'8a'!P37</f>
        <v>0</v>
      </c>
      <c r="F22" s="124">
        <f>'8a'!M37</f>
        <v>0</v>
      </c>
      <c r="G22" s="58">
        <f>'8a'!N37</f>
        <v>0</v>
      </c>
      <c r="H22" s="58">
        <f>'8a'!O37</f>
        <v>0</v>
      </c>
      <c r="I22" s="59">
        <f>'8a'!L37</f>
        <v>0</v>
      </c>
    </row>
    <row r="23" spans="1:9">
      <c r="A23" s="64">
        <f>IF(E23=0,0,IF(COUNTBLANK(E23)=1,0,COUNTA($E$15:E23)))</f>
        <v>0</v>
      </c>
      <c r="B23" s="28">
        <f t="shared" si="0"/>
        <v>0</v>
      </c>
      <c r="C23" s="258" t="str">
        <f>'9a'!C2:I2</f>
        <v>Labiekārtošana</v>
      </c>
      <c r="D23" s="259"/>
      <c r="E23" s="127">
        <f>'9a'!P24</f>
        <v>0</v>
      </c>
      <c r="F23" s="124">
        <f>'9a'!M24</f>
        <v>0</v>
      </c>
      <c r="G23" s="58">
        <f>'9a'!N24</f>
        <v>0</v>
      </c>
      <c r="H23" s="58">
        <f>'9a'!O24</f>
        <v>0</v>
      </c>
      <c r="I23" s="59">
        <f>'9a'!L24</f>
        <v>0</v>
      </c>
    </row>
    <row r="24" spans="1:9">
      <c r="A24" s="64">
        <f>IF(E24=0,0,IF(COUNTBLANK(E24)=1,0,COUNTA($E$15:E24)))</f>
        <v>0</v>
      </c>
      <c r="B24" s="28">
        <f t="shared" si="0"/>
        <v>0</v>
      </c>
      <c r="C24" s="258" t="str">
        <f>'10a'!C2:I2</f>
        <v>Apkure, vēdināšana un gaisa kondicionēšana</v>
      </c>
      <c r="D24" s="259"/>
      <c r="E24" s="127">
        <f>'10a'!P67</f>
        <v>0</v>
      </c>
      <c r="F24" s="124">
        <f>'10a'!M67</f>
        <v>0</v>
      </c>
      <c r="G24" s="58">
        <f>'10a'!N67</f>
        <v>0</v>
      </c>
      <c r="H24" s="58">
        <f>'10a'!O67</f>
        <v>0</v>
      </c>
      <c r="I24" s="59">
        <f>'10a'!L67</f>
        <v>0</v>
      </c>
    </row>
    <row r="25" spans="1:9" ht="11.25" customHeight="1" thickBot="1">
      <c r="A25" s="64">
        <f>IF(E25=0,0,IF(COUNTBLANK(E25)=1,0,COUNTA($E$15:E25)))</f>
        <v>0</v>
      </c>
      <c r="B25" s="28">
        <f t="shared" si="0"/>
        <v>0</v>
      </c>
      <c r="C25" s="258" t="str">
        <f>'11a'!C2:I2</f>
        <v>Ārējie elektrības tīkli</v>
      </c>
      <c r="D25" s="259"/>
      <c r="E25" s="127">
        <f>'11a'!P36</f>
        <v>0</v>
      </c>
      <c r="F25" s="124">
        <f>'11a'!M36</f>
        <v>0</v>
      </c>
      <c r="G25" s="58">
        <f>'11a'!N36</f>
        <v>0</v>
      </c>
      <c r="H25" s="58">
        <f>'11a'!O36</f>
        <v>0</v>
      </c>
      <c r="I25" s="59">
        <f>'11a'!L36</f>
        <v>0</v>
      </c>
    </row>
    <row r="26" spans="1:9" ht="12" thickBot="1">
      <c r="A26" s="270" t="s">
        <v>36</v>
      </c>
      <c r="B26" s="271"/>
      <c r="C26" s="271"/>
      <c r="D26" s="242"/>
      <c r="E26" s="43">
        <f>SUM(E15:E25)</f>
        <v>0</v>
      </c>
      <c r="F26" s="125">
        <f>SUM(F15:F25)</f>
        <v>0</v>
      </c>
      <c r="G26" s="42">
        <f>SUM(G15:G25)</f>
        <v>0</v>
      </c>
      <c r="H26" s="42">
        <f>SUM(H15:H25)</f>
        <v>0</v>
      </c>
      <c r="I26" s="43">
        <f>SUM(I15:I25)</f>
        <v>0</v>
      </c>
    </row>
    <row r="27" spans="1:9">
      <c r="A27" s="272" t="s">
        <v>37</v>
      </c>
      <c r="B27" s="273"/>
      <c r="C27" s="284"/>
      <c r="D27" s="117" t="str">
        <f>'Kops a+c+n'!D50</f>
        <v>%</v>
      </c>
      <c r="E27" s="44" t="e">
        <f>ROUND(E26*$D27,2)</f>
        <v>#VALUE!</v>
      </c>
      <c r="F27" s="45"/>
      <c r="G27" s="45"/>
      <c r="H27" s="45"/>
      <c r="I27" s="45"/>
    </row>
    <row r="28" spans="1:9">
      <c r="A28" s="275" t="s">
        <v>38</v>
      </c>
      <c r="B28" s="276"/>
      <c r="C28" s="286"/>
      <c r="D28" s="118" t="str">
        <f>'Kops a+c+n'!D51</f>
        <v>%</v>
      </c>
      <c r="E28" s="46" t="e">
        <f>ROUND(E27*$D28,2)</f>
        <v>#VALUE!</v>
      </c>
      <c r="F28" s="45"/>
      <c r="G28" s="45"/>
      <c r="H28" s="45"/>
      <c r="I28" s="45"/>
    </row>
    <row r="29" spans="1:9">
      <c r="A29" s="278" t="s">
        <v>39</v>
      </c>
      <c r="B29" s="279"/>
      <c r="C29" s="287"/>
      <c r="D29" s="118" t="str">
        <f>'Kops a+c+n'!D52</f>
        <v>%</v>
      </c>
      <c r="E29" s="46" t="e">
        <f>ROUND(E26*$D29,2)</f>
        <v>#VALUE!</v>
      </c>
      <c r="F29" s="45"/>
      <c r="G29" s="45"/>
      <c r="H29" s="45"/>
      <c r="I29" s="45"/>
    </row>
    <row r="30" spans="1:9" ht="12" thickBot="1">
      <c r="A30" s="281" t="s">
        <v>40</v>
      </c>
      <c r="B30" s="282"/>
      <c r="C30" s="288"/>
      <c r="D30" s="25"/>
      <c r="E30" s="47" t="e">
        <f>SUM(E26:E29)-E28</f>
        <v>#VALUE!</v>
      </c>
      <c r="F30" s="45"/>
      <c r="G30" s="45"/>
      <c r="H30" s="45"/>
      <c r="I30" s="45"/>
    </row>
    <row r="31" spans="1:9">
      <c r="G31" s="24"/>
    </row>
    <row r="32" spans="1:9">
      <c r="C32" s="20"/>
      <c r="D32" s="20"/>
      <c r="E32" s="20"/>
      <c r="F32" s="26"/>
      <c r="G32" s="26"/>
      <c r="H32" s="26"/>
      <c r="I32" s="26"/>
    </row>
    <row r="35" spans="1:8">
      <c r="A35" s="1" t="s">
        <v>14</v>
      </c>
      <c r="B35" s="20"/>
      <c r="C35" s="289">
        <f>'Kops a+c+n'!C58:H58</f>
        <v>0</v>
      </c>
      <c r="D35" s="289"/>
      <c r="E35" s="289"/>
      <c r="F35" s="289"/>
      <c r="G35" s="289"/>
      <c r="H35" s="289"/>
    </row>
    <row r="36" spans="1:8">
      <c r="A36" s="20"/>
      <c r="B36" s="20"/>
      <c r="C36" s="222" t="s">
        <v>15</v>
      </c>
      <c r="D36" s="222"/>
      <c r="E36" s="222"/>
      <c r="F36" s="222"/>
      <c r="G36" s="222"/>
      <c r="H36" s="222"/>
    </row>
    <row r="37" spans="1:8">
      <c r="A37" s="20"/>
      <c r="B37" s="20"/>
      <c r="C37" s="20"/>
      <c r="D37" s="20"/>
      <c r="E37" s="20"/>
      <c r="F37" s="20"/>
      <c r="G37" s="20"/>
      <c r="H37" s="20"/>
    </row>
    <row r="38" spans="1:8">
      <c r="A38" s="268" t="str">
        <f>'Kops a+c+n'!A61:D61</f>
        <v>Tāme sastādīta 2023. gada __. _____</v>
      </c>
      <c r="B38" s="269"/>
      <c r="C38" s="269"/>
      <c r="D38" s="269"/>
      <c r="F38" s="20"/>
      <c r="G38" s="20"/>
      <c r="H38" s="20"/>
    </row>
    <row r="39" spans="1:8">
      <c r="A39" s="20"/>
      <c r="B39" s="20"/>
      <c r="C39" s="20"/>
      <c r="D39" s="20"/>
      <c r="E39" s="20"/>
      <c r="F39" s="20"/>
      <c r="G39" s="20"/>
      <c r="H39" s="20"/>
    </row>
    <row r="40" spans="1:8">
      <c r="A40" s="1" t="s">
        <v>41</v>
      </c>
      <c r="B40" s="20"/>
      <c r="C40" s="285">
        <f>'Kops a+c+n'!C63:H63</f>
        <v>0</v>
      </c>
      <c r="D40" s="285"/>
      <c r="E40" s="285"/>
      <c r="F40" s="285"/>
      <c r="G40" s="285"/>
      <c r="H40" s="285"/>
    </row>
    <row r="41" spans="1:8">
      <c r="A41" s="20"/>
      <c r="B41" s="20"/>
      <c r="C41" s="222" t="s">
        <v>15</v>
      </c>
      <c r="D41" s="222"/>
      <c r="E41" s="222"/>
      <c r="F41" s="222"/>
      <c r="G41" s="222"/>
      <c r="H41" s="222"/>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24"/>
      <c r="H53" s="24"/>
      <c r="I53" s="24"/>
    </row>
    <row r="66" spans="3:3">
      <c r="C66" s="1">
        <f>'Kopt a+c+n'!B30:C30</f>
        <v>0</v>
      </c>
    </row>
  </sheetData>
  <mergeCells count="41">
    <mergeCell ref="C36:H36"/>
    <mergeCell ref="A38:D38"/>
    <mergeCell ref="C40:H40"/>
    <mergeCell ref="C41:H41"/>
    <mergeCell ref="A28:C28"/>
    <mergeCell ref="A29:C29"/>
    <mergeCell ref="A30:C30"/>
    <mergeCell ref="C35:H35"/>
    <mergeCell ref="A27:C27"/>
    <mergeCell ref="A26:D26"/>
    <mergeCell ref="C16:D16"/>
    <mergeCell ref="C17:D17"/>
    <mergeCell ref="C18:D18"/>
    <mergeCell ref="C21:D21"/>
    <mergeCell ref="C20:D20"/>
    <mergeCell ref="C19:D19"/>
    <mergeCell ref="C22:D22"/>
    <mergeCell ref="C23:D23"/>
    <mergeCell ref="C24:D24"/>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5">
    <cfRule type="cellIs" dxfId="336" priority="2" operator="equal">
      <formula>0</formula>
    </cfRule>
  </conditionalFormatting>
  <conditionalFormatting sqref="A38:D38">
    <cfRule type="cellIs" dxfId="335" priority="5" operator="equal">
      <formula>"0__"</formula>
    </cfRule>
  </conditionalFormatting>
  <conditionalFormatting sqref="A15:I25">
    <cfRule type="cellIs" dxfId="334" priority="1" operator="equal">
      <formula>0</formula>
    </cfRule>
  </conditionalFormatting>
  <conditionalFormatting sqref="C35:H35 C40:H40 C43">
    <cfRule type="cellIs" dxfId="333" priority="6" operator="equal">
      <formula>0</formula>
    </cfRule>
  </conditionalFormatting>
  <conditionalFormatting sqref="C40:H40">
    <cfRule type="cellIs" dxfId="332" priority="7" operator="equal">
      <formula>0</formula>
    </cfRule>
  </conditionalFormatting>
  <conditionalFormatting sqref="D27:D29">
    <cfRule type="cellIs" dxfId="331" priority="12" operator="equal">
      <formula>0</formula>
    </cfRule>
    <cfRule type="cellIs" dxfId="330" priority="13" operator="equal">
      <formula>0.075</formula>
    </cfRule>
  </conditionalFormatting>
  <conditionalFormatting sqref="D10:E11">
    <cfRule type="cellIs" dxfId="329" priority="11" operator="equal">
      <formula>0</formula>
    </cfRule>
  </conditionalFormatting>
  <conditionalFormatting sqref="D6:I9">
    <cfRule type="cellIs" dxfId="328" priority="10" operator="equal">
      <formula>0</formula>
    </cfRule>
  </conditionalFormatting>
  <conditionalFormatting sqref="E26:I26 E27:E30">
    <cfRule type="cellIs" dxfId="327"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I66"/>
  <sheetViews>
    <sheetView zoomScaleNormal="10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24"/>
      <c r="H1" s="224"/>
      <c r="I1" s="224"/>
    </row>
    <row r="2" spans="1:9">
      <c r="A2" s="254" t="s">
        <v>20</v>
      </c>
      <c r="B2" s="254"/>
      <c r="C2" s="254"/>
      <c r="D2" s="254"/>
      <c r="E2" s="254"/>
      <c r="F2" s="254"/>
      <c r="G2" s="254"/>
      <c r="H2" s="254"/>
      <c r="I2" s="254"/>
    </row>
    <row r="3" spans="1:9">
      <c r="A3" s="2"/>
      <c r="B3" s="2"/>
      <c r="C3" s="2"/>
      <c r="D3" s="2"/>
      <c r="E3" s="2"/>
      <c r="F3" s="2"/>
      <c r="G3" s="2"/>
      <c r="H3" s="2"/>
      <c r="I3" s="2"/>
    </row>
    <row r="4" spans="1:9">
      <c r="A4" s="2"/>
      <c r="B4" s="2"/>
      <c r="C4" s="255" t="s">
        <v>21</v>
      </c>
      <c r="D4" s="255"/>
      <c r="E4" s="255"/>
      <c r="F4" s="255"/>
      <c r="G4" s="255"/>
      <c r="H4" s="255"/>
      <c r="I4" s="255"/>
    </row>
    <row r="5" spans="1:9" ht="11.25" customHeight="1">
      <c r="A5" s="129"/>
      <c r="B5" s="129"/>
      <c r="C5" s="257" t="s">
        <v>18</v>
      </c>
      <c r="D5" s="257"/>
      <c r="E5" s="257"/>
      <c r="F5" s="257"/>
      <c r="G5" s="257"/>
      <c r="H5" s="257"/>
      <c r="I5" s="257"/>
    </row>
    <row r="6" spans="1:9">
      <c r="A6" s="236" t="s">
        <v>22</v>
      </c>
      <c r="B6" s="236"/>
      <c r="C6" s="236"/>
      <c r="D6" s="256" t="str">
        <f>'Kopt a+c+n'!B13</f>
        <v>Daudzdzīvokļu dzīvojamā ēka</v>
      </c>
      <c r="E6" s="256"/>
      <c r="F6" s="256"/>
      <c r="G6" s="256"/>
      <c r="H6" s="256"/>
      <c r="I6" s="256"/>
    </row>
    <row r="7" spans="1:9">
      <c r="A7" s="236" t="s">
        <v>6</v>
      </c>
      <c r="B7" s="236"/>
      <c r="C7" s="236"/>
      <c r="D7" s="237" t="str">
        <f>'Kopt a+c+n'!B14</f>
        <v>Daudzdzīvokļu dzīvojamās ēkas energoefektivitātes paaugstināšana</v>
      </c>
      <c r="E7" s="237"/>
      <c r="F7" s="237"/>
      <c r="G7" s="237"/>
      <c r="H7" s="237"/>
      <c r="I7" s="237"/>
    </row>
    <row r="8" spans="1:9">
      <c r="A8" s="242" t="s">
        <v>23</v>
      </c>
      <c r="B8" s="242"/>
      <c r="C8" s="242"/>
      <c r="D8" s="237" t="str">
        <f>'Kopt a+c+n'!B15</f>
        <v>Stacijas iela 10, Olaine, Olaines novads, LV-2114</v>
      </c>
      <c r="E8" s="237"/>
      <c r="F8" s="237"/>
      <c r="G8" s="237"/>
      <c r="H8" s="237"/>
      <c r="I8" s="237"/>
    </row>
    <row r="9" spans="1:9">
      <c r="A9" s="242" t="s">
        <v>24</v>
      </c>
      <c r="B9" s="242"/>
      <c r="C9" s="242"/>
      <c r="D9" s="237" t="str">
        <f>'Kopt a+c+n'!B16</f>
        <v>Iepirkums Nr. AS OŪS 2023/02_E</v>
      </c>
      <c r="E9" s="237"/>
      <c r="F9" s="237"/>
      <c r="G9" s="237"/>
      <c r="H9" s="237"/>
      <c r="I9" s="237"/>
    </row>
    <row r="10" spans="1:9">
      <c r="C10" s="4" t="s">
        <v>25</v>
      </c>
      <c r="D10" s="243" t="e">
        <f>E30</f>
        <v>#VALUE!</v>
      </c>
      <c r="E10" s="243"/>
      <c r="F10" s="67"/>
      <c r="G10" s="67"/>
      <c r="H10" s="67"/>
      <c r="I10" s="67"/>
    </row>
    <row r="11" spans="1:9">
      <c r="C11" s="4" t="s">
        <v>26</v>
      </c>
      <c r="D11" s="243">
        <f>I26</f>
        <v>0</v>
      </c>
      <c r="E11" s="243"/>
      <c r="F11" s="67"/>
      <c r="G11" s="67"/>
      <c r="H11" s="67"/>
      <c r="I11" s="67"/>
    </row>
    <row r="12" spans="1:9" ht="12" thickBot="1">
      <c r="F12" s="21"/>
      <c r="G12" s="21"/>
      <c r="H12" s="21"/>
      <c r="I12" s="21"/>
    </row>
    <row r="13" spans="1:9">
      <c r="A13" s="246" t="s">
        <v>27</v>
      </c>
      <c r="B13" s="248" t="s">
        <v>28</v>
      </c>
      <c r="C13" s="250" t="s">
        <v>29</v>
      </c>
      <c r="D13" s="251"/>
      <c r="E13" s="244" t="s">
        <v>30</v>
      </c>
      <c r="F13" s="238" t="s">
        <v>31</v>
      </c>
      <c r="G13" s="239"/>
      <c r="H13" s="239"/>
      <c r="I13" s="240" t="s">
        <v>32</v>
      </c>
    </row>
    <row r="14" spans="1:9" ht="23.25" thickBot="1">
      <c r="A14" s="247"/>
      <c r="B14" s="249"/>
      <c r="C14" s="252"/>
      <c r="D14" s="253"/>
      <c r="E14" s="245"/>
      <c r="F14" s="22" t="s">
        <v>33</v>
      </c>
      <c r="G14" s="23" t="s">
        <v>34</v>
      </c>
      <c r="H14" s="23" t="s">
        <v>35</v>
      </c>
      <c r="I14" s="241"/>
    </row>
    <row r="15" spans="1:9">
      <c r="A15" s="63">
        <f>IF(E15=0,0,IF(COUNTBLANK(E15)=1,0,COUNTA($E$15:E15)))</f>
        <v>0</v>
      </c>
      <c r="B15" s="27">
        <f t="shared" ref="B15:B25" si="0">IF(A15=0,0,CONCATENATE("C-",A15))</f>
        <v>0</v>
      </c>
      <c r="C15" s="260" t="str">
        <f>'1c'!C2:I2</f>
        <v>Būvlaukuma sagatavošana</v>
      </c>
      <c r="D15" s="261"/>
      <c r="E15" s="70">
        <f>'1c'!P25</f>
        <v>0</v>
      </c>
      <c r="F15" s="123">
        <f>'1c'!M25</f>
        <v>0</v>
      </c>
      <c r="G15" s="56">
        <f>'1c'!N25</f>
        <v>0</v>
      </c>
      <c r="H15" s="56">
        <f>'1c'!O25</f>
        <v>0</v>
      </c>
      <c r="I15" s="57">
        <f>'1c'!L25</f>
        <v>0</v>
      </c>
    </row>
    <row r="16" spans="1:9">
      <c r="A16" s="64">
        <f>IF(E16=0,0,IF(COUNTBLANK(E16)=1,0,COUNTA($E$15:E16)))</f>
        <v>0</v>
      </c>
      <c r="B16" s="28">
        <f t="shared" si="0"/>
        <v>0</v>
      </c>
      <c r="C16" s="258" t="str">
        <f>'2c'!C2:I2</f>
        <v>Demontāžas darbi</v>
      </c>
      <c r="D16" s="259"/>
      <c r="E16" s="126">
        <f>'2c'!P23</f>
        <v>0</v>
      </c>
      <c r="F16" s="124">
        <f>'2c'!M23</f>
        <v>0</v>
      </c>
      <c r="G16" s="58">
        <f>'2c'!N23</f>
        <v>0</v>
      </c>
      <c r="H16" s="58">
        <f>'2c'!O23</f>
        <v>0</v>
      </c>
      <c r="I16" s="59">
        <f>'2c'!L23</f>
        <v>0</v>
      </c>
    </row>
    <row r="17" spans="1:9">
      <c r="A17" s="64">
        <f>IF(E17=0,0,IF(COUNTBLANK(E17)=1,0,COUNTA($E$15:E17)))</f>
        <v>0</v>
      </c>
      <c r="B17" s="28">
        <f t="shared" si="0"/>
        <v>0</v>
      </c>
      <c r="C17" s="258" t="str">
        <f>'3c'!C2:I2</f>
        <v>Fasādes</v>
      </c>
      <c r="D17" s="259"/>
      <c r="E17" s="127">
        <f>'3c'!P29</f>
        <v>0</v>
      </c>
      <c r="F17" s="124">
        <f>'3c'!M29</f>
        <v>0</v>
      </c>
      <c r="G17" s="58">
        <f>'3c'!N29</f>
        <v>0</v>
      </c>
      <c r="H17" s="58">
        <f>'3c'!O29</f>
        <v>0</v>
      </c>
      <c r="I17" s="59">
        <f>'3c'!L29</f>
        <v>0</v>
      </c>
    </row>
    <row r="18" spans="1:9">
      <c r="A18" s="64">
        <f>IF(E18=0,0,IF(COUNTBLANK(E18)=1,0,COUNTA($E$15:E18)))</f>
        <v>0</v>
      </c>
      <c r="B18" s="28">
        <f t="shared" si="0"/>
        <v>0</v>
      </c>
      <c r="C18" s="258" t="str">
        <f>'4c'!C2:I2</f>
        <v>Logi un durvis</v>
      </c>
      <c r="D18" s="259"/>
      <c r="E18" s="127">
        <f>'4c'!P29</f>
        <v>0</v>
      </c>
      <c r="F18" s="124">
        <f>'4c'!M29</f>
        <v>0</v>
      </c>
      <c r="G18" s="58">
        <f>'4c'!N29</f>
        <v>0</v>
      </c>
      <c r="H18" s="58">
        <f>'4c'!O29</f>
        <v>0</v>
      </c>
      <c r="I18" s="59">
        <f>'4c'!L29</f>
        <v>0</v>
      </c>
    </row>
    <row r="19" spans="1:9">
      <c r="A19" s="64">
        <f>IF(E19=0,0,IF(COUNTBLANK(E19)=1,0,COUNTA($E$15:E19)))</f>
        <v>0</v>
      </c>
      <c r="B19" s="28">
        <f t="shared" si="0"/>
        <v>0</v>
      </c>
      <c r="C19" s="258" t="str">
        <f>'5c'!C2:I2</f>
        <v>Pagraba pārseguma siltināšana</v>
      </c>
      <c r="D19" s="259"/>
      <c r="E19" s="127">
        <f>'5c'!P30</f>
        <v>0</v>
      </c>
      <c r="F19" s="124">
        <f>'5c'!M30</f>
        <v>0</v>
      </c>
      <c r="G19" s="58">
        <f>'5c'!N30</f>
        <v>0</v>
      </c>
      <c r="H19" s="58">
        <f>'5c'!O30</f>
        <v>0</v>
      </c>
      <c r="I19" s="59">
        <f>'5c'!L30</f>
        <v>0</v>
      </c>
    </row>
    <row r="20" spans="1:9">
      <c r="A20" s="64">
        <f>IF(E20=0,0,IF(COUNTBLANK(E20)=1,0,COUNTA($E$15:E20)))</f>
        <v>0</v>
      </c>
      <c r="B20" s="28">
        <f t="shared" si="0"/>
        <v>0</v>
      </c>
      <c r="C20" s="258" t="str">
        <f>'6c'!C2:I2</f>
        <v>Jumta darbi</v>
      </c>
      <c r="D20" s="259"/>
      <c r="E20" s="127">
        <f>'6c'!P20</f>
        <v>0</v>
      </c>
      <c r="F20" s="124">
        <f>'6c'!M20</f>
        <v>0</v>
      </c>
      <c r="G20" s="58">
        <f>'6c'!N20</f>
        <v>0</v>
      </c>
      <c r="H20" s="58">
        <f>'6c'!O20</f>
        <v>0</v>
      </c>
      <c r="I20" s="59">
        <f>'6c'!L20</f>
        <v>0</v>
      </c>
    </row>
    <row r="21" spans="1:9">
      <c r="A21" s="64">
        <f>IF(E21=0,0,IF(COUNTBLANK(E21)=1,0,COUNTA($E$15:E21)))</f>
        <v>0</v>
      </c>
      <c r="B21" s="28">
        <f t="shared" si="0"/>
        <v>0</v>
      </c>
      <c r="C21" s="258" t="str">
        <f>'7c'!C2:I2</f>
        <v>Iekštelpu darbi</v>
      </c>
      <c r="D21" s="259"/>
      <c r="E21" s="127">
        <f>'7c'!P18</f>
        <v>0</v>
      </c>
      <c r="F21" s="124">
        <f>'7c'!M18</f>
        <v>0</v>
      </c>
      <c r="G21" s="58">
        <f>'7c'!N18</f>
        <v>0</v>
      </c>
      <c r="H21" s="58">
        <f>'7c'!O18</f>
        <v>0</v>
      </c>
      <c r="I21" s="59">
        <f>'7c'!L18</f>
        <v>0</v>
      </c>
    </row>
    <row r="22" spans="1:9">
      <c r="A22" s="64">
        <f>IF(E22=0,0,IF(COUNTBLANK(E22)=1,0,COUNTA($E$15:E22)))</f>
        <v>0</v>
      </c>
      <c r="B22" s="28">
        <f t="shared" si="0"/>
        <v>0</v>
      </c>
      <c r="C22" s="258" t="str">
        <f>'8c'!C2:I2</f>
        <v>Bēniņu siltināšana</v>
      </c>
      <c r="D22" s="259"/>
      <c r="E22" s="127">
        <f>'8c'!P17</f>
        <v>0</v>
      </c>
      <c r="F22" s="124">
        <f>'8c'!M17</f>
        <v>0</v>
      </c>
      <c r="G22" s="58">
        <f>'8c'!N17</f>
        <v>0</v>
      </c>
      <c r="H22" s="58">
        <f>'8c'!O17</f>
        <v>0</v>
      </c>
      <c r="I22" s="59">
        <f>'8c'!L17</f>
        <v>0</v>
      </c>
    </row>
    <row r="23" spans="1:9">
      <c r="A23" s="64">
        <f>IF(E23=0,0,IF(COUNTBLANK(E23)=1,0,COUNTA($E$15:E23)))</f>
        <v>0</v>
      </c>
      <c r="B23" s="28">
        <f t="shared" si="0"/>
        <v>0</v>
      </c>
      <c r="C23" s="258" t="str">
        <f>'9c'!C2:I2</f>
        <v>Labiekārtošana</v>
      </c>
      <c r="D23" s="259"/>
      <c r="E23" s="127">
        <f>'9c'!P24</f>
        <v>0</v>
      </c>
      <c r="F23" s="124">
        <f>'9c'!M24</f>
        <v>0</v>
      </c>
      <c r="G23" s="58">
        <f>'9c'!N24</f>
        <v>0</v>
      </c>
      <c r="H23" s="58">
        <f>'9c'!O24</f>
        <v>0</v>
      </c>
      <c r="I23" s="59">
        <f>'9c'!L24</f>
        <v>0</v>
      </c>
    </row>
    <row r="24" spans="1:9">
      <c r="A24" s="64">
        <f>IF(E24=0,0,IF(COUNTBLANK(E24)=1,0,COUNTA($E$15:E24)))</f>
        <v>0</v>
      </c>
      <c r="B24" s="28">
        <f t="shared" si="0"/>
        <v>0</v>
      </c>
      <c r="C24" s="258" t="str">
        <f>'10c'!C2:I2</f>
        <v>Apkure, vēdināšana un gaisa kondicionēšana</v>
      </c>
      <c r="D24" s="259"/>
      <c r="E24" s="127">
        <f>'10c'!P26</f>
        <v>0</v>
      </c>
      <c r="F24" s="124">
        <f>'10c'!M26</f>
        <v>0</v>
      </c>
      <c r="G24" s="58">
        <f>'10c'!N26</f>
        <v>0</v>
      </c>
      <c r="H24" s="58">
        <f>'10c'!O26</f>
        <v>0</v>
      </c>
      <c r="I24" s="59">
        <f>'10c'!L26</f>
        <v>0</v>
      </c>
    </row>
    <row r="25" spans="1:9" ht="12" thickBot="1">
      <c r="A25" s="64">
        <f>IF(E25=0,0,IF(COUNTBLANK(E25)=1,0,COUNTA($E$15:E25)))</f>
        <v>0</v>
      </c>
      <c r="B25" s="28">
        <f t="shared" si="0"/>
        <v>0</v>
      </c>
      <c r="C25" s="258" t="str">
        <f>'11c'!C2:I2</f>
        <v>Ārējie elektrības tīkli</v>
      </c>
      <c r="D25" s="259"/>
      <c r="E25" s="127">
        <f>'11c'!P41</f>
        <v>0</v>
      </c>
      <c r="F25" s="124">
        <f>'11c'!M41</f>
        <v>0</v>
      </c>
      <c r="G25" s="58">
        <f>'11c'!N41</f>
        <v>0</v>
      </c>
      <c r="H25" s="58">
        <f>'11c'!O41</f>
        <v>0</v>
      </c>
      <c r="I25" s="59">
        <f>'11c'!L41</f>
        <v>0</v>
      </c>
    </row>
    <row r="26" spans="1:9" ht="12" thickBot="1">
      <c r="A26" s="270" t="s">
        <v>36</v>
      </c>
      <c r="B26" s="271"/>
      <c r="C26" s="271"/>
      <c r="D26" s="242"/>
      <c r="E26" s="43">
        <f>SUM(E15:E25)</f>
        <v>0</v>
      </c>
      <c r="F26" s="125">
        <f>SUM(F15:F25)</f>
        <v>0</v>
      </c>
      <c r="G26" s="42">
        <f>SUM(G15:G25)</f>
        <v>0</v>
      </c>
      <c r="H26" s="42">
        <f>SUM(H15:H25)</f>
        <v>0</v>
      </c>
      <c r="I26" s="43">
        <f>SUM(I15:I25)</f>
        <v>0</v>
      </c>
    </row>
    <row r="27" spans="1:9">
      <c r="A27" s="272" t="s">
        <v>37</v>
      </c>
      <c r="B27" s="273"/>
      <c r="C27" s="284"/>
      <c r="D27" s="117" t="str">
        <f>'Kops a+c+n'!D50</f>
        <v>%</v>
      </c>
      <c r="E27" s="44" t="e">
        <f>ROUND(E26*$D27,2)</f>
        <v>#VALUE!</v>
      </c>
      <c r="F27" s="45"/>
      <c r="G27" s="45"/>
      <c r="H27" s="45"/>
      <c r="I27" s="45"/>
    </row>
    <row r="28" spans="1:9">
      <c r="A28" s="275" t="s">
        <v>38</v>
      </c>
      <c r="B28" s="276"/>
      <c r="C28" s="286"/>
      <c r="D28" s="118" t="str">
        <f>'Kops a+c+n'!D51</f>
        <v>%</v>
      </c>
      <c r="E28" s="46" t="e">
        <f>ROUND(E27*$D28,2)</f>
        <v>#VALUE!</v>
      </c>
      <c r="F28" s="45"/>
      <c r="G28" s="45"/>
      <c r="H28" s="45"/>
      <c r="I28" s="45"/>
    </row>
    <row r="29" spans="1:9">
      <c r="A29" s="278" t="s">
        <v>39</v>
      </c>
      <c r="B29" s="279"/>
      <c r="C29" s="287"/>
      <c r="D29" s="118" t="str">
        <f>'Kops a+c+n'!D52</f>
        <v>%</v>
      </c>
      <c r="E29" s="46" t="e">
        <f>ROUND(E26*$D29,2)</f>
        <v>#VALUE!</v>
      </c>
      <c r="F29" s="45"/>
      <c r="G29" s="45"/>
      <c r="H29" s="45"/>
      <c r="I29" s="45"/>
    </row>
    <row r="30" spans="1:9" ht="12" thickBot="1">
      <c r="A30" s="281" t="s">
        <v>40</v>
      </c>
      <c r="B30" s="282"/>
      <c r="C30" s="288"/>
      <c r="D30" s="25"/>
      <c r="E30" s="47" t="e">
        <f>SUM(E26:E29)-E28</f>
        <v>#VALUE!</v>
      </c>
      <c r="F30" s="45"/>
      <c r="G30" s="45"/>
      <c r="H30" s="45"/>
      <c r="I30" s="45"/>
    </row>
    <row r="31" spans="1:9">
      <c r="G31" s="24"/>
    </row>
    <row r="32" spans="1:9">
      <c r="C32" s="20"/>
      <c r="D32" s="20"/>
      <c r="E32" s="20"/>
      <c r="F32" s="26"/>
      <c r="G32" s="26"/>
      <c r="H32" s="26"/>
      <c r="I32" s="26"/>
    </row>
    <row r="35" spans="1:8">
      <c r="A35" s="1" t="s">
        <v>14</v>
      </c>
      <c r="B35" s="20"/>
      <c r="C35" s="289">
        <f>'Kops a+c+n'!C58:H58</f>
        <v>0</v>
      </c>
      <c r="D35" s="289"/>
      <c r="E35" s="289"/>
      <c r="F35" s="289"/>
      <c r="G35" s="289"/>
      <c r="H35" s="289"/>
    </row>
    <row r="36" spans="1:8">
      <c r="A36" s="20"/>
      <c r="B36" s="20"/>
      <c r="C36" s="222" t="s">
        <v>15</v>
      </c>
      <c r="D36" s="222"/>
      <c r="E36" s="222"/>
      <c r="F36" s="222"/>
      <c r="G36" s="222"/>
      <c r="H36" s="222"/>
    </row>
    <row r="37" spans="1:8">
      <c r="A37" s="20"/>
      <c r="B37" s="20"/>
      <c r="C37" s="20"/>
      <c r="D37" s="20"/>
      <c r="E37" s="20"/>
      <c r="F37" s="20"/>
      <c r="G37" s="20"/>
      <c r="H37" s="20"/>
    </row>
    <row r="38" spans="1:8">
      <c r="A38" s="268" t="str">
        <f>'Kops a+c+n'!A61:D61</f>
        <v>Tāme sastādīta 2023. gada __. _____</v>
      </c>
      <c r="B38" s="269"/>
      <c r="C38" s="269"/>
      <c r="D38" s="269"/>
      <c r="F38" s="20"/>
      <c r="G38" s="20"/>
      <c r="H38" s="20"/>
    </row>
    <row r="39" spans="1:8">
      <c r="A39" s="20"/>
      <c r="B39" s="20"/>
      <c r="C39" s="20"/>
      <c r="D39" s="20"/>
      <c r="E39" s="20"/>
      <c r="F39" s="20"/>
      <c r="G39" s="20"/>
      <c r="H39" s="20"/>
    </row>
    <row r="40" spans="1:8">
      <c r="A40" s="1" t="s">
        <v>41</v>
      </c>
      <c r="B40" s="20"/>
      <c r="C40" s="285">
        <f>'Kops a+c+n'!C63:H63</f>
        <v>0</v>
      </c>
      <c r="D40" s="285"/>
      <c r="E40" s="285"/>
      <c r="F40" s="285"/>
      <c r="G40" s="285"/>
      <c r="H40" s="285"/>
    </row>
    <row r="41" spans="1:8">
      <c r="A41" s="20"/>
      <c r="B41" s="20"/>
      <c r="C41" s="222" t="s">
        <v>15</v>
      </c>
      <c r="D41" s="222"/>
      <c r="E41" s="222"/>
      <c r="F41" s="222"/>
      <c r="G41" s="222"/>
      <c r="H41" s="222"/>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104"/>
      <c r="H53" s="24"/>
      <c r="I53" s="24"/>
    </row>
    <row r="66" spans="3:3">
      <c r="C66" s="1">
        <f>'Kopt a+c+n'!B30:C30</f>
        <v>0</v>
      </c>
    </row>
  </sheetData>
  <mergeCells count="41">
    <mergeCell ref="C40:H40"/>
    <mergeCell ref="C41:H41"/>
    <mergeCell ref="A28:C28"/>
    <mergeCell ref="A29:C29"/>
    <mergeCell ref="A30:C30"/>
    <mergeCell ref="C35:H35"/>
    <mergeCell ref="C36:H36"/>
    <mergeCell ref="A38:D38"/>
    <mergeCell ref="A27:C27"/>
    <mergeCell ref="C25:D25"/>
    <mergeCell ref="A26:D26"/>
    <mergeCell ref="C24:D24"/>
    <mergeCell ref="F13:H13"/>
    <mergeCell ref="I13:I14"/>
    <mergeCell ref="C15:D15"/>
    <mergeCell ref="C16:D16"/>
    <mergeCell ref="C17:D17"/>
    <mergeCell ref="C23:D23"/>
    <mergeCell ref="C18:D18"/>
    <mergeCell ref="C19:D19"/>
    <mergeCell ref="C20:D20"/>
    <mergeCell ref="C21:D21"/>
    <mergeCell ref="C22:D22"/>
    <mergeCell ref="D10:E10"/>
    <mergeCell ref="D11:E11"/>
    <mergeCell ref="A13:A14"/>
    <mergeCell ref="B13:B14"/>
    <mergeCell ref="C13:D14"/>
    <mergeCell ref="E13:E14"/>
    <mergeCell ref="A7:C7"/>
    <mergeCell ref="D7:I7"/>
    <mergeCell ref="A8:C8"/>
    <mergeCell ref="D8:I8"/>
    <mergeCell ref="A9:C9"/>
    <mergeCell ref="D9:I9"/>
    <mergeCell ref="G1:I1"/>
    <mergeCell ref="A2:I2"/>
    <mergeCell ref="C4:I4"/>
    <mergeCell ref="C5:I5"/>
    <mergeCell ref="A6:C6"/>
    <mergeCell ref="D6:I6"/>
  </mergeCells>
  <conditionalFormatting sqref="A15:B25">
    <cfRule type="cellIs" dxfId="326" priority="5" operator="equal">
      <formula>0</formula>
    </cfRule>
  </conditionalFormatting>
  <conditionalFormatting sqref="A15:I25 E26:I26 D27:D29 E27:E30">
    <cfRule type="cellIs" dxfId="325" priority="2" operator="equal">
      <formula>0</formula>
    </cfRule>
  </conditionalFormatting>
  <conditionalFormatting sqref="C35:H35 C40:H40 C43">
    <cfRule type="cellIs" dxfId="324" priority="7" operator="equal">
      <formula>0</formula>
    </cfRule>
  </conditionalFormatting>
  <conditionalFormatting sqref="C40:H40">
    <cfRule type="cellIs" dxfId="323" priority="8" operator="equal">
      <formula>0</formula>
    </cfRule>
  </conditionalFormatting>
  <conditionalFormatting sqref="D6:I9 D10:E11">
    <cfRule type="cellIs" dxfId="322"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39997558519241921"/>
  </sheetPr>
  <dimension ref="A1:I66"/>
  <sheetViews>
    <sheetView zoomScaleNormal="10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24"/>
      <c r="H1" s="224"/>
      <c r="I1" s="224"/>
    </row>
    <row r="2" spans="1:9">
      <c r="A2" s="254" t="s">
        <v>20</v>
      </c>
      <c r="B2" s="254"/>
      <c r="C2" s="254"/>
      <c r="D2" s="254"/>
      <c r="E2" s="254"/>
      <c r="F2" s="254"/>
      <c r="G2" s="254"/>
      <c r="H2" s="254"/>
      <c r="I2" s="254"/>
    </row>
    <row r="3" spans="1:9">
      <c r="A3" s="2"/>
      <c r="B3" s="2"/>
      <c r="C3" s="2"/>
      <c r="D3" s="2"/>
      <c r="E3" s="2"/>
      <c r="F3" s="2"/>
      <c r="G3" s="2"/>
      <c r="H3" s="2"/>
      <c r="I3" s="2"/>
    </row>
    <row r="4" spans="1:9">
      <c r="A4" s="2"/>
      <c r="B4" s="2"/>
      <c r="C4" s="255" t="s">
        <v>21</v>
      </c>
      <c r="D4" s="255"/>
      <c r="E4" s="255"/>
      <c r="F4" s="255"/>
      <c r="G4" s="255"/>
      <c r="H4" s="255"/>
      <c r="I4" s="255"/>
    </row>
    <row r="5" spans="1:9" ht="11.25" customHeight="1">
      <c r="A5" s="129"/>
      <c r="B5" s="129"/>
      <c r="C5" s="257" t="s">
        <v>19</v>
      </c>
      <c r="D5" s="257"/>
      <c r="E5" s="257"/>
      <c r="F5" s="257"/>
      <c r="G5" s="257"/>
      <c r="H5" s="257"/>
      <c r="I5" s="257"/>
    </row>
    <row r="6" spans="1:9">
      <c r="A6" s="236" t="s">
        <v>22</v>
      </c>
      <c r="B6" s="236"/>
      <c r="C6" s="236"/>
      <c r="D6" s="256" t="str">
        <f>'Kopt a+c+n'!B13</f>
        <v>Daudzdzīvokļu dzīvojamā ēka</v>
      </c>
      <c r="E6" s="256"/>
      <c r="F6" s="256"/>
      <c r="G6" s="256"/>
      <c r="H6" s="256"/>
      <c r="I6" s="256"/>
    </row>
    <row r="7" spans="1:9">
      <c r="A7" s="236" t="s">
        <v>6</v>
      </c>
      <c r="B7" s="236"/>
      <c r="C7" s="236"/>
      <c r="D7" s="237" t="str">
        <f>'Kopt a+c+n'!B14</f>
        <v>Daudzdzīvokļu dzīvojamās ēkas energoefektivitātes paaugstināšana</v>
      </c>
      <c r="E7" s="237"/>
      <c r="F7" s="237"/>
      <c r="G7" s="237"/>
      <c r="H7" s="237"/>
      <c r="I7" s="237"/>
    </row>
    <row r="8" spans="1:9">
      <c r="A8" s="242" t="s">
        <v>23</v>
      </c>
      <c r="B8" s="242"/>
      <c r="C8" s="242"/>
      <c r="D8" s="237" t="str">
        <f>'Kopt a+c+n'!B15</f>
        <v>Stacijas iela 10, Olaine, Olaines novads, LV-2114</v>
      </c>
      <c r="E8" s="237"/>
      <c r="F8" s="237"/>
      <c r="G8" s="237"/>
      <c r="H8" s="237"/>
      <c r="I8" s="237"/>
    </row>
    <row r="9" spans="1:9">
      <c r="A9" s="242" t="s">
        <v>24</v>
      </c>
      <c r="B9" s="242"/>
      <c r="C9" s="242"/>
      <c r="D9" s="237" t="str">
        <f>'Kopt a+c+n'!B16</f>
        <v>Iepirkums Nr. AS OŪS 2023/02_E</v>
      </c>
      <c r="E9" s="237"/>
      <c r="F9" s="237"/>
      <c r="G9" s="237"/>
      <c r="H9" s="237"/>
      <c r="I9" s="237"/>
    </row>
    <row r="10" spans="1:9">
      <c r="C10" s="4" t="s">
        <v>25</v>
      </c>
      <c r="D10" s="243" t="e">
        <f>E30</f>
        <v>#VALUE!</v>
      </c>
      <c r="E10" s="243"/>
      <c r="F10" s="67"/>
      <c r="G10" s="67"/>
      <c r="H10" s="67"/>
      <c r="I10" s="67"/>
    </row>
    <row r="11" spans="1:9">
      <c r="C11" s="4" t="s">
        <v>26</v>
      </c>
      <c r="D11" s="243">
        <f>I26</f>
        <v>0</v>
      </c>
      <c r="E11" s="243"/>
      <c r="F11" s="67"/>
      <c r="G11" s="67"/>
      <c r="H11" s="67"/>
      <c r="I11" s="67"/>
    </row>
    <row r="12" spans="1:9" ht="12" thickBot="1">
      <c r="F12" s="21"/>
      <c r="G12" s="21"/>
      <c r="H12" s="21"/>
      <c r="I12" s="21"/>
    </row>
    <row r="13" spans="1:9">
      <c r="A13" s="246" t="s">
        <v>27</v>
      </c>
      <c r="B13" s="248" t="s">
        <v>28</v>
      </c>
      <c r="C13" s="250" t="s">
        <v>29</v>
      </c>
      <c r="D13" s="251"/>
      <c r="E13" s="244" t="s">
        <v>30</v>
      </c>
      <c r="F13" s="238" t="s">
        <v>31</v>
      </c>
      <c r="G13" s="239"/>
      <c r="H13" s="239"/>
      <c r="I13" s="240" t="s">
        <v>32</v>
      </c>
    </row>
    <row r="14" spans="1:9" ht="23.25" thickBot="1">
      <c r="A14" s="247"/>
      <c r="B14" s="249"/>
      <c r="C14" s="252"/>
      <c r="D14" s="253"/>
      <c r="E14" s="245"/>
      <c r="F14" s="22" t="s">
        <v>33</v>
      </c>
      <c r="G14" s="23" t="s">
        <v>34</v>
      </c>
      <c r="H14" s="23" t="s">
        <v>35</v>
      </c>
      <c r="I14" s="241"/>
    </row>
    <row r="15" spans="1:9">
      <c r="A15" s="63">
        <f>IF(E15=0,0,IF(COUNTBLANK(E15)=1,0,COUNTA($E$15:E15)))</f>
        <v>0</v>
      </c>
      <c r="B15" s="27">
        <f>IF(A15=0,0,CONCATENATE("N-",A15))</f>
        <v>0</v>
      </c>
      <c r="C15" s="260" t="str">
        <f>'1n'!C2:I2</f>
        <v>Būvlaukuma sagatavošana</v>
      </c>
      <c r="D15" s="261"/>
      <c r="E15" s="70">
        <f>'1n'!P25</f>
        <v>0</v>
      </c>
      <c r="F15" s="123">
        <f>'1n'!M25</f>
        <v>0</v>
      </c>
      <c r="G15" s="56">
        <f>'1n'!N25</f>
        <v>0</v>
      </c>
      <c r="H15" s="56">
        <f>'1n'!O25</f>
        <v>0</v>
      </c>
      <c r="I15" s="57">
        <f>'1n'!L25</f>
        <v>0</v>
      </c>
    </row>
    <row r="16" spans="1:9">
      <c r="A16" s="64">
        <f>IF(E16=0,0,IF(COUNTBLANK(E16)=1,0,COUNTA($E$15:E16)))</f>
        <v>0</v>
      </c>
      <c r="B16" s="28">
        <f t="shared" ref="B16:B25" si="0">IF(A16=0,0,CONCATENATE("N-",A16))</f>
        <v>0</v>
      </c>
      <c r="C16" s="258" t="str">
        <f>'2n'!C2:I2</f>
        <v>Demontāžas darbi</v>
      </c>
      <c r="D16" s="259"/>
      <c r="E16" s="126">
        <f>'2n'!P23</f>
        <v>0</v>
      </c>
      <c r="F16" s="124">
        <f>'2n'!M23</f>
        <v>0</v>
      </c>
      <c r="G16" s="58">
        <f>'2n'!N23</f>
        <v>0</v>
      </c>
      <c r="H16" s="58">
        <f>'2n'!O23</f>
        <v>0</v>
      </c>
      <c r="I16" s="59">
        <f>'2n'!L23</f>
        <v>0</v>
      </c>
    </row>
    <row r="17" spans="1:9">
      <c r="A17" s="64">
        <f>IF(E17=0,0,IF(COUNTBLANK(E17)=1,0,COUNTA($E$15:E17)))</f>
        <v>0</v>
      </c>
      <c r="B17" s="28">
        <f t="shared" si="0"/>
        <v>0</v>
      </c>
      <c r="C17" s="258" t="str">
        <f>'3n'!C2:I2</f>
        <v>Fasādes</v>
      </c>
      <c r="D17" s="259"/>
      <c r="E17" s="127">
        <f>'3n'!P99</f>
        <v>0</v>
      </c>
      <c r="F17" s="124">
        <f>'3n'!M99</f>
        <v>0</v>
      </c>
      <c r="G17" s="58">
        <f>'3n'!N99</f>
        <v>0</v>
      </c>
      <c r="H17" s="58">
        <f>'3n'!O99</f>
        <v>0</v>
      </c>
      <c r="I17" s="59">
        <f>'3n'!L99</f>
        <v>0</v>
      </c>
    </row>
    <row r="18" spans="1:9">
      <c r="A18" s="64">
        <f>IF(E18=0,0,IF(COUNTBLANK(E18)=1,0,COUNTA($E$15:E18)))</f>
        <v>0</v>
      </c>
      <c r="B18" s="28">
        <f t="shared" si="0"/>
        <v>0</v>
      </c>
      <c r="C18" s="258" t="str">
        <f>'4n'!C2:I2</f>
        <v>Logi un durvis</v>
      </c>
      <c r="D18" s="259"/>
      <c r="E18" s="127">
        <f>'4n'!P29</f>
        <v>0</v>
      </c>
      <c r="F18" s="124">
        <f>'4n'!M29</f>
        <v>0</v>
      </c>
      <c r="G18" s="58">
        <f>'4n'!N29</f>
        <v>0</v>
      </c>
      <c r="H18" s="58">
        <f>'4n'!O29</f>
        <v>0</v>
      </c>
      <c r="I18" s="59">
        <f>'4n'!L29</f>
        <v>0</v>
      </c>
    </row>
    <row r="19" spans="1:9">
      <c r="A19" s="64">
        <f>IF(E19=0,0,IF(COUNTBLANK(E19)=1,0,COUNTA($E$15:E19)))</f>
        <v>0</v>
      </c>
      <c r="B19" s="28">
        <f t="shared" si="0"/>
        <v>0</v>
      </c>
      <c r="C19" s="258" t="str">
        <f>'5n'!C2:I2</f>
        <v>Pagraba pārseguma siltināšana</v>
      </c>
      <c r="D19" s="259"/>
      <c r="E19" s="127">
        <f>'5n'!P30</f>
        <v>0</v>
      </c>
      <c r="F19" s="124">
        <f>'5n'!M30</f>
        <v>0</v>
      </c>
      <c r="G19" s="58">
        <f>'5n'!N30</f>
        <v>0</v>
      </c>
      <c r="H19" s="58">
        <f>'5n'!O30</f>
        <v>0</v>
      </c>
      <c r="I19" s="59">
        <f>'5n'!L30</f>
        <v>0</v>
      </c>
    </row>
    <row r="20" spans="1:9">
      <c r="A20" s="64">
        <f>IF(E20=0,0,IF(COUNTBLANK(E20)=1,0,COUNTA($E$15:E20)))</f>
        <v>0</v>
      </c>
      <c r="B20" s="28">
        <f t="shared" si="0"/>
        <v>0</v>
      </c>
      <c r="C20" s="258" t="str">
        <f>'6n'!C2:I2</f>
        <v>Jumta darbi</v>
      </c>
      <c r="D20" s="259"/>
      <c r="E20" s="127">
        <f>'6n'!P15</f>
        <v>0</v>
      </c>
      <c r="F20" s="124">
        <f>'6n'!M15</f>
        <v>0</v>
      </c>
      <c r="G20" s="58">
        <f>'6n'!N15</f>
        <v>0</v>
      </c>
      <c r="H20" s="58">
        <f>'6n'!O15</f>
        <v>0</v>
      </c>
      <c r="I20" s="59">
        <f>'6n'!L15</f>
        <v>0</v>
      </c>
    </row>
    <row r="21" spans="1:9">
      <c r="A21" s="64">
        <f>IF(E21=0,0,IF(COUNTBLANK(E21)=1,0,COUNTA($E$15:E21)))</f>
        <v>0</v>
      </c>
      <c r="B21" s="28">
        <f t="shared" si="0"/>
        <v>0</v>
      </c>
      <c r="C21" s="258" t="str">
        <f>'7n'!C2:I2</f>
        <v>Iekštelpu darbi</v>
      </c>
      <c r="D21" s="259"/>
      <c r="E21" s="127">
        <f>'7n'!P18</f>
        <v>0</v>
      </c>
      <c r="F21" s="124">
        <f>'7n'!M18</f>
        <v>0</v>
      </c>
      <c r="G21" s="58">
        <f>'7n'!N18</f>
        <v>0</v>
      </c>
      <c r="H21" s="58">
        <f>'7n'!O18</f>
        <v>0</v>
      </c>
      <c r="I21" s="59">
        <f>'7n'!L18</f>
        <v>0</v>
      </c>
    </row>
    <row r="22" spans="1:9">
      <c r="A22" s="64">
        <f>IF(E22=0,0,IF(COUNTBLANK(E22)=1,0,COUNTA($E$15:E22)))</f>
        <v>0</v>
      </c>
      <c r="B22" s="28">
        <f t="shared" si="0"/>
        <v>0</v>
      </c>
      <c r="C22" s="258" t="str">
        <f>'8n'!C2:I2</f>
        <v>Bēniņu siltināšana</v>
      </c>
      <c r="D22" s="259"/>
      <c r="E22" s="127">
        <f>'8n'!P17</f>
        <v>0</v>
      </c>
      <c r="F22" s="124">
        <f>'8n'!M17</f>
        <v>0</v>
      </c>
      <c r="G22" s="58">
        <f>'8n'!N17</f>
        <v>0</v>
      </c>
      <c r="H22" s="58">
        <f>'8n'!O17</f>
        <v>0</v>
      </c>
      <c r="I22" s="59">
        <f>'8n'!L17</f>
        <v>0</v>
      </c>
    </row>
    <row r="23" spans="1:9">
      <c r="A23" s="64">
        <f>IF(E23=0,0,IF(COUNTBLANK(E23)=1,0,COUNTA($E$15:E23)))</f>
        <v>0</v>
      </c>
      <c r="B23" s="28">
        <f t="shared" si="0"/>
        <v>0</v>
      </c>
      <c r="C23" s="258" t="str">
        <f>'9n'!C2:I2</f>
        <v>Labiekārtošana</v>
      </c>
      <c r="D23" s="259"/>
      <c r="E23" s="127">
        <f>'9n'!P23</f>
        <v>0</v>
      </c>
      <c r="F23" s="124">
        <f>'9n'!M23</f>
        <v>0</v>
      </c>
      <c r="G23" s="58">
        <f>'9n'!N23</f>
        <v>0</v>
      </c>
      <c r="H23" s="58">
        <f>'9n'!O23</f>
        <v>0</v>
      </c>
      <c r="I23" s="59">
        <f>'9n'!L23</f>
        <v>0</v>
      </c>
    </row>
    <row r="24" spans="1:9">
      <c r="A24" s="64">
        <f>IF(E24=0,0,IF(COUNTBLANK(E24)=1,0,COUNTA($E$15:E24)))</f>
        <v>0</v>
      </c>
      <c r="B24" s="28">
        <f t="shared" si="0"/>
        <v>0</v>
      </c>
      <c r="C24" s="258" t="str">
        <f>'10n'!C2:I2</f>
        <v>Apkure, vēdināšana un gaisa kondicionēšana</v>
      </c>
      <c r="D24" s="259"/>
      <c r="E24" s="127">
        <f>'10n'!P25</f>
        <v>0</v>
      </c>
      <c r="F24" s="124">
        <f>'10n'!M25</f>
        <v>0</v>
      </c>
      <c r="G24" s="58">
        <f>'10n'!N25</f>
        <v>0</v>
      </c>
      <c r="H24" s="58">
        <f>'10n'!O25</f>
        <v>0</v>
      </c>
      <c r="I24" s="59">
        <f>'10n'!L25</f>
        <v>0</v>
      </c>
    </row>
    <row r="25" spans="1:9" ht="12" thickBot="1">
      <c r="A25" s="64">
        <f>IF(E25=0,0,IF(COUNTBLANK(E25)=1,0,COUNTA($E$15:E25)))</f>
        <v>0</v>
      </c>
      <c r="B25" s="28">
        <f t="shared" si="0"/>
        <v>0</v>
      </c>
      <c r="C25" s="258" t="str">
        <f>'11n'!C2:I2</f>
        <v>Ārējie elektrības tīkli</v>
      </c>
      <c r="D25" s="259"/>
      <c r="E25" s="127">
        <f>'11n'!P36</f>
        <v>0</v>
      </c>
      <c r="F25" s="124">
        <f>'11n'!M36</f>
        <v>0</v>
      </c>
      <c r="G25" s="58">
        <f>'11n'!N36</f>
        <v>0</v>
      </c>
      <c r="H25" s="58">
        <f>'11n'!O36</f>
        <v>0</v>
      </c>
      <c r="I25" s="59">
        <f>'11n'!L36</f>
        <v>0</v>
      </c>
    </row>
    <row r="26" spans="1:9" ht="12" thickBot="1">
      <c r="A26" s="270" t="s">
        <v>36</v>
      </c>
      <c r="B26" s="271"/>
      <c r="C26" s="271"/>
      <c r="D26" s="242"/>
      <c r="E26" s="43">
        <f>SUM(E15:E25)</f>
        <v>0</v>
      </c>
      <c r="F26" s="125">
        <f>SUM(F15:F25)</f>
        <v>0</v>
      </c>
      <c r="G26" s="42">
        <f>SUM(G15:G25)</f>
        <v>0</v>
      </c>
      <c r="H26" s="42">
        <f>SUM(H15:H25)</f>
        <v>0</v>
      </c>
      <c r="I26" s="43">
        <f>SUM(I15:I25)</f>
        <v>0</v>
      </c>
    </row>
    <row r="27" spans="1:9">
      <c r="A27" s="272" t="s">
        <v>37</v>
      </c>
      <c r="B27" s="273"/>
      <c r="C27" s="284"/>
      <c r="D27" s="117" t="str">
        <f>'Kops a+c+n'!D50</f>
        <v>%</v>
      </c>
      <c r="E27" s="44" t="e">
        <f>ROUND(E26*$D27,2)</f>
        <v>#VALUE!</v>
      </c>
      <c r="F27" s="45"/>
      <c r="G27" s="45"/>
      <c r="H27" s="45"/>
      <c r="I27" s="45"/>
    </row>
    <row r="28" spans="1:9">
      <c r="A28" s="275" t="s">
        <v>38</v>
      </c>
      <c r="B28" s="276"/>
      <c r="C28" s="286"/>
      <c r="D28" s="118" t="str">
        <f>'Kops a+c+n'!D51</f>
        <v>%</v>
      </c>
      <c r="E28" s="46" t="e">
        <f>ROUND(E27*$D28,2)</f>
        <v>#VALUE!</v>
      </c>
      <c r="F28" s="45"/>
      <c r="G28" s="45"/>
      <c r="H28" s="45"/>
      <c r="I28" s="45"/>
    </row>
    <row r="29" spans="1:9">
      <c r="A29" s="278" t="s">
        <v>39</v>
      </c>
      <c r="B29" s="279"/>
      <c r="C29" s="287"/>
      <c r="D29" s="118" t="str">
        <f>'Kops a+c+n'!D52</f>
        <v>%</v>
      </c>
      <c r="E29" s="46" t="e">
        <f>ROUND(E26*$D29,2)</f>
        <v>#VALUE!</v>
      </c>
      <c r="F29" s="45"/>
      <c r="G29" s="45"/>
      <c r="H29" s="45"/>
      <c r="I29" s="45"/>
    </row>
    <row r="30" spans="1:9" ht="12" thickBot="1">
      <c r="A30" s="281" t="s">
        <v>40</v>
      </c>
      <c r="B30" s="282"/>
      <c r="C30" s="288"/>
      <c r="D30" s="25"/>
      <c r="E30" s="47" t="e">
        <f>SUM(E26:E29)-E28</f>
        <v>#VALUE!</v>
      </c>
      <c r="F30" s="45"/>
      <c r="G30" s="45"/>
      <c r="H30" s="45"/>
      <c r="I30" s="45"/>
    </row>
    <row r="31" spans="1:9">
      <c r="G31" s="24"/>
    </row>
    <row r="32" spans="1:9">
      <c r="C32" s="20"/>
      <c r="D32" s="20"/>
      <c r="E32" s="20"/>
      <c r="F32" s="26"/>
      <c r="G32" s="26"/>
      <c r="H32" s="26"/>
      <c r="I32" s="26"/>
    </row>
    <row r="35" spans="1:8">
      <c r="A35" s="1" t="s">
        <v>14</v>
      </c>
      <c r="B35" s="20"/>
      <c r="C35" s="289">
        <f>'Kops a+c+n'!C58:H58</f>
        <v>0</v>
      </c>
      <c r="D35" s="289"/>
      <c r="E35" s="289"/>
      <c r="F35" s="289"/>
      <c r="G35" s="289"/>
      <c r="H35" s="289"/>
    </row>
    <row r="36" spans="1:8">
      <c r="A36" s="20"/>
      <c r="B36" s="20"/>
      <c r="C36" s="222" t="s">
        <v>15</v>
      </c>
      <c r="D36" s="222"/>
      <c r="E36" s="222"/>
      <c r="F36" s="222"/>
      <c r="G36" s="222"/>
      <c r="H36" s="222"/>
    </row>
    <row r="37" spans="1:8">
      <c r="A37" s="20"/>
      <c r="B37" s="20"/>
      <c r="C37" s="20"/>
      <c r="D37" s="20"/>
      <c r="E37" s="20"/>
      <c r="F37" s="20"/>
      <c r="G37" s="20"/>
      <c r="H37" s="20"/>
    </row>
    <row r="38" spans="1:8">
      <c r="A38" s="268" t="str">
        <f>'Kops a+c+n'!A61:D61</f>
        <v>Tāme sastādīta 2023. gada __. _____</v>
      </c>
      <c r="B38" s="269"/>
      <c r="C38" s="269"/>
      <c r="D38" s="269"/>
      <c r="F38" s="20"/>
      <c r="G38" s="20"/>
      <c r="H38" s="20"/>
    </row>
    <row r="39" spans="1:8">
      <c r="A39" s="20"/>
      <c r="B39" s="20"/>
      <c r="C39" s="20"/>
      <c r="D39" s="20"/>
      <c r="E39" s="20"/>
      <c r="F39" s="20"/>
      <c r="G39" s="20"/>
      <c r="H39" s="20"/>
    </row>
    <row r="40" spans="1:8">
      <c r="A40" s="1" t="s">
        <v>41</v>
      </c>
      <c r="B40" s="20"/>
      <c r="C40" s="285">
        <f>'Kops a+c+n'!C63:H63</f>
        <v>0</v>
      </c>
      <c r="D40" s="285"/>
      <c r="E40" s="285"/>
      <c r="F40" s="285"/>
      <c r="G40" s="285"/>
      <c r="H40" s="285"/>
    </row>
    <row r="41" spans="1:8">
      <c r="A41" s="20"/>
      <c r="B41" s="20"/>
      <c r="C41" s="222" t="s">
        <v>15</v>
      </c>
      <c r="D41" s="222"/>
      <c r="E41" s="222"/>
      <c r="F41" s="222"/>
      <c r="G41" s="222"/>
      <c r="H41" s="222"/>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104"/>
      <c r="H53" s="24"/>
      <c r="I53" s="24"/>
    </row>
    <row r="66" spans="3:3">
      <c r="C66" s="1">
        <f>'Kopt a+c+n'!B30:C30</f>
        <v>0</v>
      </c>
    </row>
  </sheetData>
  <mergeCells count="41">
    <mergeCell ref="C36:H36"/>
    <mergeCell ref="A38:D38"/>
    <mergeCell ref="C40:H40"/>
    <mergeCell ref="C41:H41"/>
    <mergeCell ref="C35:H35"/>
    <mergeCell ref="A28:C28"/>
    <mergeCell ref="A29:C29"/>
    <mergeCell ref="A30:C30"/>
    <mergeCell ref="A26:D26"/>
    <mergeCell ref="A27:C27"/>
    <mergeCell ref="C23:D23"/>
    <mergeCell ref="C24:D24"/>
    <mergeCell ref="C15:D15"/>
    <mergeCell ref="C16:D16"/>
    <mergeCell ref="C17:D17"/>
    <mergeCell ref="C18:D18"/>
    <mergeCell ref="C19:D19"/>
    <mergeCell ref="C25:D25"/>
    <mergeCell ref="I13:I14"/>
    <mergeCell ref="A8:C8"/>
    <mergeCell ref="D8:I8"/>
    <mergeCell ref="A9:C9"/>
    <mergeCell ref="D9:I9"/>
    <mergeCell ref="D10:E10"/>
    <mergeCell ref="D11:E11"/>
    <mergeCell ref="A13:A14"/>
    <mergeCell ref="B13:B14"/>
    <mergeCell ref="C13:D14"/>
    <mergeCell ref="E13:E14"/>
    <mergeCell ref="F13:H13"/>
    <mergeCell ref="C20:D20"/>
    <mergeCell ref="C21:D21"/>
    <mergeCell ref="C22:D22"/>
    <mergeCell ref="A7:C7"/>
    <mergeCell ref="D7:I7"/>
    <mergeCell ref="G1:I1"/>
    <mergeCell ref="A2:I2"/>
    <mergeCell ref="C4:I4"/>
    <mergeCell ref="A6:C6"/>
    <mergeCell ref="D6:I6"/>
    <mergeCell ref="C5:I5"/>
  </mergeCells>
  <conditionalFormatting sqref="A15:B25">
    <cfRule type="cellIs" dxfId="321" priority="5" operator="equal">
      <formula>0</formula>
    </cfRule>
  </conditionalFormatting>
  <conditionalFormatting sqref="A15:I25 E26:I26 D27:D29 E27:E30">
    <cfRule type="cellIs" dxfId="320" priority="2" operator="equal">
      <formula>0</formula>
    </cfRule>
  </conditionalFormatting>
  <conditionalFormatting sqref="C35:H35 C40:H40 C43">
    <cfRule type="cellIs" dxfId="319" priority="7" operator="equal">
      <formula>0</formula>
    </cfRule>
  </conditionalFormatting>
  <conditionalFormatting sqref="C40:H40">
    <cfRule type="cellIs" dxfId="318" priority="8" operator="equal">
      <formula>0</formula>
    </cfRule>
  </conditionalFormatting>
  <conditionalFormatting sqref="D6:I9 D10:E11">
    <cfRule type="cellIs" dxfId="317"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00000"/>
  </sheetPr>
  <dimension ref="A1:Q37"/>
  <sheetViews>
    <sheetView topLeftCell="A17" workbookViewId="0">
      <selection activeCell="I14" sqref="I14:J2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1</v>
      </c>
      <c r="E1" s="26"/>
      <c r="F1" s="26"/>
      <c r="G1" s="26"/>
      <c r="H1" s="26"/>
      <c r="I1" s="26"/>
      <c r="J1" s="26"/>
      <c r="N1" s="30"/>
      <c r="O1" s="31"/>
      <c r="P1" s="32"/>
    </row>
    <row r="2" spans="1:17">
      <c r="A2" s="33"/>
      <c r="B2" s="33"/>
      <c r="C2" s="290" t="s">
        <v>218</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219</v>
      </c>
      <c r="B9" s="293"/>
      <c r="C9" s="293"/>
      <c r="D9" s="293"/>
      <c r="E9" s="293"/>
      <c r="F9" s="293"/>
      <c r="G9" s="35"/>
      <c r="H9" s="35"/>
      <c r="I9" s="35"/>
      <c r="J9" s="294" t="s">
        <v>46</v>
      </c>
      <c r="K9" s="294"/>
      <c r="L9" s="294"/>
      <c r="M9" s="294"/>
      <c r="N9" s="295">
        <f>P25</f>
        <v>0</v>
      </c>
      <c r="O9" s="295"/>
      <c r="P9" s="35"/>
      <c r="Q9" s="1"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c r="A14" s="63">
        <v>1</v>
      </c>
      <c r="B14" s="27" t="s">
        <v>80</v>
      </c>
      <c r="C14" s="187" t="s">
        <v>65</v>
      </c>
      <c r="D14" s="170" t="s">
        <v>76</v>
      </c>
      <c r="E14" s="188">
        <v>258.02999999999997</v>
      </c>
      <c r="F14" s="134"/>
      <c r="G14" s="90"/>
      <c r="H14" s="90">
        <f>F14*G14</f>
        <v>0</v>
      </c>
      <c r="I14" s="135"/>
      <c r="J14" s="135"/>
      <c r="K14" s="91">
        <f>SUM(H14:J14)</f>
        <v>0</v>
      </c>
      <c r="L14" s="89">
        <f>E14*F14</f>
        <v>0</v>
      </c>
      <c r="M14" s="90">
        <f>H14*E14</f>
        <v>0</v>
      </c>
      <c r="N14" s="90">
        <f>I14*E14</f>
        <v>0</v>
      </c>
      <c r="O14" s="90">
        <f>J14*E14</f>
        <v>0</v>
      </c>
      <c r="P14" s="106">
        <f>SUM(M14:O14)</f>
        <v>0</v>
      </c>
      <c r="Q14" s="70" t="s">
        <v>47</v>
      </c>
    </row>
    <row r="15" spans="1:17" ht="22.5">
      <c r="A15" s="40">
        <v>2</v>
      </c>
      <c r="B15" s="130" t="s">
        <v>80</v>
      </c>
      <c r="C15" s="136" t="s">
        <v>66</v>
      </c>
      <c r="D15" s="171" t="s">
        <v>77</v>
      </c>
      <c r="E15" s="189">
        <v>2</v>
      </c>
      <c r="F15" s="134"/>
      <c r="G15" s="49"/>
      <c r="H15" s="49">
        <f>F15*G15</f>
        <v>0</v>
      </c>
      <c r="I15" s="135"/>
      <c r="J15" s="135"/>
      <c r="K15" s="50">
        <f t="shared" ref="K15:K24" si="0">SUM(H15:J15)</f>
        <v>0</v>
      </c>
      <c r="L15" s="51">
        <f t="shared" ref="L15:L24" si="1">E15*F15</f>
        <v>0</v>
      </c>
      <c r="M15" s="49">
        <f t="shared" ref="M15:M24" si="2">H15*E15</f>
        <v>0</v>
      </c>
      <c r="N15" s="49">
        <f t="shared" ref="N15:N24" si="3">I15*E15</f>
        <v>0</v>
      </c>
      <c r="O15" s="49">
        <f t="shared" ref="O15:O24" si="4">J15*E15</f>
        <v>0</v>
      </c>
      <c r="P15" s="107">
        <f t="shared" ref="P15:P24" si="5">SUM(M15:O15)</f>
        <v>0</v>
      </c>
      <c r="Q15" s="77" t="s">
        <v>47</v>
      </c>
    </row>
    <row r="16" spans="1:17" ht="23.25" thickBot="1">
      <c r="A16" s="40">
        <v>3</v>
      </c>
      <c r="B16" s="130" t="s">
        <v>80</v>
      </c>
      <c r="C16" s="136" t="s">
        <v>67</v>
      </c>
      <c r="D16" s="171" t="s">
        <v>78</v>
      </c>
      <c r="E16" s="189">
        <v>2</v>
      </c>
      <c r="F16" s="134"/>
      <c r="G16" s="49"/>
      <c r="H16" s="49">
        <f t="shared" ref="H16:H24" si="6">F16*G16</f>
        <v>0</v>
      </c>
      <c r="I16" s="135"/>
      <c r="J16" s="135"/>
      <c r="K16" s="50">
        <f t="shared" si="0"/>
        <v>0</v>
      </c>
      <c r="L16" s="51">
        <f t="shared" si="1"/>
        <v>0</v>
      </c>
      <c r="M16" s="49">
        <f t="shared" si="2"/>
        <v>0</v>
      </c>
      <c r="N16" s="49">
        <f t="shared" si="3"/>
        <v>0</v>
      </c>
      <c r="O16" s="49">
        <f t="shared" si="4"/>
        <v>0</v>
      </c>
      <c r="P16" s="107">
        <f t="shared" si="5"/>
        <v>0</v>
      </c>
      <c r="Q16" s="77" t="s">
        <v>47</v>
      </c>
    </row>
    <row r="17" spans="1:17" ht="22.5">
      <c r="A17" s="63">
        <v>4</v>
      </c>
      <c r="B17" s="130" t="s">
        <v>80</v>
      </c>
      <c r="C17" s="136" t="s">
        <v>68</v>
      </c>
      <c r="D17" s="171" t="s">
        <v>78</v>
      </c>
      <c r="E17" s="189">
        <v>1</v>
      </c>
      <c r="F17" s="134"/>
      <c r="G17" s="49"/>
      <c r="H17" s="49">
        <f t="shared" si="6"/>
        <v>0</v>
      </c>
      <c r="I17" s="135"/>
      <c r="J17" s="135"/>
      <c r="K17" s="50">
        <f t="shared" si="0"/>
        <v>0</v>
      </c>
      <c r="L17" s="51">
        <f t="shared" si="1"/>
        <v>0</v>
      </c>
      <c r="M17" s="49">
        <f t="shared" si="2"/>
        <v>0</v>
      </c>
      <c r="N17" s="49">
        <f t="shared" si="3"/>
        <v>0</v>
      </c>
      <c r="O17" s="49">
        <f t="shared" si="4"/>
        <v>0</v>
      </c>
      <c r="P17" s="107">
        <f t="shared" si="5"/>
        <v>0</v>
      </c>
      <c r="Q17" s="77" t="s">
        <v>47</v>
      </c>
    </row>
    <row r="18" spans="1:17" ht="22.5">
      <c r="A18" s="40">
        <v>5</v>
      </c>
      <c r="B18" s="130" t="s">
        <v>80</v>
      </c>
      <c r="C18" s="136" t="s">
        <v>69</v>
      </c>
      <c r="D18" s="171" t="s">
        <v>77</v>
      </c>
      <c r="E18" s="189">
        <v>1</v>
      </c>
      <c r="F18" s="134"/>
      <c r="G18" s="49"/>
      <c r="H18" s="49">
        <f t="shared" si="6"/>
        <v>0</v>
      </c>
      <c r="I18" s="135"/>
      <c r="J18" s="135"/>
      <c r="K18" s="50">
        <f t="shared" si="0"/>
        <v>0</v>
      </c>
      <c r="L18" s="51">
        <f t="shared" si="1"/>
        <v>0</v>
      </c>
      <c r="M18" s="49">
        <f t="shared" si="2"/>
        <v>0</v>
      </c>
      <c r="N18" s="49">
        <f t="shared" si="3"/>
        <v>0</v>
      </c>
      <c r="O18" s="49">
        <f t="shared" si="4"/>
        <v>0</v>
      </c>
      <c r="P18" s="107">
        <f t="shared" si="5"/>
        <v>0</v>
      </c>
      <c r="Q18" s="77" t="s">
        <v>47</v>
      </c>
    </row>
    <row r="19" spans="1:17" ht="23.25" thickBot="1">
      <c r="A19" s="40">
        <v>6</v>
      </c>
      <c r="B19" s="130" t="s">
        <v>80</v>
      </c>
      <c r="C19" s="48" t="s">
        <v>70</v>
      </c>
      <c r="D19" s="28" t="s">
        <v>283</v>
      </c>
      <c r="E19" s="190">
        <v>6</v>
      </c>
      <c r="F19" s="173"/>
      <c r="G19" s="49"/>
      <c r="H19" s="49">
        <f t="shared" si="6"/>
        <v>0</v>
      </c>
      <c r="I19" s="138"/>
      <c r="J19" s="138"/>
      <c r="K19" s="50">
        <f t="shared" si="0"/>
        <v>0</v>
      </c>
      <c r="L19" s="51">
        <f t="shared" si="1"/>
        <v>0</v>
      </c>
      <c r="M19" s="49">
        <f t="shared" si="2"/>
        <v>0</v>
      </c>
      <c r="N19" s="49">
        <f t="shared" si="3"/>
        <v>0</v>
      </c>
      <c r="O19" s="49">
        <f t="shared" si="4"/>
        <v>0</v>
      </c>
      <c r="P19" s="107">
        <f t="shared" si="5"/>
        <v>0</v>
      </c>
      <c r="Q19" s="77" t="s">
        <v>47</v>
      </c>
    </row>
    <row r="20" spans="1:17" ht="22.5">
      <c r="A20" s="63">
        <v>7</v>
      </c>
      <c r="B20" s="130" t="s">
        <v>80</v>
      </c>
      <c r="C20" s="136" t="s">
        <v>71</v>
      </c>
      <c r="D20" s="191" t="s">
        <v>79</v>
      </c>
      <c r="E20" s="189">
        <v>3452</v>
      </c>
      <c r="F20" s="134"/>
      <c r="G20" s="49"/>
      <c r="H20" s="49">
        <f t="shared" si="6"/>
        <v>0</v>
      </c>
      <c r="I20" s="135"/>
      <c r="J20" s="135"/>
      <c r="K20" s="50">
        <f t="shared" si="0"/>
        <v>0</v>
      </c>
      <c r="L20" s="51">
        <f t="shared" si="1"/>
        <v>0</v>
      </c>
      <c r="M20" s="49">
        <f t="shared" si="2"/>
        <v>0</v>
      </c>
      <c r="N20" s="49">
        <f t="shared" si="3"/>
        <v>0</v>
      </c>
      <c r="O20" s="49">
        <f t="shared" si="4"/>
        <v>0</v>
      </c>
      <c r="P20" s="107">
        <f t="shared" si="5"/>
        <v>0</v>
      </c>
      <c r="Q20" s="77" t="s">
        <v>47</v>
      </c>
    </row>
    <row r="21" spans="1:17" ht="22.5">
      <c r="A21" s="40">
        <v>8</v>
      </c>
      <c r="B21" s="130" t="s">
        <v>80</v>
      </c>
      <c r="C21" s="136" t="s">
        <v>72</v>
      </c>
      <c r="D21" s="171" t="s">
        <v>78</v>
      </c>
      <c r="E21" s="189">
        <v>6</v>
      </c>
      <c r="F21" s="134"/>
      <c r="G21" s="49"/>
      <c r="H21" s="49">
        <f t="shared" si="6"/>
        <v>0</v>
      </c>
      <c r="I21" s="135"/>
      <c r="J21" s="135"/>
      <c r="K21" s="50">
        <f t="shared" si="0"/>
        <v>0</v>
      </c>
      <c r="L21" s="51">
        <f t="shared" si="1"/>
        <v>0</v>
      </c>
      <c r="M21" s="49">
        <f t="shared" si="2"/>
        <v>0</v>
      </c>
      <c r="N21" s="49">
        <f t="shared" si="3"/>
        <v>0</v>
      </c>
      <c r="O21" s="49">
        <f t="shared" si="4"/>
        <v>0</v>
      </c>
      <c r="P21" s="107">
        <f t="shared" si="5"/>
        <v>0</v>
      </c>
      <c r="Q21" s="77" t="s">
        <v>47</v>
      </c>
    </row>
    <row r="22" spans="1:17" ht="23.25" thickBot="1">
      <c r="A22" s="40">
        <v>9</v>
      </c>
      <c r="B22" s="130" t="s">
        <v>80</v>
      </c>
      <c r="C22" s="136" t="s">
        <v>73</v>
      </c>
      <c r="D22" s="171" t="s">
        <v>78</v>
      </c>
      <c r="E22" s="189">
        <v>1</v>
      </c>
      <c r="F22" s="134"/>
      <c r="G22" s="49"/>
      <c r="H22" s="49">
        <f t="shared" si="6"/>
        <v>0</v>
      </c>
      <c r="I22" s="135"/>
      <c r="J22" s="135"/>
      <c r="K22" s="50">
        <f t="shared" si="0"/>
        <v>0</v>
      </c>
      <c r="L22" s="51">
        <f t="shared" si="1"/>
        <v>0</v>
      </c>
      <c r="M22" s="49">
        <f t="shared" si="2"/>
        <v>0</v>
      </c>
      <c r="N22" s="49">
        <f t="shared" si="3"/>
        <v>0</v>
      </c>
      <c r="O22" s="49">
        <f t="shared" si="4"/>
        <v>0</v>
      </c>
      <c r="P22" s="107">
        <f t="shared" si="5"/>
        <v>0</v>
      </c>
      <c r="Q22" s="77" t="s">
        <v>47</v>
      </c>
    </row>
    <row r="23" spans="1:17" ht="22.5">
      <c r="A23" s="63">
        <v>10</v>
      </c>
      <c r="B23" s="130" t="s">
        <v>80</v>
      </c>
      <c r="C23" s="136" t="s">
        <v>74</v>
      </c>
      <c r="D23" s="171" t="s">
        <v>78</v>
      </c>
      <c r="E23" s="189">
        <v>1</v>
      </c>
      <c r="F23" s="134"/>
      <c r="G23" s="49"/>
      <c r="H23" s="49">
        <f t="shared" si="6"/>
        <v>0</v>
      </c>
      <c r="I23" s="135"/>
      <c r="J23" s="135"/>
      <c r="K23" s="50">
        <f t="shared" si="0"/>
        <v>0</v>
      </c>
      <c r="L23" s="51">
        <f t="shared" si="1"/>
        <v>0</v>
      </c>
      <c r="M23" s="49">
        <f t="shared" si="2"/>
        <v>0</v>
      </c>
      <c r="N23" s="49">
        <f t="shared" si="3"/>
        <v>0</v>
      </c>
      <c r="O23" s="49">
        <f t="shared" si="4"/>
        <v>0</v>
      </c>
      <c r="P23" s="107">
        <f t="shared" si="5"/>
        <v>0</v>
      </c>
      <c r="Q23" s="77" t="s">
        <v>47</v>
      </c>
    </row>
    <row r="24" spans="1:17" ht="22.5">
      <c r="A24" s="40">
        <v>11</v>
      </c>
      <c r="B24" s="130" t="s">
        <v>80</v>
      </c>
      <c r="C24" s="136" t="s">
        <v>75</v>
      </c>
      <c r="D24" s="171" t="s">
        <v>78</v>
      </c>
      <c r="E24" s="189">
        <v>1</v>
      </c>
      <c r="F24" s="134"/>
      <c r="G24" s="49"/>
      <c r="H24" s="49">
        <f t="shared" si="6"/>
        <v>0</v>
      </c>
      <c r="I24" s="135"/>
      <c r="J24" s="135"/>
      <c r="K24" s="50">
        <f t="shared" si="0"/>
        <v>0</v>
      </c>
      <c r="L24" s="51">
        <f t="shared" si="1"/>
        <v>0</v>
      </c>
      <c r="M24" s="49">
        <f t="shared" si="2"/>
        <v>0</v>
      </c>
      <c r="N24" s="49">
        <f t="shared" si="3"/>
        <v>0</v>
      </c>
      <c r="O24" s="49">
        <f t="shared" si="4"/>
        <v>0</v>
      </c>
      <c r="P24" s="107">
        <f t="shared" si="5"/>
        <v>0</v>
      </c>
      <c r="Q24" s="77" t="s">
        <v>47</v>
      </c>
    </row>
    <row r="25" spans="1:17" ht="12" thickBot="1">
      <c r="A25" s="299" t="s">
        <v>63</v>
      </c>
      <c r="B25" s="300"/>
      <c r="C25" s="300"/>
      <c r="D25" s="300"/>
      <c r="E25" s="300"/>
      <c r="F25" s="300"/>
      <c r="G25" s="300"/>
      <c r="H25" s="300"/>
      <c r="I25" s="300"/>
      <c r="J25" s="300"/>
      <c r="K25" s="301"/>
      <c r="L25" s="74">
        <f>SUM(L14:L24)</f>
        <v>0</v>
      </c>
      <c r="M25" s="75">
        <f>SUM(M14:M24)</f>
        <v>0</v>
      </c>
      <c r="N25" s="75">
        <f>SUM(N14:N24)</f>
        <v>0</v>
      </c>
      <c r="O25" s="75">
        <f>SUM(O14:O24)</f>
        <v>0</v>
      </c>
      <c r="P25" s="76">
        <f>SUM(P14:P24)</f>
        <v>0</v>
      </c>
    </row>
    <row r="26" spans="1:17">
      <c r="A26" s="20"/>
      <c r="B26" s="20"/>
      <c r="C26" s="20"/>
      <c r="D26" s="20"/>
      <c r="E26" s="20"/>
      <c r="F26" s="20"/>
      <c r="G26" s="20"/>
      <c r="H26" s="20"/>
      <c r="I26" s="20"/>
      <c r="J26" s="20"/>
      <c r="K26" s="20"/>
      <c r="L26" s="20"/>
      <c r="M26" s="20"/>
      <c r="N26" s="20"/>
      <c r="O26" s="20"/>
      <c r="P26" s="20"/>
    </row>
    <row r="27" spans="1:17">
      <c r="A27" s="20"/>
      <c r="B27" s="20"/>
      <c r="C27" s="20"/>
      <c r="D27" s="20"/>
      <c r="E27" s="20"/>
      <c r="F27" s="20"/>
      <c r="G27" s="20"/>
      <c r="H27" s="20"/>
      <c r="I27" s="20"/>
      <c r="J27" s="20"/>
      <c r="K27" s="20"/>
      <c r="L27" s="20"/>
      <c r="M27" s="20"/>
      <c r="N27" s="20"/>
      <c r="O27" s="20"/>
      <c r="P27" s="20"/>
    </row>
    <row r="28" spans="1:17">
      <c r="A28" s="1" t="s">
        <v>14</v>
      </c>
      <c r="B28" s="20"/>
      <c r="C28" s="302">
        <f>'Kops n'!C35:H35</f>
        <v>0</v>
      </c>
      <c r="D28" s="302"/>
      <c r="E28" s="302"/>
      <c r="F28" s="302"/>
      <c r="G28" s="302"/>
      <c r="H28" s="302"/>
      <c r="I28" s="20"/>
      <c r="J28" s="20"/>
      <c r="K28" s="20"/>
      <c r="L28" s="20"/>
      <c r="M28" s="20"/>
      <c r="N28" s="20"/>
      <c r="O28" s="20"/>
      <c r="P28" s="20"/>
    </row>
    <row r="29" spans="1:17">
      <c r="A29" s="20"/>
      <c r="B29" s="20"/>
      <c r="C29" s="222" t="s">
        <v>15</v>
      </c>
      <c r="D29" s="222"/>
      <c r="E29" s="222"/>
      <c r="F29" s="222"/>
      <c r="G29" s="222"/>
      <c r="H29" s="222"/>
      <c r="I29" s="20"/>
      <c r="J29" s="20"/>
      <c r="K29" s="20"/>
      <c r="L29" s="20"/>
      <c r="M29" s="20"/>
      <c r="N29" s="20"/>
      <c r="O29" s="20"/>
      <c r="P29" s="20"/>
    </row>
    <row r="30" spans="1:17">
      <c r="A30" s="20"/>
      <c r="B30" s="20"/>
      <c r="C30" s="20"/>
      <c r="D30" s="20"/>
      <c r="E30" s="20"/>
      <c r="F30" s="20"/>
      <c r="G30" s="20"/>
      <c r="H30" s="20"/>
      <c r="I30" s="20"/>
      <c r="J30" s="20"/>
      <c r="K30" s="20"/>
      <c r="L30" s="20"/>
      <c r="M30" s="20"/>
      <c r="N30" s="20"/>
      <c r="O30" s="20"/>
      <c r="P30" s="20"/>
    </row>
    <row r="31" spans="1:17">
      <c r="A31" s="268" t="str">
        <f>'Kops n'!A38:D38</f>
        <v>Tāme sastādīta 2023. gada __. _____</v>
      </c>
      <c r="B31" s="269"/>
      <c r="C31" s="269"/>
      <c r="D31" s="269"/>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41</v>
      </c>
      <c r="B33" s="20"/>
      <c r="C33" s="302">
        <f>'Kops n'!C40:H40</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phoneticPr fontId="8" type="noConversion"/>
  <conditionalFormatting sqref="A9:F9">
    <cfRule type="containsText" dxfId="316" priority="2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15" priority="3" operator="equal">
      <formula>0</formula>
    </cfRule>
  </conditionalFormatting>
  <conditionalFormatting sqref="A25:K25">
    <cfRule type="containsText" dxfId="314" priority="18"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13" priority="14" operator="equal">
      <formula>0</formula>
    </cfRule>
  </conditionalFormatting>
  <conditionalFormatting sqref="C33:H33">
    <cfRule type="cellIs" dxfId="312" priority="15" operator="equal">
      <formula>0</formula>
    </cfRule>
  </conditionalFormatting>
  <conditionalFormatting sqref="C2:I2">
    <cfRule type="cellIs" dxfId="311" priority="20" operator="equal">
      <formula>0</formula>
    </cfRule>
  </conditionalFormatting>
  <conditionalFormatting sqref="C4:I4">
    <cfRule type="cellIs" dxfId="310" priority="12" operator="equal">
      <formula>0</formula>
    </cfRule>
  </conditionalFormatting>
  <conditionalFormatting sqref="D1">
    <cfRule type="cellIs" dxfId="309" priority="9" operator="equal">
      <formula>0</formula>
    </cfRule>
  </conditionalFormatting>
  <conditionalFormatting sqref="D5:L8">
    <cfRule type="cellIs" dxfId="308" priority="10" operator="equal">
      <formula>0</formula>
    </cfRule>
  </conditionalFormatting>
  <conditionalFormatting sqref="H14:H24 K14:P24 L25:P25">
    <cfRule type="cellIs" dxfId="307" priority="13" operator="equal">
      <formula>0</formula>
    </cfRule>
  </conditionalFormatting>
  <conditionalFormatting sqref="I14:J24">
    <cfRule type="cellIs" dxfId="306" priority="1" operator="equal">
      <formula>0</formula>
    </cfRule>
  </conditionalFormatting>
  <conditionalFormatting sqref="N9:O9">
    <cfRule type="cellIs" dxfId="305" priority="22" operator="equal">
      <formula>0</formula>
    </cfRule>
  </conditionalFormatting>
  <conditionalFormatting sqref="Q14:Q24">
    <cfRule type="cellIs" dxfId="304" priority="8" operator="equal">
      <formula>0</formula>
    </cfRule>
  </conditionalFormatting>
  <dataValidations count="1">
    <dataValidation type="list" allowBlank="1" showInputMessage="1" showErrorMessage="1" sqref="Q14:Q24" xr:uid="{00000000-0002-0000-08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7"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6"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00000"/>
  </sheetPr>
  <dimension ref="A1:P37"/>
  <sheetViews>
    <sheetView topLeftCell="A11" workbookViewId="0">
      <selection activeCell="O25" sqref="O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290" t="str">
        <f>'1a+c+n'!C2:I2</f>
        <v>Būvlaukuma sagatavošana</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P25</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128" t="s">
        <v>61</v>
      </c>
    </row>
    <row r="14" spans="1:16" ht="22.5">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mēneši</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12" customHeight="1" thickBot="1">
      <c r="A25" s="299" t="s">
        <v>63</v>
      </c>
      <c r="B25" s="300"/>
      <c r="C25" s="300"/>
      <c r="D25" s="300"/>
      <c r="E25" s="300"/>
      <c r="F25" s="300"/>
      <c r="G25" s="300"/>
      <c r="H25" s="300"/>
      <c r="I25" s="300"/>
      <c r="J25" s="300"/>
      <c r="K25" s="301"/>
      <c r="L25" s="74">
        <f>SUM(L14:L24)</f>
        <v>0</v>
      </c>
      <c r="M25" s="75">
        <f>SUM(M14:M24)</f>
        <v>0</v>
      </c>
      <c r="N25" s="75">
        <f>SUM(N14:N24)</f>
        <v>0</v>
      </c>
      <c r="O25" s="75">
        <f>SUM(O14:O24)</f>
        <v>0</v>
      </c>
      <c r="P25" s="76">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02">
        <f>'Kops n'!C35:H35</f>
        <v>0</v>
      </c>
      <c r="D28" s="302"/>
      <c r="E28" s="302"/>
      <c r="F28" s="302"/>
      <c r="G28" s="302"/>
      <c r="H28" s="302"/>
      <c r="I28" s="20"/>
      <c r="J28" s="20"/>
      <c r="K28" s="20"/>
      <c r="L28" s="20"/>
      <c r="M28" s="20"/>
      <c r="N28" s="20"/>
      <c r="O28" s="20"/>
      <c r="P28" s="20"/>
    </row>
    <row r="29" spans="1:16">
      <c r="A29" s="20"/>
      <c r="B29" s="20"/>
      <c r="C29" s="222" t="s">
        <v>15</v>
      </c>
      <c r="D29" s="222"/>
      <c r="E29" s="222"/>
      <c r="F29" s="222"/>
      <c r="G29" s="222"/>
      <c r="H29" s="222"/>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68" t="str">
        <f>'Kops n'!A38:D38</f>
        <v>Tāme sastādīta 2023. gada __. _____</v>
      </c>
      <c r="B31" s="269"/>
      <c r="C31" s="269"/>
      <c r="D31" s="269"/>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02">
        <f>'Kops n'!C40:H40</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F12:K12"/>
    <mergeCell ref="L12:P12"/>
    <mergeCell ref="A25:K25"/>
    <mergeCell ref="A12:A13"/>
    <mergeCell ref="B12:B13"/>
    <mergeCell ref="C12:C13"/>
    <mergeCell ref="D12:D13"/>
    <mergeCell ref="E12:E13"/>
    <mergeCell ref="A31:D31"/>
    <mergeCell ref="C33:H33"/>
    <mergeCell ref="C34:H34"/>
    <mergeCell ref="C28:H28"/>
    <mergeCell ref="C29:H29"/>
    <mergeCell ref="C2:I2"/>
    <mergeCell ref="C3:I3"/>
    <mergeCell ref="C4:I4"/>
    <mergeCell ref="A9:F9"/>
    <mergeCell ref="J9:M9"/>
    <mergeCell ref="N9:O9"/>
    <mergeCell ref="D5:L5"/>
    <mergeCell ref="D6:L6"/>
    <mergeCell ref="D7:L7"/>
    <mergeCell ref="D8:L8"/>
  </mergeCells>
  <conditionalFormatting sqref="A25:K25">
    <cfRule type="containsText" dxfId="301"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300" priority="3" operator="equal">
      <formula>0</formula>
    </cfRule>
  </conditionalFormatting>
  <conditionalFormatting sqref="D5:L8 A14:P24 L25:P25 C28:H28 C33:H33 C36">
    <cfRule type="cellIs" dxfId="299"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37"/>
  <sheetViews>
    <sheetView topLeftCell="A11"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290" t="str">
        <f>'1a+c+n'!C2:I2</f>
        <v>Būvlaukuma sagatavošana</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P25</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8">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09">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09">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09">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09">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09">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09">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09">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09">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09">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ht="12" thickBot="1">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09">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customHeight="1" thickBot="1">
      <c r="A25" s="299" t="s">
        <v>63</v>
      </c>
      <c r="B25" s="300"/>
      <c r="C25" s="300"/>
      <c r="D25" s="300"/>
      <c r="E25" s="300"/>
      <c r="F25" s="300"/>
      <c r="G25" s="300"/>
      <c r="H25" s="300"/>
      <c r="I25" s="300"/>
      <c r="J25" s="300"/>
      <c r="K25" s="301"/>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02">
        <f>'Kops c'!C35:H35</f>
        <v>0</v>
      </c>
      <c r="D28" s="302"/>
      <c r="E28" s="302"/>
      <c r="F28" s="302"/>
      <c r="G28" s="302"/>
      <c r="H28" s="302"/>
      <c r="I28" s="20"/>
      <c r="J28" s="20"/>
      <c r="K28" s="20"/>
      <c r="L28" s="20"/>
      <c r="M28" s="20"/>
      <c r="N28" s="20"/>
      <c r="O28" s="20"/>
      <c r="P28" s="20"/>
    </row>
    <row r="29" spans="1:16">
      <c r="A29" s="20"/>
      <c r="B29" s="20"/>
      <c r="C29" s="222" t="s">
        <v>15</v>
      </c>
      <c r="D29" s="222"/>
      <c r="E29" s="222"/>
      <c r="F29" s="222"/>
      <c r="G29" s="222"/>
      <c r="H29" s="222"/>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68" t="str">
        <f>'Kops n'!A38:D38</f>
        <v>Tāme sastādīta 2023. gada __. _____</v>
      </c>
      <c r="B31" s="269"/>
      <c r="C31" s="269"/>
      <c r="D31" s="269"/>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02">
        <f>'Kops c'!C40:H40</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c'!C43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298"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7" priority="1" operator="equal">
      <formula>0</formula>
    </cfRule>
  </conditionalFormatting>
  <conditionalFormatting sqref="C2:I2 D5:L8 N9:O9 L25:P25 C28:H28 C33:H33 C36">
    <cfRule type="cellIs" dxfId="296"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00000"/>
  </sheetPr>
  <dimension ref="A1:P37"/>
  <sheetViews>
    <sheetView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290" t="str">
        <f>'1a+c+n'!C2:I2</f>
        <v>Būvlaukuma sagatavošana</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P25</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8">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09">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09">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09">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09">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09">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09">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09">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09">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09">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ht="12" thickBot="1">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09">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customHeight="1" thickBot="1">
      <c r="A25" s="299" t="s">
        <v>63</v>
      </c>
      <c r="B25" s="300"/>
      <c r="C25" s="300"/>
      <c r="D25" s="300"/>
      <c r="E25" s="300"/>
      <c r="F25" s="300"/>
      <c r="G25" s="300"/>
      <c r="H25" s="300"/>
      <c r="I25" s="300"/>
      <c r="J25" s="300"/>
      <c r="K25" s="301"/>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02">
        <f>'Kops n'!C35:H35</f>
        <v>0</v>
      </c>
      <c r="D28" s="302"/>
      <c r="E28" s="302"/>
      <c r="F28" s="302"/>
      <c r="G28" s="302"/>
      <c r="H28" s="302"/>
      <c r="I28" s="20"/>
      <c r="J28" s="20"/>
      <c r="K28" s="20"/>
      <c r="L28" s="20"/>
      <c r="M28" s="20"/>
      <c r="N28" s="20"/>
      <c r="O28" s="20"/>
      <c r="P28" s="20"/>
    </row>
    <row r="29" spans="1:16">
      <c r="A29" s="20"/>
      <c r="B29" s="20"/>
      <c r="C29" s="222" t="s">
        <v>15</v>
      </c>
      <c r="D29" s="222"/>
      <c r="E29" s="222"/>
      <c r="F29" s="222"/>
      <c r="G29" s="222"/>
      <c r="H29" s="222"/>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68" t="str">
        <f>'Kops n'!A38:D38</f>
        <v>Tāme sastādīta 2023. gada __. _____</v>
      </c>
      <c r="B31" s="269"/>
      <c r="C31" s="269"/>
      <c r="D31" s="269"/>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02">
        <f>'Kops n'!C40:H40</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295"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4" priority="1" operator="equal">
      <formula>0</formula>
    </cfRule>
  </conditionalFormatting>
  <conditionalFormatting sqref="C2:I2 D5:L8 N9:O9 L25:P25 C28:H28 C33:H33 C36">
    <cfRule type="cellIs" dxfId="293"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000"/>
  </sheetPr>
  <dimension ref="A1:Q38"/>
  <sheetViews>
    <sheetView zoomScale="85" zoomScaleNormal="85" workbookViewId="0">
      <selection activeCell="I14" sqref="I14:J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2</v>
      </c>
      <c r="E1" s="26"/>
      <c r="F1" s="26"/>
      <c r="G1" s="26"/>
      <c r="H1" s="26"/>
      <c r="I1" s="26"/>
      <c r="J1" s="26"/>
      <c r="N1" s="30"/>
      <c r="O1" s="31"/>
      <c r="P1" s="32"/>
    </row>
    <row r="2" spans="1:17">
      <c r="A2" s="33"/>
      <c r="B2" s="33"/>
      <c r="C2" s="290" t="s">
        <v>220</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P26</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c r="A14" s="63">
        <v>1</v>
      </c>
      <c r="B14" s="27" t="s">
        <v>84</v>
      </c>
      <c r="C14" s="187" t="s">
        <v>81</v>
      </c>
      <c r="D14" s="193" t="s">
        <v>76</v>
      </c>
      <c r="E14" s="194">
        <v>373.46</v>
      </c>
      <c r="F14" s="134"/>
      <c r="G14" s="90"/>
      <c r="H14" s="90">
        <f>F14*G14</f>
        <v>0</v>
      </c>
      <c r="I14" s="135"/>
      <c r="J14" s="135"/>
      <c r="K14" s="91">
        <f>SUM(H14:J14)</f>
        <v>0</v>
      </c>
      <c r="L14" s="172">
        <f>E14*F14</f>
        <v>0</v>
      </c>
      <c r="M14" s="90">
        <f>H14*E14</f>
        <v>0</v>
      </c>
      <c r="N14" s="90">
        <f>I14*E14</f>
        <v>0</v>
      </c>
      <c r="O14" s="90">
        <f>J14*E14</f>
        <v>0</v>
      </c>
      <c r="P14" s="106">
        <f>SUM(M14:O14)</f>
        <v>0</v>
      </c>
      <c r="Q14" s="70" t="s">
        <v>47</v>
      </c>
    </row>
    <row r="15" spans="1:17" ht="33.75">
      <c r="A15" s="40">
        <v>2</v>
      </c>
      <c r="B15" s="130" t="s">
        <v>84</v>
      </c>
      <c r="C15" s="136" t="s">
        <v>284</v>
      </c>
      <c r="D15" s="132" t="s">
        <v>77</v>
      </c>
      <c r="E15" s="133">
        <v>1</v>
      </c>
      <c r="F15" s="134"/>
      <c r="G15" s="49"/>
      <c r="H15" s="49">
        <f>F15*G15</f>
        <v>0</v>
      </c>
      <c r="I15" s="135"/>
      <c r="J15" s="135"/>
      <c r="K15" s="50">
        <f t="shared" ref="K15:K25" si="0">SUM(H15:J15)</f>
        <v>0</v>
      </c>
      <c r="L15" s="159">
        <f t="shared" ref="L15:L25" si="1">E15*F15</f>
        <v>0</v>
      </c>
      <c r="M15" s="49">
        <f t="shared" ref="M15:M25" si="2">H15*E15</f>
        <v>0</v>
      </c>
      <c r="N15" s="49">
        <f t="shared" ref="N15:N25" si="3">I15*E15</f>
        <v>0</v>
      </c>
      <c r="O15" s="49">
        <f t="shared" ref="O15:O25" si="4">J15*E15</f>
        <v>0</v>
      </c>
      <c r="P15" s="107">
        <f t="shared" ref="P15:P25" si="5">SUM(M15:O15)</f>
        <v>0</v>
      </c>
      <c r="Q15" s="77" t="s">
        <v>48</v>
      </c>
    </row>
    <row r="16" spans="1:17" ht="22.5">
      <c r="A16" s="40">
        <v>3</v>
      </c>
      <c r="B16" s="130" t="s">
        <v>84</v>
      </c>
      <c r="C16" s="136" t="s">
        <v>285</v>
      </c>
      <c r="D16" s="132" t="s">
        <v>78</v>
      </c>
      <c r="E16" s="133">
        <v>60</v>
      </c>
      <c r="F16" s="134"/>
      <c r="G16" s="49"/>
      <c r="H16" s="49">
        <f t="shared" ref="H16:H25" si="6">F16*G16</f>
        <v>0</v>
      </c>
      <c r="I16" s="135"/>
      <c r="J16" s="135"/>
      <c r="K16" s="50">
        <f t="shared" si="0"/>
        <v>0</v>
      </c>
      <c r="L16" s="159">
        <f t="shared" si="1"/>
        <v>0</v>
      </c>
      <c r="M16" s="49">
        <f t="shared" si="2"/>
        <v>0</v>
      </c>
      <c r="N16" s="49">
        <f t="shared" si="3"/>
        <v>0</v>
      </c>
      <c r="O16" s="49">
        <f t="shared" si="4"/>
        <v>0</v>
      </c>
      <c r="P16" s="107">
        <f t="shared" si="5"/>
        <v>0</v>
      </c>
      <c r="Q16" s="77" t="s">
        <v>47</v>
      </c>
    </row>
    <row r="17" spans="1:17" ht="22.5">
      <c r="A17" s="40">
        <v>4</v>
      </c>
      <c r="B17" s="130" t="s">
        <v>84</v>
      </c>
      <c r="C17" s="136" t="s">
        <v>286</v>
      </c>
      <c r="D17" s="132" t="s">
        <v>78</v>
      </c>
      <c r="E17" s="133">
        <v>3</v>
      </c>
      <c r="F17" s="134"/>
      <c r="G17" s="49"/>
      <c r="H17" s="49">
        <f t="shared" si="6"/>
        <v>0</v>
      </c>
      <c r="I17" s="135"/>
      <c r="J17" s="135"/>
      <c r="K17" s="50">
        <f t="shared" si="0"/>
        <v>0</v>
      </c>
      <c r="L17" s="159">
        <f t="shared" si="1"/>
        <v>0</v>
      </c>
      <c r="M17" s="49">
        <f t="shared" si="2"/>
        <v>0</v>
      </c>
      <c r="N17" s="49">
        <f t="shared" si="3"/>
        <v>0</v>
      </c>
      <c r="O17" s="49">
        <f t="shared" si="4"/>
        <v>0</v>
      </c>
      <c r="P17" s="107">
        <f t="shared" si="5"/>
        <v>0</v>
      </c>
      <c r="Q17" s="77" t="s">
        <v>47</v>
      </c>
    </row>
    <row r="18" spans="1:17" ht="22.5">
      <c r="A18" s="40">
        <v>5</v>
      </c>
      <c r="B18" s="130" t="s">
        <v>84</v>
      </c>
      <c r="C18" s="136" t="s">
        <v>287</v>
      </c>
      <c r="D18" s="132" t="s">
        <v>76</v>
      </c>
      <c r="E18" s="133">
        <v>564</v>
      </c>
      <c r="F18" s="134"/>
      <c r="G18" s="49"/>
      <c r="H18" s="49">
        <f t="shared" si="6"/>
        <v>0</v>
      </c>
      <c r="I18" s="135"/>
      <c r="J18" s="135"/>
      <c r="K18" s="50">
        <f t="shared" si="0"/>
        <v>0</v>
      </c>
      <c r="L18" s="159">
        <f t="shared" si="1"/>
        <v>0</v>
      </c>
      <c r="M18" s="49">
        <f t="shared" si="2"/>
        <v>0</v>
      </c>
      <c r="N18" s="49">
        <f t="shared" si="3"/>
        <v>0</v>
      </c>
      <c r="O18" s="49">
        <f t="shared" si="4"/>
        <v>0</v>
      </c>
      <c r="P18" s="107">
        <f t="shared" si="5"/>
        <v>0</v>
      </c>
      <c r="Q18" s="77" t="s">
        <v>47</v>
      </c>
    </row>
    <row r="19" spans="1:17" ht="22.5">
      <c r="A19" s="40">
        <v>6</v>
      </c>
      <c r="B19" s="130" t="s">
        <v>84</v>
      </c>
      <c r="C19" s="136" t="s">
        <v>288</v>
      </c>
      <c r="D19" s="132" t="s">
        <v>78</v>
      </c>
      <c r="E19" s="133">
        <v>103</v>
      </c>
      <c r="F19" s="134"/>
      <c r="G19" s="49"/>
      <c r="H19" s="49">
        <f t="shared" si="6"/>
        <v>0</v>
      </c>
      <c r="I19" s="135"/>
      <c r="J19" s="135"/>
      <c r="K19" s="50">
        <f t="shared" si="0"/>
        <v>0</v>
      </c>
      <c r="L19" s="159">
        <f t="shared" si="1"/>
        <v>0</v>
      </c>
      <c r="M19" s="49">
        <f t="shared" si="2"/>
        <v>0</v>
      </c>
      <c r="N19" s="49">
        <f t="shared" si="3"/>
        <v>0</v>
      </c>
      <c r="O19" s="49">
        <f t="shared" si="4"/>
        <v>0</v>
      </c>
      <c r="P19" s="107">
        <f t="shared" si="5"/>
        <v>0</v>
      </c>
      <c r="Q19" s="77" t="s">
        <v>47</v>
      </c>
    </row>
    <row r="20" spans="1:17" ht="22.5">
      <c r="A20" s="40">
        <v>7</v>
      </c>
      <c r="B20" s="130" t="s">
        <v>84</v>
      </c>
      <c r="C20" s="136" t="s">
        <v>82</v>
      </c>
      <c r="D20" s="132" t="s">
        <v>78</v>
      </c>
      <c r="E20" s="133">
        <v>12</v>
      </c>
      <c r="F20" s="134"/>
      <c r="G20" s="49"/>
      <c r="H20" s="49">
        <f t="shared" si="6"/>
        <v>0</v>
      </c>
      <c r="I20" s="135"/>
      <c r="J20" s="135"/>
      <c r="K20" s="50">
        <f t="shared" si="0"/>
        <v>0</v>
      </c>
      <c r="L20" s="159">
        <f t="shared" si="1"/>
        <v>0</v>
      </c>
      <c r="M20" s="49">
        <f t="shared" si="2"/>
        <v>0</v>
      </c>
      <c r="N20" s="49">
        <f t="shared" si="3"/>
        <v>0</v>
      </c>
      <c r="O20" s="49">
        <f t="shared" si="4"/>
        <v>0</v>
      </c>
      <c r="P20" s="107">
        <f t="shared" si="5"/>
        <v>0</v>
      </c>
      <c r="Q20" s="77" t="s">
        <v>47</v>
      </c>
    </row>
    <row r="21" spans="1:17" ht="22.5">
      <c r="A21" s="40">
        <v>8</v>
      </c>
      <c r="B21" s="130" t="s">
        <v>84</v>
      </c>
      <c r="C21" s="136" t="s">
        <v>289</v>
      </c>
      <c r="D21" s="132" t="s">
        <v>78</v>
      </c>
      <c r="E21" s="133">
        <v>12</v>
      </c>
      <c r="F21" s="134"/>
      <c r="G21" s="49"/>
      <c r="H21" s="49">
        <f t="shared" si="6"/>
        <v>0</v>
      </c>
      <c r="I21" s="135"/>
      <c r="J21" s="135"/>
      <c r="K21" s="50">
        <f t="shared" ref="K21:K23" si="7">SUM(H21:J21)</f>
        <v>0</v>
      </c>
      <c r="L21" s="159">
        <f t="shared" ref="L21:L23" si="8">E21*F21</f>
        <v>0</v>
      </c>
      <c r="M21" s="49">
        <f t="shared" ref="M21:M23" si="9">H21*E21</f>
        <v>0</v>
      </c>
      <c r="N21" s="49">
        <f t="shared" ref="N21:N23" si="10">I21*E21</f>
        <v>0</v>
      </c>
      <c r="O21" s="49">
        <f t="shared" ref="O21:O23" si="11">J21*E21</f>
        <v>0</v>
      </c>
      <c r="P21" s="107">
        <f t="shared" ref="P21:P23" si="12">SUM(M21:O21)</f>
        <v>0</v>
      </c>
      <c r="Q21" s="77" t="s">
        <v>47</v>
      </c>
    </row>
    <row r="22" spans="1:17" ht="22.5">
      <c r="A22" s="40">
        <v>9</v>
      </c>
      <c r="B22" s="130" t="s">
        <v>84</v>
      </c>
      <c r="C22" s="136" t="s">
        <v>290</v>
      </c>
      <c r="D22" s="132" t="s">
        <v>78</v>
      </c>
      <c r="E22" s="133">
        <v>5</v>
      </c>
      <c r="F22" s="134"/>
      <c r="G22" s="49"/>
      <c r="H22" s="49">
        <f t="shared" si="6"/>
        <v>0</v>
      </c>
      <c r="I22" s="135"/>
      <c r="J22" s="135"/>
      <c r="K22" s="50">
        <f t="shared" si="7"/>
        <v>0</v>
      </c>
      <c r="L22" s="159">
        <f t="shared" si="8"/>
        <v>0</v>
      </c>
      <c r="M22" s="49">
        <f t="shared" si="9"/>
        <v>0</v>
      </c>
      <c r="N22" s="49">
        <f t="shared" si="10"/>
        <v>0</v>
      </c>
      <c r="O22" s="49">
        <f t="shared" si="11"/>
        <v>0</v>
      </c>
      <c r="P22" s="107">
        <f t="shared" si="12"/>
        <v>0</v>
      </c>
      <c r="Q22" s="77" t="s">
        <v>47</v>
      </c>
    </row>
    <row r="23" spans="1:17" ht="22.5">
      <c r="A23" s="40">
        <v>10</v>
      </c>
      <c r="B23" s="130" t="s">
        <v>84</v>
      </c>
      <c r="C23" s="136" t="s">
        <v>234</v>
      </c>
      <c r="D23" s="132" t="s">
        <v>77</v>
      </c>
      <c r="E23" s="133">
        <v>56</v>
      </c>
      <c r="F23" s="134"/>
      <c r="G23" s="49"/>
      <c r="H23" s="49">
        <f t="shared" si="6"/>
        <v>0</v>
      </c>
      <c r="I23" s="135"/>
      <c r="J23" s="135"/>
      <c r="K23" s="50">
        <f t="shared" si="7"/>
        <v>0</v>
      </c>
      <c r="L23" s="159">
        <f t="shared" si="8"/>
        <v>0</v>
      </c>
      <c r="M23" s="49">
        <f t="shared" si="9"/>
        <v>0</v>
      </c>
      <c r="N23" s="49">
        <f t="shared" si="10"/>
        <v>0</v>
      </c>
      <c r="O23" s="49">
        <f t="shared" si="11"/>
        <v>0</v>
      </c>
      <c r="P23" s="107">
        <f t="shared" si="12"/>
        <v>0</v>
      </c>
      <c r="Q23" s="77" t="s">
        <v>47</v>
      </c>
    </row>
    <row r="24" spans="1:17" ht="22.5">
      <c r="A24" s="40">
        <v>11</v>
      </c>
      <c r="B24" s="130" t="s">
        <v>84</v>
      </c>
      <c r="C24" s="136" t="s">
        <v>235</v>
      </c>
      <c r="D24" s="132" t="s">
        <v>76</v>
      </c>
      <c r="E24" s="133">
        <v>33</v>
      </c>
      <c r="F24" s="134"/>
      <c r="G24" s="49"/>
      <c r="H24" s="49">
        <f t="shared" si="6"/>
        <v>0</v>
      </c>
      <c r="I24" s="135"/>
      <c r="J24" s="135"/>
      <c r="K24" s="50">
        <f t="shared" si="0"/>
        <v>0</v>
      </c>
      <c r="L24" s="159">
        <f t="shared" si="1"/>
        <v>0</v>
      </c>
      <c r="M24" s="49">
        <f t="shared" si="2"/>
        <v>0</v>
      </c>
      <c r="N24" s="49">
        <f t="shared" si="3"/>
        <v>0</v>
      </c>
      <c r="O24" s="49">
        <f t="shared" si="4"/>
        <v>0</v>
      </c>
      <c r="P24" s="107">
        <f t="shared" si="5"/>
        <v>0</v>
      </c>
      <c r="Q24" s="77" t="s">
        <v>47</v>
      </c>
    </row>
    <row r="25" spans="1:17" ht="23.25" thickBot="1">
      <c r="A25" s="40">
        <v>12</v>
      </c>
      <c r="B25" s="130" t="s">
        <v>84</v>
      </c>
      <c r="C25" s="192" t="s">
        <v>236</v>
      </c>
      <c r="D25" s="195" t="s">
        <v>76</v>
      </c>
      <c r="E25" s="196">
        <v>193.2</v>
      </c>
      <c r="F25" s="134"/>
      <c r="G25" s="49"/>
      <c r="H25" s="49">
        <f t="shared" si="6"/>
        <v>0</v>
      </c>
      <c r="I25" s="135"/>
      <c r="J25" s="135"/>
      <c r="K25" s="50">
        <f t="shared" si="0"/>
        <v>0</v>
      </c>
      <c r="L25" s="159">
        <f t="shared" si="1"/>
        <v>0</v>
      </c>
      <c r="M25" s="49">
        <f t="shared" si="2"/>
        <v>0</v>
      </c>
      <c r="N25" s="49">
        <f t="shared" si="3"/>
        <v>0</v>
      </c>
      <c r="O25" s="49">
        <f t="shared" si="4"/>
        <v>0</v>
      </c>
      <c r="P25" s="107">
        <f t="shared" si="5"/>
        <v>0</v>
      </c>
      <c r="Q25" s="77" t="s">
        <v>47</v>
      </c>
    </row>
    <row r="26" spans="1:17" ht="12" customHeight="1" thickBot="1">
      <c r="A26" s="299" t="s">
        <v>63</v>
      </c>
      <c r="B26" s="300"/>
      <c r="C26" s="300"/>
      <c r="D26" s="300"/>
      <c r="E26" s="300"/>
      <c r="F26" s="300"/>
      <c r="G26" s="300"/>
      <c r="H26" s="300"/>
      <c r="I26" s="300"/>
      <c r="J26" s="300"/>
      <c r="K26" s="301"/>
      <c r="L26" s="74">
        <f>SUM(L14:L25)</f>
        <v>0</v>
      </c>
      <c r="M26" s="75">
        <f>SUM(M14:M25)</f>
        <v>0</v>
      </c>
      <c r="N26" s="75">
        <f>SUM(N14:N25)</f>
        <v>0</v>
      </c>
      <c r="O26" s="75">
        <f>SUM(O14:O25)</f>
        <v>0</v>
      </c>
      <c r="P26" s="76">
        <f>SUM(P14:P25)</f>
        <v>0</v>
      </c>
    </row>
    <row r="27" spans="1:17">
      <c r="A27" s="20"/>
      <c r="B27" s="20"/>
      <c r="C27" s="20"/>
      <c r="D27" s="20"/>
      <c r="E27" s="20"/>
      <c r="F27" s="20"/>
      <c r="G27" s="20"/>
      <c r="H27" s="20"/>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1" t="s">
        <v>14</v>
      </c>
      <c r="B29" s="20"/>
      <c r="C29" s="302">
        <f>'Kops n'!C35:H35</f>
        <v>0</v>
      </c>
      <c r="D29" s="302"/>
      <c r="E29" s="302"/>
      <c r="F29" s="302"/>
      <c r="G29" s="302"/>
      <c r="H29" s="302"/>
      <c r="I29" s="20"/>
      <c r="J29" s="20"/>
      <c r="K29" s="20"/>
      <c r="L29" s="20"/>
      <c r="M29" s="20"/>
      <c r="N29" s="20"/>
      <c r="O29" s="20"/>
      <c r="P29" s="20"/>
    </row>
    <row r="30" spans="1:17">
      <c r="A30" s="20"/>
      <c r="B30" s="20"/>
      <c r="C30" s="222" t="s">
        <v>15</v>
      </c>
      <c r="D30" s="222"/>
      <c r="E30" s="222"/>
      <c r="F30" s="222"/>
      <c r="G30" s="222"/>
      <c r="H30" s="222"/>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268" t="str">
        <f>'Kops n'!A38:D38</f>
        <v>Tāme sastādīta 2023. gada __. _____</v>
      </c>
      <c r="B32" s="269"/>
      <c r="C32" s="269"/>
      <c r="D32" s="269"/>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02">
        <f>'Kops n'!C40:H40</f>
        <v>0</v>
      </c>
      <c r="D34" s="302"/>
      <c r="E34" s="302"/>
      <c r="F34" s="302"/>
      <c r="G34" s="302"/>
      <c r="H34" s="302"/>
      <c r="I34" s="20"/>
      <c r="J34" s="20"/>
      <c r="K34" s="20"/>
      <c r="L34" s="20"/>
      <c r="M34" s="20"/>
      <c r="N34" s="20"/>
      <c r="O34" s="20"/>
      <c r="P34" s="20"/>
    </row>
    <row r="35" spans="1:16">
      <c r="A35" s="20"/>
      <c r="B35" s="20"/>
      <c r="C35" s="222" t="s">
        <v>15</v>
      </c>
      <c r="D35" s="222"/>
      <c r="E35" s="222"/>
      <c r="F35" s="222"/>
      <c r="G35" s="222"/>
      <c r="H35" s="222"/>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n'!C43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292"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291" priority="4" operator="equal">
      <formula>0</formula>
    </cfRule>
  </conditionalFormatting>
  <conditionalFormatting sqref="A26:K26">
    <cfRule type="containsText" dxfId="290" priority="16"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89" priority="23" operator="equal">
      <formula>0</formula>
    </cfRule>
  </conditionalFormatting>
  <conditionalFormatting sqref="C34:H34">
    <cfRule type="cellIs" dxfId="288" priority="24" operator="equal">
      <formula>0</formula>
    </cfRule>
  </conditionalFormatting>
  <conditionalFormatting sqref="C2:I2">
    <cfRule type="cellIs" dxfId="287" priority="29" operator="equal">
      <formula>0</formula>
    </cfRule>
  </conditionalFormatting>
  <conditionalFormatting sqref="C4:I4">
    <cfRule type="cellIs" dxfId="286" priority="21" operator="equal">
      <formula>0</formula>
    </cfRule>
  </conditionalFormatting>
  <conditionalFormatting sqref="D1">
    <cfRule type="cellIs" dxfId="285" priority="18" operator="equal">
      <formula>0</formula>
    </cfRule>
  </conditionalFormatting>
  <conditionalFormatting sqref="D5:L8">
    <cfRule type="cellIs" dxfId="284" priority="19" operator="equal">
      <formula>0</formula>
    </cfRule>
  </conditionalFormatting>
  <conditionalFormatting sqref="I14:J25">
    <cfRule type="cellIs" dxfId="283" priority="1" operator="equal">
      <formula>0</formula>
    </cfRule>
  </conditionalFormatting>
  <conditionalFormatting sqref="L26:P26">
    <cfRule type="cellIs" dxfId="282" priority="22" operator="equal">
      <formula>0</formula>
    </cfRule>
  </conditionalFormatting>
  <conditionalFormatting sqref="N9:O9 H14:H25 K14:P25">
    <cfRule type="cellIs" dxfId="281" priority="32" operator="equal">
      <formula>0</formula>
    </cfRule>
  </conditionalFormatting>
  <conditionalFormatting sqref="Q14:Q25">
    <cfRule type="cellIs" dxfId="280" priority="33" operator="equal">
      <formula>0</formula>
    </cfRule>
  </conditionalFormatting>
  <dataValidations count="1">
    <dataValidation type="list" allowBlank="1" showInputMessage="1" showErrorMessage="1" sqref="Q14:Q25" xr:uid="{00000000-0002-0000-0C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6" operator="containsText" id="{4A26336A-A6BB-4BBC-8F54-3EBA6F169318}">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25" operator="containsText" id="{629E41BF-123B-4A16-9AC7-46F3B9A418A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sheetPr>
  <dimension ref="A1:P38"/>
  <sheetViews>
    <sheetView topLeftCell="A7" workbookViewId="0">
      <selection activeCell="T20" sqref="T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290" t="str">
        <f>'2a+c+n'!C2:I2</f>
        <v>Demontāžas darbi</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P26</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ht="22.5">
      <c r="A14" s="63">
        <f>IF(P14=0,0,IF(COUNTBLANK(P14)=1,0,COUNTA($P$14:P14)))</f>
        <v>0</v>
      </c>
      <c r="B14" s="27" t="str">
        <f>IF($C$4="Attiecināmās izmaksas",IF('2a+c+n'!$Q14="A",'2a+c+n'!B14,0),0)</f>
        <v>02-00000</v>
      </c>
      <c r="C14" s="27" t="str">
        <f>IF($C$4="Attiecināmās izmaksas",IF('2a+c+n'!$Q14="A",'2a+c+n'!C14,0),0)</f>
        <v>Lietus ūdens tekņu un reņu demontāža, t.sk. stiprinājumu demontāža</v>
      </c>
      <c r="D14" s="27" t="str">
        <f>IF($C$4="Attiecināmās izmaksas",IF('2a+c+n'!$Q14="A",'2a+c+n'!D14,0),0)</f>
        <v>tm</v>
      </c>
      <c r="E14" s="57"/>
      <c r="F14" s="108"/>
      <c r="G14" s="27">
        <f>IF($C$4="Attiecināmās izmaksas",IF('2a+c+n'!$Q14="A",'2a+c+n'!G14,0),0)</f>
        <v>0</v>
      </c>
      <c r="H14" s="27">
        <f>IF($C$4="Attiecināmās izmaksas",IF('2a+c+n'!$Q14="A",'2a+c+n'!H14,0),0)</f>
        <v>0</v>
      </c>
      <c r="I14" s="27"/>
      <c r="J14" s="27"/>
      <c r="K14" s="57">
        <f>IF($C$4="Attiecināmās izmaksas",IF('2a+c+n'!$Q14="A",'2a+c+n'!K14,0),0)</f>
        <v>0</v>
      </c>
      <c r="L14" s="108">
        <f>IF($C$4="Attiecināmās izmaksas",IF('2a+c+n'!$Q14="A",'2a+c+n'!L14,0),0)</f>
        <v>0</v>
      </c>
      <c r="M14" s="27">
        <f>IF($C$4="Attiecināmās izmaksas",IF('2a+c+n'!$Q14="A",'2a+c+n'!M14,0),0)</f>
        <v>0</v>
      </c>
      <c r="N14" s="27">
        <f>IF($C$4="Attiecināmās izmaksas",IF('2a+c+n'!$Q14="A",'2a+c+n'!N14,0),0)</f>
        <v>0</v>
      </c>
      <c r="O14" s="27">
        <f>IF($C$4="Attiecināmās izmaksas",IF('2a+c+n'!$Q14="A",'2a+c+n'!O14,0),0)</f>
        <v>0</v>
      </c>
      <c r="P14" s="57">
        <f>IF($C$4="Attiecināmās izmaksas",IF('2a+c+n'!$Q14="A",'2a+c+n'!P14,0),0)</f>
        <v>0</v>
      </c>
    </row>
    <row r="15" spans="1:16">
      <c r="A15" s="64">
        <f>IF(P15=0,0,IF(COUNTBLANK(P15)=1,0,COUNTA($P$14:P15)))</f>
        <v>0</v>
      </c>
      <c r="B15" s="28">
        <f>IF($C$4="Attiecināmās izmaksas",IF('2a+c+n'!$Q15="A",'2a+c+n'!B15,0),0)</f>
        <v>0</v>
      </c>
      <c r="C15" s="28">
        <f>IF($C$4="Attiecināmās izmaksas",IF('2a+c+n'!$Q15="A",'2a+c+n'!C15,0),0)</f>
        <v>0</v>
      </c>
      <c r="D15" s="28">
        <f>IF($C$4="Attiecināmās izmaksas",IF('2a+c+n'!$Q15="A",'2a+c+n'!D15,0),0)</f>
        <v>0</v>
      </c>
      <c r="E15" s="59"/>
      <c r="F15" s="109"/>
      <c r="G15" s="28">
        <f>IF($C$4="Attiecināmās izmaksas",IF('2a+c+n'!$Q15="A",'2a+c+n'!G15,0),0)</f>
        <v>0</v>
      </c>
      <c r="H15" s="28">
        <f>IF($C$4="Attiecināmās izmaksas",IF('2a+c+n'!$Q15="A",'2a+c+n'!H15,0),0)</f>
        <v>0</v>
      </c>
      <c r="I15" s="28"/>
      <c r="J15" s="28"/>
      <c r="K15" s="59">
        <f>IF($C$4="Attiecināmās izmaksas",IF('2a+c+n'!$Q15="A",'2a+c+n'!K15,0),0)</f>
        <v>0</v>
      </c>
      <c r="L15" s="109">
        <f>IF($C$4="Attiecināmās izmaksas",IF('2a+c+n'!$Q15="A",'2a+c+n'!L15,0),0)</f>
        <v>0</v>
      </c>
      <c r="M15" s="28">
        <f>IF($C$4="Attiecināmās izmaksas",IF('2a+c+n'!$Q15="A",'2a+c+n'!M15,0),0)</f>
        <v>0</v>
      </c>
      <c r="N15" s="28">
        <f>IF($C$4="Attiecināmās izmaksas",IF('2a+c+n'!$Q15="A",'2a+c+n'!N15,0),0)</f>
        <v>0</v>
      </c>
      <c r="O15" s="28">
        <f>IF($C$4="Attiecināmās izmaksas",IF('2a+c+n'!$Q15="A",'2a+c+n'!O15,0),0)</f>
        <v>0</v>
      </c>
      <c r="P15" s="59">
        <f>IF($C$4="Attiecināmās izmaksas",IF('2a+c+n'!$Q15="A",'2a+c+n'!P15,0),0)</f>
        <v>0</v>
      </c>
    </row>
    <row r="16" spans="1:16" ht="22.5">
      <c r="A16" s="64">
        <f>IF(P16=0,0,IF(COUNTBLANK(P16)=1,0,COUNTA($P$14:P16)))</f>
        <v>0</v>
      </c>
      <c r="B16" s="28" t="str">
        <f>IF($C$4="Attiecināmās izmaksas",IF('2a+c+n'!$Q16="A",'2a+c+n'!B16,0),0)</f>
        <v>02-00000</v>
      </c>
      <c r="C16" s="28" t="str">
        <f>IF($C$4="Attiecināmās izmaksas",IF('2a+c+n'!$Q16="A",'2a+c+n'!C16,0),0)</f>
        <v>Ventilācijas restu demontāža fasādē, utilizācija</v>
      </c>
      <c r="D16" s="28" t="str">
        <f>IF($C$4="Attiecināmās izmaksas",IF('2a+c+n'!$Q16="A",'2a+c+n'!D16,0),0)</f>
        <v>gab</v>
      </c>
      <c r="E16" s="59"/>
      <c r="F16" s="109"/>
      <c r="G16" s="28">
        <f>IF($C$4="Attiecināmās izmaksas",IF('2a+c+n'!$Q16="A",'2a+c+n'!G16,0),0)</f>
        <v>0</v>
      </c>
      <c r="H16" s="28">
        <f>IF($C$4="Attiecināmās izmaksas",IF('2a+c+n'!$Q16="A",'2a+c+n'!H16,0),0)</f>
        <v>0</v>
      </c>
      <c r="I16" s="28"/>
      <c r="J16" s="28"/>
      <c r="K16" s="59">
        <f>IF($C$4="Attiecināmās izmaksas",IF('2a+c+n'!$Q16="A",'2a+c+n'!K16,0),0)</f>
        <v>0</v>
      </c>
      <c r="L16" s="109">
        <f>IF($C$4="Attiecināmās izmaksas",IF('2a+c+n'!$Q16="A",'2a+c+n'!L16,0),0)</f>
        <v>0</v>
      </c>
      <c r="M16" s="28">
        <f>IF($C$4="Attiecināmās izmaksas",IF('2a+c+n'!$Q16="A",'2a+c+n'!M16,0),0)</f>
        <v>0</v>
      </c>
      <c r="N16" s="28">
        <f>IF($C$4="Attiecināmās izmaksas",IF('2a+c+n'!$Q16="A",'2a+c+n'!N16,0),0)</f>
        <v>0</v>
      </c>
      <c r="O16" s="28">
        <f>IF($C$4="Attiecināmās izmaksas",IF('2a+c+n'!$Q16="A",'2a+c+n'!O16,0),0)</f>
        <v>0</v>
      </c>
      <c r="P16" s="59">
        <f>IF($C$4="Attiecināmās izmaksas",IF('2a+c+n'!$Q16="A",'2a+c+n'!P16,0),0)</f>
        <v>0</v>
      </c>
    </row>
    <row r="17" spans="1:16" ht="22.5">
      <c r="A17" s="64">
        <f>IF(P17=0,0,IF(COUNTBLANK(P17)=1,0,COUNTA($P$14:P17)))</f>
        <v>0</v>
      </c>
      <c r="B17" s="28" t="str">
        <f>IF($C$4="Attiecināmās izmaksas",IF('2a+c+n'!$Q17="A",'2a+c+n'!B17,0),0)</f>
        <v>02-00000</v>
      </c>
      <c r="C17" s="28" t="str">
        <f>IF($C$4="Attiecināmās izmaksas",IF('2a+c+n'!$Q17="A",'2a+c+n'!C17,0),0)</f>
        <v>Gaismas laternas uz fasādes, t.sk. pienākošie kabeļi fasādē, demontāža, utilizācija</v>
      </c>
      <c r="D17" s="28" t="str">
        <f>IF($C$4="Attiecināmās izmaksas",IF('2a+c+n'!$Q17="A",'2a+c+n'!D17,0),0)</f>
        <v>gab</v>
      </c>
      <c r="E17" s="59"/>
      <c r="F17" s="109"/>
      <c r="G17" s="28">
        <f>IF($C$4="Attiecināmās izmaksas",IF('2a+c+n'!$Q17="A",'2a+c+n'!G17,0),0)</f>
        <v>0</v>
      </c>
      <c r="H17" s="28">
        <f>IF($C$4="Attiecināmās izmaksas",IF('2a+c+n'!$Q17="A",'2a+c+n'!H17,0),0)</f>
        <v>0</v>
      </c>
      <c r="I17" s="28"/>
      <c r="J17" s="28"/>
      <c r="K17" s="59">
        <f>IF($C$4="Attiecināmās izmaksas",IF('2a+c+n'!$Q17="A",'2a+c+n'!K17,0),0)</f>
        <v>0</v>
      </c>
      <c r="L17" s="109">
        <f>IF($C$4="Attiecināmās izmaksas",IF('2a+c+n'!$Q17="A",'2a+c+n'!L17,0),0)</f>
        <v>0</v>
      </c>
      <c r="M17" s="28">
        <f>IF($C$4="Attiecināmās izmaksas",IF('2a+c+n'!$Q17="A",'2a+c+n'!M17,0),0)</f>
        <v>0</v>
      </c>
      <c r="N17" s="28">
        <f>IF($C$4="Attiecināmās izmaksas",IF('2a+c+n'!$Q17="A",'2a+c+n'!N17,0),0)</f>
        <v>0</v>
      </c>
      <c r="O17" s="28">
        <f>IF($C$4="Attiecināmās izmaksas",IF('2a+c+n'!$Q17="A",'2a+c+n'!O17,0),0)</f>
        <v>0</v>
      </c>
      <c r="P17" s="59">
        <f>IF($C$4="Attiecināmās izmaksas",IF('2a+c+n'!$Q17="A",'2a+c+n'!P17,0),0)</f>
        <v>0</v>
      </c>
    </row>
    <row r="18" spans="1:16" ht="22.5">
      <c r="A18" s="64">
        <f>IF(P18=0,0,IF(COUNTBLANK(P18)=1,0,COUNTA($P$14:P18)))</f>
        <v>0</v>
      </c>
      <c r="B18" s="28" t="str">
        <f>IF($C$4="Attiecināmās izmaksas",IF('2a+c+n'!$Q18="A",'2a+c+n'!B18,0),0)</f>
        <v>02-00000</v>
      </c>
      <c r="C18" s="28" t="str">
        <f>IF($C$4="Attiecināmās izmaksas",IF('2a+c+n'!$Q18="A",'2a+c+n'!C18,0),0)</f>
        <v>Esošo palodžu demontāža fasādē un lodžijās, utilizācija</v>
      </c>
      <c r="D18" s="28" t="str">
        <f>IF($C$4="Attiecināmās izmaksas",IF('2a+c+n'!$Q18="A",'2a+c+n'!D18,0),0)</f>
        <v>tm</v>
      </c>
      <c r="E18" s="59"/>
      <c r="F18" s="109"/>
      <c r="G18" s="28">
        <f>IF($C$4="Attiecināmās izmaksas",IF('2a+c+n'!$Q18="A",'2a+c+n'!G18,0),0)</f>
        <v>0</v>
      </c>
      <c r="H18" s="28">
        <f>IF($C$4="Attiecināmās izmaksas",IF('2a+c+n'!$Q18="A",'2a+c+n'!H18,0),0)</f>
        <v>0</v>
      </c>
      <c r="I18" s="28"/>
      <c r="J18" s="28"/>
      <c r="K18" s="59">
        <f>IF($C$4="Attiecināmās izmaksas",IF('2a+c+n'!$Q18="A",'2a+c+n'!K18,0),0)</f>
        <v>0</v>
      </c>
      <c r="L18" s="109">
        <f>IF($C$4="Attiecināmās izmaksas",IF('2a+c+n'!$Q18="A",'2a+c+n'!L18,0),0)</f>
        <v>0</v>
      </c>
      <c r="M18" s="28">
        <f>IF($C$4="Attiecināmās izmaksas",IF('2a+c+n'!$Q18="A",'2a+c+n'!M18,0),0)</f>
        <v>0</v>
      </c>
      <c r="N18" s="28">
        <f>IF($C$4="Attiecināmās izmaksas",IF('2a+c+n'!$Q18="A",'2a+c+n'!N18,0),0)</f>
        <v>0</v>
      </c>
      <c r="O18" s="28">
        <f>IF($C$4="Attiecināmās izmaksas",IF('2a+c+n'!$Q18="A",'2a+c+n'!O18,0),0)</f>
        <v>0</v>
      </c>
      <c r="P18" s="59">
        <f>IF($C$4="Attiecināmās izmaksas",IF('2a+c+n'!$Q18="A",'2a+c+n'!P18,0),0)</f>
        <v>0</v>
      </c>
    </row>
    <row r="19" spans="1:16" ht="22.5">
      <c r="A19" s="64">
        <f>IF(P19=0,0,IF(COUNTBLANK(P19)=1,0,COUNTA($P$14:P19)))</f>
        <v>0</v>
      </c>
      <c r="B19" s="28" t="str">
        <f>IF($C$4="Attiecināmās izmaksas",IF('2a+c+n'!$Q19="A",'2a+c+n'!B19,0),0)</f>
        <v>02-00000</v>
      </c>
      <c r="C19" s="28" t="str">
        <f>IF($C$4="Attiecināmās izmaksas",IF('2a+c+n'!$Q19="A",'2a+c+n'!C19,0),0)</f>
        <v>Veco logu demontāža, t.sk. iekšējās palodzes, utilizācija, logi bēniņos gala fasādēs</v>
      </c>
      <c r="D19" s="28" t="str">
        <f>IF($C$4="Attiecināmās izmaksas",IF('2a+c+n'!$Q19="A",'2a+c+n'!D19,0),0)</f>
        <v>gab</v>
      </c>
      <c r="E19" s="59"/>
      <c r="F19" s="109"/>
      <c r="G19" s="28">
        <f>IF($C$4="Attiecināmās izmaksas",IF('2a+c+n'!$Q19="A",'2a+c+n'!G19,0),0)</f>
        <v>0</v>
      </c>
      <c r="H19" s="28">
        <f>IF($C$4="Attiecināmās izmaksas",IF('2a+c+n'!$Q19="A",'2a+c+n'!H19,0),0)</f>
        <v>0</v>
      </c>
      <c r="I19" s="28"/>
      <c r="J19" s="28"/>
      <c r="K19" s="59">
        <f>IF($C$4="Attiecināmās izmaksas",IF('2a+c+n'!$Q19="A",'2a+c+n'!K19,0),0)</f>
        <v>0</v>
      </c>
      <c r="L19" s="109">
        <f>IF($C$4="Attiecināmās izmaksas",IF('2a+c+n'!$Q19="A",'2a+c+n'!L19,0),0)</f>
        <v>0</v>
      </c>
      <c r="M19" s="28">
        <f>IF($C$4="Attiecināmās izmaksas",IF('2a+c+n'!$Q19="A",'2a+c+n'!M19,0),0)</f>
        <v>0</v>
      </c>
      <c r="N19" s="28">
        <f>IF($C$4="Attiecināmās izmaksas",IF('2a+c+n'!$Q19="A",'2a+c+n'!N19,0),0)</f>
        <v>0</v>
      </c>
      <c r="O19" s="28">
        <f>IF($C$4="Attiecināmās izmaksas",IF('2a+c+n'!$Q19="A",'2a+c+n'!O19,0),0)</f>
        <v>0</v>
      </c>
      <c r="P19" s="59">
        <f>IF($C$4="Attiecināmās izmaksas",IF('2a+c+n'!$Q19="A",'2a+c+n'!P19,0),0)</f>
        <v>0</v>
      </c>
    </row>
    <row r="20" spans="1:16" ht="22.5">
      <c r="A20" s="64">
        <f>IF(P20=0,0,IF(COUNTBLANK(P20)=1,0,COUNTA($P$14:P20)))</f>
        <v>0</v>
      </c>
      <c r="B20" s="28" t="str">
        <f>IF($C$4="Attiecināmās izmaksas",IF('2a+c+n'!$Q20="A",'2a+c+n'!B20,0),0)</f>
        <v>02-00000</v>
      </c>
      <c r="C20" s="28" t="str">
        <f>IF($C$4="Attiecināmās izmaksas",IF('2a+c+n'!$Q20="A",'2a+c+n'!C20,0),0)</f>
        <v>Veco durvju demontāža, utilizācija</v>
      </c>
      <c r="D20" s="28" t="str">
        <f>IF($C$4="Attiecināmās izmaksas",IF('2a+c+n'!$Q20="A",'2a+c+n'!D20,0),0)</f>
        <v>gab</v>
      </c>
      <c r="E20" s="59"/>
      <c r="F20" s="109"/>
      <c r="G20" s="28">
        <f>IF($C$4="Attiecināmās izmaksas",IF('2a+c+n'!$Q20="A",'2a+c+n'!G20,0),0)</f>
        <v>0</v>
      </c>
      <c r="H20" s="28">
        <f>IF($C$4="Attiecināmās izmaksas",IF('2a+c+n'!$Q20="A",'2a+c+n'!H20,0),0)</f>
        <v>0</v>
      </c>
      <c r="I20" s="28"/>
      <c r="J20" s="28"/>
      <c r="K20" s="59">
        <f>IF($C$4="Attiecināmās izmaksas",IF('2a+c+n'!$Q20="A",'2a+c+n'!K20,0),0)</f>
        <v>0</v>
      </c>
      <c r="L20" s="109">
        <f>IF($C$4="Attiecināmās izmaksas",IF('2a+c+n'!$Q20="A",'2a+c+n'!L20,0),0)</f>
        <v>0</v>
      </c>
      <c r="M20" s="28">
        <f>IF($C$4="Attiecināmās izmaksas",IF('2a+c+n'!$Q20="A",'2a+c+n'!M20,0),0)</f>
        <v>0</v>
      </c>
      <c r="N20" s="28">
        <f>IF($C$4="Attiecināmās izmaksas",IF('2a+c+n'!$Q20="A",'2a+c+n'!N20,0),0)</f>
        <v>0</v>
      </c>
      <c r="O20" s="28">
        <f>IF($C$4="Attiecināmās izmaksas",IF('2a+c+n'!$Q20="A",'2a+c+n'!O20,0),0)</f>
        <v>0</v>
      </c>
      <c r="P20" s="59">
        <f>IF($C$4="Attiecināmās izmaksas",IF('2a+c+n'!$Q20="A",'2a+c+n'!P20,0),0)</f>
        <v>0</v>
      </c>
    </row>
    <row r="21" spans="1:16" ht="22.5">
      <c r="A21" s="64">
        <f>IF(P21=0,0,IF(COUNTBLANK(P21)=1,0,COUNTA($P$14:P21)))</f>
        <v>0</v>
      </c>
      <c r="B21" s="28" t="str">
        <f>IF($C$4="Attiecināmās izmaksas",IF('2a+c+n'!$Q21="A",'2a+c+n'!B21,0),0)</f>
        <v>02-00000</v>
      </c>
      <c r="C21" s="28" t="str">
        <f>IF($C$4="Attiecināmās izmaksas",IF('2a+c+n'!$Q21="A",'2a+c+n'!C21,0),0)</f>
        <v>Lodžiju aizstiklojuma un sānu sienu demontāža, utilizācija</v>
      </c>
      <c r="D21" s="28" t="str">
        <f>IF($C$4="Attiecināmās izmaksas",IF('2a+c+n'!$Q21="A",'2a+c+n'!D21,0),0)</f>
        <v>gab</v>
      </c>
      <c r="E21" s="59"/>
      <c r="F21" s="109"/>
      <c r="G21" s="28">
        <f>IF($C$4="Attiecināmās izmaksas",IF('2a+c+n'!$Q21="A",'2a+c+n'!G21,0),0)</f>
        <v>0</v>
      </c>
      <c r="H21" s="28">
        <f>IF($C$4="Attiecināmās izmaksas",IF('2a+c+n'!$Q21="A",'2a+c+n'!H21,0),0)</f>
        <v>0</v>
      </c>
      <c r="I21" s="28"/>
      <c r="J21" s="28"/>
      <c r="K21" s="59">
        <f>IF($C$4="Attiecināmās izmaksas",IF('2a+c+n'!$Q21="A",'2a+c+n'!K21,0),0)</f>
        <v>0</v>
      </c>
      <c r="L21" s="109">
        <f>IF($C$4="Attiecināmās izmaksas",IF('2a+c+n'!$Q21="A",'2a+c+n'!L21,0),0)</f>
        <v>0</v>
      </c>
      <c r="M21" s="28">
        <f>IF($C$4="Attiecināmās izmaksas",IF('2a+c+n'!$Q21="A",'2a+c+n'!M21,0),0)</f>
        <v>0</v>
      </c>
      <c r="N21" s="28">
        <f>IF($C$4="Attiecināmās izmaksas",IF('2a+c+n'!$Q21="A",'2a+c+n'!N21,0),0)</f>
        <v>0</v>
      </c>
      <c r="O21" s="28">
        <f>IF($C$4="Attiecināmās izmaksas",IF('2a+c+n'!$Q21="A",'2a+c+n'!O21,0),0)</f>
        <v>0</v>
      </c>
      <c r="P21" s="59">
        <f>IF($C$4="Attiecināmās izmaksas",IF('2a+c+n'!$Q21="A",'2a+c+n'!P21,0),0)</f>
        <v>0</v>
      </c>
    </row>
    <row r="22" spans="1:16" ht="22.5">
      <c r="A22" s="64">
        <f>IF(P22=0,0,IF(COUNTBLANK(P22)=1,0,COUNTA($P$14:P22)))</f>
        <v>0</v>
      </c>
      <c r="B22" s="28" t="str">
        <f>IF($C$4="Attiecināmās izmaksas",IF('2a+c+n'!$Q22="A",'2a+c+n'!B22,0),0)</f>
        <v>02-00000</v>
      </c>
      <c r="C22" s="28" t="str">
        <f>IF($C$4="Attiecināmās izmaksas",IF('2a+c+n'!$Q22="A",'2a+c+n'!C22,0),0)</f>
        <v>Lodžiju jumtiņu piektajā stāvā demontāža, utilizācija</v>
      </c>
      <c r="D22" s="28" t="str">
        <f>IF($C$4="Attiecināmās izmaksas",IF('2a+c+n'!$Q22="A",'2a+c+n'!D22,0),0)</f>
        <v>gab</v>
      </c>
      <c r="E22" s="59"/>
      <c r="F22" s="109"/>
      <c r="G22" s="28">
        <f>IF($C$4="Attiecināmās izmaksas",IF('2a+c+n'!$Q22="A",'2a+c+n'!G22,0),0)</f>
        <v>0</v>
      </c>
      <c r="H22" s="28">
        <f>IF($C$4="Attiecināmās izmaksas",IF('2a+c+n'!$Q22="A",'2a+c+n'!H22,0),0)</f>
        <v>0</v>
      </c>
      <c r="I22" s="28"/>
      <c r="J22" s="28"/>
      <c r="K22" s="59">
        <f>IF($C$4="Attiecināmās izmaksas",IF('2a+c+n'!$Q22="A",'2a+c+n'!K22,0),0)</f>
        <v>0</v>
      </c>
      <c r="L22" s="109">
        <f>IF($C$4="Attiecināmās izmaksas",IF('2a+c+n'!$Q22="A",'2a+c+n'!L22,0),0)</f>
        <v>0</v>
      </c>
      <c r="M22" s="28">
        <f>IF($C$4="Attiecināmās izmaksas",IF('2a+c+n'!$Q22="A",'2a+c+n'!M22,0),0)</f>
        <v>0</v>
      </c>
      <c r="N22" s="28">
        <f>IF($C$4="Attiecināmās izmaksas",IF('2a+c+n'!$Q22="A",'2a+c+n'!N22,0),0)</f>
        <v>0</v>
      </c>
      <c r="O22" s="28">
        <f>IF($C$4="Attiecināmās izmaksas",IF('2a+c+n'!$Q22="A",'2a+c+n'!O22,0),0)</f>
        <v>0</v>
      </c>
      <c r="P22" s="59">
        <f>IF($C$4="Attiecināmās izmaksas",IF('2a+c+n'!$Q22="A",'2a+c+n'!P22,0),0)</f>
        <v>0</v>
      </c>
    </row>
    <row r="23" spans="1:16" ht="22.5">
      <c r="A23" s="64">
        <f>IF(P23=0,0,IF(COUNTBLANK(P23)=1,0,COUNTA($P$14:P23)))</f>
        <v>0</v>
      </c>
      <c r="B23" s="28" t="str">
        <f>IF($C$4="Attiecināmās izmaksas",IF('2a+c+n'!$Q23="A",'2a+c+n'!B23,0),0)</f>
        <v>02-00000</v>
      </c>
      <c r="C23" s="28" t="str">
        <f>IF($C$4="Attiecināmās izmaksas",IF('2a+c+n'!$Q23="A",'2a+c+n'!C23,0),0)</f>
        <v>Lodžiju margu demontāža un utilizācija</v>
      </c>
      <c r="D23" s="28" t="str">
        <f>IF($C$4="Attiecināmās izmaksas",IF('2a+c+n'!$Q23="A",'2a+c+n'!D23,0),0)</f>
        <v>kompl</v>
      </c>
      <c r="E23" s="59"/>
      <c r="F23" s="109"/>
      <c r="G23" s="28">
        <f>IF($C$4="Attiecināmās izmaksas",IF('2a+c+n'!$Q23="A",'2a+c+n'!G23,0),0)</f>
        <v>0</v>
      </c>
      <c r="H23" s="28">
        <f>IF($C$4="Attiecināmās izmaksas",IF('2a+c+n'!$Q23="A",'2a+c+n'!H23,0),0)</f>
        <v>0</v>
      </c>
      <c r="I23" s="28"/>
      <c r="J23" s="28"/>
      <c r="K23" s="59">
        <f>IF($C$4="Attiecināmās izmaksas",IF('2a+c+n'!$Q23="A",'2a+c+n'!K23,0),0)</f>
        <v>0</v>
      </c>
      <c r="L23" s="109">
        <f>IF($C$4="Attiecināmās izmaksas",IF('2a+c+n'!$Q23="A",'2a+c+n'!L23,0),0)</f>
        <v>0</v>
      </c>
      <c r="M23" s="28">
        <f>IF($C$4="Attiecināmās izmaksas",IF('2a+c+n'!$Q23="A",'2a+c+n'!M23,0),0)</f>
        <v>0</v>
      </c>
      <c r="N23" s="28">
        <f>IF($C$4="Attiecināmās izmaksas",IF('2a+c+n'!$Q23="A",'2a+c+n'!N23,0),0)</f>
        <v>0</v>
      </c>
      <c r="O23" s="28">
        <f>IF($C$4="Attiecināmās izmaksas",IF('2a+c+n'!$Q23="A",'2a+c+n'!O23,0),0)</f>
        <v>0</v>
      </c>
      <c r="P23" s="59">
        <f>IF($C$4="Attiecināmās izmaksas",IF('2a+c+n'!$Q23="A",'2a+c+n'!P23,0),0)</f>
        <v>0</v>
      </c>
    </row>
    <row r="24" spans="1:16" ht="22.5">
      <c r="A24" s="64">
        <f>IF(P24=0,0,IF(COUNTBLANK(P24)=1,0,COUNTA($P$14:P24)))</f>
        <v>0</v>
      </c>
      <c r="B24" s="28" t="str">
        <f>IF($C$4="Attiecināmās izmaksas",IF('2a+c+n'!$Q24="A",'2a+c+n'!B24,0),0)</f>
        <v>02-00000</v>
      </c>
      <c r="C24" s="28" t="str">
        <f>IF($C$4="Attiecināmās izmaksas",IF('2a+c+n'!$Q24="A",'2a+c+n'!C24,0),0)</f>
        <v>Ieejas jumtiņu skārda demontāža, utilizācija</v>
      </c>
      <c r="D24" s="28" t="str">
        <f>IF($C$4="Attiecināmās izmaksas",IF('2a+c+n'!$Q24="A",'2a+c+n'!D24,0),0)</f>
        <v>tm</v>
      </c>
      <c r="E24" s="59"/>
      <c r="F24" s="109"/>
      <c r="G24" s="28">
        <f>IF($C$4="Attiecināmās izmaksas",IF('2a+c+n'!$Q24="A",'2a+c+n'!G24,0),0)</f>
        <v>0</v>
      </c>
      <c r="H24" s="28">
        <f>IF($C$4="Attiecināmās izmaksas",IF('2a+c+n'!$Q24="A",'2a+c+n'!H24,0),0)</f>
        <v>0</v>
      </c>
      <c r="I24" s="28"/>
      <c r="J24" s="28"/>
      <c r="K24" s="59">
        <f>IF($C$4="Attiecināmās izmaksas",IF('2a+c+n'!$Q24="A",'2a+c+n'!K24,0),0)</f>
        <v>0</v>
      </c>
      <c r="L24" s="109">
        <f>IF($C$4="Attiecināmās izmaksas",IF('2a+c+n'!$Q24="A",'2a+c+n'!L24,0),0)</f>
        <v>0</v>
      </c>
      <c r="M24" s="28">
        <f>IF($C$4="Attiecināmās izmaksas",IF('2a+c+n'!$Q24="A",'2a+c+n'!M24,0),0)</f>
        <v>0</v>
      </c>
      <c r="N24" s="28">
        <f>IF($C$4="Attiecināmās izmaksas",IF('2a+c+n'!$Q24="A",'2a+c+n'!N24,0),0)</f>
        <v>0</v>
      </c>
      <c r="O24" s="28">
        <f>IF($C$4="Attiecināmās izmaksas",IF('2a+c+n'!$Q24="A",'2a+c+n'!O24,0),0)</f>
        <v>0</v>
      </c>
      <c r="P24" s="59">
        <f>IF($C$4="Attiecināmās izmaksas",IF('2a+c+n'!$Q24="A",'2a+c+n'!P24,0),0)</f>
        <v>0</v>
      </c>
    </row>
    <row r="25" spans="1:16" ht="23.25" thickBot="1">
      <c r="A25" s="65">
        <f>IF(P25=0,0,IF(COUNTBLANK(P25)=1,0,COUNTA($P$14:P25)))</f>
        <v>0</v>
      </c>
      <c r="B25" s="29" t="str">
        <f>IF($C$4="Attiecināmās izmaksas",IF('2a+c+n'!$Q25="A",'2a+c+n'!B25,0),0)</f>
        <v>02-00000</v>
      </c>
      <c r="C25" s="29" t="str">
        <f>IF($C$4="Attiecināmās izmaksas",IF('2a+c+n'!$Q25="A",'2a+c+n'!C25,0),0)</f>
        <v>Betona apmeles demontāža b=700, utilizācija</v>
      </c>
      <c r="D25" s="29" t="str">
        <f>IF($C$4="Attiecināmās izmaksas",IF('2a+c+n'!$Q25="A",'2a+c+n'!D25,0),0)</f>
        <v>tm</v>
      </c>
      <c r="E25" s="41"/>
      <c r="F25" s="221"/>
      <c r="G25" s="29">
        <f>IF($C$4="Attiecināmās izmaksas",IF('2a+c+n'!$Q25="A",'2a+c+n'!G25,0),0)</f>
        <v>0</v>
      </c>
      <c r="H25" s="29">
        <f>IF($C$4="Attiecināmās izmaksas",IF('2a+c+n'!$Q25="A",'2a+c+n'!H25,0),0)</f>
        <v>0</v>
      </c>
      <c r="I25" s="29"/>
      <c r="J25" s="29"/>
      <c r="K25" s="41">
        <f>IF($C$4="Attiecināmās izmaksas",IF('2a+c+n'!$Q25="A",'2a+c+n'!K25,0),0)</f>
        <v>0</v>
      </c>
      <c r="L25" s="221">
        <f>IF($C$4="Attiecināmās izmaksas",IF('2a+c+n'!$Q25="A",'2a+c+n'!L25,0),0)</f>
        <v>0</v>
      </c>
      <c r="M25" s="29">
        <f>IF($C$4="Attiecināmās izmaksas",IF('2a+c+n'!$Q25="A",'2a+c+n'!M25,0),0)</f>
        <v>0</v>
      </c>
      <c r="N25" s="29">
        <f>IF($C$4="Attiecināmās izmaksas",IF('2a+c+n'!$Q25="A",'2a+c+n'!N25,0),0)</f>
        <v>0</v>
      </c>
      <c r="O25" s="29">
        <f>IF($C$4="Attiecināmās izmaksas",IF('2a+c+n'!$Q25="A",'2a+c+n'!O25,0),0)</f>
        <v>0</v>
      </c>
      <c r="P25" s="41">
        <f>IF($C$4="Attiecināmās izmaksas",IF('2a+c+n'!$Q25="A",'2a+c+n'!P25,0),0)</f>
        <v>0</v>
      </c>
    </row>
    <row r="26" spans="1:16" ht="12" customHeight="1" thickBot="1">
      <c r="A26" s="299" t="s">
        <v>63</v>
      </c>
      <c r="B26" s="300"/>
      <c r="C26" s="300"/>
      <c r="D26" s="300"/>
      <c r="E26" s="300"/>
      <c r="F26" s="300"/>
      <c r="G26" s="300"/>
      <c r="H26" s="300"/>
      <c r="I26" s="300"/>
      <c r="J26" s="300"/>
      <c r="K26" s="301"/>
      <c r="L26" s="74">
        <f>SUM(L14:L25)</f>
        <v>0</v>
      </c>
      <c r="M26" s="75">
        <f>SUM(M14:M25)</f>
        <v>0</v>
      </c>
      <c r="N26" s="75">
        <f>SUM(N14:N25)</f>
        <v>0</v>
      </c>
      <c r="O26" s="75">
        <f>SUM(O14:O25)</f>
        <v>0</v>
      </c>
      <c r="P26" s="76">
        <f>SUM(P14:P25)</f>
        <v>0</v>
      </c>
    </row>
    <row r="27" spans="1:16">
      <c r="A27" s="20"/>
      <c r="B27" s="20"/>
      <c r="C27" s="20"/>
      <c r="D27" s="20"/>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14</v>
      </c>
      <c r="B29" s="20"/>
      <c r="C29" s="302">
        <f>'Kops n'!C35:H35</f>
        <v>0</v>
      </c>
      <c r="D29" s="302"/>
      <c r="E29" s="302"/>
      <c r="F29" s="302"/>
      <c r="G29" s="302"/>
      <c r="H29" s="302"/>
      <c r="I29" s="20"/>
      <c r="J29" s="20"/>
      <c r="K29" s="20"/>
      <c r="L29" s="20"/>
      <c r="M29" s="20"/>
      <c r="N29" s="20"/>
      <c r="O29" s="20"/>
      <c r="P29" s="20"/>
    </row>
    <row r="30" spans="1:16">
      <c r="A30" s="20"/>
      <c r="B30" s="20"/>
      <c r="C30" s="222" t="s">
        <v>15</v>
      </c>
      <c r="D30" s="222"/>
      <c r="E30" s="222"/>
      <c r="F30" s="222"/>
      <c r="G30" s="222"/>
      <c r="H30" s="222"/>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268" t="str">
        <f>'Kops n'!A38:D38</f>
        <v>Tāme sastādīta 2023. gada __. _____</v>
      </c>
      <c r="B32" s="269"/>
      <c r="C32" s="269"/>
      <c r="D32" s="269"/>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02">
        <f>'Kops n'!C40:H40</f>
        <v>0</v>
      </c>
      <c r="D34" s="302"/>
      <c r="E34" s="302"/>
      <c r="F34" s="302"/>
      <c r="G34" s="302"/>
      <c r="H34" s="302"/>
      <c r="I34" s="20"/>
      <c r="J34" s="20"/>
      <c r="K34" s="20"/>
      <c r="L34" s="20"/>
      <c r="M34" s="20"/>
      <c r="N34" s="20"/>
      <c r="O34" s="20"/>
      <c r="P34" s="20"/>
    </row>
    <row r="35" spans="1:16">
      <c r="A35" s="20"/>
      <c r="B35" s="20"/>
      <c r="C35" s="222" t="s">
        <v>15</v>
      </c>
      <c r="D35" s="222"/>
      <c r="E35" s="222"/>
      <c r="F35" s="222"/>
      <c r="G35" s="222"/>
      <c r="H35" s="222"/>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n'!C43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277" priority="4" operator="containsText" text="Tiešās izmaksas kopā, t. sk. darba devēja sociālais nodoklis __.__% ">
      <formula>NOT(ISERROR(SEARCH("Tiešās izmaksas kopā, t. sk. darba devēja sociālais nodoklis __.__% ",A26)))</formula>
    </cfRule>
  </conditionalFormatting>
  <conditionalFormatting sqref="C2:I2 D5:L8 N9:O9 L26:P26 C29:H29 C34:H34 C37 A14:P25">
    <cfRule type="cellIs" dxfId="276"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P35"/>
  <sheetViews>
    <sheetView workbookViewId="0">
      <selection activeCell="A16" sqref="A16:XFD1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290" t="str">
        <f>'2a+c+n'!C2:I2</f>
        <v>Demontāžas darbi</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P23</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izmaksas",IF('2a+c+n'!$Q14="C",'2a+c+n'!B14,0))</f>
        <v>0</v>
      </c>
      <c r="C14" s="27">
        <f>IF($C$4="citu pasākumu izmaksas",IF('2a+c+n'!$Q14="C",'2a+c+n'!C14,0))</f>
        <v>0</v>
      </c>
      <c r="D14" s="27">
        <f>IF($C$4="citu pasākumu izmaksas",IF('2a+c+n'!$Q14="C",'2a+c+n'!D14,0))</f>
        <v>0</v>
      </c>
      <c r="E14" s="57"/>
      <c r="F14" s="79"/>
      <c r="G14" s="27">
        <f>IF($C$4="citu pasākumu izmaksas",IF('2a+c+n'!$Q14="C",'2a+c+n'!G14,0))</f>
        <v>0</v>
      </c>
      <c r="H14" s="27">
        <f>IF($C$4="citu pasākumu izmaksas",IF('2a+c+n'!$Q14="C",'2a+c+n'!H14,0))</f>
        <v>0</v>
      </c>
      <c r="I14" s="27"/>
      <c r="J14" s="27"/>
      <c r="K14" s="57">
        <f>IF($C$4="citu pasākumu izmaksas",IF('2a+c+n'!$Q14="C",'2a+c+n'!K14,0))</f>
        <v>0</v>
      </c>
      <c r="L14" s="108">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ht="33.75">
      <c r="A15" s="64">
        <f>IF(P15=0,0,IF(COUNTBLANK(P15)=1,0,COUNTA($P$14:P15)))</f>
        <v>0</v>
      </c>
      <c r="B15" s="28" t="str">
        <f>IF($C$4="citu pasākumu izmaksas",IF('2a+c+n'!$Q15="C",'2a+c+n'!B15,0))</f>
        <v>02-00000</v>
      </c>
      <c r="C15" s="28" t="str">
        <f>IF($C$4="citu pasākumu izmaksas",IF('2a+c+n'!$Q15="C",'2a+c+n'!C15,0))</f>
        <v>Numurzīmes, hidranta zīmes, karoga turētāja u.c. traucējošo elementu demontāža fasādē, t.sk. esošo satelītandētnu demontāža, kameru demontāža</v>
      </c>
      <c r="D15" s="28" t="str">
        <f>IF($C$4="citu pasākumu izmaksas",IF('2a+c+n'!$Q15="C",'2a+c+n'!D15,0))</f>
        <v>kompl</v>
      </c>
      <c r="E15" s="59"/>
      <c r="F15" s="81"/>
      <c r="G15" s="28"/>
      <c r="H15" s="28">
        <f>IF($C$4="citu pasākumu izmaksas",IF('2a+c+n'!$Q15="C",'2a+c+n'!H15,0))</f>
        <v>0</v>
      </c>
      <c r="I15" s="28"/>
      <c r="J15" s="28"/>
      <c r="K15" s="59">
        <f>IF($C$4="citu pasākumu izmaksas",IF('2a+c+n'!$Q15="C",'2a+c+n'!K15,0))</f>
        <v>0</v>
      </c>
      <c r="L15" s="109">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109">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109">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109">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c r="A19" s="64">
        <f>IF(P19=0,0,IF(COUNTBLANK(P19)=1,0,COUNTA($P$14:P19)))</f>
        <v>0</v>
      </c>
      <c r="B19" s="28">
        <f>IF($C$4="citu pasākumu izmaksas",IF('2a+c+n'!$Q19="C",'2a+c+n'!B19,0))</f>
        <v>0</v>
      </c>
      <c r="C19" s="28">
        <f>IF($C$4="citu pasākumu izmaksas",IF('2a+c+n'!$Q19="C",'2a+c+n'!C19,0))</f>
        <v>0</v>
      </c>
      <c r="D19" s="28">
        <f>IF($C$4="citu pasākumu izmaksas",IF('2a+c+n'!$Q19="C",'2a+c+n'!D19,0))</f>
        <v>0</v>
      </c>
      <c r="E19" s="59"/>
      <c r="F19" s="81"/>
      <c r="G19" s="28"/>
      <c r="H19" s="28">
        <f>IF($C$4="citu pasākumu izmaksas",IF('2a+c+n'!$Q19="C",'2a+c+n'!H19,0))</f>
        <v>0</v>
      </c>
      <c r="I19" s="28"/>
      <c r="J19" s="28"/>
      <c r="K19" s="59">
        <f>IF($C$4="citu pasākumu izmaksas",IF('2a+c+n'!$Q19="C",'2a+c+n'!K19,0))</f>
        <v>0</v>
      </c>
      <c r="L19" s="109">
        <f>IF($C$4="citu pasākumu izmaksas",IF('2a+c+n'!$Q19="C",'2a+c+n'!L19,0))</f>
        <v>0</v>
      </c>
      <c r="M19" s="28">
        <f>IF($C$4="citu pasākumu izmaksas",IF('2a+c+n'!$Q19="C",'2a+c+n'!M19,0))</f>
        <v>0</v>
      </c>
      <c r="N19" s="28">
        <f>IF($C$4="citu pasākumu izmaksas",IF('2a+c+n'!$Q19="C",'2a+c+n'!N19,0))</f>
        <v>0</v>
      </c>
      <c r="O19" s="28">
        <f>IF($C$4="citu pasākumu izmaksas",IF('2a+c+n'!$Q19="C",'2a+c+n'!O19,0))</f>
        <v>0</v>
      </c>
      <c r="P19" s="59">
        <f>IF($C$4="citu pasākumu izmaksas",IF('2a+c+n'!$Q19="C",'2a+c+n'!P19,0))</f>
        <v>0</v>
      </c>
    </row>
    <row r="20" spans="1:16">
      <c r="A20" s="64">
        <f>IF(P20=0,0,IF(COUNTBLANK(P20)=1,0,COUNTA($P$14:P20)))</f>
        <v>0</v>
      </c>
      <c r="B20" s="28">
        <f>IF($C$4="citu pasākumu izmaksas",IF('2a+c+n'!$Q20="C",'2a+c+n'!B20,0))</f>
        <v>0</v>
      </c>
      <c r="C20" s="28">
        <f>IF($C$4="citu pasākumu izmaksas",IF('2a+c+n'!$Q20="C",'2a+c+n'!C20,0))</f>
        <v>0</v>
      </c>
      <c r="D20" s="28">
        <f>IF($C$4="citu pasākumu izmaksas",IF('2a+c+n'!$Q20="C",'2a+c+n'!D20,0))</f>
        <v>0</v>
      </c>
      <c r="E20" s="59"/>
      <c r="F20" s="81"/>
      <c r="G20" s="28"/>
      <c r="H20" s="28">
        <f>IF($C$4="citu pasākumu izmaksas",IF('2a+c+n'!$Q20="C",'2a+c+n'!H20,0))</f>
        <v>0</v>
      </c>
      <c r="I20" s="28"/>
      <c r="J20" s="28"/>
      <c r="K20" s="59">
        <f>IF($C$4="citu pasākumu izmaksas",IF('2a+c+n'!$Q20="C",'2a+c+n'!K20,0))</f>
        <v>0</v>
      </c>
      <c r="L20" s="109">
        <f>IF($C$4="citu pasākumu izmaksas",IF('2a+c+n'!$Q20="C",'2a+c+n'!L20,0))</f>
        <v>0</v>
      </c>
      <c r="M20" s="28">
        <f>IF($C$4="citu pasākumu izmaksas",IF('2a+c+n'!$Q20="C",'2a+c+n'!M20,0))</f>
        <v>0</v>
      </c>
      <c r="N20" s="28">
        <f>IF($C$4="citu pasākumu izmaksas",IF('2a+c+n'!$Q20="C",'2a+c+n'!N20,0))</f>
        <v>0</v>
      </c>
      <c r="O20" s="28">
        <f>IF($C$4="citu pasākumu izmaksas",IF('2a+c+n'!$Q20="C",'2a+c+n'!O20,0))</f>
        <v>0</v>
      </c>
      <c r="P20" s="59">
        <f>IF($C$4="citu pasākumu izmaksas",IF('2a+c+n'!$Q20="C",'2a+c+n'!P20,0))</f>
        <v>0</v>
      </c>
    </row>
    <row r="21" spans="1:16">
      <c r="A21" s="64">
        <f>IF(P21=0,0,IF(COUNTBLANK(P21)=1,0,COUNTA($P$14:P21)))</f>
        <v>0</v>
      </c>
      <c r="B21" s="28">
        <f>IF($C$4="citu pasākumu izmaksas",IF('2a+c+n'!$Q24="C",'2a+c+n'!B24,0))</f>
        <v>0</v>
      </c>
      <c r="C21" s="28">
        <f>IF($C$4="citu pasākumu izmaksas",IF('2a+c+n'!$Q24="C",'2a+c+n'!C24,0))</f>
        <v>0</v>
      </c>
      <c r="D21" s="28">
        <f>IF($C$4="citu pasākumu izmaksas",IF('2a+c+n'!$Q24="C",'2a+c+n'!D24,0))</f>
        <v>0</v>
      </c>
      <c r="E21" s="59"/>
      <c r="F21" s="81"/>
      <c r="G21" s="28"/>
      <c r="H21" s="28">
        <f>IF($C$4="citu pasākumu izmaksas",IF('2a+c+n'!$Q24="C",'2a+c+n'!H24,0))</f>
        <v>0</v>
      </c>
      <c r="I21" s="28"/>
      <c r="J21" s="28"/>
      <c r="K21" s="59">
        <f>IF($C$4="citu pasākumu izmaksas",IF('2a+c+n'!$Q24="C",'2a+c+n'!K24,0))</f>
        <v>0</v>
      </c>
      <c r="L21" s="109">
        <f>IF($C$4="citu pasākumu izmaksas",IF('2a+c+n'!$Q24="C",'2a+c+n'!L24,0))</f>
        <v>0</v>
      </c>
      <c r="M21" s="28">
        <f>IF($C$4="citu pasākumu izmaksas",IF('2a+c+n'!$Q24="C",'2a+c+n'!M24,0))</f>
        <v>0</v>
      </c>
      <c r="N21" s="28">
        <f>IF($C$4="citu pasākumu izmaksas",IF('2a+c+n'!$Q24="C",'2a+c+n'!N24,0))</f>
        <v>0</v>
      </c>
      <c r="O21" s="28">
        <f>IF($C$4="citu pasākumu izmaksas",IF('2a+c+n'!$Q24="C",'2a+c+n'!O24,0))</f>
        <v>0</v>
      </c>
      <c r="P21" s="59">
        <f>IF($C$4="citu pasākumu izmaksas",IF('2a+c+n'!$Q24="C",'2a+c+n'!P24,0))</f>
        <v>0</v>
      </c>
    </row>
    <row r="22" spans="1:16" ht="12" thickBot="1">
      <c r="A22" s="64">
        <f>IF(P22=0,0,IF(COUNTBLANK(P22)=1,0,COUNTA($P$14:P22)))</f>
        <v>0</v>
      </c>
      <c r="B22" s="28">
        <f>IF($C$4="citu pasākumu izmaksas",IF('2a+c+n'!$Q25="C",'2a+c+n'!B25,0))</f>
        <v>0</v>
      </c>
      <c r="C22" s="28">
        <f>IF($C$4="citu pasākumu izmaksas",IF('2a+c+n'!$Q25="C",'2a+c+n'!C25,0))</f>
        <v>0</v>
      </c>
      <c r="D22" s="28">
        <f>IF($C$4="citu pasākumu izmaksas",IF('2a+c+n'!$Q25="C",'2a+c+n'!D25,0))</f>
        <v>0</v>
      </c>
      <c r="E22" s="59"/>
      <c r="F22" s="81"/>
      <c r="G22" s="28"/>
      <c r="H22" s="28">
        <f>IF($C$4="citu pasākumu izmaksas",IF('2a+c+n'!$Q25="C",'2a+c+n'!H25,0))</f>
        <v>0</v>
      </c>
      <c r="I22" s="28"/>
      <c r="J22" s="28"/>
      <c r="K22" s="59">
        <f>IF($C$4="citu pasākumu izmaksas",IF('2a+c+n'!$Q25="C",'2a+c+n'!K25,0))</f>
        <v>0</v>
      </c>
      <c r="L22" s="109">
        <f>IF($C$4="citu pasākumu izmaksas",IF('2a+c+n'!$Q25="C",'2a+c+n'!L25,0))</f>
        <v>0</v>
      </c>
      <c r="M22" s="28">
        <f>IF($C$4="citu pasākumu izmaksas",IF('2a+c+n'!$Q25="C",'2a+c+n'!M25,0))</f>
        <v>0</v>
      </c>
      <c r="N22" s="28">
        <f>IF($C$4="citu pasākumu izmaksas",IF('2a+c+n'!$Q25="C",'2a+c+n'!N25,0))</f>
        <v>0</v>
      </c>
      <c r="O22" s="28">
        <f>IF($C$4="citu pasākumu izmaksas",IF('2a+c+n'!$Q25="C",'2a+c+n'!O25,0))</f>
        <v>0</v>
      </c>
      <c r="P22" s="59">
        <f>IF($C$4="citu pasākumu izmaksas",IF('2a+c+n'!$Q25="C",'2a+c+n'!P25,0))</f>
        <v>0</v>
      </c>
    </row>
    <row r="23" spans="1:16" ht="12" customHeight="1" thickBot="1">
      <c r="A23" s="299" t="s">
        <v>63</v>
      </c>
      <c r="B23" s="300"/>
      <c r="C23" s="300"/>
      <c r="D23" s="300"/>
      <c r="E23" s="300"/>
      <c r="F23" s="300"/>
      <c r="G23" s="300"/>
      <c r="H23" s="300"/>
      <c r="I23" s="300"/>
      <c r="J23" s="300"/>
      <c r="K23" s="301"/>
      <c r="L23" s="110">
        <f>SUM(L14:L22)</f>
        <v>0</v>
      </c>
      <c r="M23" s="111">
        <f>SUM(M14:M22)</f>
        <v>0</v>
      </c>
      <c r="N23" s="111">
        <f>SUM(N14:N22)</f>
        <v>0</v>
      </c>
      <c r="O23" s="111">
        <f>SUM(O14:O22)</f>
        <v>0</v>
      </c>
      <c r="P23" s="112">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02">
        <f>'Kops c'!C35:H35</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68" t="str">
        <f>'Kops n'!A38:D38</f>
        <v>Tāme sastādīta 2023. gada __. _____</v>
      </c>
      <c r="B29" s="269"/>
      <c r="C29" s="269"/>
      <c r="D29" s="269"/>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02">
        <f>'Kops c'!C40:H40</f>
        <v>0</v>
      </c>
      <c r="D31" s="302"/>
      <c r="E31" s="302"/>
      <c r="F31" s="302"/>
      <c r="G31" s="302"/>
      <c r="H31" s="302"/>
      <c r="I31" s="20"/>
      <c r="J31" s="20"/>
      <c r="K31" s="20"/>
      <c r="L31" s="20"/>
      <c r="M31" s="20"/>
      <c r="N31" s="20"/>
      <c r="O31" s="20"/>
      <c r="P31" s="20"/>
    </row>
    <row r="32" spans="1:16">
      <c r="A32" s="20"/>
      <c r="B32" s="20"/>
      <c r="C32" s="222" t="s">
        <v>15</v>
      </c>
      <c r="D32" s="222"/>
      <c r="E32" s="222"/>
      <c r="F32" s="222"/>
      <c r="G32" s="222"/>
      <c r="H32" s="222"/>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3" t="s">
        <v>16</v>
      </c>
      <c r="B34" s="52"/>
      <c r="C34" s="115">
        <f>'Kops c'!C43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3:K23">
    <cfRule type="containsText" dxfId="275" priority="4"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274"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C000"/>
  </sheetPr>
  <dimension ref="A1:P35"/>
  <sheetViews>
    <sheetView topLeftCell="A11" workbookViewId="0">
      <selection activeCell="A18" sqref="A17:XFD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290" t="str">
        <f>'2a+c+n'!C2:I2</f>
        <v>Demontāžas darbi</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45</v>
      </c>
      <c r="B9" s="293"/>
      <c r="C9" s="293"/>
      <c r="D9" s="293"/>
      <c r="E9" s="293"/>
      <c r="F9" s="293"/>
      <c r="G9" s="35"/>
      <c r="H9" s="35"/>
      <c r="I9" s="35"/>
      <c r="J9" s="294" t="s">
        <v>46</v>
      </c>
      <c r="K9" s="294"/>
      <c r="L9" s="294"/>
      <c r="M9" s="294"/>
      <c r="N9" s="295">
        <f>P23</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8">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c r="A15" s="64">
        <f>IF(P15=0,0,IF(COUNTBLANK(P15)=1,0,COUNTA($P$14:P15)))</f>
        <v>0</v>
      </c>
      <c r="B15" s="28">
        <f>IF($C$4="Neattiecināmās izmaksas",IF('2a+c+n'!$Q15="N",'2a+c+n'!B15,0))</f>
        <v>0</v>
      </c>
      <c r="C15" s="28">
        <f>IF($C$4="Neattiecināmās izmaksas",IF('2a+c+n'!$Q15="N",'2a+c+n'!C15,0))</f>
        <v>0</v>
      </c>
      <c r="D15" s="28">
        <f>IF($C$4="Neattiecināmās izmaksas",IF('2a+c+n'!$Q15="N",'2a+c+n'!D15,0))</f>
        <v>0</v>
      </c>
      <c r="E15" s="59"/>
      <c r="F15" s="81"/>
      <c r="G15" s="28"/>
      <c r="H15" s="28">
        <f>IF($C$4="Neattiecināmās izmaksas",IF('2a+c+n'!$Q15="N",'2a+c+n'!H15,0))</f>
        <v>0</v>
      </c>
      <c r="I15" s="28"/>
      <c r="J15" s="28"/>
      <c r="K15" s="59">
        <f>IF($C$4="Neattiecināmās izmaksas",IF('2a+c+n'!$Q15="N",'2a+c+n'!K15,0))</f>
        <v>0</v>
      </c>
      <c r="L15" s="109">
        <f>IF($C$4="Neattiecināmās izmaksas",IF('2a+c+n'!$Q15="N",'2a+c+n'!L15,0))</f>
        <v>0</v>
      </c>
      <c r="M15" s="28">
        <f>IF($C$4="Neattiecināmās izmaksas",IF('2a+c+n'!$Q15="N",'2a+c+n'!M15,0))</f>
        <v>0</v>
      </c>
      <c r="N15" s="28">
        <f>IF($C$4="Neattiecināmās izmaksas",IF('2a+c+n'!$Q15="N",'2a+c+n'!N15,0))</f>
        <v>0</v>
      </c>
      <c r="O15" s="28">
        <f>IF($C$4="Neattiecināmās izmaksas",IF('2a+c+n'!$Q15="N",'2a+c+n'!O15,0))</f>
        <v>0</v>
      </c>
      <c r="P15" s="59">
        <f>IF($C$4="Neattiecināmās izmaksas",IF('2a+c+n'!$Q15="N",'2a+c+n'!P15,0))</f>
        <v>0</v>
      </c>
    </row>
    <row r="16" spans="1:16">
      <c r="A16" s="64">
        <f>IF(P16=0,0,IF(COUNTBLANK(P16)=1,0,COUNTA($P$14:P16)))</f>
        <v>0</v>
      </c>
      <c r="B16" s="28">
        <f>IF($C$4="Neattiecināmās izmaksas",IF('2a+c+n'!$Q16="N",'2a+c+n'!B16,0))</f>
        <v>0</v>
      </c>
      <c r="C16" s="28">
        <f>IF($C$4="Neattiecināmās izmaksas",IF('2a+c+n'!$Q16="N",'2a+c+n'!C16,0))</f>
        <v>0</v>
      </c>
      <c r="D16" s="28">
        <f>IF($C$4="Neattiecināmās izmaksas",IF('2a+c+n'!$Q16="N",'2a+c+n'!D16,0))</f>
        <v>0</v>
      </c>
      <c r="E16" s="59"/>
      <c r="F16" s="81"/>
      <c r="G16" s="28"/>
      <c r="H16" s="28">
        <f>IF($C$4="Neattiecināmās izmaksas",IF('2a+c+n'!$Q16="N",'2a+c+n'!H16,0))</f>
        <v>0</v>
      </c>
      <c r="I16" s="28"/>
      <c r="J16" s="28"/>
      <c r="K16" s="59">
        <f>IF($C$4="Neattiecināmās izmaksas",IF('2a+c+n'!$Q16="N",'2a+c+n'!K16,0))</f>
        <v>0</v>
      </c>
      <c r="L16" s="109">
        <f>IF($C$4="Neattiecināmās izmaksas",IF('2a+c+n'!$Q16="N",'2a+c+n'!L16,0))</f>
        <v>0</v>
      </c>
      <c r="M16" s="28">
        <f>IF($C$4="Neattiecināmās izmaksas",IF('2a+c+n'!$Q16="N",'2a+c+n'!M16,0))</f>
        <v>0</v>
      </c>
      <c r="N16" s="28">
        <f>IF($C$4="Neattiecināmās izmaksas",IF('2a+c+n'!$Q16="N",'2a+c+n'!N16,0))</f>
        <v>0</v>
      </c>
      <c r="O16" s="28">
        <f>IF($C$4="Neattiecināmās izmaksas",IF('2a+c+n'!$Q16="N",'2a+c+n'!O16,0))</f>
        <v>0</v>
      </c>
      <c r="P16" s="59">
        <f>IF($C$4="Neattiecināmās izmaksas",IF('2a+c+n'!$Q16="N",'2a+c+n'!P16,0))</f>
        <v>0</v>
      </c>
    </row>
    <row r="17" spans="1:16">
      <c r="A17" s="64">
        <f>IF(P17=0,0,IF(COUNTBLANK(P17)=1,0,COUNTA($P$14:P17)))</f>
        <v>0</v>
      </c>
      <c r="B17" s="28">
        <f>IF($C$4="Neattiecināmās izmaksas",IF('2a+c+n'!$Q17="N",'2a+c+n'!B17,0))</f>
        <v>0</v>
      </c>
      <c r="C17" s="28">
        <f>IF($C$4="Neattiecināmās izmaksas",IF('2a+c+n'!$Q17="N",'2a+c+n'!C17,0))</f>
        <v>0</v>
      </c>
      <c r="D17" s="28">
        <f>IF($C$4="Neattiecināmās izmaksas",IF('2a+c+n'!$Q17="N",'2a+c+n'!D17,0))</f>
        <v>0</v>
      </c>
      <c r="E17" s="59"/>
      <c r="F17" s="81"/>
      <c r="G17" s="28"/>
      <c r="H17" s="28">
        <f>IF($C$4="Neattiecināmās izmaksas",IF('2a+c+n'!$Q17="N",'2a+c+n'!H17,0))</f>
        <v>0</v>
      </c>
      <c r="I17" s="28"/>
      <c r="J17" s="28"/>
      <c r="K17" s="59">
        <f>IF($C$4="Neattiecināmās izmaksas",IF('2a+c+n'!$Q17="N",'2a+c+n'!K17,0))</f>
        <v>0</v>
      </c>
      <c r="L17" s="109">
        <f>IF($C$4="Neattiecināmās izmaksas",IF('2a+c+n'!$Q17="N",'2a+c+n'!L17,0))</f>
        <v>0</v>
      </c>
      <c r="M17" s="28">
        <f>IF($C$4="Neattiecināmās izmaksas",IF('2a+c+n'!$Q17="N",'2a+c+n'!M17,0))</f>
        <v>0</v>
      </c>
      <c r="N17" s="28">
        <f>IF($C$4="Neattiecināmās izmaksas",IF('2a+c+n'!$Q17="N",'2a+c+n'!N17,0))</f>
        <v>0</v>
      </c>
      <c r="O17" s="28">
        <f>IF($C$4="Neattiecināmās izmaksas",IF('2a+c+n'!$Q17="N",'2a+c+n'!O17,0))</f>
        <v>0</v>
      </c>
      <c r="P17" s="59">
        <f>IF($C$4="Neattiecināmās izmaksas",IF('2a+c+n'!$Q17="N",'2a+c+n'!P17,0))</f>
        <v>0</v>
      </c>
    </row>
    <row r="18" spans="1:16">
      <c r="A18" s="64">
        <f>IF(P18=0,0,IF(COUNTBLANK(P18)=1,0,COUNTA($P$14:P18)))</f>
        <v>0</v>
      </c>
      <c r="B18" s="28">
        <f>IF($C$4="Neattiecināmās izmaksas",IF('2a+c+n'!$Q18="N",'2a+c+n'!B18,0))</f>
        <v>0</v>
      </c>
      <c r="C18" s="28">
        <f>IF($C$4="Neattiecināmās izmaksas",IF('2a+c+n'!$Q18="N",'2a+c+n'!C18,0))</f>
        <v>0</v>
      </c>
      <c r="D18" s="28">
        <f>IF($C$4="Neattiecināmās izmaksas",IF('2a+c+n'!$Q18="N",'2a+c+n'!D18,0))</f>
        <v>0</v>
      </c>
      <c r="E18" s="59"/>
      <c r="F18" s="81"/>
      <c r="G18" s="28"/>
      <c r="H18" s="28">
        <f>IF($C$4="Neattiecināmās izmaksas",IF('2a+c+n'!$Q18="N",'2a+c+n'!H18,0))</f>
        <v>0</v>
      </c>
      <c r="I18" s="28"/>
      <c r="J18" s="28"/>
      <c r="K18" s="59">
        <f>IF($C$4="Neattiecināmās izmaksas",IF('2a+c+n'!$Q18="N",'2a+c+n'!K18,0))</f>
        <v>0</v>
      </c>
      <c r="L18" s="109">
        <f>IF($C$4="Neattiecināmās izmaksas",IF('2a+c+n'!$Q18="N",'2a+c+n'!L18,0))</f>
        <v>0</v>
      </c>
      <c r="M18" s="28">
        <f>IF($C$4="Neattiecināmās izmaksas",IF('2a+c+n'!$Q18="N",'2a+c+n'!M18,0))</f>
        <v>0</v>
      </c>
      <c r="N18" s="28">
        <f>IF($C$4="Neattiecināmās izmaksas",IF('2a+c+n'!$Q18="N",'2a+c+n'!N18,0))</f>
        <v>0</v>
      </c>
      <c r="O18" s="28">
        <f>IF($C$4="Neattiecināmās izmaksas",IF('2a+c+n'!$Q18="N",'2a+c+n'!O18,0))</f>
        <v>0</v>
      </c>
      <c r="P18" s="59">
        <f>IF($C$4="Neattiecināmās izmaksas",IF('2a+c+n'!$Q18="N",'2a+c+n'!P18,0))</f>
        <v>0</v>
      </c>
    </row>
    <row r="19" spans="1:16">
      <c r="A19" s="64">
        <f>IF(P19=0,0,IF(COUNTBLANK(P19)=1,0,COUNTA($P$14:P19)))</f>
        <v>0</v>
      </c>
      <c r="B19" s="28">
        <f>IF($C$4="Neattiecināmās izmaksas",IF('2a+c+n'!$Q19="N",'2a+c+n'!B19,0))</f>
        <v>0</v>
      </c>
      <c r="C19" s="28">
        <f>IF($C$4="Neattiecināmās izmaksas",IF('2a+c+n'!$Q19="N",'2a+c+n'!C19,0))</f>
        <v>0</v>
      </c>
      <c r="D19" s="28">
        <f>IF($C$4="Neattiecināmās izmaksas",IF('2a+c+n'!$Q19="N",'2a+c+n'!D19,0))</f>
        <v>0</v>
      </c>
      <c r="E19" s="59"/>
      <c r="F19" s="81"/>
      <c r="G19" s="28"/>
      <c r="H19" s="28">
        <f>IF($C$4="Neattiecināmās izmaksas",IF('2a+c+n'!$Q19="N",'2a+c+n'!H19,0))</f>
        <v>0</v>
      </c>
      <c r="I19" s="28"/>
      <c r="J19" s="28"/>
      <c r="K19" s="59">
        <f>IF($C$4="Neattiecināmās izmaksas",IF('2a+c+n'!$Q19="N",'2a+c+n'!K19,0))</f>
        <v>0</v>
      </c>
      <c r="L19" s="109">
        <f>IF($C$4="Neattiecināmās izmaksas",IF('2a+c+n'!$Q19="N",'2a+c+n'!L19,0))</f>
        <v>0</v>
      </c>
      <c r="M19" s="28">
        <f>IF($C$4="Neattiecināmās izmaksas",IF('2a+c+n'!$Q19="N",'2a+c+n'!M19,0))</f>
        <v>0</v>
      </c>
      <c r="N19" s="28">
        <f>IF($C$4="Neattiecināmās izmaksas",IF('2a+c+n'!$Q19="N",'2a+c+n'!N19,0))</f>
        <v>0</v>
      </c>
      <c r="O19" s="28">
        <f>IF($C$4="Neattiecināmās izmaksas",IF('2a+c+n'!$Q19="N",'2a+c+n'!O19,0))</f>
        <v>0</v>
      </c>
      <c r="P19" s="59">
        <f>IF($C$4="Neattiecināmās izmaksas",IF('2a+c+n'!$Q19="N",'2a+c+n'!P19,0))</f>
        <v>0</v>
      </c>
    </row>
    <row r="20" spans="1:16">
      <c r="A20" s="64">
        <f>IF(P20=0,0,IF(COUNTBLANK(P20)=1,0,COUNTA($P$14:P20)))</f>
        <v>0</v>
      </c>
      <c r="B20" s="28">
        <f>IF($C$4="Neattiecināmās izmaksas",IF('2a+c+n'!$Q20="N",'2a+c+n'!B20,0))</f>
        <v>0</v>
      </c>
      <c r="C20" s="28">
        <f>IF($C$4="Neattiecināmās izmaksas",IF('2a+c+n'!$Q20="N",'2a+c+n'!C20,0))</f>
        <v>0</v>
      </c>
      <c r="D20" s="28">
        <f>IF($C$4="Neattiecināmās izmaksas",IF('2a+c+n'!$Q20="N",'2a+c+n'!D20,0))</f>
        <v>0</v>
      </c>
      <c r="E20" s="59"/>
      <c r="F20" s="81"/>
      <c r="G20" s="28"/>
      <c r="H20" s="28">
        <f>IF($C$4="Neattiecināmās izmaksas",IF('2a+c+n'!$Q20="N",'2a+c+n'!H20,0))</f>
        <v>0</v>
      </c>
      <c r="I20" s="28"/>
      <c r="J20" s="28"/>
      <c r="K20" s="59">
        <f>IF($C$4="Neattiecināmās izmaksas",IF('2a+c+n'!$Q20="N",'2a+c+n'!K20,0))</f>
        <v>0</v>
      </c>
      <c r="L20" s="109">
        <f>IF($C$4="Neattiecināmās izmaksas",IF('2a+c+n'!$Q20="N",'2a+c+n'!L20,0))</f>
        <v>0</v>
      </c>
      <c r="M20" s="28">
        <f>IF($C$4="Neattiecināmās izmaksas",IF('2a+c+n'!$Q20="N",'2a+c+n'!M20,0))</f>
        <v>0</v>
      </c>
      <c r="N20" s="28">
        <f>IF($C$4="Neattiecināmās izmaksas",IF('2a+c+n'!$Q20="N",'2a+c+n'!N20,0))</f>
        <v>0</v>
      </c>
      <c r="O20" s="28">
        <f>IF($C$4="Neattiecināmās izmaksas",IF('2a+c+n'!$Q20="N",'2a+c+n'!O20,0))</f>
        <v>0</v>
      </c>
      <c r="P20" s="59">
        <f>IF($C$4="Neattiecināmās izmaksas",IF('2a+c+n'!$Q20="N",'2a+c+n'!P20,0))</f>
        <v>0</v>
      </c>
    </row>
    <row r="21" spans="1:16">
      <c r="A21" s="64">
        <f>IF(P21=0,0,IF(COUNTBLANK(P21)=1,0,COUNTA($P$14:P21)))</f>
        <v>0</v>
      </c>
      <c r="B21" s="28">
        <f>IF($C$4="Neattiecināmās izmaksas",IF('2a+c+n'!$Q24="N",'2a+c+n'!B24,0))</f>
        <v>0</v>
      </c>
      <c r="C21" s="28">
        <f>IF($C$4="Neattiecināmās izmaksas",IF('2a+c+n'!$Q24="N",'2a+c+n'!C24,0))</f>
        <v>0</v>
      </c>
      <c r="D21" s="28">
        <f>IF($C$4="Neattiecināmās izmaksas",IF('2a+c+n'!$Q24="N",'2a+c+n'!D24,0))</f>
        <v>0</v>
      </c>
      <c r="E21" s="59"/>
      <c r="F21" s="81"/>
      <c r="G21" s="28"/>
      <c r="H21" s="28">
        <f>IF($C$4="Neattiecināmās izmaksas",IF('2a+c+n'!$Q24="N",'2a+c+n'!H24,0))</f>
        <v>0</v>
      </c>
      <c r="I21" s="28"/>
      <c r="J21" s="28"/>
      <c r="K21" s="59">
        <f>IF($C$4="Neattiecināmās izmaksas",IF('2a+c+n'!$Q24="N",'2a+c+n'!K24,0))</f>
        <v>0</v>
      </c>
      <c r="L21" s="109">
        <f>IF($C$4="Neattiecināmās izmaksas",IF('2a+c+n'!$Q24="N",'2a+c+n'!L24,0))</f>
        <v>0</v>
      </c>
      <c r="M21" s="28">
        <f>IF($C$4="Neattiecināmās izmaksas",IF('2a+c+n'!$Q24="N",'2a+c+n'!M24,0))</f>
        <v>0</v>
      </c>
      <c r="N21" s="28">
        <f>IF($C$4="Neattiecināmās izmaksas",IF('2a+c+n'!$Q24="N",'2a+c+n'!N24,0))</f>
        <v>0</v>
      </c>
      <c r="O21" s="28">
        <f>IF($C$4="Neattiecināmās izmaksas",IF('2a+c+n'!$Q24="N",'2a+c+n'!O24,0))</f>
        <v>0</v>
      </c>
      <c r="P21" s="59">
        <f>IF($C$4="Neattiecināmās izmaksas",IF('2a+c+n'!$Q24="N",'2a+c+n'!P24,0))</f>
        <v>0</v>
      </c>
    </row>
    <row r="22" spans="1:16" ht="12" thickBot="1">
      <c r="A22" s="64">
        <f>IF(P22=0,0,IF(COUNTBLANK(P22)=1,0,COUNTA($P$14:P22)))</f>
        <v>0</v>
      </c>
      <c r="B22" s="28">
        <f>IF($C$4="Neattiecināmās izmaksas",IF('2a+c+n'!$Q25="N",'2a+c+n'!B25,0))</f>
        <v>0</v>
      </c>
      <c r="C22" s="28">
        <f>IF($C$4="Neattiecināmās izmaksas",IF('2a+c+n'!$Q25="N",'2a+c+n'!C25,0))</f>
        <v>0</v>
      </c>
      <c r="D22" s="28">
        <f>IF($C$4="Neattiecināmās izmaksas",IF('2a+c+n'!$Q25="N",'2a+c+n'!D25,0))</f>
        <v>0</v>
      </c>
      <c r="E22" s="59"/>
      <c r="F22" s="81"/>
      <c r="G22" s="28"/>
      <c r="H22" s="28">
        <f>IF($C$4="Neattiecināmās izmaksas",IF('2a+c+n'!$Q25="N",'2a+c+n'!H25,0))</f>
        <v>0</v>
      </c>
      <c r="I22" s="28"/>
      <c r="J22" s="28"/>
      <c r="K22" s="59">
        <f>IF($C$4="Neattiecināmās izmaksas",IF('2a+c+n'!$Q25="N",'2a+c+n'!K25,0))</f>
        <v>0</v>
      </c>
      <c r="L22" s="109">
        <f>IF($C$4="Neattiecināmās izmaksas",IF('2a+c+n'!$Q25="N",'2a+c+n'!L25,0))</f>
        <v>0</v>
      </c>
      <c r="M22" s="28">
        <f>IF($C$4="Neattiecināmās izmaksas",IF('2a+c+n'!$Q25="N",'2a+c+n'!M25,0))</f>
        <v>0</v>
      </c>
      <c r="N22" s="28">
        <f>IF($C$4="Neattiecināmās izmaksas",IF('2a+c+n'!$Q25="N",'2a+c+n'!N25,0))</f>
        <v>0</v>
      </c>
      <c r="O22" s="28">
        <f>IF($C$4="Neattiecināmās izmaksas",IF('2a+c+n'!$Q25="N",'2a+c+n'!O25,0))</f>
        <v>0</v>
      </c>
      <c r="P22" s="59">
        <f>IF($C$4="Neattiecināmās izmaksas",IF('2a+c+n'!$Q25="N",'2a+c+n'!P25,0))</f>
        <v>0</v>
      </c>
    </row>
    <row r="23" spans="1:16" ht="12" customHeight="1" thickBot="1">
      <c r="A23" s="299" t="s">
        <v>63</v>
      </c>
      <c r="B23" s="300"/>
      <c r="C23" s="300"/>
      <c r="D23" s="300"/>
      <c r="E23" s="300"/>
      <c r="F23" s="300"/>
      <c r="G23" s="300"/>
      <c r="H23" s="300"/>
      <c r="I23" s="300"/>
      <c r="J23" s="300"/>
      <c r="K23" s="301"/>
      <c r="L23" s="110">
        <f>SUM(L14:L22)</f>
        <v>0</v>
      </c>
      <c r="M23" s="111">
        <f>SUM(M14:M22)</f>
        <v>0</v>
      </c>
      <c r="N23" s="111">
        <f>SUM(N14:N22)</f>
        <v>0</v>
      </c>
      <c r="O23" s="111">
        <f>SUM(O14:O22)</f>
        <v>0</v>
      </c>
      <c r="P23" s="112">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02">
        <f>'Kops n'!C35:H35</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68" t="str">
        <f>'Kops n'!A38:D38</f>
        <v>Tāme sastādīta 2023. gada __. _____</v>
      </c>
      <c r="B29" s="269"/>
      <c r="C29" s="269"/>
      <c r="D29" s="269"/>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02">
        <f>'Kops n'!C40:H40</f>
        <v>0</v>
      </c>
      <c r="D31" s="302"/>
      <c r="E31" s="302"/>
      <c r="F31" s="302"/>
      <c r="G31" s="302"/>
      <c r="H31" s="302"/>
      <c r="I31" s="20"/>
      <c r="J31" s="20"/>
      <c r="K31" s="20"/>
      <c r="L31" s="20"/>
      <c r="M31" s="20"/>
      <c r="N31" s="20"/>
      <c r="O31" s="20"/>
      <c r="P31" s="20"/>
    </row>
    <row r="32" spans="1:16">
      <c r="A32" s="20"/>
      <c r="B32" s="20"/>
      <c r="C32" s="222" t="s">
        <v>15</v>
      </c>
      <c r="D32" s="222"/>
      <c r="E32" s="222"/>
      <c r="F32" s="222"/>
      <c r="G32" s="222"/>
      <c r="H32" s="222"/>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3" t="s">
        <v>16</v>
      </c>
      <c r="B34" s="52"/>
      <c r="C34" s="115">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273" priority="4"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27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sheetPr>
  <dimension ref="A1:Q116"/>
  <sheetViews>
    <sheetView topLeftCell="A100" zoomScaleNormal="100" workbookViewId="0">
      <selection activeCell="I15" sqref="I15:J103"/>
    </sheetView>
  </sheetViews>
  <sheetFormatPr defaultColWidth="9.140625" defaultRowHeight="11.25"/>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3</v>
      </c>
      <c r="E1" s="26"/>
      <c r="F1" s="26"/>
      <c r="G1" s="26"/>
      <c r="H1" s="26"/>
      <c r="I1" s="26"/>
      <c r="J1" s="26"/>
      <c r="N1" s="30"/>
      <c r="O1" s="31"/>
      <c r="P1" s="32"/>
    </row>
    <row r="2" spans="1:17">
      <c r="A2" s="33"/>
      <c r="B2" s="33"/>
      <c r="C2" s="290" t="s">
        <v>222</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P104</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31" t="s">
        <v>85</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c r="A15" s="40">
        <v>1</v>
      </c>
      <c r="B15" s="28" t="s">
        <v>86</v>
      </c>
      <c r="C15" s="136" t="s">
        <v>291</v>
      </c>
      <c r="D15" s="132" t="s">
        <v>87</v>
      </c>
      <c r="E15" s="133">
        <v>173</v>
      </c>
      <c r="F15" s="139"/>
      <c r="G15" s="49"/>
      <c r="H15" s="49">
        <f>F15*G15</f>
        <v>0</v>
      </c>
      <c r="I15" s="135"/>
      <c r="J15" s="135"/>
      <c r="K15" s="50">
        <f t="shared" ref="K15:K79" si="0">SUM(H15:J15)</f>
        <v>0</v>
      </c>
      <c r="L15" s="51">
        <f t="shared" ref="L15:L79" si="1">E15*F15</f>
        <v>0</v>
      </c>
      <c r="M15" s="49">
        <f t="shared" ref="M15:M79" si="2">H15*E15</f>
        <v>0</v>
      </c>
      <c r="N15" s="49">
        <f t="shared" ref="N15:N79" si="3">I15*E15</f>
        <v>0</v>
      </c>
      <c r="O15" s="49">
        <f t="shared" ref="O15:O79" si="4">J15*E15</f>
        <v>0</v>
      </c>
      <c r="P15" s="107">
        <f t="shared" ref="P15:P79" si="5">SUM(M15:O15)</f>
        <v>0</v>
      </c>
      <c r="Q15" s="77" t="s">
        <v>47</v>
      </c>
    </row>
    <row r="16" spans="1:17" ht="22.5">
      <c r="A16" s="40">
        <v>2</v>
      </c>
      <c r="B16" s="28" t="s">
        <v>86</v>
      </c>
      <c r="C16" s="136" t="s">
        <v>292</v>
      </c>
      <c r="D16" s="132" t="s">
        <v>88</v>
      </c>
      <c r="E16" s="133">
        <v>0.6</v>
      </c>
      <c r="F16" s="139"/>
      <c r="G16" s="49"/>
      <c r="H16" s="49">
        <f t="shared" ref="H16:H80" si="6">F16*G16</f>
        <v>0</v>
      </c>
      <c r="I16" s="135"/>
      <c r="J16" s="135"/>
      <c r="K16" s="50">
        <f t="shared" si="0"/>
        <v>0</v>
      </c>
      <c r="L16" s="51">
        <f t="shared" si="1"/>
        <v>0</v>
      </c>
      <c r="M16" s="49">
        <f t="shared" si="2"/>
        <v>0</v>
      </c>
      <c r="N16" s="49">
        <f t="shared" si="3"/>
        <v>0</v>
      </c>
      <c r="O16" s="49">
        <f t="shared" si="4"/>
        <v>0</v>
      </c>
      <c r="P16" s="107">
        <f t="shared" si="5"/>
        <v>0</v>
      </c>
      <c r="Q16" s="77" t="s">
        <v>47</v>
      </c>
    </row>
    <row r="17" spans="1:17" ht="45">
      <c r="A17" s="40">
        <v>3</v>
      </c>
      <c r="B17" s="28" t="s">
        <v>86</v>
      </c>
      <c r="C17" s="136" t="s">
        <v>293</v>
      </c>
      <c r="D17" s="132" t="s">
        <v>88</v>
      </c>
      <c r="E17" s="133">
        <v>511.50000000000006</v>
      </c>
      <c r="F17" s="139"/>
      <c r="G17" s="49"/>
      <c r="H17" s="49">
        <f t="shared" si="6"/>
        <v>0</v>
      </c>
      <c r="I17" s="135"/>
      <c r="J17" s="135"/>
      <c r="K17" s="50">
        <f t="shared" si="0"/>
        <v>0</v>
      </c>
      <c r="L17" s="51">
        <f t="shared" si="1"/>
        <v>0</v>
      </c>
      <c r="M17" s="49">
        <f t="shared" si="2"/>
        <v>0</v>
      </c>
      <c r="N17" s="49">
        <f t="shared" si="3"/>
        <v>0</v>
      </c>
      <c r="O17" s="49">
        <f t="shared" si="4"/>
        <v>0</v>
      </c>
      <c r="P17" s="107">
        <f t="shared" si="5"/>
        <v>0</v>
      </c>
      <c r="Q17" s="77" t="s">
        <v>47</v>
      </c>
    </row>
    <row r="18" spans="1:17" ht="45">
      <c r="A18" s="40">
        <v>4</v>
      </c>
      <c r="B18" s="28" t="s">
        <v>86</v>
      </c>
      <c r="C18" s="136" t="s">
        <v>294</v>
      </c>
      <c r="D18" s="132" t="s">
        <v>88</v>
      </c>
      <c r="E18" s="133">
        <v>511.50000000000006</v>
      </c>
      <c r="F18" s="139"/>
      <c r="G18" s="49"/>
      <c r="H18" s="49">
        <f t="shared" si="6"/>
        <v>0</v>
      </c>
      <c r="I18" s="135"/>
      <c r="J18" s="135"/>
      <c r="K18" s="50">
        <f t="shared" si="0"/>
        <v>0</v>
      </c>
      <c r="L18" s="51">
        <f t="shared" si="1"/>
        <v>0</v>
      </c>
      <c r="M18" s="49">
        <f>H18*E18</f>
        <v>0</v>
      </c>
      <c r="N18" s="49">
        <f t="shared" si="3"/>
        <v>0</v>
      </c>
      <c r="O18" s="49">
        <f t="shared" si="4"/>
        <v>0</v>
      </c>
      <c r="P18" s="107">
        <f t="shared" si="5"/>
        <v>0</v>
      </c>
      <c r="Q18" s="77" t="s">
        <v>47</v>
      </c>
    </row>
    <row r="19" spans="1:17" ht="22.5">
      <c r="A19" s="40">
        <v>5</v>
      </c>
      <c r="B19" s="28" t="s">
        <v>86</v>
      </c>
      <c r="C19" s="136" t="s">
        <v>295</v>
      </c>
      <c r="D19" s="132" t="s">
        <v>296</v>
      </c>
      <c r="E19" s="133">
        <v>6</v>
      </c>
      <c r="F19" s="139"/>
      <c r="G19" s="49"/>
      <c r="H19" s="49">
        <f t="shared" si="6"/>
        <v>0</v>
      </c>
      <c r="I19" s="135"/>
      <c r="J19" s="135"/>
      <c r="K19" s="50">
        <f t="shared" ref="K19" si="7">SUM(H19:J19)</f>
        <v>0</v>
      </c>
      <c r="L19" s="51">
        <f t="shared" ref="L19" si="8">E19*F19</f>
        <v>0</v>
      </c>
      <c r="M19" s="49">
        <f>H19*E19</f>
        <v>0</v>
      </c>
      <c r="N19" s="49">
        <f t="shared" ref="N19" si="9">I19*E19</f>
        <v>0</v>
      </c>
      <c r="O19" s="49">
        <f t="shared" ref="O19" si="10">J19*E19</f>
        <v>0</v>
      </c>
      <c r="P19" s="107">
        <f t="shared" ref="P19" si="11">SUM(M19:O19)</f>
        <v>0</v>
      </c>
      <c r="Q19" s="77" t="s">
        <v>47</v>
      </c>
    </row>
    <row r="20" spans="1:17">
      <c r="A20" s="40">
        <v>6</v>
      </c>
      <c r="B20" s="92"/>
      <c r="C20" s="211" t="s">
        <v>89</v>
      </c>
      <c r="D20" s="28"/>
      <c r="E20" s="59"/>
      <c r="F20" s="51"/>
      <c r="G20" s="49"/>
      <c r="H20" s="49">
        <f t="shared" si="6"/>
        <v>0</v>
      </c>
      <c r="I20" s="49"/>
      <c r="J20" s="49"/>
      <c r="K20" s="50">
        <f t="shared" si="0"/>
        <v>0</v>
      </c>
      <c r="L20" s="51">
        <f t="shared" si="1"/>
        <v>0</v>
      </c>
      <c r="M20" s="49">
        <f t="shared" si="2"/>
        <v>0</v>
      </c>
      <c r="N20" s="49">
        <f t="shared" si="3"/>
        <v>0</v>
      </c>
      <c r="O20" s="49">
        <f t="shared" si="4"/>
        <v>0</v>
      </c>
      <c r="P20" s="107">
        <f t="shared" si="5"/>
        <v>0</v>
      </c>
      <c r="Q20" s="77"/>
    </row>
    <row r="21" spans="1:17" ht="33.75">
      <c r="A21" s="40">
        <v>7</v>
      </c>
      <c r="B21" s="28" t="s">
        <v>86</v>
      </c>
      <c r="C21" s="136" t="s">
        <v>297</v>
      </c>
      <c r="D21" s="132" t="s">
        <v>90</v>
      </c>
      <c r="E21" s="133">
        <v>1402.335</v>
      </c>
      <c r="F21" s="139"/>
      <c r="G21" s="49"/>
      <c r="H21" s="49">
        <f t="shared" si="6"/>
        <v>0</v>
      </c>
      <c r="I21" s="135"/>
      <c r="J21" s="135"/>
      <c r="K21" s="50">
        <f t="shared" si="0"/>
        <v>0</v>
      </c>
      <c r="L21" s="51">
        <f t="shared" si="1"/>
        <v>0</v>
      </c>
      <c r="M21" s="49">
        <f t="shared" si="2"/>
        <v>0</v>
      </c>
      <c r="N21" s="49">
        <f t="shared" si="3"/>
        <v>0</v>
      </c>
      <c r="O21" s="49">
        <f t="shared" si="4"/>
        <v>0</v>
      </c>
      <c r="P21" s="107">
        <f t="shared" si="5"/>
        <v>0</v>
      </c>
      <c r="Q21" s="77" t="s">
        <v>47</v>
      </c>
    </row>
    <row r="22" spans="1:17" ht="22.5">
      <c r="A22" s="40">
        <v>8</v>
      </c>
      <c r="B22" s="28" t="s">
        <v>86</v>
      </c>
      <c r="C22" s="136" t="s">
        <v>298</v>
      </c>
      <c r="D22" s="132" t="s">
        <v>90</v>
      </c>
      <c r="E22" s="133">
        <v>1869.7800000000002</v>
      </c>
      <c r="F22" s="139"/>
      <c r="G22" s="49"/>
      <c r="H22" s="49">
        <f t="shared" si="6"/>
        <v>0</v>
      </c>
      <c r="I22" s="135"/>
      <c r="J22" s="135"/>
      <c r="K22" s="50">
        <f t="shared" si="0"/>
        <v>0</v>
      </c>
      <c r="L22" s="51">
        <f t="shared" si="1"/>
        <v>0</v>
      </c>
      <c r="M22" s="49">
        <f t="shared" si="2"/>
        <v>0</v>
      </c>
      <c r="N22" s="49">
        <f t="shared" si="3"/>
        <v>0</v>
      </c>
      <c r="O22" s="49">
        <f t="shared" si="4"/>
        <v>0</v>
      </c>
      <c r="P22" s="107">
        <f t="shared" si="5"/>
        <v>0</v>
      </c>
      <c r="Q22" s="77" t="s">
        <v>47</v>
      </c>
    </row>
    <row r="23" spans="1:17" ht="33.75">
      <c r="A23" s="40">
        <v>9</v>
      </c>
      <c r="B23" s="28" t="s">
        <v>86</v>
      </c>
      <c r="C23" s="136" t="s">
        <v>299</v>
      </c>
      <c r="D23" s="132" t="s">
        <v>88</v>
      </c>
      <c r="E23" s="133">
        <v>467.44500000000005</v>
      </c>
      <c r="F23" s="139"/>
      <c r="G23" s="49"/>
      <c r="H23" s="49">
        <f t="shared" si="6"/>
        <v>0</v>
      </c>
      <c r="I23" s="135"/>
      <c r="J23" s="135"/>
      <c r="K23" s="50">
        <f t="shared" si="0"/>
        <v>0</v>
      </c>
      <c r="L23" s="51">
        <f t="shared" si="1"/>
        <v>0</v>
      </c>
      <c r="M23" s="49">
        <f t="shared" si="2"/>
        <v>0</v>
      </c>
      <c r="N23" s="49">
        <f t="shared" si="3"/>
        <v>0</v>
      </c>
      <c r="O23" s="49">
        <f t="shared" si="4"/>
        <v>0</v>
      </c>
      <c r="P23" s="107">
        <f t="shared" si="5"/>
        <v>0</v>
      </c>
      <c r="Q23" s="77" t="s">
        <v>47</v>
      </c>
    </row>
    <row r="24" spans="1:17" ht="22.5">
      <c r="A24" s="40">
        <v>10</v>
      </c>
      <c r="B24" s="28" t="s">
        <v>86</v>
      </c>
      <c r="C24" s="136" t="s">
        <v>300</v>
      </c>
      <c r="D24" s="132" t="s">
        <v>90</v>
      </c>
      <c r="E24" s="133">
        <v>1912.2840000000003</v>
      </c>
      <c r="F24" s="139"/>
      <c r="G24" s="49"/>
      <c r="H24" s="49">
        <f t="shared" si="6"/>
        <v>0</v>
      </c>
      <c r="I24" s="135"/>
      <c r="J24" s="135"/>
      <c r="K24" s="50">
        <f t="shared" si="0"/>
        <v>0</v>
      </c>
      <c r="L24" s="51">
        <f t="shared" si="1"/>
        <v>0</v>
      </c>
      <c r="M24" s="49">
        <f t="shared" si="2"/>
        <v>0</v>
      </c>
      <c r="N24" s="49">
        <f t="shared" si="3"/>
        <v>0</v>
      </c>
      <c r="O24" s="49">
        <f t="shared" si="4"/>
        <v>0</v>
      </c>
      <c r="P24" s="107">
        <f t="shared" si="5"/>
        <v>0</v>
      </c>
      <c r="Q24" s="77" t="s">
        <v>47</v>
      </c>
    </row>
    <row r="25" spans="1:17" ht="22.5">
      <c r="A25" s="40">
        <v>11</v>
      </c>
      <c r="B25" s="28" t="s">
        <v>86</v>
      </c>
      <c r="C25" s="136" t="s">
        <v>301</v>
      </c>
      <c r="D25" s="132" t="s">
        <v>88</v>
      </c>
      <c r="E25" s="133">
        <v>424.95200000000006</v>
      </c>
      <c r="F25" s="139"/>
      <c r="G25" s="49"/>
      <c r="H25" s="49">
        <f t="shared" si="6"/>
        <v>0</v>
      </c>
      <c r="I25" s="135"/>
      <c r="J25" s="135"/>
      <c r="K25" s="50">
        <f t="shared" si="0"/>
        <v>0</v>
      </c>
      <c r="L25" s="51">
        <f t="shared" si="1"/>
        <v>0</v>
      </c>
      <c r="M25" s="49">
        <f t="shared" si="2"/>
        <v>0</v>
      </c>
      <c r="N25" s="49">
        <f t="shared" si="3"/>
        <v>0</v>
      </c>
      <c r="O25" s="49">
        <f t="shared" si="4"/>
        <v>0</v>
      </c>
      <c r="P25" s="107">
        <f t="shared" si="5"/>
        <v>0</v>
      </c>
      <c r="Q25" s="77" t="s">
        <v>47</v>
      </c>
    </row>
    <row r="26" spans="1:17">
      <c r="A26" s="40">
        <v>12</v>
      </c>
      <c r="B26" s="28" t="s">
        <v>86</v>
      </c>
      <c r="C26" s="136" t="s">
        <v>302</v>
      </c>
      <c r="D26" s="132" t="s">
        <v>90</v>
      </c>
      <c r="E26" s="133">
        <v>11473.704000000002</v>
      </c>
      <c r="F26" s="134"/>
      <c r="G26" s="49"/>
      <c r="H26" s="49">
        <f t="shared" si="6"/>
        <v>0</v>
      </c>
      <c r="I26" s="135"/>
      <c r="J26" s="135"/>
      <c r="K26" s="50">
        <f t="shared" si="0"/>
        <v>0</v>
      </c>
      <c r="L26" s="51">
        <f t="shared" si="1"/>
        <v>0</v>
      </c>
      <c r="M26" s="49">
        <f t="shared" si="2"/>
        <v>0</v>
      </c>
      <c r="N26" s="49">
        <f t="shared" si="3"/>
        <v>0</v>
      </c>
      <c r="O26" s="49">
        <f t="shared" si="4"/>
        <v>0</v>
      </c>
      <c r="P26" s="107">
        <f t="shared" si="5"/>
        <v>0</v>
      </c>
      <c r="Q26" s="77" t="s">
        <v>47</v>
      </c>
    </row>
    <row r="27" spans="1:17" ht="22.5">
      <c r="A27" s="40">
        <v>13</v>
      </c>
      <c r="B27" s="28" t="s">
        <v>86</v>
      </c>
      <c r="C27" s="136" t="s">
        <v>303</v>
      </c>
      <c r="D27" s="132" t="s">
        <v>88</v>
      </c>
      <c r="E27" s="133">
        <v>424.95200000000006</v>
      </c>
      <c r="F27" s="139"/>
      <c r="G27" s="49"/>
      <c r="H27" s="49">
        <f t="shared" si="6"/>
        <v>0</v>
      </c>
      <c r="I27" s="135"/>
      <c r="J27" s="135"/>
      <c r="K27" s="50">
        <f t="shared" si="0"/>
        <v>0</v>
      </c>
      <c r="L27" s="51">
        <f t="shared" si="1"/>
        <v>0</v>
      </c>
      <c r="M27" s="49">
        <f t="shared" si="2"/>
        <v>0</v>
      </c>
      <c r="N27" s="49">
        <f t="shared" si="3"/>
        <v>0</v>
      </c>
      <c r="O27" s="49">
        <f t="shared" si="4"/>
        <v>0</v>
      </c>
      <c r="P27" s="107">
        <f t="shared" si="5"/>
        <v>0</v>
      </c>
      <c r="Q27" s="77" t="s">
        <v>47</v>
      </c>
    </row>
    <row r="28" spans="1:17" ht="33.75">
      <c r="A28" s="40">
        <v>14</v>
      </c>
      <c r="B28" s="28" t="s">
        <v>86</v>
      </c>
      <c r="C28" s="136" t="s">
        <v>304</v>
      </c>
      <c r="D28" s="132" t="s">
        <v>76</v>
      </c>
      <c r="E28" s="133">
        <v>106.86</v>
      </c>
      <c r="F28" s="139"/>
      <c r="G28" s="49"/>
      <c r="H28" s="49">
        <f t="shared" si="6"/>
        <v>0</v>
      </c>
      <c r="I28" s="135"/>
      <c r="J28" s="135"/>
      <c r="K28" s="50">
        <f t="shared" si="0"/>
        <v>0</v>
      </c>
      <c r="L28" s="51">
        <f t="shared" si="1"/>
        <v>0</v>
      </c>
      <c r="M28" s="49">
        <f t="shared" si="2"/>
        <v>0</v>
      </c>
      <c r="N28" s="49">
        <f t="shared" si="3"/>
        <v>0</v>
      </c>
      <c r="O28" s="49">
        <f t="shared" si="4"/>
        <v>0</v>
      </c>
      <c r="P28" s="107">
        <f t="shared" si="5"/>
        <v>0</v>
      </c>
      <c r="Q28" s="77" t="s">
        <v>47</v>
      </c>
    </row>
    <row r="29" spans="1:17" ht="33.75">
      <c r="A29" s="40">
        <v>15</v>
      </c>
      <c r="B29" s="28" t="s">
        <v>86</v>
      </c>
      <c r="C29" s="136" t="s">
        <v>305</v>
      </c>
      <c r="D29" s="132" t="s">
        <v>90</v>
      </c>
      <c r="E29" s="133">
        <v>31.89</v>
      </c>
      <c r="F29" s="139"/>
      <c r="G29" s="49"/>
      <c r="H29" s="49">
        <f t="shared" si="6"/>
        <v>0</v>
      </c>
      <c r="I29" s="135"/>
      <c r="J29" s="135"/>
      <c r="K29" s="50">
        <f t="shared" si="0"/>
        <v>0</v>
      </c>
      <c r="L29" s="51">
        <f t="shared" si="1"/>
        <v>0</v>
      </c>
      <c r="M29" s="49">
        <f t="shared" si="2"/>
        <v>0</v>
      </c>
      <c r="N29" s="49">
        <f t="shared" si="3"/>
        <v>0</v>
      </c>
      <c r="O29" s="49">
        <f t="shared" si="4"/>
        <v>0</v>
      </c>
      <c r="P29" s="107">
        <f t="shared" si="5"/>
        <v>0</v>
      </c>
      <c r="Q29" s="77" t="s">
        <v>47</v>
      </c>
    </row>
    <row r="30" spans="1:17" ht="22.5">
      <c r="A30" s="40">
        <v>16</v>
      </c>
      <c r="B30" s="28" t="s">
        <v>86</v>
      </c>
      <c r="C30" s="136" t="s">
        <v>306</v>
      </c>
      <c r="D30" s="132" t="s">
        <v>78</v>
      </c>
      <c r="E30" s="212">
        <v>2549.7120000000004</v>
      </c>
      <c r="F30" s="139"/>
      <c r="G30" s="49"/>
      <c r="H30" s="49">
        <f t="shared" si="6"/>
        <v>0</v>
      </c>
      <c r="I30" s="135"/>
      <c r="J30" s="135"/>
      <c r="K30" s="50">
        <f t="shared" si="0"/>
        <v>0</v>
      </c>
      <c r="L30" s="51">
        <f t="shared" ref="L30" si="12">E30*F30</f>
        <v>0</v>
      </c>
      <c r="M30" s="49">
        <f t="shared" ref="M30" si="13">H30*E30</f>
        <v>0</v>
      </c>
      <c r="N30" s="49">
        <f t="shared" ref="N30" si="14">I30*E30</f>
        <v>0</v>
      </c>
      <c r="O30" s="49">
        <f t="shared" ref="O30" si="15">J30*E30</f>
        <v>0</v>
      </c>
      <c r="P30" s="107">
        <f t="shared" ref="P30" si="16">SUM(M30:O30)</f>
        <v>0</v>
      </c>
      <c r="Q30" s="77" t="s">
        <v>47</v>
      </c>
    </row>
    <row r="31" spans="1:17">
      <c r="A31" s="40">
        <v>17</v>
      </c>
      <c r="B31" s="92"/>
      <c r="C31" s="211" t="s">
        <v>91</v>
      </c>
      <c r="D31" s="28"/>
      <c r="E31" s="59"/>
      <c r="F31" s="51"/>
      <c r="G31" s="49"/>
      <c r="H31" s="49">
        <f t="shared" si="6"/>
        <v>0</v>
      </c>
      <c r="I31" s="49"/>
      <c r="J31" s="49"/>
      <c r="K31" s="50">
        <f t="shared" si="0"/>
        <v>0</v>
      </c>
      <c r="L31" s="51">
        <f t="shared" si="1"/>
        <v>0</v>
      </c>
      <c r="M31" s="49">
        <f t="shared" si="2"/>
        <v>0</v>
      </c>
      <c r="N31" s="49">
        <f t="shared" si="3"/>
        <v>0</v>
      </c>
      <c r="O31" s="49">
        <f t="shared" si="4"/>
        <v>0</v>
      </c>
      <c r="P31" s="107">
        <f t="shared" si="5"/>
        <v>0</v>
      </c>
      <c r="Q31" s="77"/>
    </row>
    <row r="32" spans="1:17" ht="90">
      <c r="A32" s="40">
        <v>18</v>
      </c>
      <c r="B32" s="28" t="s">
        <v>86</v>
      </c>
      <c r="C32" s="136" t="s">
        <v>92</v>
      </c>
      <c r="D32" s="132" t="s">
        <v>88</v>
      </c>
      <c r="E32" s="133">
        <v>724</v>
      </c>
      <c r="F32" s="139"/>
      <c r="G32" s="49"/>
      <c r="H32" s="49">
        <f t="shared" si="6"/>
        <v>0</v>
      </c>
      <c r="I32" s="135"/>
      <c r="J32" s="135"/>
      <c r="K32" s="50">
        <f t="shared" si="0"/>
        <v>0</v>
      </c>
      <c r="L32" s="51">
        <f t="shared" si="1"/>
        <v>0</v>
      </c>
      <c r="M32" s="49">
        <f t="shared" si="2"/>
        <v>0</v>
      </c>
      <c r="N32" s="49">
        <f t="shared" si="3"/>
        <v>0</v>
      </c>
      <c r="O32" s="49">
        <f t="shared" si="4"/>
        <v>0</v>
      </c>
      <c r="P32" s="107">
        <f t="shared" si="5"/>
        <v>0</v>
      </c>
      <c r="Q32" s="77" t="s">
        <v>47</v>
      </c>
    </row>
    <row r="33" spans="1:17" ht="22.5">
      <c r="A33" s="40">
        <v>19</v>
      </c>
      <c r="B33" s="28" t="s">
        <v>86</v>
      </c>
      <c r="C33" s="136" t="s">
        <v>307</v>
      </c>
      <c r="D33" s="132" t="s">
        <v>88</v>
      </c>
      <c r="E33" s="133">
        <v>2655.5870000000004</v>
      </c>
      <c r="F33" s="139"/>
      <c r="G33" s="49"/>
      <c r="H33" s="49">
        <f t="shared" si="6"/>
        <v>0</v>
      </c>
      <c r="I33" s="135"/>
      <c r="J33" s="135"/>
      <c r="K33" s="50">
        <f t="shared" si="0"/>
        <v>0</v>
      </c>
      <c r="L33" s="51">
        <f t="shared" si="1"/>
        <v>0</v>
      </c>
      <c r="M33" s="49">
        <f t="shared" si="2"/>
        <v>0</v>
      </c>
      <c r="N33" s="49">
        <f t="shared" si="3"/>
        <v>0</v>
      </c>
      <c r="O33" s="49">
        <f t="shared" si="4"/>
        <v>0</v>
      </c>
      <c r="P33" s="107">
        <f t="shared" si="5"/>
        <v>0</v>
      </c>
      <c r="Q33" s="77" t="s">
        <v>47</v>
      </c>
    </row>
    <row r="34" spans="1:17" ht="22.5">
      <c r="A34" s="40">
        <v>20</v>
      </c>
      <c r="B34" s="92"/>
      <c r="C34" s="211" t="s">
        <v>93</v>
      </c>
      <c r="D34" s="28"/>
      <c r="E34" s="59"/>
      <c r="F34" s="51"/>
      <c r="G34" s="49"/>
      <c r="H34" s="49">
        <f t="shared" si="6"/>
        <v>0</v>
      </c>
      <c r="I34" s="49"/>
      <c r="J34" s="49"/>
      <c r="K34" s="50">
        <f t="shared" si="0"/>
        <v>0</v>
      </c>
      <c r="L34" s="51">
        <f t="shared" si="1"/>
        <v>0</v>
      </c>
      <c r="M34" s="49">
        <f t="shared" si="2"/>
        <v>0</v>
      </c>
      <c r="N34" s="49">
        <f t="shared" si="3"/>
        <v>0</v>
      </c>
      <c r="O34" s="49">
        <f t="shared" si="4"/>
        <v>0</v>
      </c>
      <c r="P34" s="107">
        <f t="shared" si="5"/>
        <v>0</v>
      </c>
      <c r="Q34" s="77"/>
    </row>
    <row r="35" spans="1:17" ht="33.75">
      <c r="A35" s="40">
        <v>21</v>
      </c>
      <c r="B35" s="28" t="s">
        <v>86</v>
      </c>
      <c r="C35" s="136" t="s">
        <v>308</v>
      </c>
      <c r="D35" s="132" t="s">
        <v>90</v>
      </c>
      <c r="E35" s="133">
        <v>14605.728500000003</v>
      </c>
      <c r="F35" s="134"/>
      <c r="G35" s="49"/>
      <c r="H35" s="49">
        <f t="shared" si="6"/>
        <v>0</v>
      </c>
      <c r="I35" s="135"/>
      <c r="J35" s="135"/>
      <c r="K35" s="50">
        <f t="shared" si="0"/>
        <v>0</v>
      </c>
      <c r="L35" s="51">
        <f t="shared" si="1"/>
        <v>0</v>
      </c>
      <c r="M35" s="49">
        <f t="shared" si="2"/>
        <v>0</v>
      </c>
      <c r="N35" s="49">
        <f t="shared" si="3"/>
        <v>0</v>
      </c>
      <c r="O35" s="49">
        <f t="shared" si="4"/>
        <v>0</v>
      </c>
      <c r="P35" s="107">
        <f t="shared" si="5"/>
        <v>0</v>
      </c>
      <c r="Q35" s="77" t="s">
        <v>47</v>
      </c>
    </row>
    <row r="36" spans="1:17" ht="22.5">
      <c r="A36" s="40">
        <v>22</v>
      </c>
      <c r="B36" s="28" t="s">
        <v>86</v>
      </c>
      <c r="C36" s="136" t="s">
        <v>309</v>
      </c>
      <c r="D36" s="132" t="s">
        <v>88</v>
      </c>
      <c r="E36" s="133">
        <v>2655.5870000000004</v>
      </c>
      <c r="F36" s="134"/>
      <c r="G36" s="49"/>
      <c r="H36" s="49">
        <f t="shared" si="6"/>
        <v>0</v>
      </c>
      <c r="I36" s="135"/>
      <c r="J36" s="135"/>
      <c r="K36" s="50">
        <f t="shared" si="0"/>
        <v>0</v>
      </c>
      <c r="L36" s="51">
        <f t="shared" si="1"/>
        <v>0</v>
      </c>
      <c r="M36" s="49">
        <f t="shared" si="2"/>
        <v>0</v>
      </c>
      <c r="N36" s="49">
        <f t="shared" si="3"/>
        <v>0</v>
      </c>
      <c r="O36" s="49">
        <f t="shared" si="4"/>
        <v>0</v>
      </c>
      <c r="P36" s="107">
        <f t="shared" si="5"/>
        <v>0</v>
      </c>
      <c r="Q36" s="77" t="s">
        <v>47</v>
      </c>
    </row>
    <row r="37" spans="1:17" ht="33.75">
      <c r="A37" s="40">
        <v>23</v>
      </c>
      <c r="B37" s="28" t="s">
        <v>86</v>
      </c>
      <c r="C37" s="136" t="s">
        <v>310</v>
      </c>
      <c r="D37" s="132" t="s">
        <v>90</v>
      </c>
      <c r="E37" s="133">
        <v>10466.671500000002</v>
      </c>
      <c r="F37" s="134"/>
      <c r="G37" s="49"/>
      <c r="H37" s="49">
        <f t="shared" si="6"/>
        <v>0</v>
      </c>
      <c r="I37" s="135"/>
      <c r="J37" s="135"/>
      <c r="K37" s="50">
        <f t="shared" si="0"/>
        <v>0</v>
      </c>
      <c r="L37" s="51">
        <f t="shared" si="1"/>
        <v>0</v>
      </c>
      <c r="M37" s="49">
        <f t="shared" si="2"/>
        <v>0</v>
      </c>
      <c r="N37" s="49">
        <f t="shared" si="3"/>
        <v>0</v>
      </c>
      <c r="O37" s="49">
        <f t="shared" si="4"/>
        <v>0</v>
      </c>
      <c r="P37" s="107">
        <f t="shared" si="5"/>
        <v>0</v>
      </c>
      <c r="Q37" s="77" t="s">
        <v>47</v>
      </c>
    </row>
    <row r="38" spans="1:17" ht="22.5">
      <c r="A38" s="40">
        <v>24</v>
      </c>
      <c r="B38" s="28" t="s">
        <v>86</v>
      </c>
      <c r="C38" s="136" t="s">
        <v>311</v>
      </c>
      <c r="D38" s="132" t="s">
        <v>88</v>
      </c>
      <c r="E38" s="133">
        <v>2325.9270000000006</v>
      </c>
      <c r="F38" s="134"/>
      <c r="G38" s="49"/>
      <c r="H38" s="49">
        <f t="shared" si="6"/>
        <v>0</v>
      </c>
      <c r="I38" s="135"/>
      <c r="J38" s="135"/>
      <c r="K38" s="50">
        <f t="shared" si="0"/>
        <v>0</v>
      </c>
      <c r="L38" s="51">
        <f t="shared" si="1"/>
        <v>0</v>
      </c>
      <c r="M38" s="49">
        <f t="shared" si="2"/>
        <v>0</v>
      </c>
      <c r="N38" s="49">
        <f t="shared" si="3"/>
        <v>0</v>
      </c>
      <c r="O38" s="49">
        <f t="shared" si="4"/>
        <v>0</v>
      </c>
      <c r="P38" s="107">
        <f t="shared" si="5"/>
        <v>0</v>
      </c>
      <c r="Q38" s="77" t="s">
        <v>47</v>
      </c>
    </row>
    <row r="39" spans="1:17" ht="33.75">
      <c r="A39" s="40">
        <v>25</v>
      </c>
      <c r="B39" s="28" t="s">
        <v>86</v>
      </c>
      <c r="C39" s="136" t="s">
        <v>312</v>
      </c>
      <c r="D39" s="132" t="s">
        <v>90</v>
      </c>
      <c r="E39" s="133">
        <v>2966.94</v>
      </c>
      <c r="F39" s="134"/>
      <c r="G39" s="49"/>
      <c r="H39" s="49">
        <f t="shared" si="6"/>
        <v>0</v>
      </c>
      <c r="I39" s="135"/>
      <c r="J39" s="135"/>
      <c r="K39" s="50">
        <f t="shared" si="0"/>
        <v>0</v>
      </c>
      <c r="L39" s="51">
        <f t="shared" si="1"/>
        <v>0</v>
      </c>
      <c r="M39" s="49">
        <f t="shared" si="2"/>
        <v>0</v>
      </c>
      <c r="N39" s="49">
        <f t="shared" si="3"/>
        <v>0</v>
      </c>
      <c r="O39" s="49">
        <f t="shared" si="4"/>
        <v>0</v>
      </c>
      <c r="P39" s="107">
        <f t="shared" si="5"/>
        <v>0</v>
      </c>
      <c r="Q39" s="77" t="s">
        <v>47</v>
      </c>
    </row>
    <row r="40" spans="1:17" ht="22.5">
      <c r="A40" s="40">
        <v>26</v>
      </c>
      <c r="B40" s="28" t="s">
        <v>86</v>
      </c>
      <c r="C40" s="136" t="s">
        <v>313</v>
      </c>
      <c r="D40" s="132" t="s">
        <v>88</v>
      </c>
      <c r="E40" s="133">
        <v>659.32</v>
      </c>
      <c r="F40" s="134"/>
      <c r="G40" s="49"/>
      <c r="H40" s="49">
        <f t="shared" si="6"/>
        <v>0</v>
      </c>
      <c r="I40" s="135"/>
      <c r="J40" s="135"/>
      <c r="K40" s="50">
        <f t="shared" si="0"/>
        <v>0</v>
      </c>
      <c r="L40" s="51">
        <f t="shared" si="1"/>
        <v>0</v>
      </c>
      <c r="M40" s="49">
        <f t="shared" si="2"/>
        <v>0</v>
      </c>
      <c r="N40" s="49">
        <f t="shared" si="3"/>
        <v>0</v>
      </c>
      <c r="O40" s="49">
        <f t="shared" si="4"/>
        <v>0</v>
      </c>
      <c r="P40" s="107">
        <f t="shared" si="5"/>
        <v>0</v>
      </c>
      <c r="Q40" s="77" t="s">
        <v>47</v>
      </c>
    </row>
    <row r="41" spans="1:17" ht="22.5">
      <c r="A41" s="40">
        <v>27</v>
      </c>
      <c r="B41" s="28" t="s">
        <v>86</v>
      </c>
      <c r="C41" s="136" t="s">
        <v>94</v>
      </c>
      <c r="D41" s="132" t="s">
        <v>90</v>
      </c>
      <c r="E41" s="133">
        <v>663.89675000000011</v>
      </c>
      <c r="F41" s="134"/>
      <c r="G41" s="49"/>
      <c r="H41" s="49">
        <f t="shared" si="6"/>
        <v>0</v>
      </c>
      <c r="I41" s="135"/>
      <c r="J41" s="135"/>
      <c r="K41" s="50">
        <f t="shared" si="0"/>
        <v>0</v>
      </c>
      <c r="L41" s="51">
        <f t="shared" si="1"/>
        <v>0</v>
      </c>
      <c r="M41" s="49">
        <f t="shared" si="2"/>
        <v>0</v>
      </c>
      <c r="N41" s="49">
        <f t="shared" si="3"/>
        <v>0</v>
      </c>
      <c r="O41" s="49">
        <f t="shared" si="4"/>
        <v>0</v>
      </c>
      <c r="P41" s="107">
        <f t="shared" si="5"/>
        <v>0</v>
      </c>
      <c r="Q41" s="77" t="s">
        <v>47</v>
      </c>
    </row>
    <row r="42" spans="1:17" ht="33.75">
      <c r="A42" s="40">
        <v>28</v>
      </c>
      <c r="B42" s="28" t="s">
        <v>86</v>
      </c>
      <c r="C42" s="136" t="s">
        <v>314</v>
      </c>
      <c r="D42" s="132" t="s">
        <v>79</v>
      </c>
      <c r="E42" s="133">
        <v>2655.5870000000004</v>
      </c>
      <c r="F42" s="134"/>
      <c r="G42" s="49"/>
      <c r="H42" s="49">
        <f t="shared" si="6"/>
        <v>0</v>
      </c>
      <c r="I42" s="135"/>
      <c r="J42" s="135"/>
      <c r="K42" s="50">
        <f t="shared" si="0"/>
        <v>0</v>
      </c>
      <c r="L42" s="51">
        <f t="shared" si="1"/>
        <v>0</v>
      </c>
      <c r="M42" s="49">
        <f t="shared" si="2"/>
        <v>0</v>
      </c>
      <c r="N42" s="49">
        <f t="shared" si="3"/>
        <v>0</v>
      </c>
      <c r="O42" s="49">
        <f t="shared" si="4"/>
        <v>0</v>
      </c>
      <c r="P42" s="107">
        <f t="shared" si="5"/>
        <v>0</v>
      </c>
      <c r="Q42" s="77" t="s">
        <v>47</v>
      </c>
    </row>
    <row r="43" spans="1:17">
      <c r="A43" s="40">
        <v>29</v>
      </c>
      <c r="B43" s="28" t="s">
        <v>86</v>
      </c>
      <c r="C43" s="136" t="s">
        <v>95</v>
      </c>
      <c r="D43" s="132" t="s">
        <v>78</v>
      </c>
      <c r="E43" s="212">
        <v>15933.522000000003</v>
      </c>
      <c r="F43" s="134"/>
      <c r="G43" s="49"/>
      <c r="H43" s="49">
        <f t="shared" si="6"/>
        <v>0</v>
      </c>
      <c r="I43" s="135"/>
      <c r="J43" s="135"/>
      <c r="K43" s="50">
        <f t="shared" si="0"/>
        <v>0</v>
      </c>
      <c r="L43" s="51">
        <f t="shared" si="1"/>
        <v>0</v>
      </c>
      <c r="M43" s="49">
        <f t="shared" si="2"/>
        <v>0</v>
      </c>
      <c r="N43" s="49">
        <f t="shared" si="3"/>
        <v>0</v>
      </c>
      <c r="O43" s="49">
        <f t="shared" si="4"/>
        <v>0</v>
      </c>
      <c r="P43" s="107">
        <f t="shared" si="5"/>
        <v>0</v>
      </c>
      <c r="Q43" s="77" t="s">
        <v>47</v>
      </c>
    </row>
    <row r="44" spans="1:17">
      <c r="A44" s="40">
        <v>30</v>
      </c>
      <c r="B44" s="92"/>
      <c r="C44" s="211" t="s">
        <v>96</v>
      </c>
      <c r="D44" s="28"/>
      <c r="E44" s="59"/>
      <c r="F44" s="51"/>
      <c r="G44" s="49"/>
      <c r="H44" s="49">
        <f t="shared" si="6"/>
        <v>0</v>
      </c>
      <c r="I44" s="49"/>
      <c r="J44" s="49"/>
      <c r="K44" s="50">
        <f t="shared" si="0"/>
        <v>0</v>
      </c>
      <c r="L44" s="51">
        <f t="shared" si="1"/>
        <v>0</v>
      </c>
      <c r="M44" s="49">
        <f t="shared" si="2"/>
        <v>0</v>
      </c>
      <c r="N44" s="49">
        <f t="shared" si="3"/>
        <v>0</v>
      </c>
      <c r="O44" s="49">
        <f t="shared" si="4"/>
        <v>0</v>
      </c>
      <c r="P44" s="107">
        <f t="shared" si="5"/>
        <v>0</v>
      </c>
      <c r="Q44" s="77"/>
    </row>
    <row r="45" spans="1:17" ht="33.75">
      <c r="A45" s="40">
        <v>31</v>
      </c>
      <c r="B45" s="28" t="s">
        <v>86</v>
      </c>
      <c r="C45" s="136" t="s">
        <v>308</v>
      </c>
      <c r="D45" s="132" t="s">
        <v>90</v>
      </c>
      <c r="E45" s="133">
        <v>1219.2950000000001</v>
      </c>
      <c r="F45" s="134"/>
      <c r="G45" s="49"/>
      <c r="H45" s="49">
        <f t="shared" si="6"/>
        <v>0</v>
      </c>
      <c r="I45" s="135"/>
      <c r="J45" s="135"/>
      <c r="K45" s="50">
        <f t="shared" si="0"/>
        <v>0</v>
      </c>
      <c r="L45" s="51">
        <f t="shared" si="1"/>
        <v>0</v>
      </c>
      <c r="M45" s="49">
        <f t="shared" si="2"/>
        <v>0</v>
      </c>
      <c r="N45" s="49">
        <f t="shared" si="3"/>
        <v>0</v>
      </c>
      <c r="O45" s="49">
        <f t="shared" si="4"/>
        <v>0</v>
      </c>
      <c r="P45" s="107">
        <f t="shared" si="5"/>
        <v>0</v>
      </c>
      <c r="Q45" s="77" t="s">
        <v>47</v>
      </c>
    </row>
    <row r="46" spans="1:17" ht="33.75">
      <c r="A46" s="40">
        <v>32</v>
      </c>
      <c r="B46" s="28" t="s">
        <v>86</v>
      </c>
      <c r="C46" s="136" t="s">
        <v>365</v>
      </c>
      <c r="D46" s="132" t="s">
        <v>88</v>
      </c>
      <c r="E46" s="133">
        <v>243.85900000000001</v>
      </c>
      <c r="F46" s="134"/>
      <c r="G46" s="49"/>
      <c r="H46" s="49">
        <f t="shared" si="6"/>
        <v>0</v>
      </c>
      <c r="I46" s="135"/>
      <c r="J46" s="135"/>
      <c r="K46" s="50">
        <f t="shared" si="0"/>
        <v>0</v>
      </c>
      <c r="L46" s="51">
        <f t="shared" si="1"/>
        <v>0</v>
      </c>
      <c r="M46" s="49">
        <f t="shared" si="2"/>
        <v>0</v>
      </c>
      <c r="N46" s="49">
        <f t="shared" si="3"/>
        <v>0</v>
      </c>
      <c r="O46" s="49">
        <f t="shared" si="4"/>
        <v>0</v>
      </c>
      <c r="P46" s="107">
        <f t="shared" si="5"/>
        <v>0</v>
      </c>
      <c r="Q46" s="77" t="s">
        <v>47</v>
      </c>
    </row>
    <row r="47" spans="1:17" ht="22.5">
      <c r="A47" s="40">
        <v>33</v>
      </c>
      <c r="B47" s="28" t="s">
        <v>86</v>
      </c>
      <c r="C47" s="136" t="s">
        <v>97</v>
      </c>
      <c r="D47" s="132" t="s">
        <v>90</v>
      </c>
      <c r="E47" s="133">
        <v>1097.3655000000001</v>
      </c>
      <c r="F47" s="134"/>
      <c r="G47" s="49"/>
      <c r="H47" s="49">
        <f t="shared" si="6"/>
        <v>0</v>
      </c>
      <c r="I47" s="135"/>
      <c r="J47" s="135"/>
      <c r="K47" s="50">
        <f t="shared" si="0"/>
        <v>0</v>
      </c>
      <c r="L47" s="51">
        <f t="shared" si="1"/>
        <v>0</v>
      </c>
      <c r="M47" s="49">
        <f t="shared" si="2"/>
        <v>0</v>
      </c>
      <c r="N47" s="49">
        <f t="shared" si="3"/>
        <v>0</v>
      </c>
      <c r="O47" s="49">
        <f t="shared" si="4"/>
        <v>0</v>
      </c>
      <c r="P47" s="107">
        <f t="shared" si="5"/>
        <v>0</v>
      </c>
      <c r="Q47" s="77" t="s">
        <v>47</v>
      </c>
    </row>
    <row r="48" spans="1:17" ht="33.75">
      <c r="A48" s="40">
        <v>34</v>
      </c>
      <c r="B48" s="28" t="s">
        <v>86</v>
      </c>
      <c r="C48" s="136" t="s">
        <v>315</v>
      </c>
      <c r="D48" s="132" t="s">
        <v>88</v>
      </c>
      <c r="E48" s="133">
        <v>268.24490000000003</v>
      </c>
      <c r="F48" s="134"/>
      <c r="G48" s="49"/>
      <c r="H48" s="49">
        <f t="shared" si="6"/>
        <v>0</v>
      </c>
      <c r="I48" s="135"/>
      <c r="J48" s="135"/>
      <c r="K48" s="50">
        <f t="shared" si="0"/>
        <v>0</v>
      </c>
      <c r="L48" s="51">
        <f t="shared" si="1"/>
        <v>0</v>
      </c>
      <c r="M48" s="49">
        <f t="shared" si="2"/>
        <v>0</v>
      </c>
      <c r="N48" s="49">
        <f t="shared" si="3"/>
        <v>0</v>
      </c>
      <c r="O48" s="49">
        <f t="shared" si="4"/>
        <v>0</v>
      </c>
      <c r="P48" s="107">
        <f t="shared" si="5"/>
        <v>0</v>
      </c>
      <c r="Q48" s="77" t="s">
        <v>47</v>
      </c>
    </row>
    <row r="49" spans="1:17" ht="22.5">
      <c r="A49" s="40">
        <v>35</v>
      </c>
      <c r="B49" s="28" t="s">
        <v>86</v>
      </c>
      <c r="C49" s="136" t="s">
        <v>94</v>
      </c>
      <c r="D49" s="132" t="s">
        <v>90</v>
      </c>
      <c r="E49" s="133">
        <v>60.964750000000002</v>
      </c>
      <c r="F49" s="134"/>
      <c r="G49" s="49"/>
      <c r="H49" s="49">
        <f t="shared" si="6"/>
        <v>0</v>
      </c>
      <c r="I49" s="135"/>
      <c r="J49" s="135"/>
      <c r="K49" s="50">
        <f t="shared" si="0"/>
        <v>0</v>
      </c>
      <c r="L49" s="51">
        <f t="shared" si="1"/>
        <v>0</v>
      </c>
      <c r="M49" s="49">
        <f t="shared" si="2"/>
        <v>0</v>
      </c>
      <c r="N49" s="49">
        <f t="shared" si="3"/>
        <v>0</v>
      </c>
      <c r="O49" s="49">
        <f t="shared" si="4"/>
        <v>0</v>
      </c>
      <c r="P49" s="107">
        <f t="shared" si="5"/>
        <v>0</v>
      </c>
      <c r="Q49" s="77" t="s">
        <v>47</v>
      </c>
    </row>
    <row r="50" spans="1:17" ht="33.75">
      <c r="A50" s="40">
        <v>36</v>
      </c>
      <c r="B50" s="28" t="s">
        <v>86</v>
      </c>
      <c r="C50" s="136" t="s">
        <v>316</v>
      </c>
      <c r="D50" s="132" t="s">
        <v>79</v>
      </c>
      <c r="E50" s="133">
        <v>243.85900000000001</v>
      </c>
      <c r="F50" s="134"/>
      <c r="G50" s="49"/>
      <c r="H50" s="49">
        <f t="shared" si="6"/>
        <v>0</v>
      </c>
      <c r="I50" s="135"/>
      <c r="J50" s="135"/>
      <c r="K50" s="50">
        <f t="shared" si="0"/>
        <v>0</v>
      </c>
      <c r="L50" s="51">
        <f t="shared" si="1"/>
        <v>0</v>
      </c>
      <c r="M50" s="49">
        <f t="shared" si="2"/>
        <v>0</v>
      </c>
      <c r="N50" s="49">
        <f t="shared" si="3"/>
        <v>0</v>
      </c>
      <c r="O50" s="49">
        <f t="shared" si="4"/>
        <v>0</v>
      </c>
      <c r="P50" s="107">
        <f t="shared" si="5"/>
        <v>0</v>
      </c>
      <c r="Q50" s="77" t="s">
        <v>47</v>
      </c>
    </row>
    <row r="51" spans="1:17" ht="22.5">
      <c r="A51" s="40">
        <v>37</v>
      </c>
      <c r="B51" s="28" t="s">
        <v>86</v>
      </c>
      <c r="C51" s="136" t="s">
        <v>98</v>
      </c>
      <c r="D51" s="132" t="s">
        <v>76</v>
      </c>
      <c r="E51" s="133">
        <v>1509.3400000000001</v>
      </c>
      <c r="F51" s="134"/>
      <c r="G51" s="49"/>
      <c r="H51" s="49">
        <f t="shared" si="6"/>
        <v>0</v>
      </c>
      <c r="I51" s="135"/>
      <c r="J51" s="135"/>
      <c r="K51" s="50">
        <f t="shared" si="0"/>
        <v>0</v>
      </c>
      <c r="L51" s="51">
        <f t="shared" si="1"/>
        <v>0</v>
      </c>
      <c r="M51" s="49">
        <f t="shared" si="2"/>
        <v>0</v>
      </c>
      <c r="N51" s="49">
        <f t="shared" si="3"/>
        <v>0</v>
      </c>
      <c r="O51" s="49">
        <f t="shared" si="4"/>
        <v>0</v>
      </c>
      <c r="P51" s="107">
        <f t="shared" si="5"/>
        <v>0</v>
      </c>
      <c r="Q51" s="77" t="s">
        <v>47</v>
      </c>
    </row>
    <row r="52" spans="1:17" ht="22.5">
      <c r="A52" s="40">
        <v>38</v>
      </c>
      <c r="B52" s="28" t="s">
        <v>86</v>
      </c>
      <c r="C52" s="136" t="s">
        <v>99</v>
      </c>
      <c r="D52" s="132" t="s">
        <v>76</v>
      </c>
      <c r="E52" s="133">
        <v>569.34</v>
      </c>
      <c r="F52" s="134"/>
      <c r="G52" s="49"/>
      <c r="H52" s="49">
        <f t="shared" si="6"/>
        <v>0</v>
      </c>
      <c r="I52" s="135"/>
      <c r="J52" s="135"/>
      <c r="K52" s="50">
        <f t="shared" si="0"/>
        <v>0</v>
      </c>
      <c r="L52" s="51">
        <f t="shared" si="1"/>
        <v>0</v>
      </c>
      <c r="M52" s="49">
        <f t="shared" si="2"/>
        <v>0</v>
      </c>
      <c r="N52" s="49">
        <f t="shared" si="3"/>
        <v>0</v>
      </c>
      <c r="O52" s="49">
        <f t="shared" si="4"/>
        <v>0</v>
      </c>
      <c r="P52" s="107">
        <f t="shared" si="5"/>
        <v>0</v>
      </c>
      <c r="Q52" s="77" t="s">
        <v>47</v>
      </c>
    </row>
    <row r="53" spans="1:17" ht="22.5">
      <c r="A53" s="40">
        <v>39</v>
      </c>
      <c r="B53" s="28" t="s">
        <v>86</v>
      </c>
      <c r="C53" s="136" t="s">
        <v>100</v>
      </c>
      <c r="D53" s="132" t="s">
        <v>76</v>
      </c>
      <c r="E53" s="133">
        <v>940</v>
      </c>
      <c r="F53" s="134"/>
      <c r="G53" s="49"/>
      <c r="H53" s="49">
        <f t="shared" si="6"/>
        <v>0</v>
      </c>
      <c r="I53" s="135"/>
      <c r="J53" s="135"/>
      <c r="K53" s="50">
        <f t="shared" si="0"/>
        <v>0</v>
      </c>
      <c r="L53" s="51">
        <f t="shared" si="1"/>
        <v>0</v>
      </c>
      <c r="M53" s="49">
        <f t="shared" si="2"/>
        <v>0</v>
      </c>
      <c r="N53" s="49">
        <f t="shared" si="3"/>
        <v>0</v>
      </c>
      <c r="O53" s="49">
        <f t="shared" si="4"/>
        <v>0</v>
      </c>
      <c r="P53" s="107">
        <f t="shared" si="5"/>
        <v>0</v>
      </c>
      <c r="Q53" s="77" t="s">
        <v>47</v>
      </c>
    </row>
    <row r="54" spans="1:17" ht="22.5">
      <c r="A54" s="40">
        <v>40</v>
      </c>
      <c r="B54" s="28" t="s">
        <v>86</v>
      </c>
      <c r="C54" s="136" t="s">
        <v>101</v>
      </c>
      <c r="D54" s="132" t="s">
        <v>76</v>
      </c>
      <c r="E54" s="133">
        <v>527</v>
      </c>
      <c r="F54" s="134"/>
      <c r="G54" s="49"/>
      <c r="H54" s="49">
        <f t="shared" si="6"/>
        <v>0</v>
      </c>
      <c r="I54" s="135"/>
      <c r="J54" s="135"/>
      <c r="K54" s="50">
        <f t="shared" si="0"/>
        <v>0</v>
      </c>
      <c r="L54" s="51">
        <f t="shared" si="1"/>
        <v>0</v>
      </c>
      <c r="M54" s="49">
        <f t="shared" si="2"/>
        <v>0</v>
      </c>
      <c r="N54" s="49">
        <f t="shared" si="3"/>
        <v>0</v>
      </c>
      <c r="O54" s="49">
        <f t="shared" si="4"/>
        <v>0</v>
      </c>
      <c r="P54" s="107">
        <f t="shared" si="5"/>
        <v>0</v>
      </c>
      <c r="Q54" s="77" t="s">
        <v>47</v>
      </c>
    </row>
    <row r="55" spans="1:17" ht="22.5">
      <c r="A55" s="40">
        <v>41</v>
      </c>
      <c r="B55" s="28" t="s">
        <v>86</v>
      </c>
      <c r="C55" s="136" t="s">
        <v>102</v>
      </c>
      <c r="D55" s="132" t="s">
        <v>76</v>
      </c>
      <c r="E55" s="133">
        <v>527</v>
      </c>
      <c r="F55" s="134"/>
      <c r="G55" s="49"/>
      <c r="H55" s="49">
        <f t="shared" si="6"/>
        <v>0</v>
      </c>
      <c r="I55" s="135"/>
      <c r="J55" s="135"/>
      <c r="K55" s="50">
        <f t="shared" si="0"/>
        <v>0</v>
      </c>
      <c r="L55" s="51">
        <f t="shared" si="1"/>
        <v>0</v>
      </c>
      <c r="M55" s="49">
        <f t="shared" si="2"/>
        <v>0</v>
      </c>
      <c r="N55" s="49">
        <f t="shared" si="3"/>
        <v>0</v>
      </c>
      <c r="O55" s="49">
        <f t="shared" si="4"/>
        <v>0</v>
      </c>
      <c r="P55" s="107">
        <f t="shared" si="5"/>
        <v>0</v>
      </c>
      <c r="Q55" s="77" t="s">
        <v>47</v>
      </c>
    </row>
    <row r="56" spans="1:17" ht="22.5">
      <c r="A56" s="40">
        <v>42</v>
      </c>
      <c r="B56" s="28" t="s">
        <v>86</v>
      </c>
      <c r="C56" s="136" t="s">
        <v>103</v>
      </c>
      <c r="D56" s="132" t="s">
        <v>77</v>
      </c>
      <c r="E56" s="133">
        <v>326</v>
      </c>
      <c r="F56" s="134"/>
      <c r="G56" s="49"/>
      <c r="H56" s="49">
        <f t="shared" si="6"/>
        <v>0</v>
      </c>
      <c r="I56" s="135"/>
      <c r="J56" s="135"/>
      <c r="K56" s="50">
        <f t="shared" si="0"/>
        <v>0</v>
      </c>
      <c r="L56" s="51">
        <f t="shared" si="1"/>
        <v>0</v>
      </c>
      <c r="M56" s="49">
        <f t="shared" si="2"/>
        <v>0</v>
      </c>
      <c r="N56" s="49">
        <f t="shared" si="3"/>
        <v>0</v>
      </c>
      <c r="O56" s="49">
        <f t="shared" si="4"/>
        <v>0</v>
      </c>
      <c r="P56" s="107">
        <f t="shared" si="5"/>
        <v>0</v>
      </c>
      <c r="Q56" s="77" t="s">
        <v>47</v>
      </c>
    </row>
    <row r="57" spans="1:17">
      <c r="A57" s="40">
        <v>43</v>
      </c>
      <c r="B57" s="92"/>
      <c r="C57" s="211" t="s">
        <v>104</v>
      </c>
      <c r="D57" s="28"/>
      <c r="E57" s="59"/>
      <c r="F57" s="51"/>
      <c r="G57" s="49"/>
      <c r="H57" s="49">
        <f t="shared" si="6"/>
        <v>0</v>
      </c>
      <c r="I57" s="49"/>
      <c r="J57" s="49"/>
      <c r="K57" s="50">
        <f t="shared" si="0"/>
        <v>0</v>
      </c>
      <c r="L57" s="51">
        <f t="shared" si="1"/>
        <v>0</v>
      </c>
      <c r="M57" s="49">
        <f t="shared" si="2"/>
        <v>0</v>
      </c>
      <c r="N57" s="49">
        <f t="shared" si="3"/>
        <v>0</v>
      </c>
      <c r="O57" s="49">
        <f t="shared" si="4"/>
        <v>0</v>
      </c>
      <c r="P57" s="107">
        <f t="shared" si="5"/>
        <v>0</v>
      </c>
      <c r="Q57" s="77"/>
    </row>
    <row r="58" spans="1:17" ht="22.5">
      <c r="A58" s="40">
        <v>44</v>
      </c>
      <c r="B58" s="28" t="s">
        <v>86</v>
      </c>
      <c r="C58" s="136" t="s">
        <v>317</v>
      </c>
      <c r="D58" s="132" t="s">
        <v>90</v>
      </c>
      <c r="E58" s="137">
        <v>20.399999999999999</v>
      </c>
      <c r="F58" s="134"/>
      <c r="G58" s="49"/>
      <c r="H58" s="49">
        <f t="shared" si="6"/>
        <v>0</v>
      </c>
      <c r="I58" s="135"/>
      <c r="J58" s="135"/>
      <c r="K58" s="50">
        <f t="shared" si="0"/>
        <v>0</v>
      </c>
      <c r="L58" s="51">
        <f t="shared" si="1"/>
        <v>0</v>
      </c>
      <c r="M58" s="49">
        <f t="shared" si="2"/>
        <v>0</v>
      </c>
      <c r="N58" s="49">
        <f t="shared" si="3"/>
        <v>0</v>
      </c>
      <c r="O58" s="49">
        <f t="shared" si="4"/>
        <v>0</v>
      </c>
      <c r="P58" s="107">
        <f t="shared" si="5"/>
        <v>0</v>
      </c>
      <c r="Q58" s="77" t="s">
        <v>47</v>
      </c>
    </row>
    <row r="59" spans="1:17" ht="33.75">
      <c r="A59" s="40">
        <v>45</v>
      </c>
      <c r="B59" s="28" t="s">
        <v>86</v>
      </c>
      <c r="C59" s="136" t="s">
        <v>318</v>
      </c>
      <c r="D59" s="132" t="s">
        <v>88</v>
      </c>
      <c r="E59" s="137">
        <v>4.08</v>
      </c>
      <c r="F59" s="134"/>
      <c r="G59" s="49"/>
      <c r="H59" s="49">
        <f t="shared" si="6"/>
        <v>0</v>
      </c>
      <c r="I59" s="135"/>
      <c r="J59" s="135"/>
      <c r="K59" s="50">
        <f t="shared" si="0"/>
        <v>0</v>
      </c>
      <c r="L59" s="51">
        <f t="shared" si="1"/>
        <v>0</v>
      </c>
      <c r="M59" s="49">
        <f t="shared" si="2"/>
        <v>0</v>
      </c>
      <c r="N59" s="49">
        <f t="shared" si="3"/>
        <v>0</v>
      </c>
      <c r="O59" s="49">
        <f t="shared" si="4"/>
        <v>0</v>
      </c>
      <c r="P59" s="107">
        <f t="shared" si="5"/>
        <v>0</v>
      </c>
      <c r="Q59" s="77" t="s">
        <v>47</v>
      </c>
    </row>
    <row r="60" spans="1:17" ht="22.5">
      <c r="A60" s="40">
        <v>46</v>
      </c>
      <c r="B60" s="28" t="s">
        <v>86</v>
      </c>
      <c r="C60" s="136" t="s">
        <v>97</v>
      </c>
      <c r="D60" s="132" t="s">
        <v>90</v>
      </c>
      <c r="E60" s="137">
        <v>18.36</v>
      </c>
      <c r="F60" s="134"/>
      <c r="G60" s="49"/>
      <c r="H60" s="49">
        <f t="shared" si="6"/>
        <v>0</v>
      </c>
      <c r="I60" s="135"/>
      <c r="J60" s="135"/>
      <c r="K60" s="50">
        <f t="shared" si="0"/>
        <v>0</v>
      </c>
      <c r="L60" s="51">
        <f t="shared" si="1"/>
        <v>0</v>
      </c>
      <c r="M60" s="49">
        <f t="shared" si="2"/>
        <v>0</v>
      </c>
      <c r="N60" s="49">
        <f t="shared" si="3"/>
        <v>0</v>
      </c>
      <c r="O60" s="49">
        <f t="shared" si="4"/>
        <v>0</v>
      </c>
      <c r="P60" s="107">
        <f t="shared" si="5"/>
        <v>0</v>
      </c>
      <c r="Q60" s="77" t="s">
        <v>47</v>
      </c>
    </row>
    <row r="61" spans="1:17" ht="33.75">
      <c r="A61" s="40">
        <v>47</v>
      </c>
      <c r="B61" s="28" t="s">
        <v>86</v>
      </c>
      <c r="C61" s="136" t="s">
        <v>315</v>
      </c>
      <c r="D61" s="132" t="s">
        <v>88</v>
      </c>
      <c r="E61" s="137">
        <v>6.12</v>
      </c>
      <c r="F61" s="134"/>
      <c r="G61" s="49"/>
      <c r="H61" s="49">
        <f t="shared" si="6"/>
        <v>0</v>
      </c>
      <c r="I61" s="135"/>
      <c r="J61" s="135"/>
      <c r="K61" s="50">
        <f t="shared" si="0"/>
        <v>0</v>
      </c>
      <c r="L61" s="51">
        <f t="shared" si="1"/>
        <v>0</v>
      </c>
      <c r="M61" s="49">
        <f t="shared" si="2"/>
        <v>0</v>
      </c>
      <c r="N61" s="49">
        <f t="shared" si="3"/>
        <v>0</v>
      </c>
      <c r="O61" s="49">
        <f t="shared" si="4"/>
        <v>0</v>
      </c>
      <c r="P61" s="107">
        <f t="shared" si="5"/>
        <v>0</v>
      </c>
      <c r="Q61" s="77" t="s">
        <v>47</v>
      </c>
    </row>
    <row r="62" spans="1:17" ht="22.5">
      <c r="A62" s="40">
        <v>48</v>
      </c>
      <c r="B62" s="28" t="s">
        <v>86</v>
      </c>
      <c r="C62" s="136" t="s">
        <v>94</v>
      </c>
      <c r="D62" s="132" t="s">
        <v>90</v>
      </c>
      <c r="E62" s="137">
        <v>1.02</v>
      </c>
      <c r="F62" s="134"/>
      <c r="G62" s="49"/>
      <c r="H62" s="49">
        <f t="shared" si="6"/>
        <v>0</v>
      </c>
      <c r="I62" s="135"/>
      <c r="J62" s="135"/>
      <c r="K62" s="50">
        <f t="shared" si="0"/>
        <v>0</v>
      </c>
      <c r="L62" s="51">
        <f t="shared" si="1"/>
        <v>0</v>
      </c>
      <c r="M62" s="49">
        <f t="shared" si="2"/>
        <v>0</v>
      </c>
      <c r="N62" s="49">
        <f t="shared" si="3"/>
        <v>0</v>
      </c>
      <c r="O62" s="49">
        <f t="shared" si="4"/>
        <v>0</v>
      </c>
      <c r="P62" s="107">
        <f t="shared" si="5"/>
        <v>0</v>
      </c>
      <c r="Q62" s="77" t="s">
        <v>47</v>
      </c>
    </row>
    <row r="63" spans="1:17" ht="33.75">
      <c r="A63" s="40">
        <v>49</v>
      </c>
      <c r="B63" s="28" t="s">
        <v>86</v>
      </c>
      <c r="C63" s="136" t="s">
        <v>319</v>
      </c>
      <c r="D63" s="132" t="s">
        <v>79</v>
      </c>
      <c r="E63" s="137">
        <v>4.08</v>
      </c>
      <c r="F63" s="134"/>
      <c r="G63" s="49"/>
      <c r="H63" s="49">
        <f t="shared" si="6"/>
        <v>0</v>
      </c>
      <c r="I63" s="135"/>
      <c r="J63" s="135"/>
      <c r="K63" s="50">
        <f t="shared" si="0"/>
        <v>0</v>
      </c>
      <c r="L63" s="51">
        <f t="shared" si="1"/>
        <v>0</v>
      </c>
      <c r="M63" s="49">
        <f t="shared" si="2"/>
        <v>0</v>
      </c>
      <c r="N63" s="49">
        <f t="shared" si="3"/>
        <v>0</v>
      </c>
      <c r="O63" s="49">
        <f t="shared" si="4"/>
        <v>0</v>
      </c>
      <c r="P63" s="107">
        <f t="shared" si="5"/>
        <v>0</v>
      </c>
      <c r="Q63" s="77" t="s">
        <v>47</v>
      </c>
    </row>
    <row r="64" spans="1:17" ht="22.5">
      <c r="A64" s="40">
        <v>50</v>
      </c>
      <c r="B64" s="28" t="s">
        <v>86</v>
      </c>
      <c r="C64" s="136" t="s">
        <v>105</v>
      </c>
      <c r="D64" s="132" t="s">
        <v>76</v>
      </c>
      <c r="E64" s="137">
        <v>40.799999999999997</v>
      </c>
      <c r="F64" s="134"/>
      <c r="G64" s="49"/>
      <c r="H64" s="49">
        <f t="shared" si="6"/>
        <v>0</v>
      </c>
      <c r="I64" s="135"/>
      <c r="J64" s="135"/>
      <c r="K64" s="50">
        <f t="shared" si="0"/>
        <v>0</v>
      </c>
      <c r="L64" s="51">
        <f t="shared" si="1"/>
        <v>0</v>
      </c>
      <c r="M64" s="49">
        <f t="shared" si="2"/>
        <v>0</v>
      </c>
      <c r="N64" s="49">
        <f t="shared" si="3"/>
        <v>0</v>
      </c>
      <c r="O64" s="49">
        <f t="shared" si="4"/>
        <v>0</v>
      </c>
      <c r="P64" s="107">
        <f t="shared" si="5"/>
        <v>0</v>
      </c>
      <c r="Q64" s="77" t="s">
        <v>47</v>
      </c>
    </row>
    <row r="65" spans="1:17" ht="22.5">
      <c r="A65" s="40">
        <v>51</v>
      </c>
      <c r="B65" s="28" t="s">
        <v>86</v>
      </c>
      <c r="C65" s="136" t="s">
        <v>106</v>
      </c>
      <c r="D65" s="132" t="s">
        <v>76</v>
      </c>
      <c r="E65" s="137">
        <v>12</v>
      </c>
      <c r="F65" s="134"/>
      <c r="G65" s="49"/>
      <c r="H65" s="49">
        <f t="shared" si="6"/>
        <v>0</v>
      </c>
      <c r="I65" s="135"/>
      <c r="J65" s="135"/>
      <c r="K65" s="50">
        <f t="shared" si="0"/>
        <v>0</v>
      </c>
      <c r="L65" s="51">
        <f t="shared" si="1"/>
        <v>0</v>
      </c>
      <c r="M65" s="49">
        <f t="shared" si="2"/>
        <v>0</v>
      </c>
      <c r="N65" s="49">
        <f t="shared" si="3"/>
        <v>0</v>
      </c>
      <c r="O65" s="49">
        <f t="shared" si="4"/>
        <v>0</v>
      </c>
      <c r="P65" s="107">
        <f t="shared" si="5"/>
        <v>0</v>
      </c>
      <c r="Q65" s="77" t="s">
        <v>47</v>
      </c>
    </row>
    <row r="66" spans="1:17" ht="22.5">
      <c r="A66" s="40">
        <v>52</v>
      </c>
      <c r="B66" s="28" t="s">
        <v>86</v>
      </c>
      <c r="C66" s="136" t="s">
        <v>107</v>
      </c>
      <c r="D66" s="132" t="s">
        <v>76</v>
      </c>
      <c r="E66" s="137">
        <v>28.8</v>
      </c>
      <c r="F66" s="134"/>
      <c r="G66" s="49"/>
      <c r="H66" s="49">
        <f t="shared" si="6"/>
        <v>0</v>
      </c>
      <c r="I66" s="135"/>
      <c r="J66" s="135"/>
      <c r="K66" s="50">
        <f t="shared" si="0"/>
        <v>0</v>
      </c>
      <c r="L66" s="51">
        <f t="shared" si="1"/>
        <v>0</v>
      </c>
      <c r="M66" s="49">
        <f t="shared" si="2"/>
        <v>0</v>
      </c>
      <c r="N66" s="49">
        <f t="shared" si="3"/>
        <v>0</v>
      </c>
      <c r="O66" s="49">
        <f t="shared" si="4"/>
        <v>0</v>
      </c>
      <c r="P66" s="107">
        <f t="shared" si="5"/>
        <v>0</v>
      </c>
      <c r="Q66" s="77" t="s">
        <v>47</v>
      </c>
    </row>
    <row r="67" spans="1:17">
      <c r="A67" s="40">
        <v>53</v>
      </c>
      <c r="B67" s="92"/>
      <c r="C67" s="211" t="s">
        <v>108</v>
      </c>
      <c r="D67" s="28"/>
      <c r="E67" s="59"/>
      <c r="F67" s="51"/>
      <c r="G67" s="49"/>
      <c r="H67" s="49">
        <f t="shared" si="6"/>
        <v>0</v>
      </c>
      <c r="I67" s="49"/>
      <c r="J67" s="49"/>
      <c r="K67" s="50">
        <f t="shared" si="0"/>
        <v>0</v>
      </c>
      <c r="L67" s="51">
        <f t="shared" si="1"/>
        <v>0</v>
      </c>
      <c r="M67" s="49">
        <f t="shared" si="2"/>
        <v>0</v>
      </c>
      <c r="N67" s="49">
        <f t="shared" si="3"/>
        <v>0</v>
      </c>
      <c r="O67" s="49">
        <f t="shared" si="4"/>
        <v>0</v>
      </c>
      <c r="P67" s="107">
        <f t="shared" si="5"/>
        <v>0</v>
      </c>
      <c r="Q67" s="77"/>
    </row>
    <row r="68" spans="1:17" ht="22.5">
      <c r="A68" s="40">
        <v>54</v>
      </c>
      <c r="B68" s="28" t="s">
        <v>86</v>
      </c>
      <c r="C68" s="136" t="s">
        <v>109</v>
      </c>
      <c r="D68" s="213" t="s">
        <v>77</v>
      </c>
      <c r="E68" s="151">
        <v>1</v>
      </c>
      <c r="F68" s="139"/>
      <c r="G68" s="49"/>
      <c r="H68" s="49">
        <f t="shared" si="6"/>
        <v>0</v>
      </c>
      <c r="I68" s="135"/>
      <c r="J68" s="135"/>
      <c r="K68" s="50">
        <f t="shared" si="0"/>
        <v>0</v>
      </c>
      <c r="L68" s="51">
        <f t="shared" si="1"/>
        <v>0</v>
      </c>
      <c r="M68" s="49">
        <f t="shared" si="2"/>
        <v>0</v>
      </c>
      <c r="N68" s="49">
        <f t="shared" si="3"/>
        <v>0</v>
      </c>
      <c r="O68" s="49">
        <f t="shared" si="4"/>
        <v>0</v>
      </c>
      <c r="P68" s="107">
        <f t="shared" si="5"/>
        <v>0</v>
      </c>
      <c r="Q68" s="77" t="s">
        <v>47</v>
      </c>
    </row>
    <row r="69" spans="1:17" ht="45">
      <c r="A69" s="40">
        <v>55</v>
      </c>
      <c r="B69" s="28" t="s">
        <v>86</v>
      </c>
      <c r="C69" s="136" t="s">
        <v>110</v>
      </c>
      <c r="D69" s="213" t="s">
        <v>77</v>
      </c>
      <c r="E69" s="151">
        <v>1</v>
      </c>
      <c r="F69" s="139"/>
      <c r="G69" s="49"/>
      <c r="H69" s="49">
        <f>F69*G69</f>
        <v>0</v>
      </c>
      <c r="I69" s="135"/>
      <c r="J69" s="135"/>
      <c r="L69" s="51">
        <f t="shared" si="1"/>
        <v>0</v>
      </c>
      <c r="M69" s="49">
        <f>H69*E69</f>
        <v>0</v>
      </c>
      <c r="N69" s="49">
        <f t="shared" si="3"/>
        <v>0</v>
      </c>
      <c r="O69" s="49">
        <f t="shared" si="4"/>
        <v>0</v>
      </c>
      <c r="P69" s="107">
        <f t="shared" si="5"/>
        <v>0</v>
      </c>
      <c r="Q69" s="77" t="s">
        <v>47</v>
      </c>
    </row>
    <row r="70" spans="1:17">
      <c r="A70" s="40">
        <v>56</v>
      </c>
      <c r="B70" s="28" t="s">
        <v>86</v>
      </c>
      <c r="C70" s="214" t="s">
        <v>320</v>
      </c>
      <c r="D70" s="213" t="s">
        <v>77</v>
      </c>
      <c r="E70" s="215">
        <v>2</v>
      </c>
      <c r="F70" s="139"/>
      <c r="G70" s="49"/>
      <c r="H70" s="49">
        <f>F70*G70</f>
        <v>0</v>
      </c>
      <c r="I70" s="135"/>
      <c r="J70" s="135"/>
      <c r="K70" s="50">
        <f>SUM(H69:J69)</f>
        <v>0</v>
      </c>
      <c r="L70" s="51">
        <f t="shared" ref="L70" si="17">E70*F70</f>
        <v>0</v>
      </c>
      <c r="M70" s="49">
        <f>H70*E70</f>
        <v>0</v>
      </c>
      <c r="N70" s="49">
        <f t="shared" ref="N70" si="18">I70*E70</f>
        <v>0</v>
      </c>
      <c r="O70" s="49">
        <f t="shared" ref="O70" si="19">J70*E70</f>
        <v>0</v>
      </c>
      <c r="P70" s="107">
        <f t="shared" ref="P70" si="20">SUM(M70:O70)</f>
        <v>0</v>
      </c>
      <c r="Q70" s="77" t="s">
        <v>47</v>
      </c>
    </row>
    <row r="71" spans="1:17">
      <c r="A71" s="40">
        <v>57</v>
      </c>
      <c r="B71" s="92"/>
      <c r="C71" s="211" t="s">
        <v>112</v>
      </c>
      <c r="D71" s="28"/>
      <c r="E71" s="59"/>
      <c r="F71" s="51"/>
      <c r="G71" s="49"/>
      <c r="H71" s="49">
        <f t="shared" si="6"/>
        <v>0</v>
      </c>
      <c r="I71" s="49"/>
      <c r="J71" s="49"/>
      <c r="K71" s="50">
        <f t="shared" si="0"/>
        <v>0</v>
      </c>
      <c r="L71" s="51">
        <f t="shared" si="1"/>
        <v>0</v>
      </c>
      <c r="M71" s="49">
        <f t="shared" si="2"/>
        <v>0</v>
      </c>
      <c r="N71" s="49">
        <f t="shared" si="3"/>
        <v>0</v>
      </c>
      <c r="O71" s="49">
        <f t="shared" si="4"/>
        <v>0</v>
      </c>
      <c r="P71" s="107">
        <f t="shared" si="5"/>
        <v>0</v>
      </c>
      <c r="Q71" s="77"/>
    </row>
    <row r="72" spans="1:17" ht="33.75">
      <c r="A72" s="40">
        <v>58</v>
      </c>
      <c r="B72" s="28" t="s">
        <v>86</v>
      </c>
      <c r="C72" s="214" t="s">
        <v>113</v>
      </c>
      <c r="D72" s="213" t="s">
        <v>77</v>
      </c>
      <c r="E72" s="215">
        <v>1</v>
      </c>
      <c r="F72" s="139"/>
      <c r="G72" s="49"/>
      <c r="H72" s="49">
        <f t="shared" si="6"/>
        <v>0</v>
      </c>
      <c r="I72" s="135"/>
      <c r="J72" s="135"/>
      <c r="K72" s="50">
        <f t="shared" si="0"/>
        <v>0</v>
      </c>
      <c r="L72" s="51">
        <f t="shared" si="1"/>
        <v>0</v>
      </c>
      <c r="M72" s="49">
        <f t="shared" si="2"/>
        <v>0</v>
      </c>
      <c r="N72" s="49">
        <f t="shared" si="3"/>
        <v>0</v>
      </c>
      <c r="O72" s="49">
        <f t="shared" si="4"/>
        <v>0</v>
      </c>
      <c r="P72" s="107">
        <f t="shared" si="5"/>
        <v>0</v>
      </c>
      <c r="Q72" s="77" t="s">
        <v>48</v>
      </c>
    </row>
    <row r="73" spans="1:17" ht="33.75">
      <c r="A73" s="40">
        <v>59</v>
      </c>
      <c r="B73" s="28" t="s">
        <v>86</v>
      </c>
      <c r="C73" s="214" t="s">
        <v>237</v>
      </c>
      <c r="D73" s="213" t="s">
        <v>77</v>
      </c>
      <c r="E73" s="215">
        <v>2</v>
      </c>
      <c r="F73" s="139"/>
      <c r="G73" s="49"/>
      <c r="H73" s="49">
        <f t="shared" si="6"/>
        <v>0</v>
      </c>
      <c r="I73" s="135"/>
      <c r="J73" s="135"/>
      <c r="K73" s="50">
        <f t="shared" si="0"/>
        <v>0</v>
      </c>
      <c r="L73" s="51">
        <f t="shared" si="1"/>
        <v>0</v>
      </c>
      <c r="M73" s="49">
        <f t="shared" si="2"/>
        <v>0</v>
      </c>
      <c r="N73" s="49">
        <f t="shared" si="3"/>
        <v>0</v>
      </c>
      <c r="O73" s="49">
        <f t="shared" si="4"/>
        <v>0</v>
      </c>
      <c r="P73" s="107">
        <f t="shared" si="5"/>
        <v>0</v>
      </c>
      <c r="Q73" s="77" t="s">
        <v>47</v>
      </c>
    </row>
    <row r="74" spans="1:17" ht="22.5">
      <c r="A74" s="40">
        <v>60</v>
      </c>
      <c r="B74" s="28" t="s">
        <v>86</v>
      </c>
      <c r="C74" s="214" t="s">
        <v>111</v>
      </c>
      <c r="D74" s="213" t="s">
        <v>77</v>
      </c>
      <c r="E74" s="215">
        <v>3</v>
      </c>
      <c r="F74" s="139"/>
      <c r="G74" s="49"/>
      <c r="H74" s="49">
        <f t="shared" si="6"/>
        <v>0</v>
      </c>
      <c r="I74" s="135"/>
      <c r="J74" s="135"/>
      <c r="K74" s="50">
        <f t="shared" si="0"/>
        <v>0</v>
      </c>
      <c r="L74" s="51">
        <f t="shared" si="1"/>
        <v>0</v>
      </c>
      <c r="M74" s="49">
        <f t="shared" si="2"/>
        <v>0</v>
      </c>
      <c r="N74" s="49">
        <f t="shared" si="3"/>
        <v>0</v>
      </c>
      <c r="O74" s="49">
        <f t="shared" si="4"/>
        <v>0</v>
      </c>
      <c r="P74" s="107">
        <f t="shared" si="5"/>
        <v>0</v>
      </c>
      <c r="Q74" s="77" t="s">
        <v>47</v>
      </c>
    </row>
    <row r="75" spans="1:17" ht="22.5">
      <c r="A75" s="40">
        <v>61</v>
      </c>
      <c r="B75" s="92"/>
      <c r="C75" s="211" t="s">
        <v>114</v>
      </c>
      <c r="D75" s="28"/>
      <c r="E75" s="59"/>
      <c r="F75" s="51"/>
      <c r="G75" s="49"/>
      <c r="H75" s="49">
        <f t="shared" si="6"/>
        <v>0</v>
      </c>
      <c r="I75" s="49"/>
      <c r="J75" s="49"/>
      <c r="K75" s="50">
        <f t="shared" si="0"/>
        <v>0</v>
      </c>
      <c r="L75" s="51">
        <f t="shared" si="1"/>
        <v>0</v>
      </c>
      <c r="M75" s="49">
        <f t="shared" si="2"/>
        <v>0</v>
      </c>
      <c r="N75" s="49">
        <f t="shared" si="3"/>
        <v>0</v>
      </c>
      <c r="O75" s="49">
        <f t="shared" si="4"/>
        <v>0</v>
      </c>
      <c r="P75" s="107">
        <f t="shared" si="5"/>
        <v>0</v>
      </c>
      <c r="Q75" s="77"/>
    </row>
    <row r="76" spans="1:17" ht="22.5">
      <c r="A76" s="40">
        <v>62</v>
      </c>
      <c r="B76" s="28" t="s">
        <v>86</v>
      </c>
      <c r="C76" s="136" t="s">
        <v>115</v>
      </c>
      <c r="D76" s="132" t="s">
        <v>88</v>
      </c>
      <c r="E76" s="133">
        <v>20.16</v>
      </c>
      <c r="F76" s="134"/>
      <c r="G76" s="49"/>
      <c r="H76" s="49">
        <f t="shared" si="6"/>
        <v>0</v>
      </c>
      <c r="I76" s="135"/>
      <c r="J76" s="135"/>
      <c r="K76" s="50">
        <f t="shared" si="0"/>
        <v>0</v>
      </c>
      <c r="L76" s="51">
        <f t="shared" si="1"/>
        <v>0</v>
      </c>
      <c r="M76" s="49">
        <f t="shared" si="2"/>
        <v>0</v>
      </c>
      <c r="N76" s="49">
        <f t="shared" si="3"/>
        <v>0</v>
      </c>
      <c r="O76" s="49">
        <f t="shared" si="4"/>
        <v>0</v>
      </c>
      <c r="P76" s="107">
        <f t="shared" si="5"/>
        <v>0</v>
      </c>
      <c r="Q76" s="77" t="s">
        <v>48</v>
      </c>
    </row>
    <row r="77" spans="1:17" ht="22.5">
      <c r="A77" s="40">
        <v>63</v>
      </c>
      <c r="B77" s="28" t="s">
        <v>86</v>
      </c>
      <c r="C77" s="136" t="s">
        <v>321</v>
      </c>
      <c r="D77" s="132" t="s">
        <v>90</v>
      </c>
      <c r="E77" s="137">
        <v>90.72</v>
      </c>
      <c r="F77" s="134"/>
      <c r="G77" s="49"/>
      <c r="H77" s="49">
        <f t="shared" si="6"/>
        <v>0</v>
      </c>
      <c r="I77" s="135"/>
      <c r="J77" s="135"/>
      <c r="K77" s="50">
        <f t="shared" si="0"/>
        <v>0</v>
      </c>
      <c r="L77" s="51">
        <f t="shared" si="1"/>
        <v>0</v>
      </c>
      <c r="M77" s="49">
        <f t="shared" si="2"/>
        <v>0</v>
      </c>
      <c r="N77" s="49">
        <f t="shared" si="3"/>
        <v>0</v>
      </c>
      <c r="O77" s="49">
        <f t="shared" si="4"/>
        <v>0</v>
      </c>
      <c r="P77" s="107">
        <f t="shared" si="5"/>
        <v>0</v>
      </c>
      <c r="Q77" s="77" t="s">
        <v>48</v>
      </c>
    </row>
    <row r="78" spans="1:17" ht="22.5">
      <c r="A78" s="40">
        <v>64</v>
      </c>
      <c r="B78" s="28" t="s">
        <v>86</v>
      </c>
      <c r="C78" s="136" t="s">
        <v>116</v>
      </c>
      <c r="D78" s="132" t="s">
        <v>88</v>
      </c>
      <c r="E78" s="137">
        <v>20.16</v>
      </c>
      <c r="F78" s="134"/>
      <c r="G78" s="49"/>
      <c r="H78" s="49">
        <f t="shared" si="6"/>
        <v>0</v>
      </c>
      <c r="I78" s="135"/>
      <c r="J78" s="135"/>
      <c r="K78" s="50">
        <f t="shared" si="0"/>
        <v>0</v>
      </c>
      <c r="L78" s="51">
        <f t="shared" si="1"/>
        <v>0</v>
      </c>
      <c r="M78" s="49">
        <f t="shared" si="2"/>
        <v>0</v>
      </c>
      <c r="N78" s="49">
        <f t="shared" si="3"/>
        <v>0</v>
      </c>
      <c r="O78" s="49">
        <f t="shared" si="4"/>
        <v>0</v>
      </c>
      <c r="P78" s="107">
        <f t="shared" si="5"/>
        <v>0</v>
      </c>
      <c r="Q78" s="77" t="s">
        <v>48</v>
      </c>
    </row>
    <row r="79" spans="1:17" ht="45">
      <c r="A79" s="40">
        <v>65</v>
      </c>
      <c r="B79" s="28" t="s">
        <v>86</v>
      </c>
      <c r="C79" s="136" t="s">
        <v>322</v>
      </c>
      <c r="D79" s="132" t="s">
        <v>88</v>
      </c>
      <c r="E79" s="133">
        <v>20.16</v>
      </c>
      <c r="F79" s="134"/>
      <c r="G79" s="49"/>
      <c r="H79" s="49">
        <f t="shared" si="6"/>
        <v>0</v>
      </c>
      <c r="I79" s="135"/>
      <c r="J79" s="135"/>
      <c r="K79" s="50">
        <f t="shared" si="0"/>
        <v>0</v>
      </c>
      <c r="L79" s="51">
        <f t="shared" si="1"/>
        <v>0</v>
      </c>
      <c r="M79" s="49">
        <f t="shared" si="2"/>
        <v>0</v>
      </c>
      <c r="N79" s="49">
        <f t="shared" si="3"/>
        <v>0</v>
      </c>
      <c r="O79" s="49">
        <f t="shared" si="4"/>
        <v>0</v>
      </c>
      <c r="P79" s="107">
        <f t="shared" si="5"/>
        <v>0</v>
      </c>
      <c r="Q79" s="77" t="s">
        <v>48</v>
      </c>
    </row>
    <row r="80" spans="1:17" ht="22.5">
      <c r="A80" s="40">
        <v>66</v>
      </c>
      <c r="B80" s="28" t="s">
        <v>86</v>
      </c>
      <c r="C80" s="136" t="s">
        <v>117</v>
      </c>
      <c r="D80" s="132" t="s">
        <v>88</v>
      </c>
      <c r="E80" s="133">
        <v>20.16</v>
      </c>
      <c r="F80" s="134"/>
      <c r="G80" s="49"/>
      <c r="H80" s="49">
        <f t="shared" si="6"/>
        <v>0</v>
      </c>
      <c r="I80" s="135"/>
      <c r="J80" s="135"/>
      <c r="K80" s="50">
        <f t="shared" ref="K80:K103" si="21">SUM(H80:J80)</f>
        <v>0</v>
      </c>
      <c r="L80" s="51">
        <f t="shared" ref="L80:L103" si="22">E80*F80</f>
        <v>0</v>
      </c>
      <c r="M80" s="49">
        <f t="shared" ref="M80:M103" si="23">H80*E80</f>
        <v>0</v>
      </c>
      <c r="N80" s="49">
        <f t="shared" ref="N80:N103" si="24">I80*E80</f>
        <v>0</v>
      </c>
      <c r="O80" s="49">
        <f t="shared" ref="O80:O103" si="25">J80*E80</f>
        <v>0</v>
      </c>
      <c r="P80" s="107">
        <f t="shared" ref="P80:P103" si="26">SUM(M80:O80)</f>
        <v>0</v>
      </c>
      <c r="Q80" s="77" t="s">
        <v>48</v>
      </c>
    </row>
    <row r="81" spans="1:17" ht="56.25">
      <c r="A81" s="40">
        <v>67</v>
      </c>
      <c r="B81" s="28" t="s">
        <v>86</v>
      </c>
      <c r="C81" s="136" t="s">
        <v>118</v>
      </c>
      <c r="D81" s="132" t="s">
        <v>88</v>
      </c>
      <c r="E81" s="133">
        <v>20.16</v>
      </c>
      <c r="F81" s="134"/>
      <c r="G81" s="49"/>
      <c r="H81" s="49">
        <f t="shared" ref="H81:H103" si="27">F81*G81</f>
        <v>0</v>
      </c>
      <c r="I81" s="135"/>
      <c r="J81" s="135"/>
      <c r="K81" s="50">
        <f t="shared" si="21"/>
        <v>0</v>
      </c>
      <c r="L81" s="51">
        <f t="shared" si="22"/>
        <v>0</v>
      </c>
      <c r="M81" s="49">
        <f t="shared" si="23"/>
        <v>0</v>
      </c>
      <c r="N81" s="49">
        <f t="shared" si="24"/>
        <v>0</v>
      </c>
      <c r="O81" s="49">
        <f t="shared" si="25"/>
        <v>0</v>
      </c>
      <c r="P81" s="107">
        <f t="shared" si="26"/>
        <v>0</v>
      </c>
      <c r="Q81" s="77" t="s">
        <v>48</v>
      </c>
    </row>
    <row r="82" spans="1:17" ht="67.5">
      <c r="A82" s="40">
        <v>68</v>
      </c>
      <c r="B82" s="28" t="s">
        <v>86</v>
      </c>
      <c r="C82" s="136" t="s">
        <v>119</v>
      </c>
      <c r="D82" s="132" t="s">
        <v>76</v>
      </c>
      <c r="E82" s="133">
        <v>18.36</v>
      </c>
      <c r="F82" s="134"/>
      <c r="G82" s="49"/>
      <c r="H82" s="49">
        <f t="shared" si="27"/>
        <v>0</v>
      </c>
      <c r="I82" s="135"/>
      <c r="J82" s="135"/>
      <c r="K82" s="50">
        <f t="shared" si="21"/>
        <v>0</v>
      </c>
      <c r="L82" s="51">
        <f t="shared" si="22"/>
        <v>0</v>
      </c>
      <c r="M82" s="49">
        <f t="shared" si="23"/>
        <v>0</v>
      </c>
      <c r="N82" s="49">
        <f t="shared" si="24"/>
        <v>0</v>
      </c>
      <c r="O82" s="49">
        <f t="shared" si="25"/>
        <v>0</v>
      </c>
      <c r="P82" s="107">
        <f t="shared" si="26"/>
        <v>0</v>
      </c>
      <c r="Q82" s="77" t="s">
        <v>48</v>
      </c>
    </row>
    <row r="83" spans="1:17" ht="45">
      <c r="A83" s="40">
        <v>69</v>
      </c>
      <c r="B83" s="28" t="s">
        <v>86</v>
      </c>
      <c r="C83" s="136" t="s">
        <v>120</v>
      </c>
      <c r="D83" s="132" t="s">
        <v>76</v>
      </c>
      <c r="E83" s="133">
        <v>31.56</v>
      </c>
      <c r="F83" s="134"/>
      <c r="G83" s="49"/>
      <c r="H83" s="49">
        <f t="shared" si="27"/>
        <v>0</v>
      </c>
      <c r="I83" s="135"/>
      <c r="J83" s="135"/>
      <c r="K83" s="50">
        <f t="shared" si="21"/>
        <v>0</v>
      </c>
      <c r="L83" s="51">
        <f t="shared" si="22"/>
        <v>0</v>
      </c>
      <c r="M83" s="49">
        <f t="shared" si="23"/>
        <v>0</v>
      </c>
      <c r="N83" s="49">
        <f t="shared" si="24"/>
        <v>0</v>
      </c>
      <c r="O83" s="49">
        <f t="shared" si="25"/>
        <v>0</v>
      </c>
      <c r="P83" s="107">
        <f t="shared" si="26"/>
        <v>0</v>
      </c>
      <c r="Q83" s="77" t="s">
        <v>48</v>
      </c>
    </row>
    <row r="84" spans="1:17">
      <c r="A84" s="40">
        <v>70</v>
      </c>
      <c r="B84" s="28" t="s">
        <v>86</v>
      </c>
      <c r="C84" s="136" t="s">
        <v>323</v>
      </c>
      <c r="D84" s="132" t="s">
        <v>88</v>
      </c>
      <c r="E84" s="133">
        <v>18</v>
      </c>
      <c r="F84" s="134"/>
      <c r="G84" s="49"/>
      <c r="H84" s="49">
        <f t="shared" si="27"/>
        <v>0</v>
      </c>
      <c r="I84" s="135"/>
      <c r="J84" s="135"/>
      <c r="K84" s="50">
        <f t="shared" si="21"/>
        <v>0</v>
      </c>
      <c r="L84" s="51">
        <f t="shared" si="22"/>
        <v>0</v>
      </c>
      <c r="M84" s="49">
        <f t="shared" si="23"/>
        <v>0</v>
      </c>
      <c r="N84" s="49">
        <f t="shared" si="24"/>
        <v>0</v>
      </c>
      <c r="O84" s="49">
        <f t="shared" si="25"/>
        <v>0</v>
      </c>
      <c r="P84" s="107">
        <f t="shared" si="26"/>
        <v>0</v>
      </c>
      <c r="Q84" s="77" t="s">
        <v>48</v>
      </c>
    </row>
    <row r="85" spans="1:17" ht="22.5">
      <c r="A85" s="40">
        <v>71</v>
      </c>
      <c r="B85" s="28" t="s">
        <v>86</v>
      </c>
      <c r="C85" s="136" t="s">
        <v>324</v>
      </c>
      <c r="D85" s="132" t="s">
        <v>88</v>
      </c>
      <c r="E85" s="133">
        <v>18</v>
      </c>
      <c r="F85" s="134"/>
      <c r="G85" s="49"/>
      <c r="H85" s="49">
        <f t="shared" si="27"/>
        <v>0</v>
      </c>
      <c r="I85" s="135"/>
      <c r="J85" s="135"/>
      <c r="K85" s="50">
        <f t="shared" si="21"/>
        <v>0</v>
      </c>
      <c r="L85" s="51">
        <f t="shared" ref="L85:L86" si="28">E85*F85</f>
        <v>0</v>
      </c>
      <c r="M85" s="49">
        <f t="shared" ref="M85:M86" si="29">H85*E85</f>
        <v>0</v>
      </c>
      <c r="N85" s="49">
        <f t="shared" ref="N85" si="30">I85*E85</f>
        <v>0</v>
      </c>
      <c r="O85" s="49">
        <f t="shared" ref="O85" si="31">J85*E85</f>
        <v>0</v>
      </c>
      <c r="P85" s="107">
        <f t="shared" ref="P85" si="32">SUM(M85:O85)</f>
        <v>0</v>
      </c>
      <c r="Q85" s="77" t="s">
        <v>48</v>
      </c>
    </row>
    <row r="86" spans="1:17">
      <c r="A86" s="40">
        <v>72</v>
      </c>
      <c r="B86" s="28" t="s">
        <v>86</v>
      </c>
      <c r="C86" s="214" t="s">
        <v>325</v>
      </c>
      <c r="D86" s="213" t="s">
        <v>77</v>
      </c>
      <c r="E86" s="215">
        <v>6</v>
      </c>
      <c r="F86" s="139"/>
      <c r="G86" s="49"/>
      <c r="H86" s="49">
        <f t="shared" si="27"/>
        <v>0</v>
      </c>
      <c r="I86" s="135"/>
      <c r="J86" s="135"/>
      <c r="K86" s="50">
        <f t="shared" si="21"/>
        <v>0</v>
      </c>
      <c r="L86" s="51">
        <f t="shared" si="28"/>
        <v>0</v>
      </c>
      <c r="M86" s="49">
        <f t="shared" si="29"/>
        <v>0</v>
      </c>
      <c r="N86" s="49">
        <f t="shared" ref="N86" si="33">I86*E86</f>
        <v>0</v>
      </c>
      <c r="O86" s="49">
        <f t="shared" ref="O86" si="34">J86*E86</f>
        <v>0</v>
      </c>
      <c r="P86" s="107">
        <f t="shared" ref="P86" si="35">SUM(M86:O86)</f>
        <v>0</v>
      </c>
      <c r="Q86" s="77" t="s">
        <v>48</v>
      </c>
    </row>
    <row r="87" spans="1:17" ht="22.5">
      <c r="A87" s="40">
        <v>73</v>
      </c>
      <c r="B87" s="92"/>
      <c r="C87" s="211" t="s">
        <v>238</v>
      </c>
      <c r="D87" s="28"/>
      <c r="E87" s="59"/>
      <c r="F87" s="51"/>
      <c r="G87" s="49"/>
      <c r="H87" s="49">
        <f t="shared" si="27"/>
        <v>0</v>
      </c>
      <c r="I87" s="49"/>
      <c r="J87" s="49"/>
      <c r="K87" s="50">
        <f t="shared" si="21"/>
        <v>0</v>
      </c>
      <c r="L87" s="51">
        <f t="shared" si="22"/>
        <v>0</v>
      </c>
      <c r="M87" s="49">
        <f t="shared" si="23"/>
        <v>0</v>
      </c>
      <c r="N87" s="49">
        <f t="shared" si="24"/>
        <v>0</v>
      </c>
      <c r="O87" s="49">
        <f t="shared" si="25"/>
        <v>0</v>
      </c>
      <c r="P87" s="107">
        <f t="shared" si="26"/>
        <v>0</v>
      </c>
      <c r="Q87" s="77"/>
    </row>
    <row r="88" spans="1:17" ht="33.75">
      <c r="A88" s="40">
        <v>74</v>
      </c>
      <c r="B88" s="28" t="s">
        <v>86</v>
      </c>
      <c r="C88" s="136" t="s">
        <v>326</v>
      </c>
      <c r="D88" s="132" t="s">
        <v>88</v>
      </c>
      <c r="E88" s="133">
        <v>189.20000000000002</v>
      </c>
      <c r="F88" s="134"/>
      <c r="G88" s="49"/>
      <c r="H88" s="49">
        <f t="shared" si="27"/>
        <v>0</v>
      </c>
      <c r="I88" s="135"/>
      <c r="J88" s="135"/>
      <c r="K88" s="50">
        <f t="shared" si="21"/>
        <v>0</v>
      </c>
      <c r="L88" s="51">
        <f t="shared" si="22"/>
        <v>0</v>
      </c>
      <c r="M88" s="49">
        <f t="shared" si="23"/>
        <v>0</v>
      </c>
      <c r="N88" s="49">
        <f t="shared" si="24"/>
        <v>0</v>
      </c>
      <c r="O88" s="49">
        <f t="shared" si="25"/>
        <v>0</v>
      </c>
      <c r="P88" s="107">
        <f t="shared" si="26"/>
        <v>0</v>
      </c>
      <c r="Q88" s="77" t="s">
        <v>47</v>
      </c>
    </row>
    <row r="89" spans="1:17" ht="22.5">
      <c r="A89" s="40">
        <v>75</v>
      </c>
      <c r="B89" s="28" t="s">
        <v>86</v>
      </c>
      <c r="C89" s="136" t="s">
        <v>327</v>
      </c>
      <c r="D89" s="132" t="s">
        <v>90</v>
      </c>
      <c r="E89" s="133">
        <v>283.8</v>
      </c>
      <c r="F89" s="134"/>
      <c r="G89" s="49"/>
      <c r="H89" s="49">
        <f t="shared" si="27"/>
        <v>0</v>
      </c>
      <c r="I89" s="135"/>
      <c r="J89" s="135"/>
      <c r="K89" s="50">
        <f t="shared" si="21"/>
        <v>0</v>
      </c>
      <c r="L89" s="51">
        <f t="shared" si="22"/>
        <v>0</v>
      </c>
      <c r="M89" s="49">
        <f t="shared" si="23"/>
        <v>0</v>
      </c>
      <c r="N89" s="49">
        <f t="shared" si="24"/>
        <v>0</v>
      </c>
      <c r="O89" s="49">
        <f t="shared" si="25"/>
        <v>0</v>
      </c>
      <c r="P89" s="107">
        <f t="shared" si="26"/>
        <v>0</v>
      </c>
      <c r="Q89" s="77" t="s">
        <v>47</v>
      </c>
    </row>
    <row r="90" spans="1:17">
      <c r="A90" s="40">
        <v>76</v>
      </c>
      <c r="B90" s="28" t="s">
        <v>86</v>
      </c>
      <c r="C90" s="136" t="s">
        <v>328</v>
      </c>
      <c r="D90" s="132" t="s">
        <v>90</v>
      </c>
      <c r="E90" s="133">
        <v>113.52000000000001</v>
      </c>
      <c r="F90" s="134"/>
      <c r="G90" s="49"/>
      <c r="H90" s="49">
        <f t="shared" si="27"/>
        <v>0</v>
      </c>
      <c r="I90" s="135"/>
      <c r="J90" s="135"/>
      <c r="K90" s="50">
        <f t="shared" si="21"/>
        <v>0</v>
      </c>
      <c r="L90" s="51">
        <f t="shared" si="22"/>
        <v>0</v>
      </c>
      <c r="M90" s="49">
        <f t="shared" si="23"/>
        <v>0</v>
      </c>
      <c r="N90" s="49">
        <f t="shared" si="24"/>
        <v>0</v>
      </c>
      <c r="O90" s="49">
        <f t="shared" si="25"/>
        <v>0</v>
      </c>
      <c r="P90" s="107">
        <f t="shared" si="26"/>
        <v>0</v>
      </c>
      <c r="Q90" s="77" t="s">
        <v>47</v>
      </c>
    </row>
    <row r="91" spans="1:17" ht="33.75">
      <c r="A91" s="40">
        <v>77</v>
      </c>
      <c r="B91" s="28" t="s">
        <v>86</v>
      </c>
      <c r="C91" s="136" t="s">
        <v>329</v>
      </c>
      <c r="D91" s="132" t="s">
        <v>90</v>
      </c>
      <c r="E91" s="133">
        <v>6092.2400000000007</v>
      </c>
      <c r="F91" s="134"/>
      <c r="G91" s="49"/>
      <c r="H91" s="49">
        <f t="shared" si="27"/>
        <v>0</v>
      </c>
      <c r="I91" s="135"/>
      <c r="J91" s="135"/>
      <c r="K91" s="50">
        <f t="shared" si="21"/>
        <v>0</v>
      </c>
      <c r="L91" s="51">
        <f t="shared" si="22"/>
        <v>0</v>
      </c>
      <c r="M91" s="49">
        <f t="shared" si="23"/>
        <v>0</v>
      </c>
      <c r="N91" s="49">
        <f t="shared" si="24"/>
        <v>0</v>
      </c>
      <c r="O91" s="49">
        <f t="shared" si="25"/>
        <v>0</v>
      </c>
      <c r="P91" s="107">
        <f t="shared" si="26"/>
        <v>0</v>
      </c>
      <c r="Q91" s="77" t="s">
        <v>47</v>
      </c>
    </row>
    <row r="92" spans="1:17" ht="22.5">
      <c r="A92" s="40">
        <v>78</v>
      </c>
      <c r="B92" s="28" t="s">
        <v>86</v>
      </c>
      <c r="C92" s="136" t="s">
        <v>330</v>
      </c>
      <c r="D92" s="132" t="s">
        <v>77</v>
      </c>
      <c r="E92" s="133">
        <v>1</v>
      </c>
      <c r="F92" s="134"/>
      <c r="G92" s="49"/>
      <c r="H92" s="49">
        <f t="shared" si="27"/>
        <v>0</v>
      </c>
      <c r="I92" s="135"/>
      <c r="J92" s="135"/>
      <c r="K92" s="50">
        <f t="shared" si="21"/>
        <v>0</v>
      </c>
      <c r="L92" s="51">
        <f t="shared" si="22"/>
        <v>0</v>
      </c>
      <c r="M92" s="49">
        <f t="shared" si="23"/>
        <v>0</v>
      </c>
      <c r="N92" s="49">
        <f t="shared" si="24"/>
        <v>0</v>
      </c>
      <c r="O92" s="49">
        <f t="shared" si="25"/>
        <v>0</v>
      </c>
      <c r="P92" s="107">
        <f t="shared" si="26"/>
        <v>0</v>
      </c>
      <c r="Q92" s="77" t="s">
        <v>47</v>
      </c>
    </row>
    <row r="93" spans="1:17" ht="22.5">
      <c r="A93" s="40">
        <v>79</v>
      </c>
      <c r="B93" s="28" t="s">
        <v>86</v>
      </c>
      <c r="C93" s="136" t="s">
        <v>331</v>
      </c>
      <c r="D93" s="132" t="s">
        <v>90</v>
      </c>
      <c r="E93" s="133">
        <v>28.380000000000003</v>
      </c>
      <c r="F93" s="134"/>
      <c r="G93" s="49"/>
      <c r="H93" s="49">
        <f t="shared" si="27"/>
        <v>0</v>
      </c>
      <c r="I93" s="135"/>
      <c r="J93" s="135"/>
      <c r="K93" s="50">
        <f t="shared" si="21"/>
        <v>0</v>
      </c>
      <c r="L93" s="51">
        <f t="shared" si="22"/>
        <v>0</v>
      </c>
      <c r="M93" s="49">
        <f t="shared" si="23"/>
        <v>0</v>
      </c>
      <c r="N93" s="49">
        <f t="shared" si="24"/>
        <v>0</v>
      </c>
      <c r="O93" s="49">
        <f t="shared" si="25"/>
        <v>0</v>
      </c>
      <c r="P93" s="107">
        <f t="shared" si="26"/>
        <v>0</v>
      </c>
      <c r="Q93" s="77" t="s">
        <v>47</v>
      </c>
    </row>
    <row r="94" spans="1:17" ht="33.75">
      <c r="A94" s="40">
        <v>80</v>
      </c>
      <c r="B94" s="28" t="s">
        <v>86</v>
      </c>
      <c r="C94" s="136" t="s">
        <v>316</v>
      </c>
      <c r="D94" s="132" t="s">
        <v>79</v>
      </c>
      <c r="E94" s="133">
        <v>94.600000000000009</v>
      </c>
      <c r="F94" s="134"/>
      <c r="G94" s="49"/>
      <c r="H94" s="49">
        <f t="shared" si="27"/>
        <v>0</v>
      </c>
      <c r="I94" s="135"/>
      <c r="J94" s="135"/>
      <c r="K94" s="50">
        <f t="shared" si="21"/>
        <v>0</v>
      </c>
      <c r="L94" s="51">
        <f t="shared" si="22"/>
        <v>0</v>
      </c>
      <c r="M94" s="49">
        <f t="shared" si="23"/>
        <v>0</v>
      </c>
      <c r="N94" s="49">
        <f t="shared" si="24"/>
        <v>0</v>
      </c>
      <c r="O94" s="49">
        <f t="shared" si="25"/>
        <v>0</v>
      </c>
      <c r="P94" s="107">
        <f t="shared" si="26"/>
        <v>0</v>
      </c>
      <c r="Q94" s="77" t="s">
        <v>47</v>
      </c>
    </row>
    <row r="95" spans="1:17" ht="22.5">
      <c r="A95" s="40">
        <v>81</v>
      </c>
      <c r="B95" s="28" t="s">
        <v>86</v>
      </c>
      <c r="C95" s="136" t="s">
        <v>121</v>
      </c>
      <c r="D95" s="132" t="s">
        <v>76</v>
      </c>
      <c r="E95" s="133">
        <v>288.39999999999998</v>
      </c>
      <c r="F95" s="134"/>
      <c r="G95" s="49"/>
      <c r="H95" s="49">
        <f t="shared" si="27"/>
        <v>0</v>
      </c>
      <c r="I95" s="135"/>
      <c r="J95" s="135"/>
      <c r="K95" s="50">
        <f t="shared" si="21"/>
        <v>0</v>
      </c>
      <c r="L95" s="51">
        <f t="shared" si="22"/>
        <v>0</v>
      </c>
      <c r="M95" s="49">
        <f t="shared" si="23"/>
        <v>0</v>
      </c>
      <c r="N95" s="49">
        <f t="shared" si="24"/>
        <v>0</v>
      </c>
      <c r="O95" s="49">
        <f t="shared" si="25"/>
        <v>0</v>
      </c>
      <c r="P95" s="107">
        <f t="shared" si="26"/>
        <v>0</v>
      </c>
      <c r="Q95" s="77" t="s">
        <v>47</v>
      </c>
    </row>
    <row r="96" spans="1:17" ht="22.5">
      <c r="A96" s="40">
        <v>82</v>
      </c>
      <c r="B96" s="28" t="s">
        <v>86</v>
      </c>
      <c r="C96" s="136" t="s">
        <v>332</v>
      </c>
      <c r="D96" s="132" t="s">
        <v>88</v>
      </c>
      <c r="E96" s="133">
        <v>20</v>
      </c>
      <c r="F96" s="134"/>
      <c r="G96" s="49"/>
      <c r="H96" s="49">
        <f t="shared" si="27"/>
        <v>0</v>
      </c>
      <c r="I96" s="135"/>
      <c r="J96" s="135"/>
      <c r="K96" s="50">
        <f t="shared" si="21"/>
        <v>0</v>
      </c>
      <c r="L96" s="51">
        <f t="shared" si="22"/>
        <v>0</v>
      </c>
      <c r="M96" s="49">
        <f t="shared" si="23"/>
        <v>0</v>
      </c>
      <c r="N96" s="49">
        <f t="shared" si="24"/>
        <v>0</v>
      </c>
      <c r="O96" s="49">
        <f t="shared" si="25"/>
        <v>0</v>
      </c>
      <c r="P96" s="107">
        <f t="shared" si="26"/>
        <v>0</v>
      </c>
      <c r="Q96" s="77" t="s">
        <v>47</v>
      </c>
    </row>
    <row r="97" spans="1:17">
      <c r="A97" s="40">
        <v>83</v>
      </c>
      <c r="B97" s="92"/>
      <c r="C97" s="211" t="s">
        <v>122</v>
      </c>
      <c r="D97" s="28"/>
      <c r="E97" s="59"/>
      <c r="F97" s="51"/>
      <c r="G97" s="49"/>
      <c r="H97" s="49">
        <f t="shared" si="27"/>
        <v>0</v>
      </c>
      <c r="I97" s="49"/>
      <c r="J97" s="49"/>
      <c r="K97" s="50">
        <f t="shared" si="21"/>
        <v>0</v>
      </c>
      <c r="L97" s="51">
        <f t="shared" si="22"/>
        <v>0</v>
      </c>
      <c r="M97" s="49">
        <f t="shared" si="23"/>
        <v>0</v>
      </c>
      <c r="N97" s="49">
        <f t="shared" si="24"/>
        <v>0</v>
      </c>
      <c r="O97" s="49">
        <f t="shared" si="25"/>
        <v>0</v>
      </c>
      <c r="P97" s="107">
        <f t="shared" si="26"/>
        <v>0</v>
      </c>
      <c r="Q97" s="77"/>
    </row>
    <row r="98" spans="1:17" ht="22.5">
      <c r="A98" s="40">
        <v>84</v>
      </c>
      <c r="B98" s="28" t="s">
        <v>132</v>
      </c>
      <c r="C98" s="136" t="s">
        <v>123</v>
      </c>
      <c r="D98" s="132" t="s">
        <v>77</v>
      </c>
      <c r="E98" s="133">
        <v>112</v>
      </c>
      <c r="F98" s="134"/>
      <c r="G98" s="49"/>
      <c r="H98" s="49">
        <f t="shared" si="27"/>
        <v>0</v>
      </c>
      <c r="I98" s="135"/>
      <c r="J98" s="135"/>
      <c r="K98" s="50">
        <f t="shared" si="21"/>
        <v>0</v>
      </c>
      <c r="L98" s="51">
        <f t="shared" si="22"/>
        <v>0</v>
      </c>
      <c r="M98" s="49">
        <f t="shared" si="23"/>
        <v>0</v>
      </c>
      <c r="N98" s="49">
        <f t="shared" si="24"/>
        <v>0</v>
      </c>
      <c r="O98" s="49">
        <f t="shared" si="25"/>
        <v>0</v>
      </c>
      <c r="P98" s="107">
        <f t="shared" si="26"/>
        <v>0</v>
      </c>
      <c r="Q98" s="77" t="s">
        <v>47</v>
      </c>
    </row>
    <row r="99" spans="1:17">
      <c r="A99" s="40">
        <v>85</v>
      </c>
      <c r="B99" s="28" t="s">
        <v>132</v>
      </c>
      <c r="C99" s="136" t="s">
        <v>124</v>
      </c>
      <c r="D99" s="132" t="s">
        <v>78</v>
      </c>
      <c r="E99" s="133">
        <v>448</v>
      </c>
      <c r="F99" s="134"/>
      <c r="G99" s="49"/>
      <c r="H99" s="49">
        <f t="shared" si="27"/>
        <v>0</v>
      </c>
      <c r="I99" s="135"/>
      <c r="J99" s="135"/>
      <c r="K99" s="50">
        <f t="shared" si="21"/>
        <v>0</v>
      </c>
      <c r="L99" s="51">
        <f t="shared" si="22"/>
        <v>0</v>
      </c>
      <c r="M99" s="49">
        <f t="shared" si="23"/>
        <v>0</v>
      </c>
      <c r="N99" s="49">
        <f t="shared" si="24"/>
        <v>0</v>
      </c>
      <c r="O99" s="49">
        <f t="shared" si="25"/>
        <v>0</v>
      </c>
      <c r="P99" s="107">
        <f t="shared" si="26"/>
        <v>0</v>
      </c>
      <c r="Q99" s="77" t="s">
        <v>47</v>
      </c>
    </row>
    <row r="100" spans="1:17" ht="33.75">
      <c r="A100" s="40">
        <v>86</v>
      </c>
      <c r="B100" s="28" t="s">
        <v>132</v>
      </c>
      <c r="C100" s="136" t="s">
        <v>125</v>
      </c>
      <c r="D100" s="132" t="s">
        <v>77</v>
      </c>
      <c r="E100" s="133">
        <v>56</v>
      </c>
      <c r="F100" s="134"/>
      <c r="G100" s="49"/>
      <c r="H100" s="49">
        <f t="shared" si="27"/>
        <v>0</v>
      </c>
      <c r="I100" s="135"/>
      <c r="J100" s="135"/>
      <c r="K100" s="50">
        <f t="shared" si="21"/>
        <v>0</v>
      </c>
      <c r="L100" s="51">
        <f t="shared" si="22"/>
        <v>0</v>
      </c>
      <c r="M100" s="49">
        <f t="shared" si="23"/>
        <v>0</v>
      </c>
      <c r="N100" s="49">
        <f t="shared" si="24"/>
        <v>0</v>
      </c>
      <c r="O100" s="49">
        <f t="shared" si="25"/>
        <v>0</v>
      </c>
      <c r="P100" s="107">
        <f t="shared" si="26"/>
        <v>0</v>
      </c>
      <c r="Q100" s="77" t="s">
        <v>47</v>
      </c>
    </row>
    <row r="101" spans="1:17">
      <c r="A101" s="40">
        <v>87</v>
      </c>
      <c r="B101" s="28" t="s">
        <v>132</v>
      </c>
      <c r="C101" s="136" t="s">
        <v>126</v>
      </c>
      <c r="D101" s="132" t="s">
        <v>76</v>
      </c>
      <c r="E101" s="133">
        <v>290</v>
      </c>
      <c r="F101" s="134"/>
      <c r="G101" s="49"/>
      <c r="H101" s="49">
        <f t="shared" si="27"/>
        <v>0</v>
      </c>
      <c r="I101" s="135"/>
      <c r="J101" s="135"/>
      <c r="K101" s="50">
        <f t="shared" si="21"/>
        <v>0</v>
      </c>
      <c r="L101" s="51">
        <f t="shared" si="22"/>
        <v>0</v>
      </c>
      <c r="M101" s="49">
        <f t="shared" si="23"/>
        <v>0</v>
      </c>
      <c r="N101" s="49">
        <f t="shared" si="24"/>
        <v>0</v>
      </c>
      <c r="O101" s="49">
        <f t="shared" si="25"/>
        <v>0</v>
      </c>
      <c r="P101" s="107">
        <f t="shared" si="26"/>
        <v>0</v>
      </c>
      <c r="Q101" s="77" t="s">
        <v>47</v>
      </c>
    </row>
    <row r="102" spans="1:17">
      <c r="A102" s="40">
        <v>88</v>
      </c>
      <c r="B102" s="28" t="s">
        <v>132</v>
      </c>
      <c r="C102" s="136" t="s">
        <v>127</v>
      </c>
      <c r="D102" s="132" t="s">
        <v>76</v>
      </c>
      <c r="E102" s="133">
        <v>870</v>
      </c>
      <c r="F102" s="134"/>
      <c r="G102" s="49"/>
      <c r="H102" s="49">
        <f t="shared" si="27"/>
        <v>0</v>
      </c>
      <c r="I102" s="135"/>
      <c r="J102" s="135"/>
      <c r="K102" s="50">
        <f t="shared" si="21"/>
        <v>0</v>
      </c>
      <c r="L102" s="51">
        <f t="shared" si="22"/>
        <v>0</v>
      </c>
      <c r="M102" s="49">
        <f t="shared" si="23"/>
        <v>0</v>
      </c>
      <c r="N102" s="49">
        <f t="shared" si="24"/>
        <v>0</v>
      </c>
      <c r="O102" s="49">
        <f t="shared" si="25"/>
        <v>0</v>
      </c>
      <c r="P102" s="107">
        <f t="shared" si="26"/>
        <v>0</v>
      </c>
      <c r="Q102" s="77" t="s">
        <v>47</v>
      </c>
    </row>
    <row r="103" spans="1:17" ht="22.5">
      <c r="A103" s="40">
        <v>89</v>
      </c>
      <c r="B103" s="28" t="s">
        <v>132</v>
      </c>
      <c r="C103" s="136" t="s">
        <v>128</v>
      </c>
      <c r="D103" s="132" t="s">
        <v>76</v>
      </c>
      <c r="E103" s="133">
        <v>290</v>
      </c>
      <c r="F103" s="134"/>
      <c r="G103" s="49"/>
      <c r="H103" s="49">
        <f t="shared" si="27"/>
        <v>0</v>
      </c>
      <c r="I103" s="135"/>
      <c r="J103" s="135"/>
      <c r="K103" s="50">
        <f t="shared" si="21"/>
        <v>0</v>
      </c>
      <c r="L103" s="51">
        <f t="shared" si="22"/>
        <v>0</v>
      </c>
      <c r="M103" s="49">
        <f t="shared" si="23"/>
        <v>0</v>
      </c>
      <c r="N103" s="49">
        <f t="shared" si="24"/>
        <v>0</v>
      </c>
      <c r="O103" s="49">
        <f t="shared" si="25"/>
        <v>0</v>
      </c>
      <c r="P103" s="107">
        <f t="shared" si="26"/>
        <v>0</v>
      </c>
      <c r="Q103" s="77" t="s">
        <v>47</v>
      </c>
    </row>
    <row r="104" spans="1:17" ht="12" customHeight="1" thickBot="1">
      <c r="A104" s="299" t="s">
        <v>63</v>
      </c>
      <c r="B104" s="300"/>
      <c r="C104" s="300"/>
      <c r="D104" s="300"/>
      <c r="E104" s="300"/>
      <c r="F104" s="300"/>
      <c r="G104" s="300"/>
      <c r="H104" s="300"/>
      <c r="I104" s="300"/>
      <c r="J104" s="300"/>
      <c r="K104" s="301"/>
      <c r="L104" s="74">
        <f>SUM(L14:L103)</f>
        <v>0</v>
      </c>
      <c r="M104" s="75">
        <f>SUM(M14:M103)</f>
        <v>0</v>
      </c>
      <c r="N104" s="75">
        <f>SUM(N14:N103)</f>
        <v>0</v>
      </c>
      <c r="O104" s="75">
        <f>SUM(O14:O103)</f>
        <v>0</v>
      </c>
      <c r="P104" s="76">
        <f>SUM(P14:P103)</f>
        <v>0</v>
      </c>
    </row>
    <row r="105" spans="1:17">
      <c r="A105" s="20"/>
      <c r="B105" s="20"/>
      <c r="C105" s="20"/>
      <c r="D105" s="20"/>
      <c r="E105" s="20"/>
      <c r="F105" s="20"/>
      <c r="G105" s="20"/>
      <c r="H105" s="20"/>
      <c r="I105" s="20"/>
      <c r="J105" s="20"/>
      <c r="K105" s="20"/>
      <c r="L105" s="20"/>
      <c r="M105" s="20"/>
      <c r="N105" s="20"/>
      <c r="O105" s="20"/>
      <c r="P105" s="20"/>
    </row>
    <row r="106" spans="1:17">
      <c r="A106" s="20"/>
      <c r="B106" s="20"/>
      <c r="C106" s="20"/>
      <c r="D106" s="20"/>
      <c r="E106" s="20"/>
      <c r="F106" s="20"/>
      <c r="G106" s="20"/>
      <c r="H106" s="20"/>
      <c r="I106" s="20"/>
      <c r="J106" s="20"/>
      <c r="K106" s="20"/>
      <c r="L106" s="20"/>
      <c r="M106" s="20"/>
      <c r="N106" s="20"/>
      <c r="O106" s="20"/>
      <c r="P106" s="20"/>
    </row>
    <row r="107" spans="1:17">
      <c r="A107" s="1" t="s">
        <v>14</v>
      </c>
      <c r="B107" s="20"/>
      <c r="C107" s="302">
        <f>'Kops n'!C35:H35</f>
        <v>0</v>
      </c>
      <c r="D107" s="302"/>
      <c r="E107" s="302"/>
      <c r="F107" s="302"/>
      <c r="G107" s="302"/>
      <c r="H107" s="302"/>
      <c r="I107" s="20"/>
      <c r="J107" s="20"/>
      <c r="K107" s="20"/>
      <c r="L107" s="20"/>
      <c r="M107" s="20"/>
      <c r="N107" s="20"/>
      <c r="O107" s="20"/>
      <c r="P107" s="20"/>
    </row>
    <row r="108" spans="1:17">
      <c r="A108" s="20"/>
      <c r="B108" s="20"/>
      <c r="C108" s="222" t="s">
        <v>15</v>
      </c>
      <c r="D108" s="222"/>
      <c r="E108" s="222"/>
      <c r="F108" s="222"/>
      <c r="G108" s="222"/>
      <c r="H108" s="222"/>
      <c r="I108" s="20"/>
      <c r="J108" s="20"/>
      <c r="K108" s="20"/>
      <c r="L108" s="20"/>
      <c r="M108" s="20"/>
      <c r="N108" s="20"/>
      <c r="O108" s="20"/>
      <c r="P108" s="20"/>
    </row>
    <row r="109" spans="1:17">
      <c r="A109" s="20"/>
      <c r="B109" s="20"/>
      <c r="C109" s="20"/>
      <c r="D109" s="20"/>
      <c r="E109" s="20"/>
      <c r="F109" s="20"/>
      <c r="G109" s="20"/>
      <c r="H109" s="20"/>
      <c r="I109" s="20"/>
      <c r="J109" s="20"/>
      <c r="K109" s="20"/>
      <c r="L109" s="20"/>
      <c r="M109" s="20"/>
      <c r="N109" s="20"/>
      <c r="O109" s="20"/>
      <c r="P109" s="20"/>
    </row>
    <row r="110" spans="1:17">
      <c r="A110" s="268" t="str">
        <f>'Kops n'!A38:D38</f>
        <v>Tāme sastādīta 2023. gada __. _____</v>
      </c>
      <c r="B110" s="269"/>
      <c r="C110" s="269"/>
      <c r="D110" s="269"/>
      <c r="E110" s="20"/>
      <c r="F110" s="20"/>
      <c r="G110" s="20"/>
      <c r="H110" s="20"/>
      <c r="I110" s="20"/>
      <c r="J110" s="20"/>
      <c r="K110" s="20"/>
      <c r="L110" s="20"/>
      <c r="M110" s="20"/>
      <c r="N110" s="20"/>
      <c r="O110" s="20"/>
      <c r="P110" s="20"/>
    </row>
    <row r="111" spans="1:17">
      <c r="A111" s="20"/>
      <c r="B111" s="20"/>
      <c r="C111" s="20"/>
      <c r="D111" s="20"/>
      <c r="E111" s="20"/>
      <c r="F111" s="20"/>
      <c r="G111" s="20"/>
      <c r="H111" s="20"/>
      <c r="I111" s="20"/>
      <c r="J111" s="20"/>
      <c r="K111" s="20"/>
      <c r="L111" s="20"/>
      <c r="M111" s="20"/>
      <c r="N111" s="20"/>
      <c r="O111" s="20"/>
      <c r="P111" s="20"/>
    </row>
    <row r="112" spans="1:17">
      <c r="A112" s="1" t="s">
        <v>41</v>
      </c>
      <c r="B112" s="20"/>
      <c r="C112" s="302">
        <f>'Kops n'!C40:H40</f>
        <v>0</v>
      </c>
      <c r="D112" s="302"/>
      <c r="E112" s="302"/>
      <c r="F112" s="302"/>
      <c r="G112" s="302"/>
      <c r="H112" s="302"/>
      <c r="I112" s="20"/>
      <c r="J112" s="20"/>
      <c r="K112" s="20"/>
      <c r="L112" s="20"/>
      <c r="M112" s="20"/>
      <c r="N112" s="20"/>
      <c r="O112" s="20"/>
      <c r="P112" s="20"/>
    </row>
    <row r="113" spans="1:16">
      <c r="A113" s="20"/>
      <c r="B113" s="20"/>
      <c r="C113" s="222" t="s">
        <v>15</v>
      </c>
      <c r="D113" s="222"/>
      <c r="E113" s="222"/>
      <c r="F113" s="222"/>
      <c r="G113" s="222"/>
      <c r="H113" s="222"/>
      <c r="I113" s="20"/>
      <c r="J113" s="20"/>
      <c r="K113" s="20"/>
      <c r="L113" s="20"/>
      <c r="M113" s="20"/>
      <c r="N113" s="20"/>
      <c r="O113" s="20"/>
      <c r="P113" s="20"/>
    </row>
    <row r="114" spans="1:16">
      <c r="A114" s="20"/>
      <c r="B114" s="20"/>
      <c r="C114" s="20"/>
      <c r="D114" s="20"/>
      <c r="E114" s="20"/>
      <c r="F114" s="20"/>
      <c r="G114" s="20"/>
      <c r="H114" s="20"/>
      <c r="I114" s="20"/>
      <c r="J114" s="20"/>
      <c r="K114" s="20"/>
      <c r="L114" s="20"/>
      <c r="M114" s="20"/>
      <c r="N114" s="20"/>
      <c r="O114" s="20"/>
      <c r="P114" s="20"/>
    </row>
    <row r="115" spans="1:16">
      <c r="A115" s="103" t="s">
        <v>16</v>
      </c>
      <c r="B115" s="52"/>
      <c r="C115" s="115">
        <f>'Kops n'!C43</f>
        <v>0</v>
      </c>
      <c r="D115" s="52"/>
      <c r="E115" s="20"/>
      <c r="F115" s="20"/>
      <c r="G115" s="20"/>
      <c r="H115" s="20"/>
      <c r="I115" s="20"/>
      <c r="J115" s="20"/>
      <c r="K115" s="20"/>
      <c r="L115" s="20"/>
      <c r="M115" s="20"/>
      <c r="N115" s="20"/>
      <c r="O115" s="20"/>
      <c r="P115" s="20"/>
    </row>
    <row r="116" spans="1:16">
      <c r="A116" s="20"/>
      <c r="B116" s="20"/>
      <c r="C116" s="20"/>
      <c r="D116" s="20"/>
      <c r="E116" s="20"/>
      <c r="F116" s="20"/>
      <c r="G116" s="20"/>
      <c r="H116" s="20"/>
      <c r="I116" s="20"/>
      <c r="J116" s="20"/>
      <c r="K116" s="20"/>
      <c r="L116" s="20"/>
      <c r="M116" s="20"/>
      <c r="N116" s="20"/>
      <c r="O116" s="20"/>
      <c r="P116" s="20"/>
    </row>
  </sheetData>
  <mergeCells count="23">
    <mergeCell ref="C113:H113"/>
    <mergeCell ref="C4:I4"/>
    <mergeCell ref="F12:K12"/>
    <mergeCell ref="A9:F9"/>
    <mergeCell ref="J9:M9"/>
    <mergeCell ref="D8:L8"/>
    <mergeCell ref="A104:K104"/>
    <mergeCell ref="C107:H107"/>
    <mergeCell ref="C108:H108"/>
    <mergeCell ref="A110:D110"/>
    <mergeCell ref="C112:H112"/>
    <mergeCell ref="N9:O9"/>
    <mergeCell ref="A12:A13"/>
    <mergeCell ref="B12:B13"/>
    <mergeCell ref="C12:C13"/>
    <mergeCell ref="D12:D13"/>
    <mergeCell ref="E12:E13"/>
    <mergeCell ref="L12:P12"/>
    <mergeCell ref="C2:I2"/>
    <mergeCell ref="C3:I3"/>
    <mergeCell ref="D5:L5"/>
    <mergeCell ref="D6:L6"/>
    <mergeCell ref="D7:L7"/>
  </mergeCells>
  <phoneticPr fontId="8" type="noConversion"/>
  <conditionalFormatting sqref="A14:B103 Q14:Q103">
    <cfRule type="cellIs" dxfId="271" priority="392" operator="equal">
      <formula>0</formula>
    </cfRule>
  </conditionalFormatting>
  <conditionalFormatting sqref="A9:F9">
    <cfRule type="containsText" dxfId="270" priority="389" operator="containsText" text="Tāme sastādīta  20__. gada tirgus cenās, pamatojoties uz ___ daļas rasējumiem">
      <formula>NOT(ISERROR(SEARCH("Tāme sastādīta  20__. gada tirgus cenās, pamatojoties uz ___ daļas rasējumiem",A9)))</formula>
    </cfRule>
  </conditionalFormatting>
  <conditionalFormatting sqref="A104:K104">
    <cfRule type="containsText" dxfId="269" priority="374" operator="containsText" text="Tiešās izmaksas kopā, t. sk. darba devēja sociālais nodoklis __.__% ">
      <formula>NOT(ISERROR(SEARCH("Tiešās izmaksas kopā, t. sk. darba devēja sociālais nodoklis __.__% ",A104)))</formula>
    </cfRule>
  </conditionalFormatting>
  <conditionalFormatting sqref="C24:C28">
    <cfRule type="cellIs" dxfId="268" priority="131" operator="equal">
      <formula>0</formula>
    </cfRule>
  </conditionalFormatting>
  <conditionalFormatting sqref="C32">
    <cfRule type="cellIs" dxfId="267" priority="119" operator="equal">
      <formula>0</formula>
    </cfRule>
  </conditionalFormatting>
  <conditionalFormatting sqref="C35">
    <cfRule type="cellIs" dxfId="266" priority="117" operator="equal">
      <formula>0</formula>
    </cfRule>
  </conditionalFormatting>
  <conditionalFormatting sqref="C37:C42">
    <cfRule type="cellIs" dxfId="265" priority="116" operator="equal">
      <formula>0</formula>
    </cfRule>
  </conditionalFormatting>
  <conditionalFormatting sqref="C45">
    <cfRule type="cellIs" dxfId="264" priority="109" operator="equal">
      <formula>0</formula>
    </cfRule>
  </conditionalFormatting>
  <conditionalFormatting sqref="C47:C53">
    <cfRule type="cellIs" dxfId="263" priority="106" operator="equal">
      <formula>0</formula>
    </cfRule>
  </conditionalFormatting>
  <conditionalFormatting sqref="C76:C79">
    <cfRule type="cellIs" dxfId="262" priority="50" operator="equal">
      <formula>0</formula>
    </cfRule>
  </conditionalFormatting>
  <conditionalFormatting sqref="C93">
    <cfRule type="cellIs" dxfId="261" priority="20" operator="equal">
      <formula>0</formula>
    </cfRule>
  </conditionalFormatting>
  <conditionalFormatting sqref="C14:G14 C20:G20 C31:G31 C34:G34 C44:G44 C71:G71 C75:G75 C87:G87 C97:G97">
    <cfRule type="cellIs" dxfId="260" priority="379" operator="equal">
      <formula>0</formula>
    </cfRule>
  </conditionalFormatting>
  <conditionalFormatting sqref="C57:G67">
    <cfRule type="cellIs" dxfId="259" priority="74" operator="equal">
      <formula>0</formula>
    </cfRule>
  </conditionalFormatting>
  <conditionalFormatting sqref="C107:H107">
    <cfRule type="cellIs" dxfId="258" priority="382" operator="equal">
      <formula>0</formula>
    </cfRule>
  </conditionalFormatting>
  <conditionalFormatting sqref="C112:H112">
    <cfRule type="cellIs" dxfId="257" priority="383" operator="equal">
      <formula>0</formula>
    </cfRule>
  </conditionalFormatting>
  <conditionalFormatting sqref="C2:I2">
    <cfRule type="cellIs" dxfId="256" priority="388" operator="equal">
      <formula>0</formula>
    </cfRule>
  </conditionalFormatting>
  <conditionalFormatting sqref="C4:I4">
    <cfRule type="cellIs" dxfId="255" priority="380" operator="equal">
      <formula>0</formula>
    </cfRule>
  </conditionalFormatting>
  <conditionalFormatting sqref="D1">
    <cfRule type="cellIs" dxfId="254" priority="376" operator="equal">
      <formula>0</formula>
    </cfRule>
  </conditionalFormatting>
  <conditionalFormatting sqref="D77:E78 D79">
    <cfRule type="cellIs" dxfId="253" priority="49" operator="equal">
      <formula>0</formula>
    </cfRule>
  </conditionalFormatting>
  <conditionalFormatting sqref="D5:L8">
    <cfRule type="cellIs" dxfId="252" priority="377" operator="equal">
      <formula>0</formula>
    </cfRule>
  </conditionalFormatting>
  <conditionalFormatting sqref="E68:F69">
    <cfRule type="cellIs" dxfId="251" priority="63" operator="equal">
      <formula>0</formula>
    </cfRule>
  </conditionalFormatting>
  <conditionalFormatting sqref="F70">
    <cfRule type="cellIs" dxfId="250" priority="62" operator="equal">
      <formula>0</formula>
    </cfRule>
  </conditionalFormatting>
  <conditionalFormatting sqref="F15:G19">
    <cfRule type="cellIs" dxfId="249" priority="145" operator="equal">
      <formula>0</formula>
    </cfRule>
  </conditionalFormatting>
  <conditionalFormatting sqref="F21:G30">
    <cfRule type="cellIs" dxfId="248" priority="129" operator="equal">
      <formula>0</formula>
    </cfRule>
  </conditionalFormatting>
  <conditionalFormatting sqref="F32:G33">
    <cfRule type="cellIs" dxfId="247" priority="120" operator="equal">
      <formula>0</formula>
    </cfRule>
  </conditionalFormatting>
  <conditionalFormatting sqref="F35:G43">
    <cfRule type="cellIs" dxfId="246" priority="113" operator="equal">
      <formula>0</formula>
    </cfRule>
  </conditionalFormatting>
  <conditionalFormatting sqref="F45:G56">
    <cfRule type="cellIs" dxfId="245" priority="95" operator="equal">
      <formula>0</formula>
    </cfRule>
  </conditionalFormatting>
  <conditionalFormatting sqref="F72:G74">
    <cfRule type="cellIs" dxfId="244" priority="56" operator="equal">
      <formula>0</formula>
    </cfRule>
  </conditionalFormatting>
  <conditionalFormatting sqref="F76:G86">
    <cfRule type="cellIs" dxfId="243" priority="39" operator="equal">
      <formula>0</formula>
    </cfRule>
  </conditionalFormatting>
  <conditionalFormatting sqref="F88:G96">
    <cfRule type="cellIs" dxfId="242" priority="19" operator="equal">
      <formula>0</formula>
    </cfRule>
  </conditionalFormatting>
  <conditionalFormatting sqref="F98:G103">
    <cfRule type="cellIs" dxfId="241" priority="6" operator="equal">
      <formula>0</formula>
    </cfRule>
  </conditionalFormatting>
  <conditionalFormatting sqref="G68:G70">
    <cfRule type="cellIs" dxfId="240" priority="220" operator="equal">
      <formula>0</formula>
    </cfRule>
  </conditionalFormatting>
  <conditionalFormatting sqref="I14:J103">
    <cfRule type="cellIs" dxfId="239" priority="1" operator="equal">
      <formula>0</formula>
    </cfRule>
  </conditionalFormatting>
  <conditionalFormatting sqref="L104:P104">
    <cfRule type="cellIs" dxfId="238" priority="381" operator="equal">
      <formula>0</formula>
    </cfRule>
  </conditionalFormatting>
  <conditionalFormatting sqref="N9:O9 K14:P68 H14:H103 L69:P69 K70:P103">
    <cfRule type="cellIs" dxfId="237" priority="391" operator="equal">
      <formula>0</formula>
    </cfRule>
  </conditionalFormatting>
  <dataValidations count="1">
    <dataValidation type="list" allowBlank="1" showInputMessage="1" showErrorMessage="1" sqref="Q14:Q103" xr:uid="{00000000-0002-0000-10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85" operator="containsText" id="{EB1478B1-7CEE-4166-B5AA-31180DE08C6C}">
            <xm:f>NOT(ISERROR(SEARCH("Tāme sastādīta ____. gada ___. ______________",A110)))</xm:f>
            <xm:f>"Tāme sastādīta ____. gada ___. ______________"</xm:f>
            <x14:dxf>
              <font>
                <color auto="1"/>
              </font>
              <fill>
                <patternFill>
                  <bgColor rgb="FFC6EFCE"/>
                </patternFill>
              </fill>
            </x14:dxf>
          </x14:cfRule>
          <xm:sqref>A110</xm:sqref>
        </x14:conditionalFormatting>
        <x14:conditionalFormatting xmlns:xm="http://schemas.microsoft.com/office/excel/2006/main">
          <x14:cfRule type="containsText" priority="384" operator="containsText" id="{CB0C9649-3F63-46F2-A291-D15D80BFBF7C}">
            <xm:f>NOT(ISERROR(SEARCH("Sertifikāta Nr. _________________________________",A115)))</xm:f>
            <xm:f>"Sertifikāta Nr. _________________________________"</xm:f>
            <x14:dxf>
              <font>
                <color auto="1"/>
              </font>
              <fill>
                <patternFill>
                  <bgColor rgb="FFC6EFCE"/>
                </patternFill>
              </fill>
            </x14:dxf>
          </x14:cfRule>
          <xm:sqref>A115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P116"/>
  <sheetViews>
    <sheetView topLeftCell="A85" workbookViewId="0">
      <selection activeCell="U103" sqref="U10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290" t="str">
        <f>'3a+c+n'!C2:I2</f>
        <v>Fasādes</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P104</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izmaksas",IF('3a+c+n'!$Q14="A",'3a+c+n'!B14,0),0)</f>
        <v>0</v>
      </c>
      <c r="C14" s="27">
        <f>IF($C$4="Attiecināmās izmaksas",IF('3a+c+n'!$Q14="A",'3a+c+n'!C14,0),0)</f>
        <v>0</v>
      </c>
      <c r="D14" s="27">
        <f>IF($C$4="Attiecināmās izmaksas",IF('3a+c+n'!$Q14="A",'3a+c+n'!D14,0),0)</f>
        <v>0</v>
      </c>
      <c r="E14" s="176"/>
      <c r="F14" s="79"/>
      <c r="G14" s="27">
        <f>IF($C$4="Attiecināmās izmaksas",IF('3a+c+n'!$Q14="A",'3a+c+n'!G14,0),0)</f>
        <v>0</v>
      </c>
      <c r="H14" s="27">
        <f>IF($C$4="Attiecināmās izmaksas",IF('3a+c+n'!$Q14="A",'3a+c+n'!H14,0),0)</f>
        <v>0</v>
      </c>
      <c r="I14" s="27"/>
      <c r="J14" s="27"/>
      <c r="K14" s="176">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c r="A15" s="64">
        <f>IF(P15=0,0,IF(COUNTBLANK(P15)=1,0,COUNTA($P$14:P15)))</f>
        <v>0</v>
      </c>
      <c r="B15" s="28" t="str">
        <f>IF($C$4="Attiecināmās izmaksas",IF('3a+c+n'!$Q15="A",'3a+c+n'!B15,0),0)</f>
        <v>13-00000</v>
      </c>
      <c r="C15" s="28" t="str">
        <f>IF($C$4="Attiecināmās izmaksas",IF('3a+c+n'!$Q15="A",'3a+c+n'!C15,0),0)</f>
        <v>Pamatu atrakšana ~ 1,2 m dziļumā (nogāzes leņķis ne stāvāks par 50°) izņemot gala fasādes</v>
      </c>
      <c r="D15" s="28" t="str">
        <f>IF($C$4="Attiecināmās izmaksas",IF('3a+c+n'!$Q15="A",'3a+c+n'!D15,0),0)</f>
        <v>m3</v>
      </c>
      <c r="E15" s="156"/>
      <c r="F15" s="81"/>
      <c r="G15" s="28">
        <f>IF($C$4="Attiecināmās izmaksas",IF('3a+c+n'!$Q15="A",'3a+c+n'!G15,0),0)</f>
        <v>0</v>
      </c>
      <c r="H15" s="28">
        <f>IF($C$4="Attiecināmās izmaksas",IF('3a+c+n'!$Q15="A",'3a+c+n'!H15,0),0)</f>
        <v>0</v>
      </c>
      <c r="I15" s="28"/>
      <c r="J15" s="28"/>
      <c r="K15" s="156">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c r="A16" s="64">
        <f>IF(P16=0,0,IF(COUNTBLANK(P16)=1,0,COUNTA($P$14:P16)))</f>
        <v>0</v>
      </c>
      <c r="B16" s="28" t="str">
        <f>IF($C$4="Attiecināmās izmaksas",IF('3a+c+n'!$Q16="A",'3a+c+n'!B16,0),0)</f>
        <v>13-00000</v>
      </c>
      <c r="C16" s="28" t="str">
        <f>IF($C$4="Attiecināmās izmaksas",IF('3a+c+n'!$Q16="A",'3a+c+n'!C16,0),0)</f>
        <v>Esošo gaismas aku aizmūrēšana ar keramzīta blokiem</v>
      </c>
      <c r="D16" s="28" t="str">
        <f>IF($C$4="Attiecināmās izmaksas",IF('3a+c+n'!$Q16="A",'3a+c+n'!D16,0),0)</f>
        <v>m2</v>
      </c>
      <c r="E16" s="156"/>
      <c r="F16" s="81"/>
      <c r="G16" s="28">
        <f>IF($C$4="Attiecināmās izmaksas",IF('3a+c+n'!$Q16="A",'3a+c+n'!G16,0),0)</f>
        <v>0</v>
      </c>
      <c r="H16" s="28">
        <f>IF($C$4="Attiecināmās izmaksas",IF('3a+c+n'!$Q16="A",'3a+c+n'!H16,0),0)</f>
        <v>0</v>
      </c>
      <c r="I16" s="28"/>
      <c r="J16" s="28"/>
      <c r="K16" s="156">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45">
      <c r="A17" s="64">
        <f>IF(P17=0,0,IF(COUNTBLANK(P17)=1,0,COUNTA($P$14:P17)))</f>
        <v>0</v>
      </c>
      <c r="B17" s="28" t="str">
        <f>IF($C$4="Attiecināmās izmaksas",IF('3a+c+n'!$Q17="A",'3a+c+n'!B17,0),0)</f>
        <v>13-00000</v>
      </c>
      <c r="C17" s="28" t="str">
        <f>IF($C$4="Attiecināmās izmaksas",IF('3a+c+n'!$Q17="A",'3a+c+n'!C17,0),0)</f>
        <v>Pamatu (h=1,2m) un cokola (h=1 m) attīrīšana no bojātā un atslāņotā apmetuma un augsnes paliekām, esošā, nodrupušā apmetuma nokalšana, izņemot gala fasādes</v>
      </c>
      <c r="D17" s="28" t="str">
        <f>IF($C$4="Attiecināmās izmaksas",IF('3a+c+n'!$Q17="A",'3a+c+n'!D17,0),0)</f>
        <v>m2</v>
      </c>
      <c r="E17" s="156"/>
      <c r="F17" s="81"/>
      <c r="G17" s="28">
        <f>IF($C$4="Attiecināmās izmaksas",IF('3a+c+n'!$Q17="A",'3a+c+n'!G17,0),0)</f>
        <v>0</v>
      </c>
      <c r="H17" s="28">
        <f>IF($C$4="Attiecināmās izmaksas",IF('3a+c+n'!$Q17="A",'3a+c+n'!H17,0),0)</f>
        <v>0</v>
      </c>
      <c r="I17" s="28"/>
      <c r="J17" s="28"/>
      <c r="K17" s="156">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45">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Baumit Tiefengrund vai ekvivlentu un javu Baumit Beton 30 vai ekvivalentu. Izņemot gala fasādes</v>
      </c>
      <c r="D18" s="28" t="str">
        <f>IF($C$4="Attiecināmās izmaksas",IF('3a+c+n'!$Q18="A",'3a+c+n'!D18,0),0)</f>
        <v>m2</v>
      </c>
      <c r="E18" s="156"/>
      <c r="F18" s="81"/>
      <c r="G18" s="28">
        <f>IF($C$4="Attiecināmās izmaksas",IF('3a+c+n'!$Q18="A",'3a+c+n'!G18,0),0)</f>
        <v>0</v>
      </c>
      <c r="H18" s="28">
        <f>IF($C$4="Attiecināmās izmaksas",IF('3a+c+n'!$Q18="A",'3a+c+n'!H18,0),0)</f>
        <v>0</v>
      </c>
      <c r="I18" s="28"/>
      <c r="J18" s="28"/>
      <c r="K18" s="156">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ht="22.5">
      <c r="A19" s="64">
        <f>IF(P19=0,0,IF(COUNTBLANK(P19)=1,0,COUNTA($P$14:P19)))</f>
        <v>0</v>
      </c>
      <c r="B19" s="28" t="str">
        <f>IF($C$4="Attiecināmās izmaksas",IF('3a+c+n'!$Q19="A",'3a+c+n'!B19,0),0)</f>
        <v>13-00000</v>
      </c>
      <c r="C19" s="28" t="str">
        <f>IF($C$4="Attiecināmās izmaksas",IF('3a+c+n'!$Q19="A",'3a+c+n'!C19,0),0)</f>
        <v>Lietus ūdens revīzijas pārvietošana t.sk. lietus ūdens revīzija, arējās kanalizācias caurules</v>
      </c>
      <c r="D19" s="28" t="str">
        <f>IF($C$4="Attiecināmās izmaksas",IF('3a+c+n'!$Q19="A",'3a+c+n'!D19,0),0)</f>
        <v>Kompl</v>
      </c>
      <c r="E19" s="156"/>
      <c r="F19" s="81"/>
      <c r="G19" s="28">
        <f>IF($C$4="Attiecināmās izmaksas",IF('3a+c+n'!$Q19="A",'3a+c+n'!G19,0),0)</f>
        <v>0</v>
      </c>
      <c r="H19" s="28">
        <f>IF($C$4="Attiecināmās izmaksas",IF('3a+c+n'!$Q19="A",'3a+c+n'!H19,0),0)</f>
        <v>0</v>
      </c>
      <c r="I19" s="28"/>
      <c r="J19" s="28"/>
      <c r="K19" s="156">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c r="A20" s="64">
        <f>IF(P20=0,0,IF(COUNTBLANK(P20)=1,0,COUNTA($P$14:P20)))</f>
        <v>0</v>
      </c>
      <c r="B20" s="28">
        <f>IF($C$4="Attiecināmās izmaksas",IF('3a+c+n'!$Q20="A",'3a+c+n'!B20,0),0)</f>
        <v>0</v>
      </c>
      <c r="C20" s="28">
        <f>IF($C$4="Attiecināmās izmaksas",IF('3a+c+n'!$Q20="A",'3a+c+n'!C20,0),0)</f>
        <v>0</v>
      </c>
      <c r="D20" s="28">
        <f>IF($C$4="Attiecināmās izmaksas",IF('3a+c+n'!$Q20="A",'3a+c+n'!D20,0),0)</f>
        <v>0</v>
      </c>
      <c r="E20" s="156"/>
      <c r="F20" s="81"/>
      <c r="G20" s="28">
        <f>IF($C$4="Attiecināmās izmaksas",IF('3a+c+n'!$Q20="A",'3a+c+n'!G20,0),0)</f>
        <v>0</v>
      </c>
      <c r="H20" s="28">
        <f>IF($C$4="Attiecināmās izmaksas",IF('3a+c+n'!$Q20="A",'3a+c+n'!H20,0),0)</f>
        <v>0</v>
      </c>
      <c r="I20" s="28"/>
      <c r="J20" s="28"/>
      <c r="K20" s="156">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33.75">
      <c r="A21" s="64">
        <f>IF(P21=0,0,IF(COUNTBLANK(P21)=1,0,COUNTA($P$14:P21)))</f>
        <v>0</v>
      </c>
      <c r="B21" s="28" t="str">
        <f>IF($C$4="Attiecināmās izmaksas",IF('3a+c+n'!$Q21="A",'3a+c+n'!B21,0),0)</f>
        <v>13-00000</v>
      </c>
      <c r="C21" s="28" t="str">
        <f>IF($C$4="Attiecināmās izmaksas",IF('3a+c+n'!$Q21="A",'3a+c+n'!C21,0),0)</f>
        <v>Cokola un pamatu virsmas hidroizolēšana ar Baumit SockelShutz Flexibel vai ekvivalentu (2 kārtās) Izņemot gala fasādes</v>
      </c>
      <c r="D21" s="28" t="str">
        <f>IF($C$4="Attiecināmās izmaksas",IF('3a+c+n'!$Q21="A",'3a+c+n'!D21,0),0)</f>
        <v>kg</v>
      </c>
      <c r="E21" s="156"/>
      <c r="F21" s="81"/>
      <c r="G21" s="28">
        <f>IF($C$4="Attiecināmās izmaksas",IF('3a+c+n'!$Q21="A",'3a+c+n'!G21,0),0)</f>
        <v>0</v>
      </c>
      <c r="H21" s="28">
        <f>IF($C$4="Attiecināmās izmaksas",IF('3a+c+n'!$Q21="A",'3a+c+n'!H21,0),0)</f>
        <v>0</v>
      </c>
      <c r="I21" s="28"/>
      <c r="J21" s="28"/>
      <c r="K21" s="156">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22.5">
      <c r="A22" s="64">
        <f>IF(P22=0,0,IF(COUNTBLANK(P22)=1,0,COUNTA($P$14:P22)))</f>
        <v>0</v>
      </c>
      <c r="B22" s="28" t="str">
        <f>IF($C$4="Attiecināmās izmaksas",IF('3a+c+n'!$Q22="A",'3a+c+n'!B22,0),0)</f>
        <v>13-00000</v>
      </c>
      <c r="C22" s="28" t="str">
        <f>IF($C$4="Attiecināmās izmaksas",IF('3a+c+n'!$Q22="A",'3a+c+n'!C22,0),0)</f>
        <v>Siltumizolācijas materiāla stiprināšana ar līmjavu Baumit Supra FIX vai ekvivalentu.</v>
      </c>
      <c r="D22" s="28" t="str">
        <f>IF($C$4="Attiecināmās izmaksas",IF('3a+c+n'!$Q22="A",'3a+c+n'!D22,0),0)</f>
        <v>kg</v>
      </c>
      <c r="E22" s="156"/>
      <c r="F22" s="81"/>
      <c r="G22" s="28">
        <f>IF($C$4="Attiecināmās izmaksas",IF('3a+c+n'!$Q22="A",'3a+c+n'!G22,0),0)</f>
        <v>0</v>
      </c>
      <c r="H22" s="28">
        <f>IF($C$4="Attiecināmās izmaksas",IF('3a+c+n'!$Q22="A",'3a+c+n'!H22,0),0)</f>
        <v>0</v>
      </c>
      <c r="I22" s="28"/>
      <c r="J22" s="28"/>
      <c r="K22" s="156">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33.75">
      <c r="A23" s="64">
        <f>IF(P23=0,0,IF(COUNTBLANK(P23)=1,0,COUNTA($P$14:P23)))</f>
        <v>0</v>
      </c>
      <c r="B23" s="28" t="str">
        <f>IF($C$4="Attiecināmās izmaksas",IF('3a+c+n'!$Q23="A",'3a+c+n'!B23,0),0)</f>
        <v>13-00000</v>
      </c>
      <c r="C23" s="28" t="str">
        <f>IF($C$4="Attiecināmās izmaksas",IF('3a+c+n'!$Q23="A",'3a+c+n'!C23,0),0)</f>
        <v xml:space="preserve">Putupolistirola plākšņu TENAPORS Extra EPS 150 (Tenax) vai ekvivalentu (λ&lt;=0,034 W/(mK)) montāža. B=100mm </v>
      </c>
      <c r="D23" s="28" t="str">
        <f>IF($C$4="Attiecināmās izmaksas",IF('3a+c+n'!$Q23="A",'3a+c+n'!D23,0),0)</f>
        <v>m2</v>
      </c>
      <c r="E23" s="156"/>
      <c r="F23" s="81"/>
      <c r="G23" s="28">
        <f>IF($C$4="Attiecināmās izmaksas",IF('3a+c+n'!$Q23="A",'3a+c+n'!G23,0),0)</f>
        <v>0</v>
      </c>
      <c r="H23" s="28">
        <f>IF($C$4="Attiecināmās izmaksas",IF('3a+c+n'!$Q23="A",'3a+c+n'!H23,0),0)</f>
        <v>0</v>
      </c>
      <c r="I23" s="28"/>
      <c r="J23" s="28"/>
      <c r="K23" s="156">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c r="A24" s="64">
        <f>IF(P24=0,0,IF(COUNTBLANK(P24)=1,0,COUNTA($P$14:P24)))</f>
        <v>0</v>
      </c>
      <c r="B24" s="28" t="str">
        <f>IF($C$4="Attiecināmās izmaksas",IF('3a+c+n'!$Q24="A",'3a+c+n'!B24,0),0)</f>
        <v>13-00000</v>
      </c>
      <c r="C24" s="28" t="str">
        <f>IF($C$4="Attiecināmās izmaksas",IF('3a+c+n'!$Q24="A",'3a+c+n'!C24,0),0)</f>
        <v>Armējošā slāņa iestrāde ar javas kārtu BAUMIT ProContact vai ekvivalentu - 2 kārtās.</v>
      </c>
      <c r="D24" s="28" t="str">
        <f>IF($C$4="Attiecināmās izmaksas",IF('3a+c+n'!$Q24="A",'3a+c+n'!D24,0),0)</f>
        <v>kg</v>
      </c>
      <c r="E24" s="156"/>
      <c r="F24" s="81"/>
      <c r="G24" s="28">
        <f>IF($C$4="Attiecināmās izmaksas",IF('3a+c+n'!$Q24="A",'3a+c+n'!G24,0),0)</f>
        <v>0</v>
      </c>
      <c r="H24" s="28">
        <f>IF($C$4="Attiecināmās izmaksas",IF('3a+c+n'!$Q24="A",'3a+c+n'!H24,0),0)</f>
        <v>0</v>
      </c>
      <c r="I24" s="28"/>
      <c r="J24" s="28"/>
      <c r="K24" s="156">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c r="A25" s="64">
        <f>IF(P25=0,0,IF(COUNTBLANK(P25)=1,0,COUNTA($P$14:P25)))</f>
        <v>0</v>
      </c>
      <c r="B25" s="28" t="str">
        <f>IF($C$4="Attiecināmās izmaksas",IF('3a+c+n'!$Q25="A",'3a+c+n'!B25,0),0)</f>
        <v>13-00000</v>
      </c>
      <c r="C25" s="28" t="str">
        <f>IF($C$4="Attiecināmās izmaksas",IF('3a+c+n'!$Q25="A",'3a+c+n'!C25,0),0)</f>
        <v>Virszemes daļā Baumit StarTex vai ekvivalents stiklušķiedras siets 160 g/m² - 2 kārtās</v>
      </c>
      <c r="D25" s="28" t="str">
        <f>IF($C$4="Attiecināmās izmaksas",IF('3a+c+n'!$Q25="A",'3a+c+n'!D25,0),0)</f>
        <v>m2</v>
      </c>
      <c r="E25" s="156"/>
      <c r="F25" s="81"/>
      <c r="G25" s="28">
        <f>IF($C$4="Attiecināmās izmaksas",IF('3a+c+n'!$Q25="A",'3a+c+n'!G25,0),0)</f>
        <v>0</v>
      </c>
      <c r="H25" s="28">
        <f>IF($C$4="Attiecināmās izmaksas",IF('3a+c+n'!$Q25="A",'3a+c+n'!H25,0),0)</f>
        <v>0</v>
      </c>
      <c r="I25" s="28"/>
      <c r="J25" s="28"/>
      <c r="K25" s="156">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c r="A26" s="64">
        <f>IF(P26=0,0,IF(COUNTBLANK(P26)=1,0,COUNTA($P$14:P26)))</f>
        <v>0</v>
      </c>
      <c r="B26" s="28" t="str">
        <f>IF($C$4="Attiecināmās izmaksas",IF('3a+c+n'!$Q26="A",'3a+c+n'!B26,0),0)</f>
        <v>13-00000</v>
      </c>
      <c r="C26" s="28" t="str">
        <f>IF($C$4="Attiecināmās izmaksas",IF('3a+c+n'!$Q26="A",'3a+c+n'!C26,0),0)</f>
        <v>Apmetums Baumit MPA35 vai ekvivalents, min. 20mm</v>
      </c>
      <c r="D26" s="28" t="str">
        <f>IF($C$4="Attiecināmās izmaksas",IF('3a+c+n'!$Q26="A",'3a+c+n'!D26,0),0)</f>
        <v>kg</v>
      </c>
      <c r="E26" s="156"/>
      <c r="F26" s="81"/>
      <c r="G26" s="28">
        <f>IF($C$4="Attiecināmās izmaksas",IF('3a+c+n'!$Q26="A",'3a+c+n'!G26,0),0)</f>
        <v>0</v>
      </c>
      <c r="H26" s="28">
        <f>IF($C$4="Attiecināmās izmaksas",IF('3a+c+n'!$Q26="A",'3a+c+n'!H26,0),0)</f>
        <v>0</v>
      </c>
      <c r="I26" s="28"/>
      <c r="J26" s="28"/>
      <c r="K26" s="156">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22.5">
      <c r="A27" s="64">
        <f>IF(P27=0,0,IF(COUNTBLANK(P27)=1,0,COUNTA($P$14:P27)))</f>
        <v>0</v>
      </c>
      <c r="B27" s="28" t="str">
        <f>IF($C$4="Attiecināmās izmaksas",IF('3a+c+n'!$Q27="A",'3a+c+n'!B27,0),0)</f>
        <v>13-00000</v>
      </c>
      <c r="C27" s="28" t="str">
        <f>IF($C$4="Attiecināmās izmaksas",IF('3a+c+n'!$Q27="A",'3a+c+n'!C27,0),0)</f>
        <v>Cokola virsmas krāsošana ar Baumit SilikonColor vai ekvivalentu, tonis pēc krāsu pases. T.sk. Tonēšana</v>
      </c>
      <c r="D27" s="28" t="str">
        <f>IF($C$4="Attiecināmās izmaksas",IF('3a+c+n'!$Q27="A",'3a+c+n'!D27,0),0)</f>
        <v>m2</v>
      </c>
      <c r="E27" s="156"/>
      <c r="F27" s="81"/>
      <c r="G27" s="28">
        <f>IF($C$4="Attiecināmās izmaksas",IF('3a+c+n'!$Q27="A",'3a+c+n'!G27,0),0)</f>
        <v>0</v>
      </c>
      <c r="H27" s="28">
        <f>IF($C$4="Attiecināmās izmaksas",IF('3a+c+n'!$Q27="A",'3a+c+n'!H27,0),0)</f>
        <v>0</v>
      </c>
      <c r="I27" s="28"/>
      <c r="J27" s="28"/>
      <c r="K27" s="156">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33.75">
      <c r="A28" s="64">
        <f>IF(P28=0,0,IF(COUNTBLANK(P28)=1,0,COUNTA($P$14:P28)))</f>
        <v>0</v>
      </c>
      <c r="B28" s="28" t="str">
        <f>IF($C$4="Attiecināmās izmaksas",IF('3a+c+n'!$Q28="A",'3a+c+n'!B28,0),0)</f>
        <v>13-00000</v>
      </c>
      <c r="C28" s="28" t="str">
        <f>IF($C$4="Attiecināmās izmaksas",IF('3a+c+n'!$Q28="A",'3a+c+n'!C28,0),0)</f>
        <v xml:space="preserve">Alumīnija cokola profila ar lāseni iestrāde, t.sk. stiprinājumi un papildus siltumizolācijas slāņa iestrāde savienojuma vietās. </v>
      </c>
      <c r="D28" s="28" t="str">
        <f>IF($C$4="Attiecināmās izmaksas",IF('3a+c+n'!$Q28="A",'3a+c+n'!D28,0),0)</f>
        <v>tm</v>
      </c>
      <c r="E28" s="156"/>
      <c r="F28" s="81"/>
      <c r="G28" s="28">
        <f>IF($C$4="Attiecināmās izmaksas",IF('3a+c+n'!$Q28="A",'3a+c+n'!G28,0),0)</f>
        <v>0</v>
      </c>
      <c r="H28" s="28">
        <f>IF($C$4="Attiecināmās izmaksas",IF('3a+c+n'!$Q28="A",'3a+c+n'!H28,0),0)</f>
        <v>0</v>
      </c>
      <c r="I28" s="28"/>
      <c r="J28" s="28"/>
      <c r="K28" s="156">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ht="33.75">
      <c r="A29" s="64">
        <f>IF(P29=0,0,IF(COUNTBLANK(P29)=1,0,COUNTA($P$14:P29)))</f>
        <v>0</v>
      </c>
      <c r="B29" s="28" t="str">
        <f>IF($C$4="Attiecināmās izmaksas",IF('3a+c+n'!$Q29="A",'3a+c+n'!B29,0),0)</f>
        <v>13-00000</v>
      </c>
      <c r="C29" s="28" t="str">
        <f>IF($C$4="Attiecināmās izmaksas",IF('3a+c+n'!$Q29="A",'3a+c+n'!C29,0),0)</f>
        <v>Hidroizol. Baumit SockelShutz Flexibel vai ekviv. šļakstu
zonā 50mm augstumā no lietus novadjoslas</v>
      </c>
      <c r="D29" s="28" t="str">
        <f>IF($C$4="Attiecināmās izmaksas",IF('3a+c+n'!$Q29="A",'3a+c+n'!D29,0),0)</f>
        <v>kg</v>
      </c>
      <c r="E29" s="156"/>
      <c r="F29" s="81"/>
      <c r="G29" s="28">
        <f>IF($C$4="Attiecināmās izmaksas",IF('3a+c+n'!$Q29="A",'3a+c+n'!G29,0),0)</f>
        <v>0</v>
      </c>
      <c r="H29" s="28">
        <f>IF($C$4="Attiecināmās izmaksas",IF('3a+c+n'!$Q29="A",'3a+c+n'!H29,0),0)</f>
        <v>0</v>
      </c>
      <c r="I29" s="28"/>
      <c r="J29" s="28"/>
      <c r="K29" s="156">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ht="22.5">
      <c r="A30" s="64">
        <f>IF(P30=0,0,IF(COUNTBLANK(P30)=1,0,COUNTA($P$14:P30)))</f>
        <v>0</v>
      </c>
      <c r="B30" s="28" t="str">
        <f>IF($C$4="Attiecināmās izmaksas",IF('3a+c+n'!$Q30="A",'3a+c+n'!B30,0),0)</f>
        <v>13-00000</v>
      </c>
      <c r="C30" s="28" t="str">
        <f>IF($C$4="Attiecināmās izmaksas",IF('3a+c+n'!$Q30="A",'3a+c+n'!C30,0),0)</f>
        <v>Dībeļi RAWLPLUG TFIX 8S vai ekvivalenti, l=155mm cokola virszemes daļā.</v>
      </c>
      <c r="D30" s="28" t="str">
        <f>IF($C$4="Attiecināmās izmaksas",IF('3a+c+n'!$Q30="A",'3a+c+n'!D30,0),0)</f>
        <v>gab</v>
      </c>
      <c r="E30" s="156"/>
      <c r="F30" s="81"/>
      <c r="G30" s="28">
        <f>IF($C$4="Attiecināmās izmaksas",IF('3a+c+n'!$Q30="A",'3a+c+n'!G30,0),0)</f>
        <v>0</v>
      </c>
      <c r="H30" s="28">
        <f>IF($C$4="Attiecināmās izmaksas",IF('3a+c+n'!$Q30="A",'3a+c+n'!H30,0),0)</f>
        <v>0</v>
      </c>
      <c r="I30" s="28"/>
      <c r="J30" s="28"/>
      <c r="K30" s="156">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c r="A31" s="64">
        <f>IF(P31=0,0,IF(COUNTBLANK(P31)=1,0,COUNTA($P$14:P31)))</f>
        <v>0</v>
      </c>
      <c r="B31" s="28">
        <f>IF($C$4="Attiecināmās izmaksas",IF('3a+c+n'!$Q31="A",'3a+c+n'!B31,0),0)</f>
        <v>0</v>
      </c>
      <c r="C31" s="28">
        <f>IF($C$4="Attiecināmās izmaksas",IF('3a+c+n'!$Q31="A",'3a+c+n'!C31,0),0)</f>
        <v>0</v>
      </c>
      <c r="D31" s="28">
        <f>IF($C$4="Attiecināmās izmaksas",IF('3a+c+n'!$Q31="A",'3a+c+n'!D31,0),0)</f>
        <v>0</v>
      </c>
      <c r="E31" s="156"/>
      <c r="F31" s="81"/>
      <c r="G31" s="28">
        <f>IF($C$4="Attiecināmās izmaksas",IF('3a+c+n'!$Q31="A",'3a+c+n'!G31,0),0)</f>
        <v>0</v>
      </c>
      <c r="H31" s="28">
        <f>IF($C$4="Attiecināmās izmaksas",IF('3a+c+n'!$Q31="A",'3a+c+n'!H31,0),0)</f>
        <v>0</v>
      </c>
      <c r="I31" s="28"/>
      <c r="J31" s="28"/>
      <c r="K31" s="156">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ht="90">
      <c r="A32" s="64">
        <f>IF(P32=0,0,IF(COUNTBLANK(P32)=1,0,COUNTA($P$14:P32)))</f>
        <v>0</v>
      </c>
      <c r="B32" s="28" t="str">
        <f>IF($C$4="Attiecināmās izmaksas",IF('3a+c+n'!$Q32="A",'3a+c+n'!B32,0),0)</f>
        <v>13-00000</v>
      </c>
      <c r="C32" s="28" t="str">
        <f>IF($C$4="Attiecināmās izmaksas",IF('3a+c+n'!$Q32="A",'3a+c+n'!C32,0),0)</f>
        <v>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v>
      </c>
      <c r="D32" s="28" t="str">
        <f>IF($C$4="Attiecināmās izmaksas",IF('3a+c+n'!$Q32="A",'3a+c+n'!D32,0),0)</f>
        <v>m2</v>
      </c>
      <c r="E32" s="156"/>
      <c r="F32" s="81"/>
      <c r="G32" s="28">
        <f>IF($C$4="Attiecināmās izmaksas",IF('3a+c+n'!$Q32="A",'3a+c+n'!G32,0),0)</f>
        <v>0</v>
      </c>
      <c r="H32" s="28">
        <f>IF($C$4="Attiecināmās izmaksas",IF('3a+c+n'!$Q32="A",'3a+c+n'!H32,0),0)</f>
        <v>0</v>
      </c>
      <c r="I32" s="28"/>
      <c r="J32" s="28"/>
      <c r="K32" s="156">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ht="22.5">
      <c r="A33" s="64">
        <f>IF(P33=0,0,IF(COUNTBLANK(P33)=1,0,COUNTA($P$14:P33)))</f>
        <v>0</v>
      </c>
      <c r="B33" s="28" t="str">
        <f>IF($C$4="Attiecināmās izmaksas",IF('3a+c+n'!$Q33="A",'3a+c+n'!B33,0),0)</f>
        <v>13-00000</v>
      </c>
      <c r="C33" s="28" t="str">
        <f>IF($C$4="Attiecināmās izmaksas",IF('3a+c+n'!$Q33="A",'3a+c+n'!C33,0),0)</f>
        <v>Virsmas izlīdzināšana ievērojot 20mm/m līdzenumu. Izņemot gala fasādes.</v>
      </c>
      <c r="D33" s="28" t="str">
        <f>IF($C$4="Attiecināmās izmaksas",IF('3a+c+n'!$Q33="A",'3a+c+n'!D33,0),0)</f>
        <v>m2</v>
      </c>
      <c r="E33" s="156"/>
      <c r="F33" s="81"/>
      <c r="G33" s="28">
        <f>IF($C$4="Attiecināmās izmaksas",IF('3a+c+n'!$Q33="A",'3a+c+n'!G33,0),0)</f>
        <v>0</v>
      </c>
      <c r="H33" s="28">
        <f>IF($C$4="Attiecināmās izmaksas",IF('3a+c+n'!$Q33="A",'3a+c+n'!H33,0),0)</f>
        <v>0</v>
      </c>
      <c r="I33" s="28"/>
      <c r="J33" s="28"/>
      <c r="K33" s="156">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c r="A34" s="64">
        <f>IF(P34=0,0,IF(COUNTBLANK(P34)=1,0,COUNTA($P$14:P34)))</f>
        <v>0</v>
      </c>
      <c r="B34" s="28">
        <f>IF($C$4="Attiecināmās izmaksas",IF('3a+c+n'!$Q34="A",'3a+c+n'!B34,0),0)</f>
        <v>0</v>
      </c>
      <c r="C34" s="28">
        <f>IF($C$4="Attiecināmās izmaksas",IF('3a+c+n'!$Q34="A",'3a+c+n'!C34,0),0)</f>
        <v>0</v>
      </c>
      <c r="D34" s="28">
        <f>IF($C$4="Attiecināmās izmaksas",IF('3a+c+n'!$Q34="A",'3a+c+n'!D34,0),0)</f>
        <v>0</v>
      </c>
      <c r="E34" s="156"/>
      <c r="F34" s="81"/>
      <c r="G34" s="28">
        <f>IF($C$4="Attiecināmās izmaksas",IF('3a+c+n'!$Q34="A",'3a+c+n'!G34,0),0)</f>
        <v>0</v>
      </c>
      <c r="H34" s="28">
        <f>IF($C$4="Attiecināmās izmaksas",IF('3a+c+n'!$Q34="A",'3a+c+n'!H34,0),0)</f>
        <v>0</v>
      </c>
      <c r="I34" s="28"/>
      <c r="J34" s="28"/>
      <c r="K34" s="156">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33.75">
      <c r="A35" s="64">
        <f>IF(P35=0,0,IF(COUNTBLANK(P35)=1,0,COUNTA($P$14:P35)))</f>
        <v>0</v>
      </c>
      <c r="B35" s="28" t="str">
        <f>IF($C$4="Attiecināmās izmaksas",IF('3a+c+n'!$Q35="A",'3a+c+n'!B35,0),0)</f>
        <v>13-00000</v>
      </c>
      <c r="C35" s="28" t="str">
        <f>IF($C$4="Attiecināmās izmaksas",IF('3a+c+n'!$Q35="A",'3a+c+n'!C35,0),0)</f>
        <v>Siltumizolācijas materiālu stiprināšana ar līmjavu BAUMIT ProContact  vai ekvivalentu. Pēc nepieciešamības pirms tam virsmas gruntēšana.</v>
      </c>
      <c r="D35" s="28" t="str">
        <f>IF($C$4="Attiecināmās izmaksas",IF('3a+c+n'!$Q35="A",'3a+c+n'!D35,0),0)</f>
        <v>kg</v>
      </c>
      <c r="E35" s="156"/>
      <c r="F35" s="81"/>
      <c r="G35" s="28">
        <f>IF($C$4="Attiecināmās izmaksas",IF('3a+c+n'!$Q35="A",'3a+c+n'!G35,0),0)</f>
        <v>0</v>
      </c>
      <c r="H35" s="28">
        <f>IF($C$4="Attiecināmās izmaksas",IF('3a+c+n'!$Q35="A",'3a+c+n'!H35,0),0)</f>
        <v>0</v>
      </c>
      <c r="I35" s="28"/>
      <c r="J35" s="28"/>
      <c r="K35" s="156">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22.5">
      <c r="A36" s="64">
        <f>IF(P36=0,0,IF(COUNTBLANK(P36)=1,0,COUNTA($P$14:P36)))</f>
        <v>0</v>
      </c>
      <c r="B36" s="28" t="str">
        <f>IF($C$4="Attiecināmās izmaksas",IF('3a+c+n'!$Q36="A",'3a+c+n'!B36,0),0)</f>
        <v>13-00000</v>
      </c>
      <c r="C36" s="28" t="str">
        <f>IF($C$4="Attiecināmās izmaksas",IF('3a+c+n'!$Q36="A",'3a+c+n'!C36,0),0)</f>
        <v>Nedegoša akmens vates siltumizolācija plānajām apmetuma sistēmām - λ&lt;=0,036 W/(mK), b=150 mm</v>
      </c>
      <c r="D36" s="28" t="str">
        <f>IF($C$4="Attiecināmās izmaksas",IF('3a+c+n'!$Q36="A",'3a+c+n'!D36,0),0)</f>
        <v>m2</v>
      </c>
      <c r="E36" s="156"/>
      <c r="F36" s="81"/>
      <c r="G36" s="28">
        <f>IF($C$4="Attiecināmās izmaksas",IF('3a+c+n'!$Q36="A",'3a+c+n'!G36,0),0)</f>
        <v>0</v>
      </c>
      <c r="H36" s="28">
        <f>IF($C$4="Attiecināmās izmaksas",IF('3a+c+n'!$Q36="A",'3a+c+n'!H36,0),0)</f>
        <v>0</v>
      </c>
      <c r="I36" s="28"/>
      <c r="J36" s="28"/>
      <c r="K36" s="156">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33.75">
      <c r="A37" s="64">
        <f>IF(P37=0,0,IF(COUNTBLANK(P37)=1,0,COUNTA($P$14:P37)))</f>
        <v>0</v>
      </c>
      <c r="B37" s="28" t="str">
        <f>IF($C$4="Attiecināmās izmaksas",IF('3a+c+n'!$Q37="A",'3a+c+n'!B37,0),0)</f>
        <v>13-00000</v>
      </c>
      <c r="C37" s="28" t="str">
        <f>IF($C$4="Attiecināmās izmaksas",IF('3a+c+n'!$Q37="A",'3a+c+n'!C37,0),0)</f>
        <v>Armējošā slāņa iestrāde ar javas kārtu BAUMIT ProContact vai ekvivalentu - 1 kārtā, II mehāniskās izturības zonā</v>
      </c>
      <c r="D37" s="28" t="str">
        <f>IF($C$4="Attiecināmās izmaksas",IF('3a+c+n'!$Q37="A",'3a+c+n'!D37,0),0)</f>
        <v>kg</v>
      </c>
      <c r="E37" s="156"/>
      <c r="F37" s="81"/>
      <c r="G37" s="28">
        <f>IF($C$4="Attiecināmās izmaksas",IF('3a+c+n'!$Q37="A",'3a+c+n'!G37,0),0)</f>
        <v>0</v>
      </c>
      <c r="H37" s="28">
        <f>IF($C$4="Attiecināmās izmaksas",IF('3a+c+n'!$Q37="A",'3a+c+n'!H37,0),0)</f>
        <v>0</v>
      </c>
      <c r="I37" s="28"/>
      <c r="J37" s="28"/>
      <c r="K37" s="156">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22.5">
      <c r="A38" s="64">
        <f>IF(P38=0,0,IF(COUNTBLANK(P38)=1,0,COUNTA($P$14:P38)))</f>
        <v>0</v>
      </c>
      <c r="B38" s="28" t="str">
        <f>IF($C$4="Attiecināmās izmaksas",IF('3a+c+n'!$Q38="A",'3a+c+n'!B38,0),0)</f>
        <v>13-00000</v>
      </c>
      <c r="C38" s="28" t="str">
        <f>IF($C$4="Attiecināmās izmaksas",IF('3a+c+n'!$Q38="A",'3a+c+n'!C38,0),0)</f>
        <v>Baumit StarTex vai ekvivalents stiklušķiedras siets 160 g/m²  - 1 kārtā, II mehāniskās izturības zonā</v>
      </c>
      <c r="D38" s="28" t="str">
        <f>IF($C$4="Attiecināmās izmaksas",IF('3a+c+n'!$Q38="A",'3a+c+n'!D38,0),0)</f>
        <v>m2</v>
      </c>
      <c r="E38" s="156"/>
      <c r="F38" s="81"/>
      <c r="G38" s="28">
        <f>IF($C$4="Attiecināmās izmaksas",IF('3a+c+n'!$Q38="A",'3a+c+n'!G38,0),0)</f>
        <v>0</v>
      </c>
      <c r="H38" s="28">
        <f>IF($C$4="Attiecināmās izmaksas",IF('3a+c+n'!$Q38="A",'3a+c+n'!H38,0),0)</f>
        <v>0</v>
      </c>
      <c r="I38" s="28"/>
      <c r="J38" s="28"/>
      <c r="K38" s="156">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33.75">
      <c r="A39" s="64">
        <f>IF(P39=0,0,IF(COUNTBLANK(P39)=1,0,COUNTA($P$14:P39)))</f>
        <v>0</v>
      </c>
      <c r="B39" s="28" t="str">
        <f>IF($C$4="Attiecināmās izmaksas",IF('3a+c+n'!$Q39="A",'3a+c+n'!B39,0),0)</f>
        <v>13-00000</v>
      </c>
      <c r="C39" s="28" t="str">
        <f>IF($C$4="Attiecināmās izmaksas",IF('3a+c+n'!$Q39="A",'3a+c+n'!C39,0),0)</f>
        <v>Armējošā slāņa iestrāde ar javas kārtu BAUMIT ProContact vai ekvivalentu - 2 kārtās, I mehāniskās izturības zonā</v>
      </c>
      <c r="D39" s="28" t="str">
        <f>IF($C$4="Attiecināmās izmaksas",IF('3a+c+n'!$Q39="A",'3a+c+n'!D39,0),0)</f>
        <v>kg</v>
      </c>
      <c r="E39" s="156"/>
      <c r="F39" s="81"/>
      <c r="G39" s="28">
        <f>IF($C$4="Attiecināmās izmaksas",IF('3a+c+n'!$Q39="A",'3a+c+n'!G39,0),0)</f>
        <v>0</v>
      </c>
      <c r="H39" s="28">
        <f>IF($C$4="Attiecināmās izmaksas",IF('3a+c+n'!$Q39="A",'3a+c+n'!H39,0),0)</f>
        <v>0</v>
      </c>
      <c r="I39" s="28"/>
      <c r="J39" s="28"/>
      <c r="K39" s="156">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c r="A40" s="64">
        <f>IF(P40=0,0,IF(COUNTBLANK(P40)=1,0,COUNTA($P$14:P40)))</f>
        <v>0</v>
      </c>
      <c r="B40" s="28" t="str">
        <f>IF($C$4="Attiecināmās izmaksas",IF('3a+c+n'!$Q40="A",'3a+c+n'!B40,0),0)</f>
        <v>13-00000</v>
      </c>
      <c r="C40" s="28" t="str">
        <f>IF($C$4="Attiecināmās izmaksas",IF('3a+c+n'!$Q40="A",'3a+c+n'!C40,0),0)</f>
        <v>Baumit StarTex vai ekvivalents stiklušķiedras siets 160 g/m²  - 2 kārtās, I mehāniskās izturības zonā</v>
      </c>
      <c r="D40" s="28" t="str">
        <f>IF($C$4="Attiecināmās izmaksas",IF('3a+c+n'!$Q40="A",'3a+c+n'!D40,0),0)</f>
        <v>m2</v>
      </c>
      <c r="E40" s="156"/>
      <c r="F40" s="81"/>
      <c r="G40" s="28">
        <f>IF($C$4="Attiecināmās izmaksas",IF('3a+c+n'!$Q40="A",'3a+c+n'!G40,0),0)</f>
        <v>0</v>
      </c>
      <c r="H40" s="28">
        <f>IF($C$4="Attiecināmās izmaksas",IF('3a+c+n'!$Q40="A",'3a+c+n'!H40,0),0)</f>
        <v>0</v>
      </c>
      <c r="I40" s="28"/>
      <c r="J40" s="28"/>
      <c r="K40" s="156">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22.5">
      <c r="A41" s="64">
        <f>IF(P41=0,0,IF(COUNTBLANK(P41)=1,0,COUNTA($P$14:P41)))</f>
        <v>0</v>
      </c>
      <c r="B41" s="28" t="str">
        <f>IF($C$4="Attiecināmās izmaksas",IF('3a+c+n'!$Q41="A",'3a+c+n'!B41,0),0)</f>
        <v>13-00000</v>
      </c>
      <c r="C41" s="28" t="str">
        <f>IF($C$4="Attiecināmās izmaksas",IF('3a+c+n'!$Q41="A",'3a+c+n'!C41,0),0)</f>
        <v>Armētā slāņa apstrāde ar zemapmetuma grunti Baumit UniPrimer vai ekvivalentu</v>
      </c>
      <c r="D41" s="28" t="str">
        <f>IF($C$4="Attiecināmās izmaksas",IF('3a+c+n'!$Q41="A",'3a+c+n'!D41,0),0)</f>
        <v>kg</v>
      </c>
      <c r="E41" s="156"/>
      <c r="F41" s="81"/>
      <c r="G41" s="28">
        <f>IF($C$4="Attiecināmās izmaksas",IF('3a+c+n'!$Q41="A",'3a+c+n'!G41,0),0)</f>
        <v>0</v>
      </c>
      <c r="H41" s="28">
        <f>IF($C$4="Attiecināmās izmaksas",IF('3a+c+n'!$Q41="A",'3a+c+n'!H41,0),0)</f>
        <v>0</v>
      </c>
      <c r="I41" s="28"/>
      <c r="J41" s="28"/>
      <c r="K41" s="156">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33.75">
      <c r="A42" s="64">
        <f>IF(P42=0,0,IF(COUNTBLANK(P42)=1,0,COUNTA($P$14:P42)))</f>
        <v>0</v>
      </c>
      <c r="B42" s="28" t="str">
        <f>IF($C$4="Attiecināmās izmaksas",IF('3a+c+n'!$Q42="A",'3a+c+n'!B42,0),0)</f>
        <v>13-00000</v>
      </c>
      <c r="C42" s="28" t="str">
        <f>IF($C$4="Attiecināmās izmaksas",IF('3a+c+n'!$Q42="A",'3a+c+n'!C42,0),0)</f>
        <v>Gatavā tonētā silikona apmetuma Baumit SilikonColor vai ekvivalenta iestrāde. Maksimālais grauda izmērs 2 mm. Tonis atbilstoši krāsu pasei. T.sk. tonēšana</v>
      </c>
      <c r="D42" s="28" t="str">
        <f>IF($C$4="Attiecināmās izmaksas",IF('3a+c+n'!$Q42="A",'3a+c+n'!D42,0),0)</f>
        <v>m2</v>
      </c>
      <c r="E42" s="156"/>
      <c r="F42" s="81"/>
      <c r="G42" s="28">
        <f>IF($C$4="Attiecināmās izmaksas",IF('3a+c+n'!$Q42="A",'3a+c+n'!G42,0),0)</f>
        <v>0</v>
      </c>
      <c r="H42" s="28">
        <f>IF($C$4="Attiecināmās izmaksas",IF('3a+c+n'!$Q42="A",'3a+c+n'!H42,0),0)</f>
        <v>0</v>
      </c>
      <c r="I42" s="28"/>
      <c r="J42" s="28"/>
      <c r="K42" s="156">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ht="22.5">
      <c r="A43" s="64">
        <f>IF(P43=0,0,IF(COUNTBLANK(P43)=1,0,COUNTA($P$14:P43)))</f>
        <v>0</v>
      </c>
      <c r="B43" s="28" t="str">
        <f>IF($C$4="Attiecināmās izmaksas",IF('3a+c+n'!$Q43="A",'3a+c+n'!B43,0),0)</f>
        <v>13-00000</v>
      </c>
      <c r="C43" s="28" t="str">
        <f>IF($C$4="Attiecināmās izmaksas",IF('3a+c+n'!$Q43="A",'3a+c+n'!C43,0),0)</f>
        <v>Dībeļi RAWLPLUG TFIX 8S vai ekvivalenti, l=215mm</v>
      </c>
      <c r="D43" s="28" t="str">
        <f>IF($C$4="Attiecināmās izmaksas",IF('3a+c+n'!$Q43="A",'3a+c+n'!D43,0),0)</f>
        <v>gab</v>
      </c>
      <c r="E43" s="156"/>
      <c r="F43" s="81"/>
      <c r="G43" s="28">
        <f>IF($C$4="Attiecināmās izmaksas",IF('3a+c+n'!$Q43="A",'3a+c+n'!G43,0),0)</f>
        <v>0</v>
      </c>
      <c r="H43" s="28">
        <f>IF($C$4="Attiecināmās izmaksas",IF('3a+c+n'!$Q43="A",'3a+c+n'!H43,0),0)</f>
        <v>0</v>
      </c>
      <c r="I43" s="28"/>
      <c r="J43" s="28"/>
      <c r="K43" s="156">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c r="A44" s="64">
        <f>IF(P44=0,0,IF(COUNTBLANK(P44)=1,0,COUNTA($P$14:P44)))</f>
        <v>0</v>
      </c>
      <c r="B44" s="28">
        <f>IF($C$4="Attiecināmās izmaksas",IF('3a+c+n'!$Q44="A",'3a+c+n'!B44,0),0)</f>
        <v>0</v>
      </c>
      <c r="C44" s="28">
        <f>IF($C$4="Attiecināmās izmaksas",IF('3a+c+n'!$Q44="A",'3a+c+n'!C44,0),0)</f>
        <v>0</v>
      </c>
      <c r="D44" s="28">
        <f>IF($C$4="Attiecināmās izmaksas",IF('3a+c+n'!$Q44="A",'3a+c+n'!D44,0),0)</f>
        <v>0</v>
      </c>
      <c r="E44" s="156"/>
      <c r="F44" s="81"/>
      <c r="G44" s="28">
        <f>IF($C$4="Attiecināmās izmaksas",IF('3a+c+n'!$Q44="A",'3a+c+n'!G44,0),0)</f>
        <v>0</v>
      </c>
      <c r="H44" s="28">
        <f>IF($C$4="Attiecināmās izmaksas",IF('3a+c+n'!$Q44="A",'3a+c+n'!H44,0),0)</f>
        <v>0</v>
      </c>
      <c r="I44" s="28"/>
      <c r="J44" s="28"/>
      <c r="K44" s="156">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33.75">
      <c r="A45" s="64">
        <f>IF(P45=0,0,IF(COUNTBLANK(P45)=1,0,COUNTA($P$14:P45)))</f>
        <v>0</v>
      </c>
      <c r="B45" s="28" t="str">
        <f>IF($C$4="Attiecināmās izmaksas",IF('3a+c+n'!$Q45="A",'3a+c+n'!B45,0),0)</f>
        <v>13-00000</v>
      </c>
      <c r="C45" s="28" t="str">
        <f>IF($C$4="Attiecināmās izmaksas",IF('3a+c+n'!$Q45="A",'3a+c+n'!C45,0),0)</f>
        <v>Siltumizolācijas materiālu stiprināšana ar līmjavu BAUMIT ProContact  vai ekvivalentu. Pēc nepieciešamības pirms tam virsmas gruntēšana.</v>
      </c>
      <c r="D45" s="28" t="str">
        <f>IF($C$4="Attiecināmās izmaksas",IF('3a+c+n'!$Q45="A",'3a+c+n'!D45,0),0)</f>
        <v>kg</v>
      </c>
      <c r="E45" s="156"/>
      <c r="F45" s="81"/>
      <c r="G45" s="28">
        <f>IF($C$4="Attiecināmās izmaksas",IF('3a+c+n'!$Q45="A",'3a+c+n'!G45,0),0)</f>
        <v>0</v>
      </c>
      <c r="H45" s="28">
        <f>IF($C$4="Attiecināmās izmaksas",IF('3a+c+n'!$Q45="A",'3a+c+n'!H45,0),0)</f>
        <v>0</v>
      </c>
      <c r="I45" s="28"/>
      <c r="J45" s="28"/>
      <c r="K45" s="156">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33.75">
      <c r="A46" s="64">
        <f>IF(P46=0,0,IF(COUNTBLANK(P46)=1,0,COUNTA($P$14:P46)))</f>
        <v>0</v>
      </c>
      <c r="B46" s="28" t="str">
        <f>IF($C$4="Attiecināmās izmaksas",IF('3a+c+n'!$Q46="A",'3a+c+n'!B46,0),0)</f>
        <v>13-00000</v>
      </c>
      <c r="C46" s="28" t="str">
        <f>IF($C$4="Attiecināmās izmaksas",IF('3a+c+n'!$Q46="A",'3a+c+n'!C46,0),0)</f>
        <v>Siltumizolācijas materiāla Paroc Linio 15 vai ekvivalenta montāža - λ&lt;=0,037 W/(mK), b=30-100 mm, siltinājuma platums 100mm</v>
      </c>
      <c r="D46" s="28" t="str">
        <f>IF($C$4="Attiecināmās izmaksas",IF('3a+c+n'!$Q46="A",'3a+c+n'!D46,0),0)</f>
        <v>m2</v>
      </c>
      <c r="E46" s="156"/>
      <c r="F46" s="81"/>
      <c r="G46" s="28">
        <f>IF($C$4="Attiecināmās izmaksas",IF('3a+c+n'!$Q46="A",'3a+c+n'!G46,0),0)</f>
        <v>0</v>
      </c>
      <c r="H46" s="28">
        <f>IF($C$4="Attiecināmās izmaksas",IF('3a+c+n'!$Q46="A",'3a+c+n'!H46,0),0)</f>
        <v>0</v>
      </c>
      <c r="I46" s="28"/>
      <c r="J46" s="28"/>
      <c r="K46" s="156">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22.5">
      <c r="A47" s="64">
        <f>IF(P47=0,0,IF(COUNTBLANK(P47)=1,0,COUNTA($P$14:P47)))</f>
        <v>0</v>
      </c>
      <c r="B47" s="28" t="str">
        <f>IF($C$4="Attiecināmās izmaksas",IF('3a+c+n'!$Q47="A",'3a+c+n'!B47,0),0)</f>
        <v>13-00000</v>
      </c>
      <c r="C47" s="28" t="str">
        <f>IF($C$4="Attiecināmās izmaksas",IF('3a+c+n'!$Q47="A",'3a+c+n'!C47,0),0)</f>
        <v>Armējošā slāņa iestrāde ar javas kārtu BAUMIT ProContact vai ekvivalentu - 1 kārtā</v>
      </c>
      <c r="D47" s="28" t="str">
        <f>IF($C$4="Attiecināmās izmaksas",IF('3a+c+n'!$Q47="A",'3a+c+n'!D47,0),0)</f>
        <v>kg</v>
      </c>
      <c r="E47" s="156"/>
      <c r="F47" s="81"/>
      <c r="G47" s="28">
        <f>IF($C$4="Attiecināmās izmaksas",IF('3a+c+n'!$Q47="A",'3a+c+n'!G47,0),0)</f>
        <v>0</v>
      </c>
      <c r="H47" s="28">
        <f>IF($C$4="Attiecināmās izmaksas",IF('3a+c+n'!$Q47="A",'3a+c+n'!H47,0),0)</f>
        <v>0</v>
      </c>
      <c r="I47" s="28"/>
      <c r="J47" s="28"/>
      <c r="K47" s="156">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33.75">
      <c r="A48" s="64">
        <f>IF(P48=0,0,IF(COUNTBLANK(P48)=1,0,COUNTA($P$14:P48)))</f>
        <v>0</v>
      </c>
      <c r="B48" s="28" t="str">
        <f>IF($C$4="Attiecināmās izmaksas",IF('3a+c+n'!$Q48="A",'3a+c+n'!B48,0),0)</f>
        <v>13-00000</v>
      </c>
      <c r="C48" s="28" t="str">
        <f>IF($C$4="Attiecināmās izmaksas",IF('3a+c+n'!$Q48="A",'3a+c+n'!C48,0),0)</f>
        <v>Baumit StarTex vai ekvivalents stiklušķiedras siets 160 g/m²  - 1 kārtā + papildus armējošā sieta iestrāde stūros</v>
      </c>
      <c r="D48" s="28" t="str">
        <f>IF($C$4="Attiecināmās izmaksas",IF('3a+c+n'!$Q48="A",'3a+c+n'!D48,0),0)</f>
        <v>m2</v>
      </c>
      <c r="E48" s="156"/>
      <c r="F48" s="81"/>
      <c r="G48" s="28">
        <f>IF($C$4="Attiecināmās izmaksas",IF('3a+c+n'!$Q48="A",'3a+c+n'!G48,0),0)</f>
        <v>0</v>
      </c>
      <c r="H48" s="28">
        <f>IF($C$4="Attiecināmās izmaksas",IF('3a+c+n'!$Q48="A",'3a+c+n'!H48,0),0)</f>
        <v>0</v>
      </c>
      <c r="I48" s="28"/>
      <c r="J48" s="28"/>
      <c r="K48" s="156">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22.5">
      <c r="A49" s="64">
        <f>IF(P49=0,0,IF(COUNTBLANK(P49)=1,0,COUNTA($P$14:P49)))</f>
        <v>0</v>
      </c>
      <c r="B49" s="28" t="str">
        <f>IF($C$4="Attiecināmās izmaksas",IF('3a+c+n'!$Q49="A",'3a+c+n'!B49,0),0)</f>
        <v>13-00000</v>
      </c>
      <c r="C49" s="28" t="str">
        <f>IF($C$4="Attiecināmās izmaksas",IF('3a+c+n'!$Q49="A",'3a+c+n'!C49,0),0)</f>
        <v>Armētā slāņa apstrāde ar zemapmetuma grunti Baumit UniPrimer vai ekvivalentu</v>
      </c>
      <c r="D49" s="28" t="str">
        <f>IF($C$4="Attiecināmās izmaksas",IF('3a+c+n'!$Q49="A",'3a+c+n'!D49,0),0)</f>
        <v>kg</v>
      </c>
      <c r="E49" s="156"/>
      <c r="F49" s="81"/>
      <c r="G49" s="28">
        <f>IF($C$4="Attiecināmās izmaksas",IF('3a+c+n'!$Q49="A",'3a+c+n'!G49,0),0)</f>
        <v>0</v>
      </c>
      <c r="H49" s="28">
        <f>IF($C$4="Attiecināmās izmaksas",IF('3a+c+n'!$Q49="A",'3a+c+n'!H49,0),0)</f>
        <v>0</v>
      </c>
      <c r="I49" s="28"/>
      <c r="J49" s="28"/>
      <c r="K49" s="156">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33.75">
      <c r="A50" s="64">
        <f>IF(P50=0,0,IF(COUNTBLANK(P50)=1,0,COUNTA($P$14:P50)))</f>
        <v>0</v>
      </c>
      <c r="B50" s="28" t="str">
        <f>IF($C$4="Attiecināmās izmaksas",IF('3a+c+n'!$Q50="A",'3a+c+n'!B50,0),0)</f>
        <v>13-00000</v>
      </c>
      <c r="C50" s="28" t="str">
        <f>IF($C$4="Attiecināmās izmaksas",IF('3a+c+n'!$Q50="A",'3a+c+n'!C50,0),0)</f>
        <v>Gatavā tonētā silikona apmetuma Baumit SilikonColor vai ekvivalenta iestrāde. Maksimālais grauda izmērs 2 mm. Tonis atbilstoši krāsu pasei.</v>
      </c>
      <c r="D50" s="28" t="str">
        <f>IF($C$4="Attiecināmās izmaksas",IF('3a+c+n'!$Q50="A",'3a+c+n'!D50,0),0)</f>
        <v>m2</v>
      </c>
      <c r="E50" s="156"/>
      <c r="F50" s="81"/>
      <c r="G50" s="28">
        <f>IF($C$4="Attiecināmās izmaksas",IF('3a+c+n'!$Q50="A",'3a+c+n'!G50,0),0)</f>
        <v>0</v>
      </c>
      <c r="H50" s="28">
        <f>IF($C$4="Attiecināmās izmaksas",IF('3a+c+n'!$Q50="A",'3a+c+n'!H50,0),0)</f>
        <v>0</v>
      </c>
      <c r="I50" s="28"/>
      <c r="J50" s="28"/>
      <c r="K50" s="156">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22.5">
      <c r="A51" s="64">
        <f>IF(P51=0,0,IF(COUNTBLANK(P51)=1,0,COUNTA($P$14:P51)))</f>
        <v>0</v>
      </c>
      <c r="B51" s="28" t="str">
        <f>IF($C$4="Attiecināmās izmaksas",IF('3a+c+n'!$Q51="A",'3a+c+n'!B51,0),0)</f>
        <v>13-00000</v>
      </c>
      <c r="C51" s="28" t="str">
        <f>IF($C$4="Attiecināmās izmaksas",IF('3a+c+n'!$Q51="A",'3a+c+n'!C51,0),0)</f>
        <v>Loga pielaiduma profila Baumit PROFIL 108 vai ekvivalenta iestrāde ailes sānos un augšējā daļā</v>
      </c>
      <c r="D51" s="28" t="str">
        <f>IF($C$4="Attiecināmās izmaksas",IF('3a+c+n'!$Q51="A",'3a+c+n'!D51,0),0)</f>
        <v>tm</v>
      </c>
      <c r="E51" s="156"/>
      <c r="F51" s="81"/>
      <c r="G51" s="28">
        <f>IF($C$4="Attiecināmās izmaksas",IF('3a+c+n'!$Q51="A",'3a+c+n'!G51,0),0)</f>
        <v>0</v>
      </c>
      <c r="H51" s="28">
        <f>IF($C$4="Attiecināmās izmaksas",IF('3a+c+n'!$Q51="A",'3a+c+n'!H51,0),0)</f>
        <v>0</v>
      </c>
      <c r="I51" s="28"/>
      <c r="J51" s="28"/>
      <c r="K51" s="156">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c r="A52" s="64">
        <f>IF(P52=0,0,IF(COUNTBLANK(P52)=1,0,COUNTA($P$14:P52)))</f>
        <v>0</v>
      </c>
      <c r="B52" s="28" t="str">
        <f>IF($C$4="Attiecināmās izmaksas",IF('3a+c+n'!$Q52="A",'3a+c+n'!B52,0),0)</f>
        <v>13-00000</v>
      </c>
      <c r="C52" s="28" t="str">
        <f>IF($C$4="Attiecināmās izmaksas",IF('3a+c+n'!$Q52="A",'3a+c+n'!C52,0),0)</f>
        <v>Stūra profila ar lāseni Baumit PROFIL 600 vai ekvivalenta iestrāde loga augšējā daļā</v>
      </c>
      <c r="D52" s="28" t="str">
        <f>IF($C$4="Attiecināmās izmaksas",IF('3a+c+n'!$Q52="A",'3a+c+n'!D52,0),0)</f>
        <v>tm</v>
      </c>
      <c r="E52" s="156"/>
      <c r="F52" s="81"/>
      <c r="G52" s="28">
        <f>IF($C$4="Attiecināmās izmaksas",IF('3a+c+n'!$Q52="A",'3a+c+n'!G52,0),0)</f>
        <v>0</v>
      </c>
      <c r="H52" s="28">
        <f>IF($C$4="Attiecināmās izmaksas",IF('3a+c+n'!$Q52="A",'3a+c+n'!H52,0),0)</f>
        <v>0</v>
      </c>
      <c r="I52" s="28"/>
      <c r="J52" s="28"/>
      <c r="K52" s="156">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c r="A53" s="64">
        <f>IF(P53=0,0,IF(COUNTBLANK(P53)=1,0,COUNTA($P$14:P53)))</f>
        <v>0</v>
      </c>
      <c r="B53" s="28" t="str">
        <f>IF($C$4="Attiecināmās izmaksas",IF('3a+c+n'!$Q53="A",'3a+c+n'!B53,0),0)</f>
        <v>13-00000</v>
      </c>
      <c r="C53" s="28" t="str">
        <f>IF($C$4="Attiecināmās izmaksas",IF('3a+c+n'!$Q53="A",'3a+c+n'!C53,0),0)</f>
        <v>Stūra profila Baumit vai ekvivalenta iestrāde loga sānos</v>
      </c>
      <c r="D53" s="28" t="str">
        <f>IF($C$4="Attiecināmās izmaksas",IF('3a+c+n'!$Q53="A",'3a+c+n'!D53,0),0)</f>
        <v>tm</v>
      </c>
      <c r="E53" s="156"/>
      <c r="F53" s="81"/>
      <c r="G53" s="28">
        <f>IF($C$4="Attiecināmās izmaksas",IF('3a+c+n'!$Q53="A",'3a+c+n'!G53,0),0)</f>
        <v>0</v>
      </c>
      <c r="H53" s="28">
        <f>IF($C$4="Attiecināmās izmaksas",IF('3a+c+n'!$Q53="A",'3a+c+n'!H53,0),0)</f>
        <v>0</v>
      </c>
      <c r="I53" s="28"/>
      <c r="J53" s="28"/>
      <c r="K53" s="156">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22.5">
      <c r="A54" s="64">
        <f>IF(P54=0,0,IF(COUNTBLANK(P54)=1,0,COUNTA($P$14:P54)))</f>
        <v>0</v>
      </c>
      <c r="B54" s="28" t="str">
        <f>IF($C$4="Attiecināmās izmaksas",IF('3a+c+n'!$Q54="A",'3a+c+n'!B54,0),0)</f>
        <v>13-00000</v>
      </c>
      <c r="C54" s="28" t="str">
        <f>IF($C$4="Attiecināmās izmaksas",IF('3a+c+n'!$Q54="A",'3a+c+n'!C54,0),0)</f>
        <v>Ārējās palodzes - karsti cinkotas tērauda loksnes, b=0.5 mm ar PURAL pārklājums montāža (b~300)</v>
      </c>
      <c r="D54" s="28" t="str">
        <f>IF($C$4="Attiecināmās izmaksas",IF('3a+c+n'!$Q54="A",'3a+c+n'!D54,0),0)</f>
        <v>tm</v>
      </c>
      <c r="E54" s="156"/>
      <c r="F54" s="81"/>
      <c r="G54" s="28">
        <f>IF($C$4="Attiecināmās izmaksas",IF('3a+c+n'!$Q54="A",'3a+c+n'!G54,0),0)</f>
        <v>0</v>
      </c>
      <c r="H54" s="28">
        <f>IF($C$4="Attiecināmās izmaksas",IF('3a+c+n'!$Q54="A",'3a+c+n'!H54,0),0)</f>
        <v>0</v>
      </c>
      <c r="I54" s="28"/>
      <c r="J54" s="28"/>
      <c r="K54" s="156">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22.5">
      <c r="A55" s="64">
        <f>IF(P55=0,0,IF(COUNTBLANK(P55)=1,0,COUNTA($P$14:P55)))</f>
        <v>0</v>
      </c>
      <c r="B55" s="28" t="str">
        <f>IF($C$4="Attiecināmās izmaksas",IF('3a+c+n'!$Q55="A",'3a+c+n'!B55,0),0)</f>
        <v>13-00000</v>
      </c>
      <c r="C55" s="28" t="str">
        <f>IF($C$4="Attiecināmās izmaksas",IF('3a+c+n'!$Q55="A",'3a+c+n'!C55,0),0)</f>
        <v>Palodzes profila ALB - EW - US vai ekvivalenta iestrāde</v>
      </c>
      <c r="D55" s="28" t="str">
        <f>IF($C$4="Attiecināmās izmaksas",IF('3a+c+n'!$Q55="A",'3a+c+n'!D55,0),0)</f>
        <v>tm</v>
      </c>
      <c r="E55" s="156"/>
      <c r="F55" s="81"/>
      <c r="G55" s="28">
        <f>IF($C$4="Attiecināmās izmaksas",IF('3a+c+n'!$Q55="A",'3a+c+n'!G55,0),0)</f>
        <v>0</v>
      </c>
      <c r="H55" s="28">
        <f>IF($C$4="Attiecināmās izmaksas",IF('3a+c+n'!$Q55="A",'3a+c+n'!H55,0),0)</f>
        <v>0</v>
      </c>
      <c r="I55" s="28"/>
      <c r="J55" s="28"/>
      <c r="K55" s="156">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ht="22.5">
      <c r="A56" s="64">
        <f>IF(P56=0,0,IF(COUNTBLANK(P56)=1,0,COUNTA($P$14:P56)))</f>
        <v>0</v>
      </c>
      <c r="B56" s="28" t="str">
        <f>IF($C$4="Attiecināmās izmaksas",IF('3a+c+n'!$Q56="A",'3a+c+n'!B56,0),0)</f>
        <v>13-00000</v>
      </c>
      <c r="C56" s="28" t="str">
        <f>IF($C$4="Attiecināmās izmaksas",IF('3a+c+n'!$Q56="A",'3a+c+n'!C56,0),0)</f>
        <v>Ārējās palodzes sānu daļās pieslēguma profila ALB-EW-CS vai ekvivalenta iestrāde abās pusēs</v>
      </c>
      <c r="D56" s="28" t="str">
        <f>IF($C$4="Attiecināmās izmaksas",IF('3a+c+n'!$Q56="A",'3a+c+n'!D56,0),0)</f>
        <v>kompl</v>
      </c>
      <c r="E56" s="156"/>
      <c r="F56" s="81"/>
      <c r="G56" s="28">
        <f>IF($C$4="Attiecināmās izmaksas",IF('3a+c+n'!$Q56="A",'3a+c+n'!G56,0),0)</f>
        <v>0</v>
      </c>
      <c r="H56" s="28">
        <f>IF($C$4="Attiecināmās izmaksas",IF('3a+c+n'!$Q56="A",'3a+c+n'!H56,0),0)</f>
        <v>0</v>
      </c>
      <c r="I56" s="28"/>
      <c r="J56" s="28"/>
      <c r="K56" s="156">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c r="A57" s="64">
        <f>IF(P57=0,0,IF(COUNTBLANK(P57)=1,0,COUNTA($P$14:P57)))</f>
        <v>0</v>
      </c>
      <c r="B57" s="28">
        <f>IF($C$4="Attiecināmās izmaksas",IF('3a+c+n'!$Q57="A",'3a+c+n'!B57,0),0)</f>
        <v>0</v>
      </c>
      <c r="C57" s="28">
        <f>IF($C$4="Attiecināmās izmaksas",IF('3a+c+n'!$Q57="A",'3a+c+n'!C57,0),0)</f>
        <v>0</v>
      </c>
      <c r="D57" s="28">
        <f>IF($C$4="Attiecināmās izmaksas",IF('3a+c+n'!$Q57="A",'3a+c+n'!D57,0),0)</f>
        <v>0</v>
      </c>
      <c r="E57" s="156"/>
      <c r="F57" s="81"/>
      <c r="G57" s="28">
        <f>IF($C$4="Attiecināmās izmaksas",IF('3a+c+n'!$Q57="A",'3a+c+n'!G57,0),0)</f>
        <v>0</v>
      </c>
      <c r="H57" s="28">
        <f>IF($C$4="Attiecināmās izmaksas",IF('3a+c+n'!$Q57="A",'3a+c+n'!H57,0),0)</f>
        <v>0</v>
      </c>
      <c r="I57" s="28"/>
      <c r="J57" s="28"/>
      <c r="K57" s="156">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22.5">
      <c r="A58" s="64">
        <f>IF(P58=0,0,IF(COUNTBLANK(P58)=1,0,COUNTA($P$14:P58)))</f>
        <v>0</v>
      </c>
      <c r="B58" s="28" t="str">
        <f>IF($C$4="Attiecināmās izmaksas",IF('3a+c+n'!$Q58="A",'3a+c+n'!B58,0),0)</f>
        <v>13-00000</v>
      </c>
      <c r="C58" s="28" t="str">
        <f>IF($C$4="Attiecināmās izmaksas",IF('3a+c+n'!$Q58="A",'3a+c+n'!C58,0),0)</f>
        <v xml:space="preserve">Siltumizolācijas materiālu stiprināšana ar līmjavu BAUMIT ProContact  vai ekvivalentu. </v>
      </c>
      <c r="D58" s="28" t="str">
        <f>IF($C$4="Attiecināmās izmaksas",IF('3a+c+n'!$Q58="A",'3a+c+n'!D58,0),0)</f>
        <v>kg</v>
      </c>
      <c r="E58" s="156"/>
      <c r="F58" s="81"/>
      <c r="G58" s="28">
        <f>IF($C$4="Attiecināmās izmaksas",IF('3a+c+n'!$Q58="A",'3a+c+n'!G58,0),0)</f>
        <v>0</v>
      </c>
      <c r="H58" s="28">
        <f>IF($C$4="Attiecināmās izmaksas",IF('3a+c+n'!$Q58="A",'3a+c+n'!H58,0),0)</f>
        <v>0</v>
      </c>
      <c r="I58" s="28"/>
      <c r="J58" s="28"/>
      <c r="K58" s="156">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33.75">
      <c r="A59" s="64">
        <f>IF(P59=0,0,IF(COUNTBLANK(P59)=1,0,COUNTA($P$14:P59)))</f>
        <v>0</v>
      </c>
      <c r="B59" s="28" t="str">
        <f>IF($C$4="Attiecināmās izmaksas",IF('3a+c+n'!$Q59="A",'3a+c+n'!B59,0),0)</f>
        <v>13-00000</v>
      </c>
      <c r="C59" s="28" t="str">
        <f>IF($C$4="Attiecināmās izmaksas",IF('3a+c+n'!$Q59="A",'3a+c+n'!C59,0),0)</f>
        <v>Siltumizolācijas materiāla Paroc Linio 15 vai ekvivalenta montāža - λ&lt;=0,037 W/(mK), b=20-50 mm, platums 100mm</v>
      </c>
      <c r="D59" s="28" t="str">
        <f>IF($C$4="Attiecināmās izmaksas",IF('3a+c+n'!$Q59="A",'3a+c+n'!D59,0),0)</f>
        <v>m2</v>
      </c>
      <c r="E59" s="156"/>
      <c r="F59" s="81"/>
      <c r="G59" s="28">
        <f>IF($C$4="Attiecināmās izmaksas",IF('3a+c+n'!$Q59="A",'3a+c+n'!G59,0),0)</f>
        <v>0</v>
      </c>
      <c r="H59" s="28">
        <f>IF($C$4="Attiecināmās izmaksas",IF('3a+c+n'!$Q59="A",'3a+c+n'!H59,0),0)</f>
        <v>0</v>
      </c>
      <c r="I59" s="28"/>
      <c r="J59" s="28"/>
      <c r="K59" s="156">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22.5">
      <c r="A60" s="64">
        <f>IF(P60=0,0,IF(COUNTBLANK(P60)=1,0,COUNTA($P$14:P60)))</f>
        <v>0</v>
      </c>
      <c r="B60" s="28" t="str">
        <f>IF($C$4="Attiecināmās izmaksas",IF('3a+c+n'!$Q60="A",'3a+c+n'!B60,0),0)</f>
        <v>13-00000</v>
      </c>
      <c r="C60" s="28" t="str">
        <f>IF($C$4="Attiecināmās izmaksas",IF('3a+c+n'!$Q60="A",'3a+c+n'!C60,0),0)</f>
        <v>Armējošā slāņa iestrāde ar javas kārtu BAUMIT ProContact vai ekvivalentu - 1 kārtā</v>
      </c>
      <c r="D60" s="28" t="str">
        <f>IF($C$4="Attiecināmās izmaksas",IF('3a+c+n'!$Q60="A",'3a+c+n'!D60,0),0)</f>
        <v>kg</v>
      </c>
      <c r="E60" s="156"/>
      <c r="F60" s="81"/>
      <c r="G60" s="28">
        <f>IF($C$4="Attiecināmās izmaksas",IF('3a+c+n'!$Q60="A",'3a+c+n'!G60,0),0)</f>
        <v>0</v>
      </c>
      <c r="H60" s="28">
        <f>IF($C$4="Attiecināmās izmaksas",IF('3a+c+n'!$Q60="A",'3a+c+n'!H60,0),0)</f>
        <v>0</v>
      </c>
      <c r="I60" s="28"/>
      <c r="J60" s="28"/>
      <c r="K60" s="156">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33.75">
      <c r="A61" s="64">
        <f>IF(P61=0,0,IF(COUNTBLANK(P61)=1,0,COUNTA($P$14:P61)))</f>
        <v>0</v>
      </c>
      <c r="B61" s="28" t="str">
        <f>IF($C$4="Attiecināmās izmaksas",IF('3a+c+n'!$Q61="A",'3a+c+n'!B61,0),0)</f>
        <v>13-00000</v>
      </c>
      <c r="C61" s="28" t="str">
        <f>IF($C$4="Attiecināmās izmaksas",IF('3a+c+n'!$Q61="A",'3a+c+n'!C61,0),0)</f>
        <v>Baumit StarTex vai ekvivalents stiklušķiedras siets 160 g/m²  - 1 kārtā + papildus armējošā sieta iestrāde stūros</v>
      </c>
      <c r="D61" s="28" t="str">
        <f>IF($C$4="Attiecināmās izmaksas",IF('3a+c+n'!$Q61="A",'3a+c+n'!D61,0),0)</f>
        <v>m2</v>
      </c>
      <c r="E61" s="156"/>
      <c r="F61" s="81"/>
      <c r="G61" s="28">
        <f>IF($C$4="Attiecināmās izmaksas",IF('3a+c+n'!$Q61="A",'3a+c+n'!G61,0),0)</f>
        <v>0</v>
      </c>
      <c r="H61" s="28">
        <f>IF($C$4="Attiecināmās izmaksas",IF('3a+c+n'!$Q61="A",'3a+c+n'!H61,0),0)</f>
        <v>0</v>
      </c>
      <c r="I61" s="28"/>
      <c r="J61" s="28"/>
      <c r="K61" s="156">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22.5">
      <c r="A62" s="64">
        <f>IF(P62=0,0,IF(COUNTBLANK(P62)=1,0,COUNTA($P$14:P62)))</f>
        <v>0</v>
      </c>
      <c r="B62" s="28" t="str">
        <f>IF($C$4="Attiecināmās izmaksas",IF('3a+c+n'!$Q62="A",'3a+c+n'!B62,0),0)</f>
        <v>13-00000</v>
      </c>
      <c r="C62" s="28" t="str">
        <f>IF($C$4="Attiecināmās izmaksas",IF('3a+c+n'!$Q62="A",'3a+c+n'!C62,0),0)</f>
        <v>Armētā slāņa apstrāde ar zemapmetuma grunti Baumit UniPrimer vai ekvivalentu</v>
      </c>
      <c r="D62" s="28" t="str">
        <f>IF($C$4="Attiecināmās izmaksas",IF('3a+c+n'!$Q62="A",'3a+c+n'!D62,0),0)</f>
        <v>kg</v>
      </c>
      <c r="E62" s="156"/>
      <c r="F62" s="81"/>
      <c r="G62" s="28">
        <f>IF($C$4="Attiecināmās izmaksas",IF('3a+c+n'!$Q62="A",'3a+c+n'!G62,0),0)</f>
        <v>0</v>
      </c>
      <c r="H62" s="28">
        <f>IF($C$4="Attiecināmās izmaksas",IF('3a+c+n'!$Q62="A",'3a+c+n'!H62,0),0)</f>
        <v>0</v>
      </c>
      <c r="I62" s="28"/>
      <c r="J62" s="28"/>
      <c r="K62" s="156">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33.75">
      <c r="A63" s="64">
        <f>IF(P63=0,0,IF(COUNTBLANK(P63)=1,0,COUNTA($P$14:P63)))</f>
        <v>0</v>
      </c>
      <c r="B63" s="28" t="str">
        <f>IF($C$4="Attiecināmās izmaksas",IF('3a+c+n'!$Q63="A",'3a+c+n'!B63,0),0)</f>
        <v>13-00000</v>
      </c>
      <c r="C63" s="28" t="str">
        <f>IF($C$4="Attiecināmās izmaksas",IF('3a+c+n'!$Q63="A",'3a+c+n'!C63,0),0)</f>
        <v xml:space="preserve">Gatavā tonētā silikona apmetuma  Baumit SilikonColor vai ekvivalenta iestrāde. Maksimālais grauda izmērs 2 mm. Tonis pēc krāsu pases. </v>
      </c>
      <c r="D63" s="28" t="str">
        <f>IF($C$4="Attiecināmās izmaksas",IF('3a+c+n'!$Q63="A",'3a+c+n'!D63,0),0)</f>
        <v>m2</v>
      </c>
      <c r="E63" s="156"/>
      <c r="F63" s="81"/>
      <c r="G63" s="28">
        <f>IF($C$4="Attiecināmās izmaksas",IF('3a+c+n'!$Q63="A",'3a+c+n'!G63,0),0)</f>
        <v>0</v>
      </c>
      <c r="H63" s="28">
        <f>IF($C$4="Attiecināmās izmaksas",IF('3a+c+n'!$Q63="A",'3a+c+n'!H63,0),0)</f>
        <v>0</v>
      </c>
      <c r="I63" s="28"/>
      <c r="J63" s="28"/>
      <c r="K63" s="156">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22.5">
      <c r="A64" s="64">
        <f>IF(P64=0,0,IF(COUNTBLANK(P64)=1,0,COUNTA($P$14:P64)))</f>
        <v>0</v>
      </c>
      <c r="B64" s="28" t="str">
        <f>IF($C$4="Attiecināmās izmaksas",IF('3a+c+n'!$Q64="A",'3a+c+n'!B64,0),0)</f>
        <v>13-00000</v>
      </c>
      <c r="C64" s="28" t="str">
        <f>IF($C$4="Attiecināmās izmaksas",IF('3a+c+n'!$Q64="A",'3a+c+n'!C64,0),0)</f>
        <v>Pielaiduma profila Baumit PROFIL 108 vai ekvivalenta iestrāde ailes sānos un augšējā daļā</v>
      </c>
      <c r="D64" s="28" t="str">
        <f>IF($C$4="Attiecināmās izmaksas",IF('3a+c+n'!$Q64="A",'3a+c+n'!D64,0),0)</f>
        <v>tm</v>
      </c>
      <c r="E64" s="156"/>
      <c r="F64" s="81"/>
      <c r="G64" s="28">
        <f>IF($C$4="Attiecināmās izmaksas",IF('3a+c+n'!$Q64="A",'3a+c+n'!G64,0),0)</f>
        <v>0</v>
      </c>
      <c r="H64" s="28">
        <f>IF($C$4="Attiecināmās izmaksas",IF('3a+c+n'!$Q64="A",'3a+c+n'!H64,0),0)</f>
        <v>0</v>
      </c>
      <c r="I64" s="28"/>
      <c r="J64" s="28"/>
      <c r="K64" s="156">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c r="A65" s="64">
        <f>IF(P65=0,0,IF(COUNTBLANK(P65)=1,0,COUNTA($P$14:P65)))</f>
        <v>0</v>
      </c>
      <c r="B65" s="28" t="str">
        <f>IF($C$4="Attiecināmās izmaksas",IF('3a+c+n'!$Q65="A",'3a+c+n'!B65,0),0)</f>
        <v>13-00000</v>
      </c>
      <c r="C65" s="28" t="str">
        <f>IF($C$4="Attiecināmās izmaksas",IF('3a+c+n'!$Q65="A",'3a+c+n'!C65,0),0)</f>
        <v>Stūra profila ar lāseni Baumit PROFIL 600 vai ekvivalenta iestrāde durvju augšējā daļā</v>
      </c>
      <c r="D65" s="28" t="str">
        <f>IF($C$4="Attiecināmās izmaksas",IF('3a+c+n'!$Q65="A",'3a+c+n'!D65,0),0)</f>
        <v>tm</v>
      </c>
      <c r="E65" s="156"/>
      <c r="F65" s="81"/>
      <c r="G65" s="28">
        <f>IF($C$4="Attiecināmās izmaksas",IF('3a+c+n'!$Q65="A",'3a+c+n'!G65,0),0)</f>
        <v>0</v>
      </c>
      <c r="H65" s="28">
        <f>IF($C$4="Attiecināmās izmaksas",IF('3a+c+n'!$Q65="A",'3a+c+n'!H65,0),0)</f>
        <v>0</v>
      </c>
      <c r="I65" s="28"/>
      <c r="J65" s="28"/>
      <c r="K65" s="156">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ht="22.5">
      <c r="A66" s="64">
        <f>IF(P66=0,0,IF(COUNTBLANK(P66)=1,0,COUNTA($P$14:P66)))</f>
        <v>0</v>
      </c>
      <c r="B66" s="28" t="str">
        <f>IF($C$4="Attiecināmās izmaksas",IF('3a+c+n'!$Q66="A",'3a+c+n'!B66,0),0)</f>
        <v>13-00000</v>
      </c>
      <c r="C66" s="28" t="str">
        <f>IF($C$4="Attiecināmās izmaksas",IF('3a+c+n'!$Q66="A",'3a+c+n'!C66,0),0)</f>
        <v>Stūra profila Baumit vai ekvivalenta iestrāde durvju sānos</v>
      </c>
      <c r="D66" s="28" t="str">
        <f>IF($C$4="Attiecināmās izmaksas",IF('3a+c+n'!$Q66="A",'3a+c+n'!D66,0),0)</f>
        <v>tm</v>
      </c>
      <c r="E66" s="156"/>
      <c r="F66" s="81"/>
      <c r="G66" s="28">
        <f>IF($C$4="Attiecināmās izmaksas",IF('3a+c+n'!$Q66="A",'3a+c+n'!G66,0),0)</f>
        <v>0</v>
      </c>
      <c r="H66" s="28">
        <f>IF($C$4="Attiecināmās izmaksas",IF('3a+c+n'!$Q66="A",'3a+c+n'!H66,0),0)</f>
        <v>0</v>
      </c>
      <c r="I66" s="28"/>
      <c r="J66" s="28"/>
      <c r="K66" s="156">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c r="A67" s="64">
        <f>IF(P67=0,0,IF(COUNTBLANK(P67)=1,0,COUNTA($P$14:P67)))</f>
        <v>0</v>
      </c>
      <c r="B67" s="28">
        <f>IF($C$4="Attiecināmās izmaksas",IF('3a+c+n'!$Q67="A",'3a+c+n'!B67,0),0)</f>
        <v>0</v>
      </c>
      <c r="C67" s="28">
        <f>IF($C$4="Attiecināmās izmaksas",IF('3a+c+n'!$Q67="A",'3a+c+n'!C67,0),0)</f>
        <v>0</v>
      </c>
      <c r="D67" s="28">
        <f>IF($C$4="Attiecināmās izmaksas",IF('3a+c+n'!$Q67="A",'3a+c+n'!D67,0),0)</f>
        <v>0</v>
      </c>
      <c r="E67" s="156"/>
      <c r="F67" s="81"/>
      <c r="G67" s="28">
        <f>IF($C$4="Attiecināmās izmaksas",IF('3a+c+n'!$Q67="A",'3a+c+n'!G67,0),0)</f>
        <v>0</v>
      </c>
      <c r="H67" s="28">
        <f>IF($C$4="Attiecināmās izmaksas",IF('3a+c+n'!$Q67="A",'3a+c+n'!H67,0),0)</f>
        <v>0</v>
      </c>
      <c r="I67" s="28"/>
      <c r="J67" s="28"/>
      <c r="K67" s="156">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22.5">
      <c r="A68" s="64">
        <f>IF(P68=0,0,IF(COUNTBLANK(P68)=1,0,COUNTA($P$14:P68)))</f>
        <v>0</v>
      </c>
      <c r="B68" s="28" t="str">
        <f>IF($C$4="Attiecināmās izmaksas",IF('3a+c+n'!$Q68="A",'3a+c+n'!B68,0),0)</f>
        <v>13-00000</v>
      </c>
      <c r="C68" s="28" t="str">
        <f>IF($C$4="Attiecināmās izmaksas",IF('3a+c+n'!$Q68="A",'3a+c+n'!C68,0),0)</f>
        <v xml:space="preserve">Stūra profilu un stūra profilu ar lāseni iestrāde fasādes daļās, kur veidojas stūri, pārkares u.tml.  </v>
      </c>
      <c r="D68" s="28" t="str">
        <f>IF($C$4="Attiecināmās izmaksas",IF('3a+c+n'!$Q68="A",'3a+c+n'!D68,0),0)</f>
        <v>kompl</v>
      </c>
      <c r="E68" s="156"/>
      <c r="F68" s="81"/>
      <c r="G68" s="28">
        <f>IF($C$4="Attiecināmās izmaksas",IF('3a+c+n'!$Q68="A",'3a+c+n'!G68,0),0)</f>
        <v>0</v>
      </c>
      <c r="H68" s="28">
        <f>IF($C$4="Attiecināmās izmaksas",IF('3a+c+n'!$Q68="A",'3a+c+n'!H68,0),0)</f>
        <v>0</v>
      </c>
      <c r="I68" s="28"/>
      <c r="J68" s="28"/>
      <c r="K68" s="156">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ht="45">
      <c r="A69" s="64">
        <f>IF(P69=0,0,IF(COUNTBLANK(P69)=1,0,COUNTA($P$14:P69)))</f>
        <v>0</v>
      </c>
      <c r="B69" s="28" t="str">
        <f>IF($C$4="Attiecināmās izmaksas",IF('3a+c+n'!$Q69="A",'3a+c+n'!B69,0),0)</f>
        <v>13-00000</v>
      </c>
      <c r="C69" s="28" t="str">
        <f>IF($C$4="Attiecināmās izmaksas",IF('3a+c+n'!$Q69="A",'3a+c+n'!C69,0),0)</f>
        <v>Poliuretāna hermētiķa iestrāde savienojuma vietās (siltināmā daļa/ nesiltināmā daļa), t.sk. balkona griestu savienojums, ieejas mezgla griestu savienojuma vieta u.tml.</v>
      </c>
      <c r="D69" s="28" t="str">
        <f>IF($C$4="Attiecināmās izmaksas",IF('3a+c+n'!$Q69="A",'3a+c+n'!D69,0),0)</f>
        <v>kompl</v>
      </c>
      <c r="E69" s="156"/>
      <c r="F69" s="81"/>
      <c r="G69" s="28">
        <f>IF($C$4="Attiecināmās izmaksas",IF('3a+c+n'!$Q69="A",'3a+c+n'!G69,0),0)</f>
        <v>0</v>
      </c>
      <c r="H69" s="28">
        <f>IF($C$4="Attiecināmās izmaksas",IF('3a+c+n'!$Q69="A",'3a+c+n'!H69,0),0)</f>
        <v>0</v>
      </c>
      <c r="I69" s="28"/>
      <c r="J69" s="28"/>
      <c r="K69" s="156">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ht="22.5">
      <c r="A70" s="64">
        <f>IF(P70=0,0,IF(COUNTBLANK(P70)=1,0,COUNTA($P$14:P70)))</f>
        <v>0</v>
      </c>
      <c r="B70" s="28" t="str">
        <f>IF($C$4="Attiecināmās izmaksas",IF('3a+c+n'!$Q70="A",'3a+c+n'!B70,0),0)</f>
        <v>13-00000</v>
      </c>
      <c r="C70" s="28" t="str">
        <f>IF($C$4="Attiecināmās izmaksas",IF('3a+c+n'!$Q70="A",'3a+c+n'!C70,0),0)</f>
        <v>Deformācijas šuves izveide</v>
      </c>
      <c r="D70" s="28" t="str">
        <f>IF($C$4="Attiecināmās izmaksas",IF('3a+c+n'!$Q70="A",'3a+c+n'!D70,0),0)</f>
        <v>kompl</v>
      </c>
      <c r="E70" s="156"/>
      <c r="F70" s="81"/>
      <c r="G70" s="28">
        <f>IF($C$4="Attiecināmās izmaksas",IF('3a+c+n'!$Q70="A",'3a+c+n'!G70,0),0)</f>
        <v>0</v>
      </c>
      <c r="H70" s="28">
        <f>IF($C$4="Attiecināmās izmaksas",IF('3a+c+n'!$Q70="A",'3a+c+n'!H70,0),0)</f>
        <v>0</v>
      </c>
      <c r="I70" s="28"/>
      <c r="J70" s="28"/>
      <c r="K70" s="156">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c r="A71" s="64">
        <f>IF(P71=0,0,IF(COUNTBLANK(P71)=1,0,COUNTA($P$14:P71)))</f>
        <v>0</v>
      </c>
      <c r="B71" s="28">
        <f>IF($C$4="Attiecināmās izmaksas",IF('3a+c+n'!$Q71="A",'3a+c+n'!B71,0),0)</f>
        <v>0</v>
      </c>
      <c r="C71" s="28">
        <f>IF($C$4="Attiecināmās izmaksas",IF('3a+c+n'!$Q71="A",'3a+c+n'!C71,0),0)</f>
        <v>0</v>
      </c>
      <c r="D71" s="28">
        <f>IF($C$4="Attiecināmās izmaksas",IF('3a+c+n'!$Q71="A",'3a+c+n'!D71,0),0)</f>
        <v>0</v>
      </c>
      <c r="E71" s="156"/>
      <c r="F71" s="81"/>
      <c r="G71" s="28">
        <f>IF($C$4="Attiecināmās izmaksas",IF('3a+c+n'!$Q71="A",'3a+c+n'!G71,0),0)</f>
        <v>0</v>
      </c>
      <c r="H71" s="28">
        <f>IF($C$4="Attiecināmās izmaksas",IF('3a+c+n'!$Q71="A",'3a+c+n'!H71,0),0)</f>
        <v>0</v>
      </c>
      <c r="I71" s="28"/>
      <c r="J71" s="28"/>
      <c r="K71" s="156">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c r="A72" s="64">
        <f>IF(P72=0,0,IF(COUNTBLANK(P72)=1,0,COUNTA($P$14:P72)))</f>
        <v>0</v>
      </c>
      <c r="B72" s="28">
        <f>IF($C$4="Attiecināmās izmaksas",IF('3a+c+n'!$Q72="A",'3a+c+n'!B72,0),0)</f>
        <v>0</v>
      </c>
      <c r="C72" s="28">
        <f>IF($C$4="Attiecināmās izmaksas",IF('3a+c+n'!$Q72="A",'3a+c+n'!C72,0),0)</f>
        <v>0</v>
      </c>
      <c r="D72" s="28">
        <f>IF($C$4="Attiecināmās izmaksas",IF('3a+c+n'!$Q72="A",'3a+c+n'!D72,0),0)</f>
        <v>0</v>
      </c>
      <c r="E72" s="156"/>
      <c r="F72" s="81"/>
      <c r="G72" s="28">
        <f>IF($C$4="Attiecināmās izmaksas",IF('3a+c+n'!$Q72="A",'3a+c+n'!G72,0),0)</f>
        <v>0</v>
      </c>
      <c r="H72" s="28">
        <f>IF($C$4="Attiecināmās izmaksas",IF('3a+c+n'!$Q72="A",'3a+c+n'!H72,0),0)</f>
        <v>0</v>
      </c>
      <c r="I72" s="28"/>
      <c r="J72" s="28"/>
      <c r="K72" s="156">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33.75">
      <c r="A73" s="64">
        <f>IF(P73=0,0,IF(COUNTBLANK(P73)=1,0,COUNTA($P$14:P73)))</f>
        <v>0</v>
      </c>
      <c r="B73" s="28" t="str">
        <f>IF($C$4="Attiecināmās izmaksas",IF('3a+c+n'!$Q73="A",'3a+c+n'!B73,0),0)</f>
        <v>13-00000</v>
      </c>
      <c r="C73" s="28" t="str">
        <f>IF($C$4="Attiecināmās izmaksas",IF('3a+c+n'!$Q73="A",'3a+c+n'!C73,0),0)</f>
        <v>Esošo kabeļu (fasadē) atvienošana un montēšašana atpakaļ pēc siltināšanas, t.sk. ievietošana gofrās vai penāļos, ja nepieciešams</v>
      </c>
      <c r="D73" s="28" t="str">
        <f>IF($C$4="Attiecināmās izmaksas",IF('3a+c+n'!$Q73="A",'3a+c+n'!D73,0),0)</f>
        <v>kompl</v>
      </c>
      <c r="E73" s="156"/>
      <c r="F73" s="81"/>
      <c r="G73" s="28">
        <f>IF($C$4="Attiecināmās izmaksas",IF('3a+c+n'!$Q73="A",'3a+c+n'!G73,0),0)</f>
        <v>0</v>
      </c>
      <c r="H73" s="28">
        <f>IF($C$4="Attiecināmās izmaksas",IF('3a+c+n'!$Q73="A",'3a+c+n'!H73,0),0)</f>
        <v>0</v>
      </c>
      <c r="I73" s="28"/>
      <c r="J73" s="28"/>
      <c r="K73" s="156">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ht="22.5">
      <c r="A74" s="64">
        <f>IF(P74=0,0,IF(COUNTBLANK(P74)=1,0,COUNTA($P$14:P74)))</f>
        <v>0</v>
      </c>
      <c r="B74" s="28" t="str">
        <f>IF($C$4="Attiecināmās izmaksas",IF('3a+c+n'!$Q74="A",'3a+c+n'!B74,0),0)</f>
        <v>13-00000</v>
      </c>
      <c r="C74" s="28" t="str">
        <f>IF($C$4="Attiecināmās izmaksas",IF('3a+c+n'!$Q74="A",'3a+c+n'!C74,0),0)</f>
        <v>Aiļu izveidošana siltumizolācijā ap esošiem gāzes ievadiem, t.sk. stūra profilu iestrāde</v>
      </c>
      <c r="D74" s="28" t="str">
        <f>IF($C$4="Attiecināmās izmaksas",IF('3a+c+n'!$Q74="A",'3a+c+n'!D74,0),0)</f>
        <v>kompl</v>
      </c>
      <c r="E74" s="156"/>
      <c r="F74" s="81"/>
      <c r="G74" s="28">
        <f>IF($C$4="Attiecināmās izmaksas",IF('3a+c+n'!$Q74="A",'3a+c+n'!G74,0),0)</f>
        <v>0</v>
      </c>
      <c r="H74" s="28">
        <f>IF($C$4="Attiecināmās izmaksas",IF('3a+c+n'!$Q74="A",'3a+c+n'!H74,0),0)</f>
        <v>0</v>
      </c>
      <c r="I74" s="28"/>
      <c r="J74" s="28"/>
      <c r="K74" s="156">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c r="A75" s="64">
        <f>IF(P75=0,0,IF(COUNTBLANK(P75)=1,0,COUNTA($P$14:P75)))</f>
        <v>0</v>
      </c>
      <c r="B75" s="28">
        <f>IF($C$4="Attiecināmās izmaksas",IF('3a+c+n'!$Q75="A",'3a+c+n'!B75,0),0)</f>
        <v>0</v>
      </c>
      <c r="C75" s="28">
        <f>IF($C$4="Attiecināmās izmaksas",IF('3a+c+n'!$Q75="A",'3a+c+n'!C75,0),0)</f>
        <v>0</v>
      </c>
      <c r="D75" s="28">
        <f>IF($C$4="Attiecināmās izmaksas",IF('3a+c+n'!$Q75="A",'3a+c+n'!D75,0),0)</f>
        <v>0</v>
      </c>
      <c r="E75" s="156"/>
      <c r="F75" s="81"/>
      <c r="G75" s="28">
        <f>IF($C$4="Attiecināmās izmaksas",IF('3a+c+n'!$Q75="A",'3a+c+n'!G75,0),0)</f>
        <v>0</v>
      </c>
      <c r="H75" s="28">
        <f>IF($C$4="Attiecināmās izmaksas",IF('3a+c+n'!$Q75="A",'3a+c+n'!H75,0),0)</f>
        <v>0</v>
      </c>
      <c r="I75" s="28"/>
      <c r="J75" s="28"/>
      <c r="K75" s="156">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c r="A76" s="64">
        <f>IF(P76=0,0,IF(COUNTBLANK(P76)=1,0,COUNTA($P$14:P76)))</f>
        <v>0</v>
      </c>
      <c r="B76" s="28">
        <f>IF($C$4="Attiecināmās izmaksas",IF('3a+c+n'!$Q76="A",'3a+c+n'!B76,0),0)</f>
        <v>0</v>
      </c>
      <c r="C76" s="28">
        <f>IF($C$4="Attiecināmās izmaksas",IF('3a+c+n'!$Q76="A",'3a+c+n'!C76,0),0)</f>
        <v>0</v>
      </c>
      <c r="D76" s="28">
        <f>IF($C$4="Attiecināmās izmaksas",IF('3a+c+n'!$Q76="A",'3a+c+n'!D76,0),0)</f>
        <v>0</v>
      </c>
      <c r="E76" s="156"/>
      <c r="F76" s="81"/>
      <c r="G76" s="28">
        <f>IF($C$4="Attiecināmās izmaksas",IF('3a+c+n'!$Q76="A",'3a+c+n'!G76,0),0)</f>
        <v>0</v>
      </c>
      <c r="H76" s="28">
        <f>IF($C$4="Attiecināmās izmaksas",IF('3a+c+n'!$Q76="A",'3a+c+n'!H76,0),0)</f>
        <v>0</v>
      </c>
      <c r="I76" s="28"/>
      <c r="J76" s="28"/>
      <c r="K76" s="156">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c r="A77" s="64">
        <f>IF(P77=0,0,IF(COUNTBLANK(P77)=1,0,COUNTA($P$14:P77)))</f>
        <v>0</v>
      </c>
      <c r="B77" s="28">
        <f>IF($C$4="Attiecināmās izmaksas",IF('3a+c+n'!$Q77="A",'3a+c+n'!B77,0),0)</f>
        <v>0</v>
      </c>
      <c r="C77" s="28">
        <f>IF($C$4="Attiecināmās izmaksas",IF('3a+c+n'!$Q77="A",'3a+c+n'!C77,0),0)</f>
        <v>0</v>
      </c>
      <c r="D77" s="28">
        <f>IF($C$4="Attiecināmās izmaksas",IF('3a+c+n'!$Q77="A",'3a+c+n'!D77,0),0)</f>
        <v>0</v>
      </c>
      <c r="E77" s="156"/>
      <c r="F77" s="81"/>
      <c r="G77" s="28">
        <f>IF($C$4="Attiecināmās izmaksas",IF('3a+c+n'!$Q77="A",'3a+c+n'!G77,0),0)</f>
        <v>0</v>
      </c>
      <c r="H77" s="28">
        <f>IF($C$4="Attiecināmās izmaksas",IF('3a+c+n'!$Q77="A",'3a+c+n'!H77,0),0)</f>
        <v>0</v>
      </c>
      <c r="I77" s="28"/>
      <c r="J77" s="28"/>
      <c r="K77" s="156">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c r="A78" s="64">
        <f>IF(P78=0,0,IF(COUNTBLANK(P78)=1,0,COUNTA($P$14:P78)))</f>
        <v>0</v>
      </c>
      <c r="B78" s="28">
        <f>IF($C$4="Attiecināmās izmaksas",IF('3a+c+n'!$Q78="A",'3a+c+n'!B78,0),0)</f>
        <v>0</v>
      </c>
      <c r="C78" s="28">
        <f>IF($C$4="Attiecināmās izmaksas",IF('3a+c+n'!$Q78="A",'3a+c+n'!C78,0),0)</f>
        <v>0</v>
      </c>
      <c r="D78" s="28">
        <f>IF($C$4="Attiecināmās izmaksas",IF('3a+c+n'!$Q78="A",'3a+c+n'!D78,0),0)</f>
        <v>0</v>
      </c>
      <c r="E78" s="156"/>
      <c r="F78" s="81"/>
      <c r="G78" s="28">
        <f>IF($C$4="Attiecināmās izmaksas",IF('3a+c+n'!$Q78="A",'3a+c+n'!G78,0),0)</f>
        <v>0</v>
      </c>
      <c r="H78" s="28">
        <f>IF($C$4="Attiecināmās izmaksas",IF('3a+c+n'!$Q78="A",'3a+c+n'!H78,0),0)</f>
        <v>0</v>
      </c>
      <c r="I78" s="28"/>
      <c r="J78" s="28"/>
      <c r="K78" s="156">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c r="A79" s="64">
        <f>IF(P79=0,0,IF(COUNTBLANK(P79)=1,0,COUNTA($P$14:P79)))</f>
        <v>0</v>
      </c>
      <c r="B79" s="28">
        <f>IF($C$4="Attiecināmās izmaksas",IF('3a+c+n'!$Q79="A",'3a+c+n'!B79,0),0)</f>
        <v>0</v>
      </c>
      <c r="C79" s="28">
        <f>IF($C$4="Attiecināmās izmaksas",IF('3a+c+n'!$Q79="A",'3a+c+n'!C79,0),0)</f>
        <v>0</v>
      </c>
      <c r="D79" s="28">
        <f>IF($C$4="Attiecināmās izmaksas",IF('3a+c+n'!$Q79="A",'3a+c+n'!D79,0),0)</f>
        <v>0</v>
      </c>
      <c r="E79" s="156"/>
      <c r="F79" s="81"/>
      <c r="G79" s="28">
        <f>IF($C$4="Attiecināmās izmaksas",IF('3a+c+n'!$Q79="A",'3a+c+n'!G79,0),0)</f>
        <v>0</v>
      </c>
      <c r="H79" s="28">
        <f>IF($C$4="Attiecināmās izmaksas",IF('3a+c+n'!$Q79="A",'3a+c+n'!H79,0),0)</f>
        <v>0</v>
      </c>
      <c r="I79" s="28"/>
      <c r="J79" s="28"/>
      <c r="K79" s="156">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c r="A80" s="64">
        <f>IF(P80=0,0,IF(COUNTBLANK(P80)=1,0,COUNTA($P$14:P80)))</f>
        <v>0</v>
      </c>
      <c r="B80" s="28">
        <f>IF($C$4="Attiecināmās izmaksas",IF('3a+c+n'!$Q80="A",'3a+c+n'!B80,0),0)</f>
        <v>0</v>
      </c>
      <c r="C80" s="28">
        <f>IF($C$4="Attiecināmās izmaksas",IF('3a+c+n'!$Q80="A",'3a+c+n'!C80,0),0)</f>
        <v>0</v>
      </c>
      <c r="D80" s="28">
        <f>IF($C$4="Attiecināmās izmaksas",IF('3a+c+n'!$Q80="A",'3a+c+n'!D80,0),0)</f>
        <v>0</v>
      </c>
      <c r="E80" s="156"/>
      <c r="F80" s="81"/>
      <c r="G80" s="28">
        <f>IF($C$4="Attiecināmās izmaksas",IF('3a+c+n'!$Q80="A",'3a+c+n'!G80,0),0)</f>
        <v>0</v>
      </c>
      <c r="H80" s="28">
        <f>IF($C$4="Attiecināmās izmaksas",IF('3a+c+n'!$Q80="A",'3a+c+n'!H80,0),0)</f>
        <v>0</v>
      </c>
      <c r="I80" s="28"/>
      <c r="J80" s="28"/>
      <c r="K80" s="156">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c r="A81" s="64">
        <f>IF(P81=0,0,IF(COUNTBLANK(P81)=1,0,COUNTA($P$14:P81)))</f>
        <v>0</v>
      </c>
      <c r="B81" s="28">
        <f>IF($C$4="Attiecināmās izmaksas",IF('3a+c+n'!$Q81="A",'3a+c+n'!B81,0),0)</f>
        <v>0</v>
      </c>
      <c r="C81" s="28">
        <f>IF($C$4="Attiecināmās izmaksas",IF('3a+c+n'!$Q81="A",'3a+c+n'!C81,0),0)</f>
        <v>0</v>
      </c>
      <c r="D81" s="28">
        <f>IF($C$4="Attiecināmās izmaksas",IF('3a+c+n'!$Q81="A",'3a+c+n'!D81,0),0)</f>
        <v>0</v>
      </c>
      <c r="E81" s="156"/>
      <c r="F81" s="81"/>
      <c r="G81" s="28">
        <f>IF($C$4="Attiecināmās izmaksas",IF('3a+c+n'!$Q81="A",'3a+c+n'!G81,0),0)</f>
        <v>0</v>
      </c>
      <c r="H81" s="28">
        <f>IF($C$4="Attiecināmās izmaksas",IF('3a+c+n'!$Q81="A",'3a+c+n'!H81,0),0)</f>
        <v>0</v>
      </c>
      <c r="I81" s="28"/>
      <c r="J81" s="28"/>
      <c r="K81" s="156">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c r="A82" s="64">
        <f>IF(P82=0,0,IF(COUNTBLANK(P82)=1,0,COUNTA($P$14:P82)))</f>
        <v>0</v>
      </c>
      <c r="B82" s="28">
        <f>IF($C$4="Attiecināmās izmaksas",IF('3a+c+n'!$Q82="A",'3a+c+n'!B82,0),0)</f>
        <v>0</v>
      </c>
      <c r="C82" s="28">
        <f>IF($C$4="Attiecināmās izmaksas",IF('3a+c+n'!$Q82="A",'3a+c+n'!C82,0),0)</f>
        <v>0</v>
      </c>
      <c r="D82" s="28">
        <f>IF($C$4="Attiecināmās izmaksas",IF('3a+c+n'!$Q82="A",'3a+c+n'!D82,0),0)</f>
        <v>0</v>
      </c>
      <c r="E82" s="156"/>
      <c r="F82" s="81"/>
      <c r="G82" s="28">
        <f>IF($C$4="Attiecināmās izmaksas",IF('3a+c+n'!$Q82="A",'3a+c+n'!G82,0),0)</f>
        <v>0</v>
      </c>
      <c r="H82" s="28">
        <f>IF($C$4="Attiecināmās izmaksas",IF('3a+c+n'!$Q82="A",'3a+c+n'!H82,0),0)</f>
        <v>0</v>
      </c>
      <c r="I82" s="28"/>
      <c r="J82" s="28"/>
      <c r="K82" s="156">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c r="A83" s="64">
        <f>IF(P83=0,0,IF(COUNTBLANK(P83)=1,0,COUNTA($P$14:P83)))</f>
        <v>0</v>
      </c>
      <c r="B83" s="28">
        <f>IF($C$4="Attiecināmās izmaksas",IF('3a+c+n'!$Q83="A",'3a+c+n'!B83,0),0)</f>
        <v>0</v>
      </c>
      <c r="C83" s="28">
        <f>IF($C$4="Attiecināmās izmaksas",IF('3a+c+n'!$Q83="A",'3a+c+n'!C83,0),0)</f>
        <v>0</v>
      </c>
      <c r="D83" s="28">
        <f>IF($C$4="Attiecināmās izmaksas",IF('3a+c+n'!$Q83="A",'3a+c+n'!D83,0),0)</f>
        <v>0</v>
      </c>
      <c r="E83" s="156"/>
      <c r="F83" s="81"/>
      <c r="G83" s="28">
        <f>IF($C$4="Attiecināmās izmaksas",IF('3a+c+n'!$Q83="A",'3a+c+n'!G83,0),0)</f>
        <v>0</v>
      </c>
      <c r="H83" s="28">
        <f>IF($C$4="Attiecināmās izmaksas",IF('3a+c+n'!$Q83="A",'3a+c+n'!H83,0),0)</f>
        <v>0</v>
      </c>
      <c r="I83" s="28"/>
      <c r="J83" s="28"/>
      <c r="K83" s="156">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c r="A84" s="64">
        <f>IF(P84=0,0,IF(COUNTBLANK(P84)=1,0,COUNTA($P$14:P84)))</f>
        <v>0</v>
      </c>
      <c r="B84" s="28">
        <f>IF($C$4="Attiecināmās izmaksas",IF('3a+c+n'!$Q84="A",'3a+c+n'!B84,0),0)</f>
        <v>0</v>
      </c>
      <c r="C84" s="28">
        <f>IF($C$4="Attiecināmās izmaksas",IF('3a+c+n'!$Q84="A",'3a+c+n'!C84,0),0)</f>
        <v>0</v>
      </c>
      <c r="D84" s="28">
        <f>IF($C$4="Attiecināmās izmaksas",IF('3a+c+n'!$Q84="A",'3a+c+n'!D84,0),0)</f>
        <v>0</v>
      </c>
      <c r="E84" s="156"/>
      <c r="F84" s="81"/>
      <c r="G84" s="28">
        <f>IF($C$4="Attiecināmās izmaksas",IF('3a+c+n'!$Q84="A",'3a+c+n'!G84,0),0)</f>
        <v>0</v>
      </c>
      <c r="H84" s="28">
        <f>IF($C$4="Attiecināmās izmaksas",IF('3a+c+n'!$Q84="A",'3a+c+n'!H84,0),0)</f>
        <v>0</v>
      </c>
      <c r="I84" s="28"/>
      <c r="J84" s="28"/>
      <c r="K84" s="156">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c r="A85" s="64">
        <f>IF(P85=0,0,IF(COUNTBLANK(P85)=1,0,COUNTA($P$14:P85)))</f>
        <v>0</v>
      </c>
      <c r="B85" s="28">
        <f>IF($C$4="Attiecināmās izmaksas",IF('3a+c+n'!$Q85="A",'3a+c+n'!B85,0),0)</f>
        <v>0</v>
      </c>
      <c r="C85" s="28">
        <f>IF($C$4="Attiecināmās izmaksas",IF('3a+c+n'!$Q85="A",'3a+c+n'!C85,0),0)</f>
        <v>0</v>
      </c>
      <c r="D85" s="28">
        <f>IF($C$4="Attiecināmās izmaksas",IF('3a+c+n'!$Q85="A",'3a+c+n'!D85,0),0)</f>
        <v>0</v>
      </c>
      <c r="E85" s="156"/>
      <c r="F85" s="81"/>
      <c r="G85" s="28">
        <f>IF($C$4="Attiecināmās izmaksas",IF('3a+c+n'!$Q85="A",'3a+c+n'!G85,0),0)</f>
        <v>0</v>
      </c>
      <c r="H85" s="28">
        <f>IF($C$4="Attiecināmās izmaksas",IF('3a+c+n'!$Q85="A",'3a+c+n'!H85,0),0)</f>
        <v>0</v>
      </c>
      <c r="I85" s="28"/>
      <c r="J85" s="28"/>
      <c r="K85" s="156">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c r="A86" s="64">
        <f>IF(P86=0,0,IF(COUNTBLANK(P86)=1,0,COUNTA($P$14:P86)))</f>
        <v>0</v>
      </c>
      <c r="B86" s="28">
        <f>IF($C$4="Attiecināmās izmaksas",IF('3a+c+n'!$Q86="A",'3a+c+n'!B86,0),0)</f>
        <v>0</v>
      </c>
      <c r="C86" s="28">
        <f>IF($C$4="Attiecināmās izmaksas",IF('3a+c+n'!$Q86="A",'3a+c+n'!C86,0),0)</f>
        <v>0</v>
      </c>
      <c r="D86" s="28">
        <f>IF($C$4="Attiecināmās izmaksas",IF('3a+c+n'!$Q86="A",'3a+c+n'!D86,0),0)</f>
        <v>0</v>
      </c>
      <c r="E86" s="156"/>
      <c r="F86" s="81"/>
      <c r="G86" s="28">
        <f>IF($C$4="Attiecināmās izmaksas",IF('3a+c+n'!$Q86="A",'3a+c+n'!G86,0),0)</f>
        <v>0</v>
      </c>
      <c r="H86" s="28">
        <f>IF($C$4="Attiecināmās izmaksas",IF('3a+c+n'!$Q86="A",'3a+c+n'!H86,0),0)</f>
        <v>0</v>
      </c>
      <c r="I86" s="28"/>
      <c r="J86" s="28"/>
      <c r="K86" s="156">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c r="A87" s="64">
        <f>IF(P87=0,0,IF(COUNTBLANK(P87)=1,0,COUNTA($P$14:P87)))</f>
        <v>0</v>
      </c>
      <c r="B87" s="28">
        <f>IF($C$4="Attiecināmās izmaksas",IF('3a+c+n'!$Q87="A",'3a+c+n'!B87,0),0)</f>
        <v>0</v>
      </c>
      <c r="C87" s="28">
        <f>IF($C$4="Attiecināmās izmaksas",IF('3a+c+n'!$Q87="A",'3a+c+n'!C87,0),0)</f>
        <v>0</v>
      </c>
      <c r="D87" s="28">
        <f>IF($C$4="Attiecināmās izmaksas",IF('3a+c+n'!$Q87="A",'3a+c+n'!D87,0),0)</f>
        <v>0</v>
      </c>
      <c r="E87" s="156"/>
      <c r="F87" s="81"/>
      <c r="G87" s="28">
        <f>IF($C$4="Attiecināmās izmaksas",IF('3a+c+n'!$Q87="A",'3a+c+n'!G87,0),0)</f>
        <v>0</v>
      </c>
      <c r="H87" s="28">
        <f>IF($C$4="Attiecināmās izmaksas",IF('3a+c+n'!$Q87="A",'3a+c+n'!H87,0),0)</f>
        <v>0</v>
      </c>
      <c r="I87" s="28"/>
      <c r="J87" s="28"/>
      <c r="K87" s="156">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33.75">
      <c r="A88" s="64">
        <f>IF(P88=0,0,IF(COUNTBLANK(P88)=1,0,COUNTA($P$14:P88)))</f>
        <v>0</v>
      </c>
      <c r="B88" s="28" t="str">
        <f>IF($C$4="Attiecināmās izmaksas",IF('3a+c+n'!$Q88="A",'3a+c+n'!B88,0),0)</f>
        <v>13-00000</v>
      </c>
      <c r="C88" s="28" t="str">
        <f>IF($C$4="Attiecināmās izmaksas",IF('3a+c+n'!$Q88="A",'3a+c+n'!C88,0),0)</f>
        <v>Esošās pārseguma konstrukcijas no abām pusēm attīrīšana, līdzināšana gruntēšana, ja nepieciešams. Apjoms uzrādīts visiem balkoniem no abām pusēm.</v>
      </c>
      <c r="D88" s="28" t="str">
        <f>IF($C$4="Attiecināmās izmaksas",IF('3a+c+n'!$Q88="A",'3a+c+n'!D88,0),0)</f>
        <v>m2</v>
      </c>
      <c r="E88" s="156"/>
      <c r="F88" s="81"/>
      <c r="G88" s="28">
        <f>IF($C$4="Attiecināmās izmaksas",IF('3a+c+n'!$Q88="A",'3a+c+n'!G88,0),0)</f>
        <v>0</v>
      </c>
      <c r="H88" s="28">
        <f>IF($C$4="Attiecināmās izmaksas",IF('3a+c+n'!$Q88="A",'3a+c+n'!H88,0),0)</f>
        <v>0</v>
      </c>
      <c r="I88" s="28"/>
      <c r="J88" s="28"/>
      <c r="K88" s="156">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ht="22.5">
      <c r="A89" s="64">
        <f>IF(P89=0,0,IF(COUNTBLANK(P89)=1,0,COUNTA($P$14:P89)))</f>
        <v>0</v>
      </c>
      <c r="B89" s="28" t="str">
        <f>IF($C$4="Attiecināmās izmaksas",IF('3a+c+n'!$Q89="A",'3a+c+n'!B89,0),0)</f>
        <v>13-00000</v>
      </c>
      <c r="C89" s="28" t="str">
        <f>IF($C$4="Attiecināmās izmaksas",IF('3a+c+n'!$Q89="A",'3a+c+n'!C89,0),0)</f>
        <v>Hidroizol. Baumit Baumacol Protect vai ekviv. Uzklājama divās kārtās</v>
      </c>
      <c r="D89" s="28" t="str">
        <f>IF($C$4="Attiecināmās izmaksas",IF('3a+c+n'!$Q89="A",'3a+c+n'!D89,0),0)</f>
        <v>kg</v>
      </c>
      <c r="E89" s="156"/>
      <c r="F89" s="81"/>
      <c r="G89" s="28">
        <f>IF($C$4="Attiecināmās izmaksas",IF('3a+c+n'!$Q89="A",'3a+c+n'!G89,0),0)</f>
        <v>0</v>
      </c>
      <c r="H89" s="28">
        <f>IF($C$4="Attiecināmās izmaksas",IF('3a+c+n'!$Q89="A",'3a+c+n'!H89,0),0)</f>
        <v>0</v>
      </c>
      <c r="I89" s="28"/>
      <c r="J89" s="28"/>
      <c r="K89" s="156">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ht="22.5">
      <c r="A90" s="64">
        <f>IF(P90=0,0,IF(COUNTBLANK(P90)=1,0,COUNTA($P$14:P90)))</f>
        <v>0</v>
      </c>
      <c r="B90" s="28" t="str">
        <f>IF($C$4="Attiecināmās izmaksas",IF('3a+c+n'!$Q90="A",'3a+c+n'!B90,0),0)</f>
        <v>13-00000</v>
      </c>
      <c r="C90" s="28" t="str">
        <f>IF($C$4="Attiecināmās izmaksas",IF('3a+c+n'!$Q90="A",'3a+c+n'!C90,0),0)</f>
        <v>Saķeres java BetoHaft vai ekviv.</v>
      </c>
      <c r="D90" s="28" t="str">
        <f>IF($C$4="Attiecināmās izmaksas",IF('3a+c+n'!$Q90="A",'3a+c+n'!D90,0),0)</f>
        <v>kg</v>
      </c>
      <c r="E90" s="156"/>
      <c r="F90" s="81"/>
      <c r="G90" s="28">
        <f>IF($C$4="Attiecināmās izmaksas",IF('3a+c+n'!$Q90="A",'3a+c+n'!G90,0),0)</f>
        <v>0</v>
      </c>
      <c r="H90" s="28">
        <f>IF($C$4="Attiecināmās izmaksas",IF('3a+c+n'!$Q90="A",'3a+c+n'!H90,0),0)</f>
        <v>0</v>
      </c>
      <c r="I90" s="28"/>
      <c r="J90" s="28"/>
      <c r="K90" s="156">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ht="33.75">
      <c r="A91" s="64">
        <f>IF(P91=0,0,IF(COUNTBLANK(P91)=1,0,COUNTA($P$14:P91)))</f>
        <v>0</v>
      </c>
      <c r="B91" s="28" t="str">
        <f>IF($C$4="Attiecināmās izmaksas",IF('3a+c+n'!$Q91="A",'3a+c+n'!B91,0),0)</f>
        <v>13-00000</v>
      </c>
      <c r="C91" s="28" t="str">
        <f>IF($C$4="Attiecināmās izmaksas",IF('3a+c+n'!$Q91="A",'3a+c+n'!C91,0),0)</f>
        <v>Projektējams BAUMIT BetoFill vai ekvivalenta izlīdzinošs slānis ar slīpumu prom no ēkas sienas, ~30-40mm</v>
      </c>
      <c r="D91" s="28" t="str">
        <f>IF($C$4="Attiecināmās izmaksas",IF('3a+c+n'!$Q91="A",'3a+c+n'!D91,0),0)</f>
        <v>kg</v>
      </c>
      <c r="E91" s="156"/>
      <c r="F91" s="81"/>
      <c r="G91" s="28">
        <f>IF($C$4="Attiecināmās izmaksas",IF('3a+c+n'!$Q91="A",'3a+c+n'!G91,0),0)</f>
        <v>0</v>
      </c>
      <c r="H91" s="28">
        <f>IF($C$4="Attiecināmās izmaksas",IF('3a+c+n'!$Q91="A",'3a+c+n'!H91,0),0)</f>
        <v>0</v>
      </c>
      <c r="I91" s="28"/>
      <c r="J91" s="28"/>
      <c r="K91" s="156">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22.5">
      <c r="A92" s="64">
        <f>IF(P92=0,0,IF(COUNTBLANK(P92)=1,0,COUNTA($P$14:P92)))</f>
        <v>0</v>
      </c>
      <c r="B92" s="28" t="str">
        <f>IF($C$4="Attiecināmās izmaksas",IF('3a+c+n'!$Q92="A",'3a+c+n'!B92,0),0)</f>
        <v>13-00000</v>
      </c>
      <c r="C92" s="28" t="str">
        <f>IF($C$4="Attiecināmās izmaksas",IF('3a+c+n'!$Q92="A",'3a+c+n'!C92,0),0)</f>
        <v>Stiegrojuma aizsargslāņa atjaunošana, daudzumu precizēt uz vietas</v>
      </c>
      <c r="D92" s="28" t="str">
        <f>IF($C$4="Attiecināmās izmaksas",IF('3a+c+n'!$Q92="A",'3a+c+n'!D92,0),0)</f>
        <v>kompl</v>
      </c>
      <c r="E92" s="156"/>
      <c r="F92" s="81"/>
      <c r="G92" s="28">
        <f>IF($C$4="Attiecināmās izmaksas",IF('3a+c+n'!$Q92="A",'3a+c+n'!G92,0),0)</f>
        <v>0</v>
      </c>
      <c r="H92" s="28">
        <f>IF($C$4="Attiecināmās izmaksas",IF('3a+c+n'!$Q92="A",'3a+c+n'!H92,0),0)</f>
        <v>0</v>
      </c>
      <c r="I92" s="28"/>
      <c r="J92" s="28"/>
      <c r="K92" s="156">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ht="22.5">
      <c r="A93" s="64">
        <f>IF(P93=0,0,IF(COUNTBLANK(P93)=1,0,COUNTA($P$14:P93)))</f>
        <v>0</v>
      </c>
      <c r="B93" s="28" t="str">
        <f>IF($C$4="Attiecināmās izmaksas",IF('3a+c+n'!$Q93="A",'3a+c+n'!B93,0),0)</f>
        <v>13-00000</v>
      </c>
      <c r="C93" s="28" t="str">
        <f>IF($C$4="Attiecināmās izmaksas",IF('3a+c+n'!$Q93="A",'3a+c+n'!C93,0),0)</f>
        <v>Apstrāde ar zemapmetuma grunti Baumit UniPrimer vai ekvivalentu</v>
      </c>
      <c r="D93" s="28" t="str">
        <f>IF($C$4="Attiecināmās izmaksas",IF('3a+c+n'!$Q93="A",'3a+c+n'!D93,0),0)</f>
        <v>kg</v>
      </c>
      <c r="E93" s="156"/>
      <c r="F93" s="81"/>
      <c r="G93" s="28">
        <f>IF($C$4="Attiecināmās izmaksas",IF('3a+c+n'!$Q93="A",'3a+c+n'!G93,0),0)</f>
        <v>0</v>
      </c>
      <c r="H93" s="28">
        <f>IF($C$4="Attiecināmās izmaksas",IF('3a+c+n'!$Q93="A",'3a+c+n'!H93,0),0)</f>
        <v>0</v>
      </c>
      <c r="I93" s="28"/>
      <c r="J93" s="28"/>
      <c r="K93" s="156">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ht="33.75">
      <c r="A94" s="64">
        <f>IF(P94=0,0,IF(COUNTBLANK(P94)=1,0,COUNTA($P$14:P94)))</f>
        <v>0</v>
      </c>
      <c r="B94" s="28" t="str">
        <f>IF($C$4="Attiecināmās izmaksas",IF('3a+c+n'!$Q94="A",'3a+c+n'!B94,0),0)</f>
        <v>13-00000</v>
      </c>
      <c r="C94" s="28" t="str">
        <f>IF($C$4="Attiecināmās izmaksas",IF('3a+c+n'!$Q94="A",'3a+c+n'!C94,0),0)</f>
        <v>Gatavā tonētā silikona apmetuma Baumit SilikonColor vai ekvivalenta iestrāde. Maksimālais grauda izmērs 2 mm. Tonis atbilstoši krāsu pasei.</v>
      </c>
      <c r="D94" s="28" t="str">
        <f>IF($C$4="Attiecināmās izmaksas",IF('3a+c+n'!$Q94="A",'3a+c+n'!D94,0),0)</f>
        <v>m2</v>
      </c>
      <c r="E94" s="156"/>
      <c r="F94" s="81"/>
      <c r="G94" s="28">
        <f>IF($C$4="Attiecināmās izmaksas",IF('3a+c+n'!$Q94="A",'3a+c+n'!G94,0),0)</f>
        <v>0</v>
      </c>
      <c r="H94" s="28">
        <f>IF($C$4="Attiecināmās izmaksas",IF('3a+c+n'!$Q94="A",'3a+c+n'!H94,0),0)</f>
        <v>0</v>
      </c>
      <c r="I94" s="28"/>
      <c r="J94" s="28"/>
      <c r="K94" s="156">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ht="22.5">
      <c r="A95" s="64">
        <f>IF(P95=0,0,IF(COUNTBLANK(P95)=1,0,COUNTA($P$14:P95)))</f>
        <v>0</v>
      </c>
      <c r="B95" s="28" t="str">
        <f>IF($C$4="Attiecināmās izmaksas",IF('3a+c+n'!$Q95="A",'3a+c+n'!B95,0),0)</f>
        <v>13-00000</v>
      </c>
      <c r="C95" s="28" t="str">
        <f>IF($C$4="Attiecināmās izmaksas",IF('3a+c+n'!$Q95="A",'3a+c+n'!C95,0),0)</f>
        <v>Skārda lāsenis pa perimetru 100mm, b=0,5mm, PE pārklājums</v>
      </c>
      <c r="D95" s="28" t="str">
        <f>IF($C$4="Attiecināmās izmaksas",IF('3a+c+n'!$Q95="A",'3a+c+n'!D95,0),0)</f>
        <v>tm</v>
      </c>
      <c r="E95" s="156"/>
      <c r="F95" s="81"/>
      <c r="G95" s="28">
        <f>IF($C$4="Attiecināmās izmaksas",IF('3a+c+n'!$Q95="A",'3a+c+n'!G95,0),0)</f>
        <v>0</v>
      </c>
      <c r="H95" s="28">
        <f>IF($C$4="Attiecināmās izmaksas",IF('3a+c+n'!$Q95="A",'3a+c+n'!H95,0),0)</f>
        <v>0</v>
      </c>
      <c r="I95" s="28"/>
      <c r="J95" s="28"/>
      <c r="K95" s="156">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22.5">
      <c r="A96" s="64">
        <f>IF(P96=0,0,IF(COUNTBLANK(P96)=1,0,COUNTA($P$14:P96)))</f>
        <v>0</v>
      </c>
      <c r="B96" s="28" t="str">
        <f>IF($C$4="Attiecināmās izmaksas",IF('3a+c+n'!$Q96="A",'3a+c+n'!B96,0),0)</f>
        <v>13-00000</v>
      </c>
      <c r="C96" s="28" t="str">
        <f>IF($C$4="Attiecināmās izmaksas",IF('3a+c+n'!$Q96="A",'3a+c+n'!C96,0),0)</f>
        <v>Putupolistirola plākšņu TENAPORS EPS 100 vai ekvivalentu (λ&lt;=0,036 W/(mK)) montāža</v>
      </c>
      <c r="D96" s="28" t="str">
        <f>IF($C$4="Attiecināmās izmaksas",IF('3a+c+n'!$Q96="A",'3a+c+n'!D96,0),0)</f>
        <v>m2</v>
      </c>
      <c r="E96" s="156"/>
      <c r="F96" s="81"/>
      <c r="G96" s="28">
        <f>IF($C$4="Attiecināmās izmaksas",IF('3a+c+n'!$Q96="A",'3a+c+n'!G96,0),0)</f>
        <v>0</v>
      </c>
      <c r="H96" s="28">
        <f>IF($C$4="Attiecināmās izmaksas",IF('3a+c+n'!$Q96="A",'3a+c+n'!H96,0),0)</f>
        <v>0</v>
      </c>
      <c r="I96" s="28"/>
      <c r="J96" s="28"/>
      <c r="K96" s="156">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c r="A97" s="64">
        <f>IF(P97=0,0,IF(COUNTBLANK(P97)=1,0,COUNTA($P$14:P97)))</f>
        <v>0</v>
      </c>
      <c r="B97" s="28">
        <f>IF($C$4="Attiecināmās izmaksas",IF('3a+c+n'!$Q97="A",'3a+c+n'!B97,0),0)</f>
        <v>0</v>
      </c>
      <c r="C97" s="28">
        <f>IF($C$4="Attiecināmās izmaksas",IF('3a+c+n'!$Q97="A",'3a+c+n'!C97,0),0)</f>
        <v>0</v>
      </c>
      <c r="D97" s="28">
        <f>IF($C$4="Attiecināmās izmaksas",IF('3a+c+n'!$Q97="A",'3a+c+n'!D97,0),0)</f>
        <v>0</v>
      </c>
      <c r="E97" s="156"/>
      <c r="F97" s="81"/>
      <c r="G97" s="28">
        <f>IF($C$4="Attiecināmās izmaksas",IF('3a+c+n'!$Q97="A",'3a+c+n'!G97,0),0)</f>
        <v>0</v>
      </c>
      <c r="H97" s="28">
        <f>IF($C$4="Attiecināmās izmaksas",IF('3a+c+n'!$Q97="A",'3a+c+n'!H97,0),0)</f>
        <v>0</v>
      </c>
      <c r="I97" s="28"/>
      <c r="J97" s="28"/>
      <c r="K97" s="156">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ht="22.5">
      <c r="A98" s="64">
        <f>IF(P98=0,0,IF(COUNTBLANK(P98)=1,0,COUNTA($P$14:P98)))</f>
        <v>0</v>
      </c>
      <c r="B98" s="28" t="str">
        <f>IF($C$4="Attiecināmās izmaksas",IF('3a+c+n'!$Q98="A",'3a+c+n'!B98,0),0)</f>
        <v>21-00000</v>
      </c>
      <c r="C98" s="28" t="str">
        <f>IF($C$4="Attiecināmās izmaksas",IF('3a+c+n'!$Q98="A",'3a+c+n'!C98,0),0)</f>
        <v>Tērauda sloksne sānu malām un garākajai malai, platums 40mm, b=4mm</v>
      </c>
      <c r="D98" s="28" t="str">
        <f>IF($C$4="Attiecināmās izmaksas",IF('3a+c+n'!$Q98="A",'3a+c+n'!D98,0),0)</f>
        <v>kompl</v>
      </c>
      <c r="E98" s="156"/>
      <c r="F98" s="81"/>
      <c r="G98" s="28">
        <f>IF($C$4="Attiecināmās izmaksas",IF('3a+c+n'!$Q98="A",'3a+c+n'!G98,0),0)</f>
        <v>0</v>
      </c>
      <c r="H98" s="28">
        <f>IF($C$4="Attiecināmās izmaksas",IF('3a+c+n'!$Q98="A",'3a+c+n'!H98,0),0)</f>
        <v>0</v>
      </c>
      <c r="I98" s="28"/>
      <c r="J98" s="28"/>
      <c r="K98" s="156">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ht="22.5">
      <c r="A99" s="64">
        <f>IF(P99=0,0,IF(COUNTBLANK(P99)=1,0,COUNTA($P$14:P99)))</f>
        <v>0</v>
      </c>
      <c r="B99" s="28" t="str">
        <f>IF($C$4="Attiecināmās izmaksas",IF('3a+c+n'!$Q99="A",'3a+c+n'!B99,0),0)</f>
        <v>21-00000</v>
      </c>
      <c r="C99" s="28" t="str">
        <f>IF($C$4="Attiecināmās izmaksas",IF('3a+c+n'!$Q99="A",'3a+c+n'!C99,0),0)</f>
        <v>Tērauda kvadrāts 20x20x1000mm</v>
      </c>
      <c r="D99" s="28" t="str">
        <f>IF($C$4="Attiecināmās izmaksas",IF('3a+c+n'!$Q99="A",'3a+c+n'!D99,0),0)</f>
        <v>gab</v>
      </c>
      <c r="E99" s="156"/>
      <c r="F99" s="81"/>
      <c r="G99" s="28">
        <f>IF($C$4="Attiecināmās izmaksas",IF('3a+c+n'!$Q99="A",'3a+c+n'!G99,0),0)</f>
        <v>0</v>
      </c>
      <c r="H99" s="28">
        <f>IF($C$4="Attiecināmās izmaksas",IF('3a+c+n'!$Q99="A",'3a+c+n'!H99,0),0)</f>
        <v>0</v>
      </c>
      <c r="I99" s="28"/>
      <c r="J99" s="28"/>
      <c r="K99" s="156">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ht="33.75">
      <c r="A100" s="64">
        <f>IF(P100=0,0,IF(COUNTBLANK(P100)=1,0,COUNTA($P$14:P100)))</f>
        <v>0</v>
      </c>
      <c r="B100" s="28" t="str">
        <f>IF($C$4="Attiecināmās izmaksas",IF('3a+c+n'!$Q100="A",'3a+c+n'!B100,0),0)</f>
        <v>21-00000</v>
      </c>
      <c r="C100" s="28" t="str">
        <f>IF($C$4="Attiecināmās izmaksas",IF('3a+c+n'!$Q100="A",'3a+c+n'!C100,0),0)</f>
        <v>Trapecveida lokšņu profils
Rukki T20, krāsots b=0,50mm vai ekvivalents tonis pēc krāsu pases</v>
      </c>
      <c r="D100" s="28" t="str">
        <f>IF($C$4="Attiecināmās izmaksas",IF('3a+c+n'!$Q100="A",'3a+c+n'!D100,0),0)</f>
        <v>kompl</v>
      </c>
      <c r="E100" s="156"/>
      <c r="F100" s="81"/>
      <c r="G100" s="28">
        <f>IF($C$4="Attiecināmās izmaksas",IF('3a+c+n'!$Q100="A",'3a+c+n'!G100,0),0)</f>
        <v>0</v>
      </c>
      <c r="H100" s="28">
        <f>IF($C$4="Attiecināmās izmaksas",IF('3a+c+n'!$Q100="A",'3a+c+n'!H100,0),0)</f>
        <v>0</v>
      </c>
      <c r="I100" s="28"/>
      <c r="J100" s="28"/>
      <c r="K100" s="156">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ht="22.5">
      <c r="A101" s="64">
        <f>IF(P101=0,0,IF(COUNTBLANK(P101)=1,0,COUNTA($P$14:P101)))</f>
        <v>0</v>
      </c>
      <c r="B101" s="28" t="str">
        <f>IF($C$4="Attiecināmās izmaksas",IF('3a+c+n'!$Q101="A",'3a+c+n'!B101,0),0)</f>
        <v>21-00000</v>
      </c>
      <c r="C101" s="28" t="str">
        <f>IF($C$4="Attiecināmās izmaksas",IF('3a+c+n'!$Q101="A",'3a+c+n'!C101,0),0)</f>
        <v>Cinkota-krāsota skārda nosegdetaļa</v>
      </c>
      <c r="D101" s="28" t="str">
        <f>IF($C$4="Attiecināmās izmaksas",IF('3a+c+n'!$Q101="A",'3a+c+n'!D101,0),0)</f>
        <v>tm</v>
      </c>
      <c r="E101" s="156"/>
      <c r="F101" s="81"/>
      <c r="G101" s="28">
        <f>IF($C$4="Attiecināmās izmaksas",IF('3a+c+n'!$Q101="A",'3a+c+n'!G101,0),0)</f>
        <v>0</v>
      </c>
      <c r="H101" s="28">
        <f>IF($C$4="Attiecināmās izmaksas",IF('3a+c+n'!$Q101="A",'3a+c+n'!H101,0),0)</f>
        <v>0</v>
      </c>
      <c r="I101" s="28"/>
      <c r="J101" s="28"/>
      <c r="K101" s="156">
        <f>IF($C$4="Attiecināmās izmaksas",IF('3a+c+n'!$Q101="A",'3a+c+n'!K101,0),0)</f>
        <v>0</v>
      </c>
      <c r="L101" s="81">
        <f>IF($C$4="Attiecināmās izmaksas",IF('3a+c+n'!$Q101="A",'3a+c+n'!L101,0),0)</f>
        <v>0</v>
      </c>
      <c r="M101" s="28">
        <f>IF($C$4="Attiecināmās izmaksas",IF('3a+c+n'!$Q101="A",'3a+c+n'!M101,0),0)</f>
        <v>0</v>
      </c>
      <c r="N101" s="28">
        <f>IF($C$4="Attiecināmās izmaksas",IF('3a+c+n'!$Q101="A",'3a+c+n'!N101,0),0)</f>
        <v>0</v>
      </c>
      <c r="O101" s="28">
        <f>IF($C$4="Attiecināmās izmaksas",IF('3a+c+n'!$Q101="A",'3a+c+n'!O101,0),0)</f>
        <v>0</v>
      </c>
      <c r="P101" s="59">
        <f>IF($C$4="Attiecināmās izmaksas",IF('3a+c+n'!$Q101="A",'3a+c+n'!P101,0),0)</f>
        <v>0</v>
      </c>
    </row>
    <row r="102" spans="1:16" ht="22.5">
      <c r="A102" s="64">
        <f>IF(P102=0,0,IF(COUNTBLANK(P102)=1,0,COUNTA($P$14:P102)))</f>
        <v>0</v>
      </c>
      <c r="B102" s="28" t="str">
        <f>IF($C$4="Attiecināmās izmaksas",IF('3a+c+n'!$Q102="A",'3a+c+n'!B102,0),0)</f>
        <v>21-00000</v>
      </c>
      <c r="C102" s="28" t="str">
        <f>IF($C$4="Attiecināmās izmaksas",IF('3a+c+n'!$Q102="A",'3a+c+n'!C102,0),0)</f>
        <v>Krāsota ēvelēta brusa 45x45mm</v>
      </c>
      <c r="D102" s="28" t="str">
        <f>IF($C$4="Attiecināmās izmaksas",IF('3a+c+n'!$Q102="A",'3a+c+n'!D102,0),0)</f>
        <v>tm</v>
      </c>
      <c r="E102" s="156"/>
      <c r="F102" s="81"/>
      <c r="G102" s="28">
        <f>IF($C$4="Attiecināmās izmaksas",IF('3a+c+n'!$Q102="A",'3a+c+n'!G102,0),0)</f>
        <v>0</v>
      </c>
      <c r="H102" s="28">
        <f>IF($C$4="Attiecināmās izmaksas",IF('3a+c+n'!$Q102="A",'3a+c+n'!H102,0),0)</f>
        <v>0</v>
      </c>
      <c r="I102" s="28"/>
      <c r="J102" s="28"/>
      <c r="K102" s="156">
        <f>IF($C$4="Attiecināmās izmaksas",IF('3a+c+n'!$Q102="A",'3a+c+n'!K102,0),0)</f>
        <v>0</v>
      </c>
      <c r="L102" s="81">
        <f>IF($C$4="Attiecināmās izmaksas",IF('3a+c+n'!$Q102="A",'3a+c+n'!L102,0),0)</f>
        <v>0</v>
      </c>
      <c r="M102" s="28">
        <f>IF($C$4="Attiecināmās izmaksas",IF('3a+c+n'!$Q102="A",'3a+c+n'!M102,0),0)</f>
        <v>0</v>
      </c>
      <c r="N102" s="28">
        <f>IF($C$4="Attiecināmās izmaksas",IF('3a+c+n'!$Q102="A",'3a+c+n'!N102,0),0)</f>
        <v>0</v>
      </c>
      <c r="O102" s="28">
        <f>IF($C$4="Attiecināmās izmaksas",IF('3a+c+n'!$Q102="A",'3a+c+n'!O102,0),0)</f>
        <v>0</v>
      </c>
      <c r="P102" s="59">
        <f>IF($C$4="Attiecināmās izmaksas",IF('3a+c+n'!$Q102="A",'3a+c+n'!P102,0),0)</f>
        <v>0</v>
      </c>
    </row>
    <row r="103" spans="1:16" ht="22.5">
      <c r="A103" s="64">
        <f>IF(P103=0,0,IF(COUNTBLANK(P103)=1,0,COUNTA($P$14:P103)))</f>
        <v>0</v>
      </c>
      <c r="B103" s="28" t="str">
        <f>IF($C$4="Attiecināmās izmaksas",IF('3a+c+n'!$Q103="A",'3a+c+n'!B103,0),0)</f>
        <v>21-00000</v>
      </c>
      <c r="C103" s="28" t="str">
        <f>IF($C$4="Attiecināmās izmaksas",IF('3a+c+n'!$Q103="A",'3a+c+n'!C103,0),0)</f>
        <v>Impregnēts, ēvelēts koka dēlis platums ~120mm, b=25mm. Krāsa pēc krāsu pases.</v>
      </c>
      <c r="D103" s="28" t="str">
        <f>IF($C$4="Attiecināmās izmaksas",IF('3a+c+n'!$Q103="A",'3a+c+n'!D103,0),0)</f>
        <v>tm</v>
      </c>
      <c r="E103" s="156"/>
      <c r="F103" s="81"/>
      <c r="G103" s="28">
        <f>IF($C$4="Attiecināmās izmaksas",IF('3a+c+n'!$Q103="A",'3a+c+n'!G103,0),0)</f>
        <v>0</v>
      </c>
      <c r="H103" s="28">
        <f>IF($C$4="Attiecināmās izmaksas",IF('3a+c+n'!$Q103="A",'3a+c+n'!H103,0),0)</f>
        <v>0</v>
      </c>
      <c r="I103" s="28"/>
      <c r="J103" s="28"/>
      <c r="K103" s="156">
        <f>IF($C$4="Attiecināmās izmaksas",IF('3a+c+n'!$Q103="A",'3a+c+n'!K103,0),0)</f>
        <v>0</v>
      </c>
      <c r="L103" s="81">
        <f>IF($C$4="Attiecināmās izmaksas",IF('3a+c+n'!$Q103="A",'3a+c+n'!L103,0),0)</f>
        <v>0</v>
      </c>
      <c r="M103" s="28">
        <f>IF($C$4="Attiecināmās izmaksas",IF('3a+c+n'!$Q103="A",'3a+c+n'!M103,0),0)</f>
        <v>0</v>
      </c>
      <c r="N103" s="28">
        <f>IF($C$4="Attiecināmās izmaksas",IF('3a+c+n'!$Q103="A",'3a+c+n'!N103,0),0)</f>
        <v>0</v>
      </c>
      <c r="O103" s="28">
        <f>IF($C$4="Attiecināmās izmaksas",IF('3a+c+n'!$Q103="A",'3a+c+n'!O103,0),0)</f>
        <v>0</v>
      </c>
      <c r="P103" s="59">
        <f>IF($C$4="Attiecināmās izmaksas",IF('3a+c+n'!$Q103="A",'3a+c+n'!P103,0),0)</f>
        <v>0</v>
      </c>
    </row>
    <row r="104" spans="1:16" ht="12" customHeight="1" thickBot="1">
      <c r="A104" s="299" t="s">
        <v>63</v>
      </c>
      <c r="B104" s="300"/>
      <c r="C104" s="300"/>
      <c r="D104" s="300"/>
      <c r="E104" s="300"/>
      <c r="F104" s="300"/>
      <c r="G104" s="300"/>
      <c r="H104" s="300"/>
      <c r="I104" s="300"/>
      <c r="J104" s="300"/>
      <c r="K104" s="301"/>
      <c r="L104" s="74">
        <f>SUM(L14:L103)</f>
        <v>0</v>
      </c>
      <c r="M104" s="75">
        <f>SUM(M14:M103)</f>
        <v>0</v>
      </c>
      <c r="N104" s="75">
        <f>SUM(N14:N103)</f>
        <v>0</v>
      </c>
      <c r="O104" s="75">
        <f>SUM(O14:O103)</f>
        <v>0</v>
      </c>
      <c r="P104" s="76">
        <f>SUM(P14:P103)</f>
        <v>0</v>
      </c>
    </row>
    <row r="105" spans="1:16">
      <c r="A105" s="20"/>
      <c r="B105" s="20"/>
      <c r="C105" s="20"/>
      <c r="D105" s="20"/>
      <c r="E105" s="20"/>
      <c r="F105" s="20"/>
      <c r="G105" s="20"/>
      <c r="H105" s="20"/>
      <c r="I105" s="20"/>
      <c r="J105" s="20"/>
      <c r="K105" s="20"/>
      <c r="L105" s="20"/>
      <c r="M105" s="20"/>
      <c r="N105" s="20"/>
      <c r="O105" s="20"/>
      <c r="P105" s="20"/>
    </row>
    <row r="106" spans="1:16">
      <c r="A106" s="20"/>
      <c r="B106" s="20"/>
      <c r="C106" s="20"/>
      <c r="D106" s="20"/>
      <c r="E106" s="20"/>
      <c r="F106" s="20"/>
      <c r="G106" s="20"/>
      <c r="H106" s="20"/>
      <c r="I106" s="20"/>
      <c r="J106" s="20"/>
      <c r="K106" s="20"/>
      <c r="L106" s="20"/>
      <c r="M106" s="20"/>
      <c r="N106" s="20"/>
      <c r="O106" s="20"/>
      <c r="P106" s="20"/>
    </row>
    <row r="107" spans="1:16">
      <c r="A107" s="1" t="s">
        <v>14</v>
      </c>
      <c r="B107" s="20"/>
      <c r="C107" s="302">
        <f>'Kops n'!C35:H35</f>
        <v>0</v>
      </c>
      <c r="D107" s="302"/>
      <c r="E107" s="302"/>
      <c r="F107" s="302"/>
      <c r="G107" s="302"/>
      <c r="H107" s="302"/>
      <c r="I107" s="20"/>
      <c r="J107" s="20"/>
      <c r="K107" s="20"/>
      <c r="L107" s="20"/>
      <c r="M107" s="20"/>
      <c r="N107" s="20"/>
      <c r="O107" s="20"/>
      <c r="P107" s="20"/>
    </row>
    <row r="108" spans="1:16">
      <c r="A108" s="20"/>
      <c r="B108" s="20"/>
      <c r="C108" s="222" t="s">
        <v>15</v>
      </c>
      <c r="D108" s="222"/>
      <c r="E108" s="222"/>
      <c r="F108" s="222"/>
      <c r="G108" s="222"/>
      <c r="H108" s="222"/>
      <c r="I108" s="20"/>
      <c r="J108" s="20"/>
      <c r="K108" s="20"/>
      <c r="L108" s="20"/>
      <c r="M108" s="20"/>
      <c r="N108" s="20"/>
      <c r="O108" s="20"/>
      <c r="P108" s="20"/>
    </row>
    <row r="109" spans="1:16">
      <c r="A109" s="20"/>
      <c r="B109" s="20"/>
      <c r="C109" s="20"/>
      <c r="D109" s="20"/>
      <c r="E109" s="20"/>
      <c r="F109" s="20"/>
      <c r="G109" s="20"/>
      <c r="H109" s="20"/>
      <c r="I109" s="20"/>
      <c r="J109" s="20"/>
      <c r="K109" s="20"/>
      <c r="L109" s="20"/>
      <c r="M109" s="20"/>
      <c r="N109" s="20"/>
      <c r="O109" s="20"/>
      <c r="P109" s="20"/>
    </row>
    <row r="110" spans="1:16">
      <c r="A110" s="268" t="str">
        <f>'Kops n'!A38:D38</f>
        <v>Tāme sastādīta 2023. gada __. _____</v>
      </c>
      <c r="B110" s="269"/>
      <c r="C110" s="269"/>
      <c r="D110" s="269"/>
      <c r="E110" s="20"/>
      <c r="F110" s="20"/>
      <c r="G110" s="20"/>
      <c r="H110" s="20"/>
      <c r="I110" s="20"/>
      <c r="J110" s="20"/>
      <c r="K110" s="20"/>
      <c r="L110" s="20"/>
      <c r="M110" s="20"/>
      <c r="N110" s="20"/>
      <c r="O110" s="20"/>
      <c r="P110" s="20"/>
    </row>
    <row r="111" spans="1:16">
      <c r="A111" s="20"/>
      <c r="B111" s="20"/>
      <c r="C111" s="20"/>
      <c r="D111" s="20"/>
      <c r="E111" s="20"/>
      <c r="F111" s="20"/>
      <c r="G111" s="20"/>
      <c r="H111" s="20"/>
      <c r="I111" s="20"/>
      <c r="J111" s="20"/>
      <c r="K111" s="20"/>
      <c r="L111" s="20"/>
      <c r="M111" s="20"/>
      <c r="N111" s="20"/>
      <c r="O111" s="20"/>
      <c r="P111" s="20"/>
    </row>
    <row r="112" spans="1:16">
      <c r="A112" s="1" t="s">
        <v>41</v>
      </c>
      <c r="B112" s="20"/>
      <c r="C112" s="302">
        <f>'Kops n'!C40:H40</f>
        <v>0</v>
      </c>
      <c r="D112" s="302"/>
      <c r="E112" s="302"/>
      <c r="F112" s="302"/>
      <c r="G112" s="302"/>
      <c r="H112" s="302"/>
      <c r="I112" s="20"/>
      <c r="J112" s="20"/>
      <c r="K112" s="20"/>
      <c r="L112" s="20"/>
      <c r="M112" s="20"/>
      <c r="N112" s="20"/>
      <c r="O112" s="20"/>
      <c r="P112" s="20"/>
    </row>
    <row r="113" spans="1:16">
      <c r="A113" s="20"/>
      <c r="B113" s="20"/>
      <c r="C113" s="222" t="s">
        <v>15</v>
      </c>
      <c r="D113" s="222"/>
      <c r="E113" s="222"/>
      <c r="F113" s="222"/>
      <c r="G113" s="222"/>
      <c r="H113" s="222"/>
      <c r="I113" s="20"/>
      <c r="J113" s="20"/>
      <c r="K113" s="20"/>
      <c r="L113" s="20"/>
      <c r="M113" s="20"/>
      <c r="N113" s="20"/>
      <c r="O113" s="20"/>
      <c r="P113" s="20"/>
    </row>
    <row r="114" spans="1:16">
      <c r="A114" s="20"/>
      <c r="B114" s="20"/>
      <c r="C114" s="20"/>
      <c r="D114" s="20"/>
      <c r="E114" s="20"/>
      <c r="F114" s="20"/>
      <c r="G114" s="20"/>
      <c r="H114" s="20"/>
      <c r="I114" s="20"/>
      <c r="J114" s="20"/>
      <c r="K114" s="20"/>
      <c r="L114" s="20"/>
      <c r="M114" s="20"/>
      <c r="N114" s="20"/>
      <c r="O114" s="20"/>
      <c r="P114" s="20"/>
    </row>
    <row r="115" spans="1:16">
      <c r="A115" s="103" t="s">
        <v>16</v>
      </c>
      <c r="B115" s="52"/>
      <c r="C115" s="115">
        <f>'Kops n'!C43</f>
        <v>0</v>
      </c>
      <c r="D115" s="52"/>
      <c r="E115" s="20"/>
      <c r="F115" s="20"/>
      <c r="G115" s="20"/>
      <c r="H115" s="20"/>
      <c r="I115" s="20"/>
      <c r="J115" s="20"/>
      <c r="K115" s="20"/>
      <c r="L115" s="20"/>
      <c r="M115" s="20"/>
      <c r="N115" s="20"/>
      <c r="O115" s="20"/>
      <c r="P115" s="20"/>
    </row>
    <row r="116" spans="1:16">
      <c r="A116" s="20"/>
      <c r="B116" s="20"/>
      <c r="C116" s="20"/>
      <c r="D116" s="20"/>
      <c r="E116" s="20"/>
      <c r="F116" s="20"/>
      <c r="G116" s="20"/>
      <c r="H116" s="20"/>
      <c r="I116" s="20"/>
      <c r="J116" s="20"/>
      <c r="K116" s="20"/>
      <c r="L116" s="20"/>
      <c r="M116" s="20"/>
      <c r="N116" s="20"/>
      <c r="O116" s="20"/>
      <c r="P116" s="20"/>
    </row>
  </sheetData>
  <mergeCells count="23">
    <mergeCell ref="C113:H113"/>
    <mergeCell ref="L12:P12"/>
    <mergeCell ref="A104:K104"/>
    <mergeCell ref="C107:H107"/>
    <mergeCell ref="C108:H108"/>
    <mergeCell ref="A110:D110"/>
    <mergeCell ref="C112:H11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4:K104">
    <cfRule type="containsText" dxfId="234" priority="3" operator="containsText" text="Tiešās izmaksas kopā, t. sk. darba devēja sociālais nodoklis __.__% ">
      <formula>NOT(ISERROR(SEARCH("Tiešās izmaksas kopā, t. sk. darba devēja sociālais nodoklis __.__% ",A104)))</formula>
    </cfRule>
  </conditionalFormatting>
  <conditionalFormatting sqref="C2:I2 D5:L8 N9:O9 L104:P104 C107:H107 C112:H112 C115 A14:P103">
    <cfRule type="cellIs" dxfId="233"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P41"/>
  <sheetViews>
    <sheetView topLeftCell="A19" workbookViewId="0">
      <selection activeCell="U30" sqref="U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290" t="str">
        <f>'3a+c+n'!C2:I2</f>
        <v>Fasādes</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P29</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311"/>
      <c r="L12" s="296" t="s">
        <v>54</v>
      </c>
      <c r="M12" s="297"/>
      <c r="N12" s="297"/>
      <c r="O12" s="297"/>
      <c r="P12" s="298"/>
    </row>
    <row r="13" spans="1:16" ht="126.75" customHeight="1">
      <c r="A13" s="247"/>
      <c r="B13" s="304"/>
      <c r="C13" s="305"/>
      <c r="D13" s="307"/>
      <c r="E13" s="309"/>
      <c r="F13" s="66" t="s">
        <v>56</v>
      </c>
      <c r="G13" s="69" t="s">
        <v>57</v>
      </c>
      <c r="H13" s="69" t="s">
        <v>58</v>
      </c>
      <c r="I13" s="69" t="s">
        <v>59</v>
      </c>
      <c r="J13" s="69" t="s">
        <v>60</v>
      </c>
      <c r="K13" s="72" t="s">
        <v>61</v>
      </c>
      <c r="L13" s="208" t="s">
        <v>56</v>
      </c>
      <c r="M13" s="207" t="s">
        <v>58</v>
      </c>
      <c r="N13" s="207" t="s">
        <v>59</v>
      </c>
      <c r="O13" s="207" t="s">
        <v>60</v>
      </c>
      <c r="P13" s="209" t="s">
        <v>61</v>
      </c>
    </row>
    <row r="14" spans="1:16" ht="33.75">
      <c r="A14" s="64">
        <f>IF(P14=0,0,IF(COUNTBLANK(P14)=1,0,COUNTA($P$14:P14)))</f>
        <v>0</v>
      </c>
      <c r="B14" s="28" t="str">
        <f>IF($C$4="citu pasākumu izmaksas",IF('3a+c+n'!$Q72="C",'3a+c+n'!B72,0))</f>
        <v>13-00000</v>
      </c>
      <c r="C14" s="28" t="str">
        <f>IF($C$4="citu pasākumu izmaksas",IF('3a+c+n'!$Q72="C",'3a+c+n'!C72,0))</f>
        <v>Esošo, numurzīmju u.c. nepieciešamo elementu atjaunošana fasādē pēc siltināšanas, t.sk. nepieciešamie stiprinājumi</v>
      </c>
      <c r="D14" s="28" t="str">
        <f>IF($C$4="citu pasākumu izmaksas",IF('3a+c+n'!$Q72="C",'3a+c+n'!D72,0))</f>
        <v>kompl</v>
      </c>
      <c r="E14" s="59"/>
      <c r="F14" s="81"/>
      <c r="G14" s="28"/>
      <c r="H14" s="28">
        <f>IF($C$4="citu pasākumu izmaksas",IF('3a+c+n'!$Q72="C",'3a+c+n'!H72,0))</f>
        <v>0</v>
      </c>
      <c r="I14" s="28"/>
      <c r="J14" s="28"/>
      <c r="K14" s="156">
        <f>IF($C$4="citu pasākumu izmaksas",IF('3a+c+n'!$Q72="C",'3a+c+n'!K72,0))</f>
        <v>0</v>
      </c>
      <c r="L14" s="81">
        <f>IF($C$4="citu pasākumu izmaksas",IF('3a+c+n'!$Q72="C",'3a+c+n'!L72,0))</f>
        <v>0</v>
      </c>
      <c r="M14" s="28">
        <f>IF($C$4="citu pasākumu izmaksas",IF('3a+c+n'!$Q72="C",'3a+c+n'!M72,0))</f>
        <v>0</v>
      </c>
      <c r="N14" s="28">
        <f>IF($C$4="citu pasākumu izmaksas",IF('3a+c+n'!$Q72="C",'3a+c+n'!N72,0))</f>
        <v>0</v>
      </c>
      <c r="O14" s="28">
        <f>IF($C$4="citu pasākumu izmaksas",IF('3a+c+n'!$Q72="C",'3a+c+n'!O72,0))</f>
        <v>0</v>
      </c>
      <c r="P14" s="59">
        <f>IF($C$4="citu pasākumu izmaksas",IF('3a+c+n'!$Q72="C",'3a+c+n'!P72,0))</f>
        <v>0</v>
      </c>
    </row>
    <row r="15" spans="1:16">
      <c r="A15" s="64">
        <f>IF(P15=0,0,IF(COUNTBLANK(P15)=1,0,COUNTA($P$14:P15)))</f>
        <v>0</v>
      </c>
      <c r="B15" s="28">
        <f>IF($C$4="citu pasākumu izmaksas",IF('3a+c+n'!$Q73="C",'3a+c+n'!B73,0))</f>
        <v>0</v>
      </c>
      <c r="C15" s="28">
        <f>IF($C$4="citu pasākumu izmaksas",IF('3a+c+n'!$Q73="C",'3a+c+n'!C73,0))</f>
        <v>0</v>
      </c>
      <c r="D15" s="28">
        <f>IF($C$4="citu pasākumu izmaksas",IF('3a+c+n'!$Q73="C",'3a+c+n'!D73,0))</f>
        <v>0</v>
      </c>
      <c r="E15" s="59"/>
      <c r="F15" s="81"/>
      <c r="G15" s="28"/>
      <c r="H15" s="28">
        <f>IF($C$4="citu pasākumu izmaksas",IF('3a+c+n'!$Q73="C",'3a+c+n'!H73,0))</f>
        <v>0</v>
      </c>
      <c r="I15" s="28"/>
      <c r="J15" s="28"/>
      <c r="K15" s="156">
        <f>IF($C$4="citu pasākumu izmaksas",IF('3a+c+n'!$Q73="C",'3a+c+n'!K73,0))</f>
        <v>0</v>
      </c>
      <c r="L15" s="81">
        <f>IF($C$4="citu pasākumu izmaksas",IF('3a+c+n'!$Q73="C",'3a+c+n'!L73,0))</f>
        <v>0</v>
      </c>
      <c r="M15" s="28">
        <f>IF($C$4="citu pasākumu izmaksas",IF('3a+c+n'!$Q73="C",'3a+c+n'!M73,0))</f>
        <v>0</v>
      </c>
      <c r="N15" s="28">
        <f>IF($C$4="citu pasākumu izmaksas",IF('3a+c+n'!$Q73="C",'3a+c+n'!N73,0))</f>
        <v>0</v>
      </c>
      <c r="O15" s="28">
        <f>IF($C$4="citu pasākumu izmaksas",IF('3a+c+n'!$Q73="C",'3a+c+n'!O73,0))</f>
        <v>0</v>
      </c>
      <c r="P15" s="59">
        <f>IF($C$4="citu pasākumu izmaksas",IF('3a+c+n'!$Q73="C",'3a+c+n'!P73,0))</f>
        <v>0</v>
      </c>
    </row>
    <row r="16" spans="1:16">
      <c r="A16" s="64">
        <f>IF(P16=0,0,IF(COUNTBLANK(P16)=1,0,COUNTA($P$14:P16)))</f>
        <v>0</v>
      </c>
      <c r="B16" s="28">
        <f>IF($C$4="citu pasākumu izmaksas",IF('3a+c+n'!$Q74="C",'3a+c+n'!B74,0))</f>
        <v>0</v>
      </c>
      <c r="C16" s="28">
        <f>IF($C$4="citu pasākumu izmaksas",IF('3a+c+n'!$Q74="C",'3a+c+n'!C74,0))</f>
        <v>0</v>
      </c>
      <c r="D16" s="28">
        <f>IF($C$4="citu pasākumu izmaksas",IF('3a+c+n'!$Q74="C",'3a+c+n'!D74,0))</f>
        <v>0</v>
      </c>
      <c r="E16" s="59"/>
      <c r="F16" s="81"/>
      <c r="G16" s="28"/>
      <c r="H16" s="28">
        <f>IF($C$4="citu pasākumu izmaksas",IF('3a+c+n'!$Q74="C",'3a+c+n'!H74,0))</f>
        <v>0</v>
      </c>
      <c r="I16" s="28"/>
      <c r="J16" s="28"/>
      <c r="K16" s="156">
        <f>IF($C$4="citu pasākumu izmaksas",IF('3a+c+n'!$Q74="C",'3a+c+n'!K74,0))</f>
        <v>0</v>
      </c>
      <c r="L16" s="81">
        <f>IF($C$4="citu pasākumu izmaksas",IF('3a+c+n'!$Q74="C",'3a+c+n'!L74,0))</f>
        <v>0</v>
      </c>
      <c r="M16" s="28">
        <f>IF($C$4="citu pasākumu izmaksas",IF('3a+c+n'!$Q74="C",'3a+c+n'!M74,0))</f>
        <v>0</v>
      </c>
      <c r="N16" s="28">
        <f>IF($C$4="citu pasākumu izmaksas",IF('3a+c+n'!$Q74="C",'3a+c+n'!N74,0))</f>
        <v>0</v>
      </c>
      <c r="O16" s="28">
        <f>IF($C$4="citu pasākumu izmaksas",IF('3a+c+n'!$Q74="C",'3a+c+n'!O74,0))</f>
        <v>0</v>
      </c>
      <c r="P16" s="59">
        <f>IF($C$4="citu pasākumu izmaksas",IF('3a+c+n'!$Q74="C",'3a+c+n'!P74,0))</f>
        <v>0</v>
      </c>
    </row>
    <row r="17" spans="1:16">
      <c r="A17" s="64">
        <f>IF(P17=0,0,IF(COUNTBLANK(P17)=1,0,COUNTA($P$14:P17)))</f>
        <v>0</v>
      </c>
      <c r="B17" s="28">
        <f>IF($C$4="citu pasākumu izmaksas",IF('3a+c+n'!$Q75="C",'3a+c+n'!B75,0))</f>
        <v>0</v>
      </c>
      <c r="C17" s="28">
        <f>IF($C$4="citu pasākumu izmaksas",IF('3a+c+n'!$Q75="C",'3a+c+n'!C75,0))</f>
        <v>0</v>
      </c>
      <c r="D17" s="28">
        <f>IF($C$4="citu pasākumu izmaksas",IF('3a+c+n'!$Q75="C",'3a+c+n'!D75,0))</f>
        <v>0</v>
      </c>
      <c r="E17" s="59"/>
      <c r="F17" s="81"/>
      <c r="G17" s="28"/>
      <c r="H17" s="28">
        <f>IF($C$4="citu pasākumu izmaksas",IF('3a+c+n'!$Q75="C",'3a+c+n'!H75,0))</f>
        <v>0</v>
      </c>
      <c r="I17" s="28"/>
      <c r="J17" s="28"/>
      <c r="K17" s="156">
        <f>IF($C$4="citu pasākumu izmaksas",IF('3a+c+n'!$Q75="C",'3a+c+n'!K75,0))</f>
        <v>0</v>
      </c>
      <c r="L17" s="81">
        <f>IF($C$4="citu pasākumu izmaksas",IF('3a+c+n'!$Q75="C",'3a+c+n'!L75,0))</f>
        <v>0</v>
      </c>
      <c r="M17" s="28">
        <f>IF($C$4="citu pasākumu izmaksas",IF('3a+c+n'!$Q75="C",'3a+c+n'!M75,0))</f>
        <v>0</v>
      </c>
      <c r="N17" s="28">
        <f>IF($C$4="citu pasākumu izmaksas",IF('3a+c+n'!$Q75="C",'3a+c+n'!N75,0))</f>
        <v>0</v>
      </c>
      <c r="O17" s="28">
        <f>IF($C$4="citu pasākumu izmaksas",IF('3a+c+n'!$Q75="C",'3a+c+n'!O75,0))</f>
        <v>0</v>
      </c>
      <c r="P17" s="59">
        <f>IF($C$4="citu pasākumu izmaksas",IF('3a+c+n'!$Q75="C",'3a+c+n'!P75,0))</f>
        <v>0</v>
      </c>
    </row>
    <row r="18" spans="1:16" ht="22.5">
      <c r="A18" s="64">
        <f>IF(P18=0,0,IF(COUNTBLANK(P18)=1,0,COUNTA($P$14:P18)))</f>
        <v>0</v>
      </c>
      <c r="B18" s="28" t="str">
        <f>IF($C$4="citu pasākumu izmaksas",IF('3a+c+n'!$Q76="C",'3a+c+n'!B76,0))</f>
        <v>13-00000</v>
      </c>
      <c r="C18" s="28" t="str">
        <f>IF($C$4="citu pasākumu izmaksas",IF('3a+c+n'!$Q76="C",'3a+c+n'!C76,0))</f>
        <v>Ieejas jumtiņu griestu attīrīšana un izlīdzināšana, arī gruntēšana</v>
      </c>
      <c r="D18" s="28" t="str">
        <f>IF($C$4="citu pasākumu izmaksas",IF('3a+c+n'!$Q76="C",'3a+c+n'!D76,0))</f>
        <v>m2</v>
      </c>
      <c r="E18" s="59"/>
      <c r="F18" s="81"/>
      <c r="G18" s="28"/>
      <c r="H18" s="28">
        <f>IF($C$4="citu pasākumu izmaksas",IF('3a+c+n'!$Q76="C",'3a+c+n'!H76,0))</f>
        <v>0</v>
      </c>
      <c r="I18" s="28"/>
      <c r="J18" s="28"/>
      <c r="K18" s="156">
        <f>IF($C$4="citu pasākumu izmaksas",IF('3a+c+n'!$Q76="C",'3a+c+n'!K76,0))</f>
        <v>0</v>
      </c>
      <c r="L18" s="81">
        <f>IF($C$4="citu pasākumu izmaksas",IF('3a+c+n'!$Q76="C",'3a+c+n'!L76,0))</f>
        <v>0</v>
      </c>
      <c r="M18" s="28">
        <f>IF($C$4="citu pasākumu izmaksas",IF('3a+c+n'!$Q76="C",'3a+c+n'!M76,0))</f>
        <v>0</v>
      </c>
      <c r="N18" s="28">
        <f>IF($C$4="citu pasākumu izmaksas",IF('3a+c+n'!$Q76="C",'3a+c+n'!N76,0))</f>
        <v>0</v>
      </c>
      <c r="O18" s="28">
        <f>IF($C$4="citu pasākumu izmaksas",IF('3a+c+n'!$Q76="C",'3a+c+n'!O76,0))</f>
        <v>0</v>
      </c>
      <c r="P18" s="59">
        <f>IF($C$4="citu pasākumu izmaksas",IF('3a+c+n'!$Q76="C",'3a+c+n'!P76,0))</f>
        <v>0</v>
      </c>
    </row>
    <row r="19" spans="1:16" ht="22.5">
      <c r="A19" s="64">
        <f>IF(P19=0,0,IF(COUNTBLANK(P19)=1,0,COUNTA($P$14:P19)))</f>
        <v>0</v>
      </c>
      <c r="B19" s="28" t="str">
        <f>IF($C$4="citu pasākumu izmaksas",IF('3a+c+n'!$Q77="C",'3a+c+n'!B77,0))</f>
        <v>13-00000</v>
      </c>
      <c r="C19" s="28" t="str">
        <f>IF($C$4="citu pasākumu izmaksas",IF('3a+c+n'!$Q77="C",'3a+c+n'!C77,0))</f>
        <v xml:space="preserve">Ieejas jumtiņu griestu armēšana ar javas kārta BAUMIT ProContact vai ekviv. </v>
      </c>
      <c r="D19" s="28" t="str">
        <f>IF($C$4="citu pasākumu izmaksas",IF('3a+c+n'!$Q77="C",'3a+c+n'!D77,0))</f>
        <v>kg</v>
      </c>
      <c r="E19" s="59"/>
      <c r="F19" s="81"/>
      <c r="G19" s="28"/>
      <c r="H19" s="28">
        <f>IF($C$4="citu pasākumu izmaksas",IF('3a+c+n'!$Q77="C",'3a+c+n'!H77,0))</f>
        <v>0</v>
      </c>
      <c r="I19" s="28"/>
      <c r="J19" s="28"/>
      <c r="K19" s="156">
        <f>IF($C$4="citu pasākumu izmaksas",IF('3a+c+n'!$Q77="C",'3a+c+n'!K77,0))</f>
        <v>0</v>
      </c>
      <c r="L19" s="81">
        <f>IF($C$4="citu pasākumu izmaksas",IF('3a+c+n'!$Q77="C",'3a+c+n'!L77,0))</f>
        <v>0</v>
      </c>
      <c r="M19" s="28">
        <f>IF($C$4="citu pasākumu izmaksas",IF('3a+c+n'!$Q77="C",'3a+c+n'!M77,0))</f>
        <v>0</v>
      </c>
      <c r="N19" s="28">
        <f>IF($C$4="citu pasākumu izmaksas",IF('3a+c+n'!$Q77="C",'3a+c+n'!N77,0))</f>
        <v>0</v>
      </c>
      <c r="O19" s="28">
        <f>IF($C$4="citu pasākumu izmaksas",IF('3a+c+n'!$Q77="C",'3a+c+n'!O77,0))</f>
        <v>0</v>
      </c>
      <c r="P19" s="59">
        <f>IF($C$4="citu pasākumu izmaksas",IF('3a+c+n'!$Q77="C",'3a+c+n'!P77,0))</f>
        <v>0</v>
      </c>
    </row>
    <row r="20" spans="1:16" ht="22.5">
      <c r="A20" s="64">
        <f>IF(P20=0,0,IF(COUNTBLANK(P20)=1,0,COUNTA($P$14:P20)))</f>
        <v>0</v>
      </c>
      <c r="B20" s="28" t="str">
        <f>IF($C$4="citu pasākumu izmaksas",IF('3a+c+n'!$Q78="C",'3a+c+n'!B78,0))</f>
        <v>13-00000</v>
      </c>
      <c r="C20" s="28" t="str">
        <f>IF($C$4="citu pasākumu izmaksas",IF('3a+c+n'!$Q78="C",'3a+c+n'!C78,0))</f>
        <v>Ieejas jumtiņu griestu armēšana ar stiklušķiedras sietu Baumit StarTex 160 vai ekviv.</v>
      </c>
      <c r="D20" s="28" t="str">
        <f>IF($C$4="citu pasākumu izmaksas",IF('3a+c+n'!$Q78="C",'3a+c+n'!D78,0))</f>
        <v>m2</v>
      </c>
      <c r="E20" s="59"/>
      <c r="F20" s="81"/>
      <c r="G20" s="28"/>
      <c r="H20" s="28">
        <f>IF($C$4="citu pasākumu izmaksas",IF('3a+c+n'!$Q78="C",'3a+c+n'!H78,0))</f>
        <v>0</v>
      </c>
      <c r="I20" s="28"/>
      <c r="J20" s="28"/>
      <c r="K20" s="156">
        <f>IF($C$4="citu pasākumu izmaksas",IF('3a+c+n'!$Q78="C",'3a+c+n'!K78,0))</f>
        <v>0</v>
      </c>
      <c r="L20" s="81">
        <f>IF($C$4="citu pasākumu izmaksas",IF('3a+c+n'!$Q78="C",'3a+c+n'!L78,0))</f>
        <v>0</v>
      </c>
      <c r="M20" s="28">
        <f>IF($C$4="citu pasākumu izmaksas",IF('3a+c+n'!$Q78="C",'3a+c+n'!M78,0))</f>
        <v>0</v>
      </c>
      <c r="N20" s="28">
        <f>IF($C$4="citu pasākumu izmaksas",IF('3a+c+n'!$Q78="C",'3a+c+n'!N78,0))</f>
        <v>0</v>
      </c>
      <c r="O20" s="28">
        <f>IF($C$4="citu pasākumu izmaksas",IF('3a+c+n'!$Q78="C",'3a+c+n'!O78,0))</f>
        <v>0</v>
      </c>
      <c r="P20" s="59">
        <f>IF($C$4="citu pasākumu izmaksas",IF('3a+c+n'!$Q78="C",'3a+c+n'!P78,0))</f>
        <v>0</v>
      </c>
    </row>
    <row r="21" spans="1:16" ht="45">
      <c r="A21" s="64">
        <f>IF(P21=0,0,IF(COUNTBLANK(P21)=1,0,COUNTA($P$14:P21)))</f>
        <v>0</v>
      </c>
      <c r="B21" s="28" t="str">
        <f>IF($C$4="citu pasākumu izmaksas",IF('3a+c+n'!$Q79="C",'3a+c+n'!B79,0))</f>
        <v>13-00000</v>
      </c>
      <c r="C21" s="28" t="str">
        <f>IF($C$4="citu pasākumu izmaksas",IF('3a+c+n'!$Q79="C",'3a+c+n'!C79,0))</f>
        <v>Ieejas jumtiņu griestu gruntēšana ar Baumit UniPrimer vai ekviv. un krāsošana ar fasādes krāsu Baumit SilikonColor vai ekvivalentu. Krāsa atbilstoši krāsu pasei</v>
      </c>
      <c r="D21" s="28" t="str">
        <f>IF($C$4="citu pasākumu izmaksas",IF('3a+c+n'!$Q79="C",'3a+c+n'!D79,0))</f>
        <v>m2</v>
      </c>
      <c r="E21" s="59"/>
      <c r="F21" s="81"/>
      <c r="G21" s="28"/>
      <c r="H21" s="28">
        <f>IF($C$4="citu pasākumu izmaksas",IF('3a+c+n'!$Q79="C",'3a+c+n'!H79,0))</f>
        <v>0</v>
      </c>
      <c r="I21" s="28"/>
      <c r="J21" s="28"/>
      <c r="K21" s="156">
        <f>IF($C$4="citu pasākumu izmaksas",IF('3a+c+n'!$Q79="C",'3a+c+n'!K79,0))</f>
        <v>0</v>
      </c>
      <c r="L21" s="81">
        <f>IF($C$4="citu pasākumu izmaksas",IF('3a+c+n'!$Q79="C",'3a+c+n'!L79,0))</f>
        <v>0</v>
      </c>
      <c r="M21" s="28">
        <f>IF($C$4="citu pasākumu izmaksas",IF('3a+c+n'!$Q79="C",'3a+c+n'!M79,0))</f>
        <v>0</v>
      </c>
      <c r="N21" s="28">
        <f>IF($C$4="citu pasākumu izmaksas",IF('3a+c+n'!$Q79="C",'3a+c+n'!N79,0))</f>
        <v>0</v>
      </c>
      <c r="O21" s="28">
        <f>IF($C$4="citu pasākumu izmaksas",IF('3a+c+n'!$Q79="C",'3a+c+n'!O79,0))</f>
        <v>0</v>
      </c>
      <c r="P21" s="59">
        <f>IF($C$4="citu pasākumu izmaksas",IF('3a+c+n'!$Q79="C",'3a+c+n'!P79,0))</f>
        <v>0</v>
      </c>
    </row>
    <row r="22" spans="1:16" ht="22.5">
      <c r="A22" s="64">
        <f>IF(P22=0,0,IF(COUNTBLANK(P22)=1,0,COUNTA($P$14:P22)))</f>
        <v>0</v>
      </c>
      <c r="B22" s="28" t="str">
        <f>IF($C$4="citu pasākumu izmaksas",IF('3a+c+n'!$Q80="C",'3a+c+n'!B80,0))</f>
        <v>13-00000</v>
      </c>
      <c r="C22" s="28" t="str">
        <f>IF($C$4="citu pasākumu izmaksas",IF('3a+c+n'!$Q80="C",'3a+c+n'!C80,0))</f>
        <v>Ieejas jumtiņu attīrīšana no apauguma un nenostiprinātām daļā (no augšas)</v>
      </c>
      <c r="D22" s="28" t="str">
        <f>IF($C$4="citu pasākumu izmaksas",IF('3a+c+n'!$Q80="C",'3a+c+n'!D80,0))</f>
        <v>m2</v>
      </c>
      <c r="E22" s="59"/>
      <c r="F22" s="81"/>
      <c r="G22" s="28"/>
      <c r="H22" s="28">
        <f>IF($C$4="citu pasākumu izmaksas",IF('3a+c+n'!$Q80="C",'3a+c+n'!H80,0))</f>
        <v>0</v>
      </c>
      <c r="I22" s="28"/>
      <c r="J22" s="28"/>
      <c r="K22" s="156">
        <f>IF($C$4="citu pasākumu izmaksas",IF('3a+c+n'!$Q80="C",'3a+c+n'!K80,0))</f>
        <v>0</v>
      </c>
      <c r="L22" s="81">
        <f>IF($C$4="citu pasākumu izmaksas",IF('3a+c+n'!$Q80="C",'3a+c+n'!L80,0))</f>
        <v>0</v>
      </c>
      <c r="M22" s="28">
        <f>IF($C$4="citu pasākumu izmaksas",IF('3a+c+n'!$Q80="C",'3a+c+n'!M80,0))</f>
        <v>0</v>
      </c>
      <c r="N22" s="28">
        <f>IF($C$4="citu pasākumu izmaksas",IF('3a+c+n'!$Q80="C",'3a+c+n'!N80,0))</f>
        <v>0</v>
      </c>
      <c r="O22" s="28">
        <f>IF($C$4="citu pasākumu izmaksas",IF('3a+c+n'!$Q80="C",'3a+c+n'!O80,0))</f>
        <v>0</v>
      </c>
      <c r="P22" s="59">
        <f>IF($C$4="citu pasākumu izmaksas",IF('3a+c+n'!$Q80="C",'3a+c+n'!P80,0))</f>
        <v>0</v>
      </c>
    </row>
    <row r="23" spans="1:16" ht="56.25">
      <c r="A23" s="64">
        <f>IF(P23=0,0,IF(COUNTBLANK(P23)=1,0,COUNTA($P$14:P23)))</f>
        <v>0</v>
      </c>
      <c r="B23" s="28" t="str">
        <f>IF($C$4="citu pasākumu izmaksas",IF('3a+c+n'!$Q81="C",'3a+c+n'!B81,0))</f>
        <v>13-00000</v>
      </c>
      <c r="C23" s="28" t="str">
        <f>IF($C$4="citu pasākumu izmaksas",IF('3a+c+n'!$Q81="C",'3a+c+n'!C81,0))</f>
        <v xml:space="preserve">Bitumena ruļļu materiāla 2 kārtās iestrāde ieejas lieveņa jumtiņam (no augšas) (virskārta - Icopal Ultra Top vai ekvivalents pamatkārta -  Icopal Ultra Base vai ekvivalents. Jānodrošina slīpums no ēkas MIN 1,5o </v>
      </c>
      <c r="D23" s="28" t="str">
        <f>IF($C$4="citu pasākumu izmaksas",IF('3a+c+n'!$Q81="C",'3a+c+n'!D81,0))</f>
        <v>m2</v>
      </c>
      <c r="E23" s="59"/>
      <c r="F23" s="81"/>
      <c r="G23" s="28"/>
      <c r="H23" s="28">
        <f>IF($C$4="citu pasākumu izmaksas",IF('3a+c+n'!$Q81="C",'3a+c+n'!H81,0))</f>
        <v>0</v>
      </c>
      <c r="I23" s="28"/>
      <c r="J23" s="28"/>
      <c r="K23" s="156">
        <f>IF($C$4="citu pasākumu izmaksas",IF('3a+c+n'!$Q81="C",'3a+c+n'!K81,0))</f>
        <v>0</v>
      </c>
      <c r="L23" s="81">
        <f>IF($C$4="citu pasākumu izmaksas",IF('3a+c+n'!$Q81="C",'3a+c+n'!L81,0))</f>
        <v>0</v>
      </c>
      <c r="M23" s="28">
        <f>IF($C$4="citu pasākumu izmaksas",IF('3a+c+n'!$Q81="C",'3a+c+n'!M81,0))</f>
        <v>0</v>
      </c>
      <c r="N23" s="28">
        <f>IF($C$4="citu pasākumu izmaksas",IF('3a+c+n'!$Q81="C",'3a+c+n'!N81,0))</f>
        <v>0</v>
      </c>
      <c r="O23" s="28">
        <f>IF($C$4="citu pasākumu izmaksas",IF('3a+c+n'!$Q81="C",'3a+c+n'!O81,0))</f>
        <v>0</v>
      </c>
      <c r="P23" s="59">
        <f>IF($C$4="citu pasākumu izmaksas",IF('3a+c+n'!$Q81="C",'3a+c+n'!P81,0))</f>
        <v>0</v>
      </c>
    </row>
    <row r="24" spans="1:16" ht="67.5">
      <c r="A24" s="64">
        <f>IF(P24=0,0,IF(COUNTBLANK(P24)=1,0,COUNTA($P$14:P24)))</f>
        <v>0</v>
      </c>
      <c r="B24" s="28" t="str">
        <f>IF($C$4="citu pasākumu izmaksas",IF('3a+c+n'!$Q82="C",'3a+c+n'!B82,0))</f>
        <v>13-00000</v>
      </c>
      <c r="C24" s="28" t="str">
        <f>IF($C$4="citu pasākumu izmaksas",IF('3a+c+n'!$Q82="C",'3a+c+n'!C82,0))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24" s="28" t="str">
        <f>IF($C$4="citu pasākumu izmaksas",IF('3a+c+n'!$Q82="C",'3a+c+n'!D82,0))</f>
        <v>tm</v>
      </c>
      <c r="E24" s="59"/>
      <c r="F24" s="81"/>
      <c r="G24" s="28"/>
      <c r="H24" s="28">
        <f>IF($C$4="citu pasākumu izmaksas",IF('3a+c+n'!$Q82="C",'3a+c+n'!H82,0))</f>
        <v>0</v>
      </c>
      <c r="I24" s="28"/>
      <c r="J24" s="28"/>
      <c r="K24" s="156">
        <f>IF($C$4="citu pasākumu izmaksas",IF('3a+c+n'!$Q82="C",'3a+c+n'!K82,0))</f>
        <v>0</v>
      </c>
      <c r="L24" s="81">
        <f>IF($C$4="citu pasākumu izmaksas",IF('3a+c+n'!$Q82="C",'3a+c+n'!L82,0))</f>
        <v>0</v>
      </c>
      <c r="M24" s="28">
        <f>IF($C$4="citu pasākumu izmaksas",IF('3a+c+n'!$Q82="C",'3a+c+n'!M82,0))</f>
        <v>0</v>
      </c>
      <c r="N24" s="28">
        <f>IF($C$4="citu pasākumu izmaksas",IF('3a+c+n'!$Q82="C",'3a+c+n'!N82,0))</f>
        <v>0</v>
      </c>
      <c r="O24" s="28">
        <f>IF($C$4="citu pasākumu izmaksas",IF('3a+c+n'!$Q82="C",'3a+c+n'!O82,0))</f>
        <v>0</v>
      </c>
      <c r="P24" s="59">
        <f>IF($C$4="citu pasākumu izmaksas",IF('3a+c+n'!$Q82="C",'3a+c+n'!P82,0))</f>
        <v>0</v>
      </c>
    </row>
    <row r="25" spans="1:16" ht="45">
      <c r="A25" s="64">
        <f>IF(P25=0,0,IF(COUNTBLANK(P25)=1,0,COUNTA($P$14:P25)))</f>
        <v>0</v>
      </c>
      <c r="B25" s="28" t="str">
        <f>IF($C$4="citu pasākumu izmaksas",IF('3a+c+n'!$Q83="C",'3a+c+n'!B83,0))</f>
        <v>13-00000</v>
      </c>
      <c r="C25" s="28" t="str">
        <f>IF($C$4="citu pasākumu izmaksas",IF('3a+c+n'!$Q83="C",'3a+c+n'!C83,0))</f>
        <v>Cinkota skārda ar PURAL pārklajumu jumta karnīzes montāža ieejas lieveņa jumtiņam pa perimetru, b=0,5mm, h~200 - 300 mm. Tonis atbilstoši krāsu pasei.</v>
      </c>
      <c r="D25" s="28" t="str">
        <f>IF($C$4="citu pasākumu izmaksas",IF('3a+c+n'!$Q83="C",'3a+c+n'!D83,0))</f>
        <v>tm</v>
      </c>
      <c r="E25" s="59"/>
      <c r="F25" s="81"/>
      <c r="G25" s="28"/>
      <c r="H25" s="28">
        <f>IF($C$4="citu pasākumu izmaksas",IF('3a+c+n'!$Q83="C",'3a+c+n'!H83,0))</f>
        <v>0</v>
      </c>
      <c r="I25" s="28"/>
      <c r="J25" s="28"/>
      <c r="K25" s="156">
        <f>IF($C$4="citu pasākumu izmaksas",IF('3a+c+n'!$Q83="C",'3a+c+n'!K83,0))</f>
        <v>0</v>
      </c>
      <c r="L25" s="81">
        <f>IF($C$4="citu pasākumu izmaksas",IF('3a+c+n'!$Q83="C",'3a+c+n'!L83,0))</f>
        <v>0</v>
      </c>
      <c r="M25" s="28">
        <f>IF($C$4="citu pasākumu izmaksas",IF('3a+c+n'!$Q83="C",'3a+c+n'!M83,0))</f>
        <v>0</v>
      </c>
      <c r="N25" s="28">
        <f>IF($C$4="citu pasākumu izmaksas",IF('3a+c+n'!$Q83="C",'3a+c+n'!N83,0))</f>
        <v>0</v>
      </c>
      <c r="O25" s="28">
        <f>IF($C$4="citu pasākumu izmaksas",IF('3a+c+n'!$Q83="C",'3a+c+n'!O83,0))</f>
        <v>0</v>
      </c>
      <c r="P25" s="59">
        <f>IF($C$4="citu pasākumu izmaksas",IF('3a+c+n'!$Q83="C",'3a+c+n'!P83,0))</f>
        <v>0</v>
      </c>
    </row>
    <row r="26" spans="1:16" ht="22.5">
      <c r="A26" s="64">
        <f>IF(P26=0,0,IF(COUNTBLANK(P26)=1,0,COUNTA($P$14:P26)))</f>
        <v>0</v>
      </c>
      <c r="B26" s="28" t="str">
        <f>IF($C$4="citu pasākumu izmaksas",IF('3a+c+n'!$Q84="C",'3a+c+n'!B84,0))</f>
        <v>13-00000</v>
      </c>
      <c r="C26" s="28" t="str">
        <f>IF($C$4="citu pasākumu izmaksas",IF('3a+c+n'!$Q84="C",'3a+c+n'!C84,0))</f>
        <v>Ieejas lieveņu virskārtas demontāža</v>
      </c>
      <c r="D26" s="28" t="str">
        <f>IF($C$4="citu pasākumu izmaksas",IF('3a+c+n'!$Q84="C",'3a+c+n'!D84,0))</f>
        <v>m2</v>
      </c>
      <c r="E26" s="59"/>
      <c r="F26" s="81"/>
      <c r="G26" s="28"/>
      <c r="H26" s="28">
        <f>IF($C$4="citu pasākumu izmaksas",IF('3a+c+n'!$Q84="C",'3a+c+n'!H84,0))</f>
        <v>0</v>
      </c>
      <c r="I26" s="28"/>
      <c r="J26" s="28"/>
      <c r="K26" s="156">
        <f>IF($C$4="citu pasākumu izmaksas",IF('3a+c+n'!$Q84="C",'3a+c+n'!K84,0))</f>
        <v>0</v>
      </c>
      <c r="L26" s="81">
        <f>IF($C$4="citu pasākumu izmaksas",IF('3a+c+n'!$Q84="C",'3a+c+n'!L84,0))</f>
        <v>0</v>
      </c>
      <c r="M26" s="28">
        <f>IF($C$4="citu pasākumu izmaksas",IF('3a+c+n'!$Q84="C",'3a+c+n'!M84,0))</f>
        <v>0</v>
      </c>
      <c r="N26" s="28">
        <f>IF($C$4="citu pasākumu izmaksas",IF('3a+c+n'!$Q84="C",'3a+c+n'!N84,0))</f>
        <v>0</v>
      </c>
      <c r="O26" s="28">
        <f>IF($C$4="citu pasākumu izmaksas",IF('3a+c+n'!$Q84="C",'3a+c+n'!O84,0))</f>
        <v>0</v>
      </c>
      <c r="P26" s="59">
        <f>IF($C$4="citu pasākumu izmaksas",IF('3a+c+n'!$Q84="C",'3a+c+n'!P84,0))</f>
        <v>0</v>
      </c>
    </row>
    <row r="27" spans="1:16" ht="22.5">
      <c r="A27" s="64">
        <f>IF(P27=0,0,IF(COUNTBLANK(P27)=1,0,COUNTA($P$14:P27)))</f>
        <v>0</v>
      </c>
      <c r="B27" s="28" t="str">
        <f>IF($C$4="citu pasākumu izmaksas",IF('3a+c+n'!$Q85="C",'3a+c+n'!B85,0))</f>
        <v>13-00000</v>
      </c>
      <c r="C27" s="28" t="str">
        <f>IF($C$4="citu pasākumu izmaksas",IF('3a+c+n'!$Q85="C",'3a+c+n'!C85,0))</f>
        <v>Betona bruģakmens"PRIZMA" vai ekvivalents, 100x200x60 ieklāšana</v>
      </c>
      <c r="D27" s="28" t="str">
        <f>IF($C$4="citu pasākumu izmaksas",IF('3a+c+n'!$Q85="C",'3a+c+n'!D85,0))</f>
        <v>m2</v>
      </c>
      <c r="E27" s="59"/>
      <c r="F27" s="81"/>
      <c r="G27" s="28"/>
      <c r="H27" s="28">
        <f>IF($C$4="citu pasākumu izmaksas",IF('3a+c+n'!$Q85="C",'3a+c+n'!H85,0))</f>
        <v>0</v>
      </c>
      <c r="I27" s="28"/>
      <c r="J27" s="28"/>
      <c r="K27" s="156">
        <f>IF($C$4="citu pasākumu izmaksas",IF('3a+c+n'!$Q85="C",'3a+c+n'!K85,0))</f>
        <v>0</v>
      </c>
      <c r="L27" s="81">
        <f>IF($C$4="citu pasākumu izmaksas",IF('3a+c+n'!$Q85="C",'3a+c+n'!L85,0))</f>
        <v>0</v>
      </c>
      <c r="M27" s="28">
        <f>IF($C$4="citu pasākumu izmaksas",IF('3a+c+n'!$Q85="C",'3a+c+n'!M85,0))</f>
        <v>0</v>
      </c>
      <c r="N27" s="28">
        <f>IF($C$4="citu pasākumu izmaksas",IF('3a+c+n'!$Q85="C",'3a+c+n'!N85,0))</f>
        <v>0</v>
      </c>
      <c r="O27" s="28">
        <f>IF($C$4="citu pasākumu izmaksas",IF('3a+c+n'!$Q85="C",'3a+c+n'!O85,0))</f>
        <v>0</v>
      </c>
      <c r="P27" s="59">
        <f>IF($C$4="citu pasākumu izmaksas",IF('3a+c+n'!$Q85="C",'3a+c+n'!P85,0))</f>
        <v>0</v>
      </c>
    </row>
    <row r="28" spans="1:16" ht="22.5">
      <c r="A28" s="64">
        <f>IF(P28=0,0,IF(COUNTBLANK(P28)=1,0,COUNTA($P$14:P28)))</f>
        <v>0</v>
      </c>
      <c r="B28" s="28" t="str">
        <f>IF($C$4="citu pasākumu izmaksas",IF('3a+c+n'!$Q86="C",'3a+c+n'!B86,0))</f>
        <v>13-00000</v>
      </c>
      <c r="C28" s="28" t="str">
        <f>IF($C$4="citu pasākumu izmaksas",IF('3a+c+n'!$Q86="C",'3a+c+n'!C86,0))</f>
        <v xml:space="preserve">Jaunu margu pie ieejas uzstādīšana </v>
      </c>
      <c r="D28" s="28" t="str">
        <f>IF($C$4="citu pasākumu izmaksas",IF('3a+c+n'!$Q86="C",'3a+c+n'!D86,0))</f>
        <v>kompl</v>
      </c>
      <c r="E28" s="59"/>
      <c r="F28" s="81"/>
      <c r="G28" s="28"/>
      <c r="H28" s="28">
        <f>IF($C$4="citu pasākumu izmaksas",IF('3a+c+n'!$Q86="C",'3a+c+n'!H86,0))</f>
        <v>0</v>
      </c>
      <c r="I28" s="28"/>
      <c r="J28" s="28"/>
      <c r="K28" s="156">
        <f>IF($C$4="citu pasākumu izmaksas",IF('3a+c+n'!$Q86="C",'3a+c+n'!K86,0))</f>
        <v>0</v>
      </c>
      <c r="L28" s="81">
        <f>IF($C$4="citu pasākumu izmaksas",IF('3a+c+n'!$Q86="C",'3a+c+n'!L86,0))</f>
        <v>0</v>
      </c>
      <c r="M28" s="28">
        <f>IF($C$4="citu pasākumu izmaksas",IF('3a+c+n'!$Q86="C",'3a+c+n'!M86,0))</f>
        <v>0</v>
      </c>
      <c r="N28" s="28">
        <f>IF($C$4="citu pasākumu izmaksas",IF('3a+c+n'!$Q86="C",'3a+c+n'!N86,0))</f>
        <v>0</v>
      </c>
      <c r="O28" s="28">
        <f>IF($C$4="citu pasākumu izmaksas",IF('3a+c+n'!$Q86="C",'3a+c+n'!O86,0))</f>
        <v>0</v>
      </c>
      <c r="P28" s="59">
        <f>IF($C$4="citu pasākumu izmaksas",IF('3a+c+n'!$Q86="C",'3a+c+n'!P86,0))</f>
        <v>0</v>
      </c>
    </row>
    <row r="29" spans="1:16" ht="12" customHeight="1" thickBot="1">
      <c r="A29" s="299" t="s">
        <v>63</v>
      </c>
      <c r="B29" s="300"/>
      <c r="C29" s="300"/>
      <c r="D29" s="300"/>
      <c r="E29" s="300"/>
      <c r="F29" s="300"/>
      <c r="G29" s="300"/>
      <c r="H29" s="300"/>
      <c r="I29" s="300"/>
      <c r="J29" s="300"/>
      <c r="K29" s="301"/>
      <c r="L29" s="74">
        <f>SUM(L14:L28)</f>
        <v>0</v>
      </c>
      <c r="M29" s="75">
        <f>SUM(M14:M28)</f>
        <v>0</v>
      </c>
      <c r="N29" s="75">
        <f>SUM(N14:N28)</f>
        <v>0</v>
      </c>
      <c r="O29" s="75">
        <f>SUM(O14:O28)</f>
        <v>0</v>
      </c>
      <c r="P29" s="76">
        <f>SUM(P14:P28)</f>
        <v>0</v>
      </c>
    </row>
    <row r="30" spans="1:16">
      <c r="A30" s="20"/>
      <c r="B30" s="20"/>
      <c r="C30" s="20"/>
      <c r="D30" s="20"/>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14</v>
      </c>
      <c r="B32" s="20"/>
      <c r="C32" s="302">
        <f>'Kops c'!C35:H35</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268" t="str">
        <f>'Kops n'!A38:D38</f>
        <v>Tāme sastādīta 2023. gada __. _____</v>
      </c>
      <c r="B35" s="269"/>
      <c r="C35" s="269"/>
      <c r="D35" s="269"/>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 t="s">
        <v>41</v>
      </c>
      <c r="B37" s="20"/>
      <c r="C37" s="302">
        <f>'Kops c'!C40:H40</f>
        <v>0</v>
      </c>
      <c r="D37" s="302"/>
      <c r="E37" s="302"/>
      <c r="F37" s="302"/>
      <c r="G37" s="302"/>
      <c r="H37" s="302"/>
      <c r="I37" s="20"/>
      <c r="J37" s="20"/>
      <c r="K37" s="20"/>
      <c r="L37" s="20"/>
      <c r="M37" s="20"/>
      <c r="N37" s="20"/>
      <c r="O37" s="20"/>
      <c r="P37" s="20"/>
    </row>
    <row r="38" spans="1:16">
      <c r="A38" s="20"/>
      <c r="B38" s="20"/>
      <c r="C38" s="222" t="s">
        <v>15</v>
      </c>
      <c r="D38" s="222"/>
      <c r="E38" s="222"/>
      <c r="F38" s="222"/>
      <c r="G38" s="222"/>
      <c r="H38" s="222"/>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03" t="s">
        <v>16</v>
      </c>
      <c r="B40" s="52"/>
      <c r="C40" s="115">
        <f>'Kops c'!C43</f>
        <v>0</v>
      </c>
      <c r="D40" s="52"/>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9:K29">
    <cfRule type="containsText" dxfId="232" priority="3" operator="containsText" text="Tiešās izmaksas kopā, t. sk. darba devēja sociālais nodoklis __.__% ">
      <formula>NOT(ISERROR(SEARCH("Tiešās izmaksas kopā, t. sk. darba devēja sociālais nodoklis __.__% ",A29)))</formula>
    </cfRule>
  </conditionalFormatting>
  <conditionalFormatting sqref="C2:I2 D5:L8 N9:O9 A14:P28 L29:P29 C32:H32 C37:H37 C40">
    <cfRule type="cellIs" dxfId="231"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P111"/>
  <sheetViews>
    <sheetView topLeftCell="A64" workbookViewId="0">
      <selection activeCell="A72" sqref="A72:XFD7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290" t="str">
        <f>'3a+c+n'!C2:I2</f>
        <v>Fasādes</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P99</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8">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09">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09">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09">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09">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c r="A19" s="64">
        <f>IF(P19=0,0,IF(COUNTBLANK(P19)=1,0,COUNTA($P$14:P19)))</f>
        <v>0</v>
      </c>
      <c r="B19" s="28">
        <f>IF($C$4="Neattiecināmās izmaksas",IF('3a+c+n'!$Q20="N",'3a+c+n'!B20,0))</f>
        <v>0</v>
      </c>
      <c r="C19" s="28">
        <f>IF($C$4="Neattiecināmās izmaksas",IF('3a+c+n'!$Q20="N",'3a+c+n'!C20,0))</f>
        <v>0</v>
      </c>
      <c r="D19" s="28">
        <f>IF($C$4="Neattiecināmās izmaksas",IF('3a+c+n'!$Q20="N",'3a+c+n'!D20,0))</f>
        <v>0</v>
      </c>
      <c r="E19" s="59"/>
      <c r="F19" s="81"/>
      <c r="G19" s="28"/>
      <c r="H19" s="28">
        <f>IF($C$4="Neattiecināmās izmaksas",IF('3a+c+n'!$Q20="N",'3a+c+n'!H20,0))</f>
        <v>0</v>
      </c>
      <c r="I19" s="28"/>
      <c r="J19" s="28"/>
      <c r="K19" s="59">
        <f>IF($C$4="Neattiecināmās izmaksas",IF('3a+c+n'!$Q20="N",'3a+c+n'!K20,0))</f>
        <v>0</v>
      </c>
      <c r="L19" s="109">
        <f>IF($C$4="Neattiecināmās izmaksas",IF('3a+c+n'!$Q20="N",'3a+c+n'!L20,0))</f>
        <v>0</v>
      </c>
      <c r="M19" s="28">
        <f>IF($C$4="Neattiecināmās izmaksas",IF('3a+c+n'!$Q20="N",'3a+c+n'!M20,0))</f>
        <v>0</v>
      </c>
      <c r="N19" s="28">
        <f>IF($C$4="Neattiecināmās izmaksas",IF('3a+c+n'!$Q20="N",'3a+c+n'!N20,0))</f>
        <v>0</v>
      </c>
      <c r="O19" s="28">
        <f>IF($C$4="Neattiecināmās izmaksas",IF('3a+c+n'!$Q20="N",'3a+c+n'!O20,0))</f>
        <v>0</v>
      </c>
      <c r="P19" s="59">
        <f>IF($C$4="Neattiecināmās izmaksas",IF('3a+c+n'!$Q20="N",'3a+c+n'!P20,0))</f>
        <v>0</v>
      </c>
    </row>
    <row r="20" spans="1:16">
      <c r="A20" s="64">
        <f>IF(P20=0,0,IF(COUNTBLANK(P20)=1,0,COUNTA($P$14:P20)))</f>
        <v>0</v>
      </c>
      <c r="B20" s="28">
        <f>IF($C$4="Neattiecināmās izmaksas",IF('3a+c+n'!$Q21="N",'3a+c+n'!B21,0))</f>
        <v>0</v>
      </c>
      <c r="C20" s="28">
        <f>IF($C$4="Neattiecināmās izmaksas",IF('3a+c+n'!$Q21="N",'3a+c+n'!C21,0))</f>
        <v>0</v>
      </c>
      <c r="D20" s="28">
        <f>IF($C$4="Neattiecināmās izmaksas",IF('3a+c+n'!$Q21="N",'3a+c+n'!D21,0))</f>
        <v>0</v>
      </c>
      <c r="E20" s="59"/>
      <c r="F20" s="81"/>
      <c r="G20" s="28"/>
      <c r="H20" s="28">
        <f>IF($C$4="Neattiecināmās izmaksas",IF('3a+c+n'!$Q21="N",'3a+c+n'!H21,0))</f>
        <v>0</v>
      </c>
      <c r="I20" s="28"/>
      <c r="J20" s="28"/>
      <c r="K20" s="59">
        <f>IF($C$4="Neattiecināmās izmaksas",IF('3a+c+n'!$Q21="N",'3a+c+n'!K21,0))</f>
        <v>0</v>
      </c>
      <c r="L20" s="109">
        <f>IF($C$4="Neattiecināmās izmaksas",IF('3a+c+n'!$Q21="N",'3a+c+n'!L21,0))</f>
        <v>0</v>
      </c>
      <c r="M20" s="28">
        <f>IF($C$4="Neattiecināmās izmaksas",IF('3a+c+n'!$Q21="N",'3a+c+n'!M21,0))</f>
        <v>0</v>
      </c>
      <c r="N20" s="28">
        <f>IF($C$4="Neattiecināmās izmaksas",IF('3a+c+n'!$Q21="N",'3a+c+n'!N21,0))</f>
        <v>0</v>
      </c>
      <c r="O20" s="28">
        <f>IF($C$4="Neattiecināmās izmaksas",IF('3a+c+n'!$Q21="N",'3a+c+n'!O21,0))</f>
        <v>0</v>
      </c>
      <c r="P20" s="59">
        <f>IF($C$4="Neattiecināmās izmaksas",IF('3a+c+n'!$Q21="N",'3a+c+n'!P21,0))</f>
        <v>0</v>
      </c>
    </row>
    <row r="21" spans="1:16">
      <c r="A21" s="64">
        <f>IF(P21=0,0,IF(COUNTBLANK(P21)=1,0,COUNTA($P$14:P21)))</f>
        <v>0</v>
      </c>
      <c r="B21" s="28">
        <f>IF($C$4="Neattiecināmās izmaksas",IF('3a+c+n'!$Q22="N",'3a+c+n'!B22,0))</f>
        <v>0</v>
      </c>
      <c r="C21" s="28">
        <f>IF($C$4="Neattiecināmās izmaksas",IF('3a+c+n'!$Q22="N",'3a+c+n'!C22,0))</f>
        <v>0</v>
      </c>
      <c r="D21" s="28">
        <f>IF($C$4="Neattiecināmās izmaksas",IF('3a+c+n'!$Q22="N",'3a+c+n'!D22,0))</f>
        <v>0</v>
      </c>
      <c r="E21" s="59"/>
      <c r="F21" s="81"/>
      <c r="G21" s="28"/>
      <c r="H21" s="28">
        <f>IF($C$4="Neattiecināmās izmaksas",IF('3a+c+n'!$Q22="N",'3a+c+n'!H22,0))</f>
        <v>0</v>
      </c>
      <c r="I21" s="28"/>
      <c r="J21" s="28"/>
      <c r="K21" s="59">
        <f>IF($C$4="Neattiecināmās izmaksas",IF('3a+c+n'!$Q22="N",'3a+c+n'!K22,0))</f>
        <v>0</v>
      </c>
      <c r="L21" s="109">
        <f>IF($C$4="Neattiecināmās izmaksas",IF('3a+c+n'!$Q22="N",'3a+c+n'!L22,0))</f>
        <v>0</v>
      </c>
      <c r="M21" s="28">
        <f>IF($C$4="Neattiecināmās izmaksas",IF('3a+c+n'!$Q22="N",'3a+c+n'!M22,0))</f>
        <v>0</v>
      </c>
      <c r="N21" s="28">
        <f>IF($C$4="Neattiecināmās izmaksas",IF('3a+c+n'!$Q22="N",'3a+c+n'!N22,0))</f>
        <v>0</v>
      </c>
      <c r="O21" s="28">
        <f>IF($C$4="Neattiecināmās izmaksas",IF('3a+c+n'!$Q22="N",'3a+c+n'!O22,0))</f>
        <v>0</v>
      </c>
      <c r="P21" s="59">
        <f>IF($C$4="Neattiecināmās izmaksas",IF('3a+c+n'!$Q22="N",'3a+c+n'!P22,0))</f>
        <v>0</v>
      </c>
    </row>
    <row r="22" spans="1:16">
      <c r="A22" s="64">
        <f>IF(P22=0,0,IF(COUNTBLANK(P22)=1,0,COUNTA($P$14:P22)))</f>
        <v>0</v>
      </c>
      <c r="B22" s="28">
        <f>IF($C$4="Neattiecināmās izmaksas",IF('3a+c+n'!$Q23="N",'3a+c+n'!B23,0))</f>
        <v>0</v>
      </c>
      <c r="C22" s="28">
        <f>IF($C$4="Neattiecināmās izmaksas",IF('3a+c+n'!$Q23="N",'3a+c+n'!C23,0))</f>
        <v>0</v>
      </c>
      <c r="D22" s="28">
        <f>IF($C$4="Neattiecināmās izmaksas",IF('3a+c+n'!$Q23="N",'3a+c+n'!D23,0))</f>
        <v>0</v>
      </c>
      <c r="E22" s="59"/>
      <c r="F22" s="81"/>
      <c r="G22" s="28"/>
      <c r="H22" s="28">
        <f>IF($C$4="Neattiecināmās izmaksas",IF('3a+c+n'!$Q23="N",'3a+c+n'!H23,0))</f>
        <v>0</v>
      </c>
      <c r="I22" s="28"/>
      <c r="J22" s="28"/>
      <c r="K22" s="59">
        <f>IF($C$4="Neattiecināmās izmaksas",IF('3a+c+n'!$Q23="N",'3a+c+n'!K23,0))</f>
        <v>0</v>
      </c>
      <c r="L22" s="109">
        <f>IF($C$4="Neattiecināmās izmaksas",IF('3a+c+n'!$Q23="N",'3a+c+n'!L23,0))</f>
        <v>0</v>
      </c>
      <c r="M22" s="28">
        <f>IF($C$4="Neattiecināmās izmaksas",IF('3a+c+n'!$Q23="N",'3a+c+n'!M23,0))</f>
        <v>0</v>
      </c>
      <c r="N22" s="28">
        <f>IF($C$4="Neattiecināmās izmaksas",IF('3a+c+n'!$Q23="N",'3a+c+n'!N23,0))</f>
        <v>0</v>
      </c>
      <c r="O22" s="28">
        <f>IF($C$4="Neattiecināmās izmaksas",IF('3a+c+n'!$Q23="N",'3a+c+n'!O23,0))</f>
        <v>0</v>
      </c>
      <c r="P22" s="59">
        <f>IF($C$4="Neattiecināmās izmaksas",IF('3a+c+n'!$Q23="N",'3a+c+n'!P23,0))</f>
        <v>0</v>
      </c>
    </row>
    <row r="23" spans="1:16">
      <c r="A23" s="64">
        <f>IF(P23=0,0,IF(COUNTBLANK(P23)=1,0,COUNTA($P$14:P23)))</f>
        <v>0</v>
      </c>
      <c r="B23" s="28">
        <f>IF($C$4="Neattiecināmās izmaksas",IF('3a+c+n'!$Q24="N",'3a+c+n'!B24,0))</f>
        <v>0</v>
      </c>
      <c r="C23" s="28">
        <f>IF($C$4="Neattiecināmās izmaksas",IF('3a+c+n'!$Q24="N",'3a+c+n'!C24,0))</f>
        <v>0</v>
      </c>
      <c r="D23" s="28">
        <f>IF($C$4="Neattiecināmās izmaksas",IF('3a+c+n'!$Q24="N",'3a+c+n'!D24,0))</f>
        <v>0</v>
      </c>
      <c r="E23" s="59"/>
      <c r="F23" s="81"/>
      <c r="G23" s="28"/>
      <c r="H23" s="28">
        <f>IF($C$4="Neattiecināmās izmaksas",IF('3a+c+n'!$Q24="N",'3a+c+n'!H24,0))</f>
        <v>0</v>
      </c>
      <c r="I23" s="28"/>
      <c r="J23" s="28"/>
      <c r="K23" s="59">
        <f>IF($C$4="Neattiecināmās izmaksas",IF('3a+c+n'!$Q24="N",'3a+c+n'!K24,0))</f>
        <v>0</v>
      </c>
      <c r="L23" s="109">
        <f>IF($C$4="Neattiecināmās izmaksas",IF('3a+c+n'!$Q24="N",'3a+c+n'!L24,0))</f>
        <v>0</v>
      </c>
      <c r="M23" s="28">
        <f>IF($C$4="Neattiecināmās izmaksas",IF('3a+c+n'!$Q24="N",'3a+c+n'!M24,0))</f>
        <v>0</v>
      </c>
      <c r="N23" s="28">
        <f>IF($C$4="Neattiecināmās izmaksas",IF('3a+c+n'!$Q24="N",'3a+c+n'!N24,0))</f>
        <v>0</v>
      </c>
      <c r="O23" s="28">
        <f>IF($C$4="Neattiecināmās izmaksas",IF('3a+c+n'!$Q24="N",'3a+c+n'!O24,0))</f>
        <v>0</v>
      </c>
      <c r="P23" s="59">
        <f>IF($C$4="Neattiecināmās izmaksas",IF('3a+c+n'!$Q24="N",'3a+c+n'!P24,0))</f>
        <v>0</v>
      </c>
    </row>
    <row r="24" spans="1:16">
      <c r="A24" s="64">
        <f>IF(P24=0,0,IF(COUNTBLANK(P24)=1,0,COUNTA($P$14:P24)))</f>
        <v>0</v>
      </c>
      <c r="B24" s="28">
        <f>IF($C$4="Neattiecināmās izmaksas",IF('3a+c+n'!$Q25="N",'3a+c+n'!B25,0))</f>
        <v>0</v>
      </c>
      <c r="C24" s="28">
        <f>IF($C$4="Neattiecināmās izmaksas",IF('3a+c+n'!$Q25="N",'3a+c+n'!C25,0))</f>
        <v>0</v>
      </c>
      <c r="D24" s="28">
        <f>IF($C$4="Neattiecināmās izmaksas",IF('3a+c+n'!$Q25="N",'3a+c+n'!D25,0))</f>
        <v>0</v>
      </c>
      <c r="E24" s="59"/>
      <c r="F24" s="81"/>
      <c r="G24" s="28"/>
      <c r="H24" s="28">
        <f>IF($C$4="Neattiecināmās izmaksas",IF('3a+c+n'!$Q25="N",'3a+c+n'!H25,0))</f>
        <v>0</v>
      </c>
      <c r="I24" s="28"/>
      <c r="J24" s="28"/>
      <c r="K24" s="59">
        <f>IF($C$4="Neattiecināmās izmaksas",IF('3a+c+n'!$Q25="N",'3a+c+n'!K25,0))</f>
        <v>0</v>
      </c>
      <c r="L24" s="109">
        <f>IF($C$4="Neattiecināmās izmaksas",IF('3a+c+n'!$Q25="N",'3a+c+n'!L25,0))</f>
        <v>0</v>
      </c>
      <c r="M24" s="28">
        <f>IF($C$4="Neattiecināmās izmaksas",IF('3a+c+n'!$Q25="N",'3a+c+n'!M25,0))</f>
        <v>0</v>
      </c>
      <c r="N24" s="28">
        <f>IF($C$4="Neattiecināmās izmaksas",IF('3a+c+n'!$Q25="N",'3a+c+n'!N25,0))</f>
        <v>0</v>
      </c>
      <c r="O24" s="28">
        <f>IF($C$4="Neattiecināmās izmaksas",IF('3a+c+n'!$Q25="N",'3a+c+n'!O25,0))</f>
        <v>0</v>
      </c>
      <c r="P24" s="59">
        <f>IF($C$4="Neattiecināmās izmaksas",IF('3a+c+n'!$Q25="N",'3a+c+n'!P25,0))</f>
        <v>0</v>
      </c>
    </row>
    <row r="25" spans="1:16">
      <c r="A25" s="64">
        <f>IF(P25=0,0,IF(COUNTBLANK(P25)=1,0,COUNTA($P$14:P25)))</f>
        <v>0</v>
      </c>
      <c r="B25" s="28">
        <f>IF($C$4="Neattiecināmās izmaksas",IF('3a+c+n'!$Q26="N",'3a+c+n'!B26,0))</f>
        <v>0</v>
      </c>
      <c r="C25" s="28">
        <f>IF($C$4="Neattiecināmās izmaksas",IF('3a+c+n'!$Q26="N",'3a+c+n'!C26,0))</f>
        <v>0</v>
      </c>
      <c r="D25" s="28">
        <f>IF($C$4="Neattiecināmās izmaksas",IF('3a+c+n'!$Q26="N",'3a+c+n'!D26,0))</f>
        <v>0</v>
      </c>
      <c r="E25" s="59"/>
      <c r="F25" s="81"/>
      <c r="G25" s="28"/>
      <c r="H25" s="28">
        <f>IF($C$4="Neattiecināmās izmaksas",IF('3a+c+n'!$Q26="N",'3a+c+n'!H26,0))</f>
        <v>0</v>
      </c>
      <c r="I25" s="28"/>
      <c r="J25" s="28"/>
      <c r="K25" s="59">
        <f>IF($C$4="Neattiecināmās izmaksas",IF('3a+c+n'!$Q26="N",'3a+c+n'!K26,0))</f>
        <v>0</v>
      </c>
      <c r="L25" s="109">
        <f>IF($C$4="Neattiecināmās izmaksas",IF('3a+c+n'!$Q26="N",'3a+c+n'!L26,0))</f>
        <v>0</v>
      </c>
      <c r="M25" s="28">
        <f>IF($C$4="Neattiecināmās izmaksas",IF('3a+c+n'!$Q26="N",'3a+c+n'!M26,0))</f>
        <v>0</v>
      </c>
      <c r="N25" s="28">
        <f>IF($C$4="Neattiecināmās izmaksas",IF('3a+c+n'!$Q26="N",'3a+c+n'!N26,0))</f>
        <v>0</v>
      </c>
      <c r="O25" s="28">
        <f>IF($C$4="Neattiecināmās izmaksas",IF('3a+c+n'!$Q26="N",'3a+c+n'!O26,0))</f>
        <v>0</v>
      </c>
      <c r="P25" s="59">
        <f>IF($C$4="Neattiecināmās izmaksas",IF('3a+c+n'!$Q26="N",'3a+c+n'!P26,0))</f>
        <v>0</v>
      </c>
    </row>
    <row r="26" spans="1:16">
      <c r="A26" s="64">
        <f>IF(P26=0,0,IF(COUNTBLANK(P26)=1,0,COUNTA($P$14:P26)))</f>
        <v>0</v>
      </c>
      <c r="B26" s="28">
        <f>IF($C$4="Neattiecināmās izmaksas",IF('3a+c+n'!$Q27="N",'3a+c+n'!B27,0))</f>
        <v>0</v>
      </c>
      <c r="C26" s="28">
        <f>IF($C$4="Neattiecināmās izmaksas",IF('3a+c+n'!$Q27="N",'3a+c+n'!C27,0))</f>
        <v>0</v>
      </c>
      <c r="D26" s="28">
        <f>IF($C$4="Neattiecināmās izmaksas",IF('3a+c+n'!$Q27="N",'3a+c+n'!D27,0))</f>
        <v>0</v>
      </c>
      <c r="E26" s="59"/>
      <c r="F26" s="81"/>
      <c r="G26" s="28"/>
      <c r="H26" s="28">
        <f>IF($C$4="Neattiecināmās izmaksas",IF('3a+c+n'!$Q27="N",'3a+c+n'!H27,0))</f>
        <v>0</v>
      </c>
      <c r="I26" s="28"/>
      <c r="J26" s="28"/>
      <c r="K26" s="59">
        <f>IF($C$4="Neattiecināmās izmaksas",IF('3a+c+n'!$Q27="N",'3a+c+n'!K27,0))</f>
        <v>0</v>
      </c>
      <c r="L26" s="109">
        <f>IF($C$4="Neattiecināmās izmaksas",IF('3a+c+n'!$Q27="N",'3a+c+n'!L27,0))</f>
        <v>0</v>
      </c>
      <c r="M26" s="28">
        <f>IF($C$4="Neattiecināmās izmaksas",IF('3a+c+n'!$Q27="N",'3a+c+n'!M27,0))</f>
        <v>0</v>
      </c>
      <c r="N26" s="28">
        <f>IF($C$4="Neattiecināmās izmaksas",IF('3a+c+n'!$Q27="N",'3a+c+n'!N27,0))</f>
        <v>0</v>
      </c>
      <c r="O26" s="28">
        <f>IF($C$4="Neattiecināmās izmaksas",IF('3a+c+n'!$Q27="N",'3a+c+n'!O27,0))</f>
        <v>0</v>
      </c>
      <c r="P26" s="59">
        <f>IF($C$4="Neattiecināmās izmaksas",IF('3a+c+n'!$Q27="N",'3a+c+n'!P27,0))</f>
        <v>0</v>
      </c>
    </row>
    <row r="27" spans="1:16">
      <c r="A27" s="64">
        <f>IF(P27=0,0,IF(COUNTBLANK(P27)=1,0,COUNTA($P$14:P27)))</f>
        <v>0</v>
      </c>
      <c r="B27" s="28">
        <f>IF($C$4="Neattiecināmās izmaksas",IF('3a+c+n'!$Q28="N",'3a+c+n'!B28,0))</f>
        <v>0</v>
      </c>
      <c r="C27" s="28">
        <f>IF($C$4="Neattiecināmās izmaksas",IF('3a+c+n'!$Q28="N",'3a+c+n'!C28,0))</f>
        <v>0</v>
      </c>
      <c r="D27" s="28">
        <f>IF($C$4="Neattiecināmās izmaksas",IF('3a+c+n'!$Q28="N",'3a+c+n'!D28,0))</f>
        <v>0</v>
      </c>
      <c r="E27" s="59"/>
      <c r="F27" s="81"/>
      <c r="G27" s="28"/>
      <c r="H27" s="28">
        <f>IF($C$4="Neattiecināmās izmaksas",IF('3a+c+n'!$Q28="N",'3a+c+n'!H28,0))</f>
        <v>0</v>
      </c>
      <c r="I27" s="28"/>
      <c r="J27" s="28"/>
      <c r="K27" s="59">
        <f>IF($C$4="Neattiecināmās izmaksas",IF('3a+c+n'!$Q28="N",'3a+c+n'!K28,0))</f>
        <v>0</v>
      </c>
      <c r="L27" s="109">
        <f>IF($C$4="Neattiecināmās izmaksas",IF('3a+c+n'!$Q28="N",'3a+c+n'!L28,0))</f>
        <v>0</v>
      </c>
      <c r="M27" s="28">
        <f>IF($C$4="Neattiecināmās izmaksas",IF('3a+c+n'!$Q28="N",'3a+c+n'!M28,0))</f>
        <v>0</v>
      </c>
      <c r="N27" s="28">
        <f>IF($C$4="Neattiecināmās izmaksas",IF('3a+c+n'!$Q28="N",'3a+c+n'!N28,0))</f>
        <v>0</v>
      </c>
      <c r="O27" s="28">
        <f>IF($C$4="Neattiecināmās izmaksas",IF('3a+c+n'!$Q28="N",'3a+c+n'!O28,0))</f>
        <v>0</v>
      </c>
      <c r="P27" s="59">
        <f>IF($C$4="Neattiecināmās izmaksas",IF('3a+c+n'!$Q28="N",'3a+c+n'!P28,0))</f>
        <v>0</v>
      </c>
    </row>
    <row r="28" spans="1:16">
      <c r="A28" s="64">
        <f>IF(P28=0,0,IF(COUNTBLANK(P28)=1,0,COUNTA($P$14:P28)))</f>
        <v>0</v>
      </c>
      <c r="B28" s="28">
        <f>IF($C$4="Neattiecināmās izmaksas",IF('3a+c+n'!$Q29="N",'3a+c+n'!B29,0))</f>
        <v>0</v>
      </c>
      <c r="C28" s="28">
        <f>IF($C$4="Neattiecināmās izmaksas",IF('3a+c+n'!$Q29="N",'3a+c+n'!C29,0))</f>
        <v>0</v>
      </c>
      <c r="D28" s="28">
        <f>IF($C$4="Neattiecināmās izmaksas",IF('3a+c+n'!$Q29="N",'3a+c+n'!D29,0))</f>
        <v>0</v>
      </c>
      <c r="E28" s="59"/>
      <c r="F28" s="81"/>
      <c r="G28" s="28"/>
      <c r="H28" s="28">
        <f>IF($C$4="Neattiecināmās izmaksas",IF('3a+c+n'!$Q29="N",'3a+c+n'!H29,0))</f>
        <v>0</v>
      </c>
      <c r="I28" s="28"/>
      <c r="J28" s="28"/>
      <c r="K28" s="59">
        <f>IF($C$4="Neattiecināmās izmaksas",IF('3a+c+n'!$Q29="N",'3a+c+n'!K29,0))</f>
        <v>0</v>
      </c>
      <c r="L28" s="109">
        <f>IF($C$4="Neattiecināmās izmaksas",IF('3a+c+n'!$Q29="N",'3a+c+n'!L29,0))</f>
        <v>0</v>
      </c>
      <c r="M28" s="28">
        <f>IF($C$4="Neattiecināmās izmaksas",IF('3a+c+n'!$Q29="N",'3a+c+n'!M29,0))</f>
        <v>0</v>
      </c>
      <c r="N28" s="28">
        <f>IF($C$4="Neattiecināmās izmaksas",IF('3a+c+n'!$Q29="N",'3a+c+n'!N29,0))</f>
        <v>0</v>
      </c>
      <c r="O28" s="28">
        <f>IF($C$4="Neattiecināmās izmaksas",IF('3a+c+n'!$Q29="N",'3a+c+n'!O29,0))</f>
        <v>0</v>
      </c>
      <c r="P28" s="59">
        <f>IF($C$4="Neattiecināmās izmaksas",IF('3a+c+n'!$Q29="N",'3a+c+n'!P29,0))</f>
        <v>0</v>
      </c>
    </row>
    <row r="29" spans="1:16">
      <c r="A29" s="64">
        <f>IF(P29=0,0,IF(COUNTBLANK(P29)=1,0,COUNTA($P$14:P29)))</f>
        <v>0</v>
      </c>
      <c r="B29" s="28">
        <f>IF($C$4="Neattiecināmās izmaksas",IF('3a+c+n'!$Q31="N",'3a+c+n'!B31,0))</f>
        <v>0</v>
      </c>
      <c r="C29" s="28">
        <f>IF($C$4="Neattiecināmās izmaksas",IF('3a+c+n'!$Q31="N",'3a+c+n'!C31,0))</f>
        <v>0</v>
      </c>
      <c r="D29" s="28">
        <f>IF($C$4="Neattiecināmās izmaksas",IF('3a+c+n'!$Q31="N",'3a+c+n'!D31,0))</f>
        <v>0</v>
      </c>
      <c r="E29" s="59"/>
      <c r="F29" s="81"/>
      <c r="G29" s="28"/>
      <c r="H29" s="28">
        <f>IF($C$4="Neattiecināmās izmaksas",IF('3a+c+n'!$Q31="N",'3a+c+n'!H31,0))</f>
        <v>0</v>
      </c>
      <c r="I29" s="28"/>
      <c r="J29" s="28"/>
      <c r="K29" s="59">
        <f>IF($C$4="Neattiecināmās izmaksas",IF('3a+c+n'!$Q31="N",'3a+c+n'!K31,0))</f>
        <v>0</v>
      </c>
      <c r="L29" s="109">
        <f>IF($C$4="Neattiecināmās izmaksas",IF('3a+c+n'!$Q31="N",'3a+c+n'!L31,0))</f>
        <v>0</v>
      </c>
      <c r="M29" s="28">
        <f>IF($C$4="Neattiecināmās izmaksas",IF('3a+c+n'!$Q31="N",'3a+c+n'!M31,0))</f>
        <v>0</v>
      </c>
      <c r="N29" s="28">
        <f>IF($C$4="Neattiecināmās izmaksas",IF('3a+c+n'!$Q31="N",'3a+c+n'!N31,0))</f>
        <v>0</v>
      </c>
      <c r="O29" s="28">
        <f>IF($C$4="Neattiecināmās izmaksas",IF('3a+c+n'!$Q31="N",'3a+c+n'!O31,0))</f>
        <v>0</v>
      </c>
      <c r="P29" s="59">
        <f>IF($C$4="Neattiecināmās izmaksas",IF('3a+c+n'!$Q31="N",'3a+c+n'!P31,0))</f>
        <v>0</v>
      </c>
    </row>
    <row r="30" spans="1:16">
      <c r="A30" s="64">
        <f>IF(P30=0,0,IF(COUNTBLANK(P30)=1,0,COUNTA($P$14:P30)))</f>
        <v>0</v>
      </c>
      <c r="B30" s="28">
        <f>IF($C$4="Neattiecināmās izmaksas",IF('3a+c+n'!$Q32="N",'3a+c+n'!B32,0))</f>
        <v>0</v>
      </c>
      <c r="C30" s="28">
        <f>IF($C$4="Neattiecināmās izmaksas",IF('3a+c+n'!$Q32="N",'3a+c+n'!C32,0))</f>
        <v>0</v>
      </c>
      <c r="D30" s="28">
        <f>IF($C$4="Neattiecināmās izmaksas",IF('3a+c+n'!$Q32="N",'3a+c+n'!D32,0))</f>
        <v>0</v>
      </c>
      <c r="E30" s="59"/>
      <c r="F30" s="81"/>
      <c r="G30" s="28"/>
      <c r="H30" s="28">
        <f>IF($C$4="Neattiecināmās izmaksas",IF('3a+c+n'!$Q32="N",'3a+c+n'!H32,0))</f>
        <v>0</v>
      </c>
      <c r="I30" s="28"/>
      <c r="J30" s="28"/>
      <c r="K30" s="59">
        <f>IF($C$4="Neattiecināmās izmaksas",IF('3a+c+n'!$Q32="N",'3a+c+n'!K32,0))</f>
        <v>0</v>
      </c>
      <c r="L30" s="109">
        <f>IF($C$4="Neattiecināmās izmaksas",IF('3a+c+n'!$Q32="N",'3a+c+n'!L32,0))</f>
        <v>0</v>
      </c>
      <c r="M30" s="28">
        <f>IF($C$4="Neattiecināmās izmaksas",IF('3a+c+n'!$Q32="N",'3a+c+n'!M32,0))</f>
        <v>0</v>
      </c>
      <c r="N30" s="28">
        <f>IF($C$4="Neattiecināmās izmaksas",IF('3a+c+n'!$Q32="N",'3a+c+n'!N32,0))</f>
        <v>0</v>
      </c>
      <c r="O30" s="28">
        <f>IF($C$4="Neattiecināmās izmaksas",IF('3a+c+n'!$Q32="N",'3a+c+n'!O32,0))</f>
        <v>0</v>
      </c>
      <c r="P30" s="59">
        <f>IF($C$4="Neattiecināmās izmaksas",IF('3a+c+n'!$Q32="N",'3a+c+n'!P32,0))</f>
        <v>0</v>
      </c>
    </row>
    <row r="31" spans="1:16">
      <c r="A31" s="64">
        <f>IF(P31=0,0,IF(COUNTBLANK(P31)=1,0,COUNTA($P$14:P31)))</f>
        <v>0</v>
      </c>
      <c r="B31" s="28">
        <f>IF($C$4="Neattiecināmās izmaksas",IF('3a+c+n'!$Q33="N",'3a+c+n'!B33,0))</f>
        <v>0</v>
      </c>
      <c r="C31" s="28">
        <f>IF($C$4="Neattiecināmās izmaksas",IF('3a+c+n'!$Q33="N",'3a+c+n'!C33,0))</f>
        <v>0</v>
      </c>
      <c r="D31" s="28">
        <f>IF($C$4="Neattiecināmās izmaksas",IF('3a+c+n'!$Q33="N",'3a+c+n'!D33,0))</f>
        <v>0</v>
      </c>
      <c r="E31" s="59"/>
      <c r="F31" s="81"/>
      <c r="G31" s="28"/>
      <c r="H31" s="28">
        <f>IF($C$4="Neattiecināmās izmaksas",IF('3a+c+n'!$Q33="N",'3a+c+n'!H33,0))</f>
        <v>0</v>
      </c>
      <c r="I31" s="28"/>
      <c r="J31" s="28"/>
      <c r="K31" s="59">
        <f>IF($C$4="Neattiecināmās izmaksas",IF('3a+c+n'!$Q33="N",'3a+c+n'!K33,0))</f>
        <v>0</v>
      </c>
      <c r="L31" s="109">
        <f>IF($C$4="Neattiecināmās izmaksas",IF('3a+c+n'!$Q33="N",'3a+c+n'!L33,0))</f>
        <v>0</v>
      </c>
      <c r="M31" s="28">
        <f>IF($C$4="Neattiecināmās izmaksas",IF('3a+c+n'!$Q33="N",'3a+c+n'!M33,0))</f>
        <v>0</v>
      </c>
      <c r="N31" s="28">
        <f>IF($C$4="Neattiecināmās izmaksas",IF('3a+c+n'!$Q33="N",'3a+c+n'!N33,0))</f>
        <v>0</v>
      </c>
      <c r="O31" s="28">
        <f>IF($C$4="Neattiecināmās izmaksas",IF('3a+c+n'!$Q33="N",'3a+c+n'!O33,0))</f>
        <v>0</v>
      </c>
      <c r="P31" s="59">
        <f>IF($C$4="Neattiecināmās izmaksas",IF('3a+c+n'!$Q33="N",'3a+c+n'!P33,0))</f>
        <v>0</v>
      </c>
    </row>
    <row r="32" spans="1:16">
      <c r="A32" s="64">
        <f>IF(P32=0,0,IF(COUNTBLANK(P32)=1,0,COUNTA($P$14:P32)))</f>
        <v>0</v>
      </c>
      <c r="B32" s="28">
        <f>IF($C$4="Neattiecināmās izmaksas",IF('3a+c+n'!$Q34="N",'3a+c+n'!B34,0))</f>
        <v>0</v>
      </c>
      <c r="C32" s="28">
        <f>IF($C$4="Neattiecināmās izmaksas",IF('3a+c+n'!$Q34="N",'3a+c+n'!C34,0))</f>
        <v>0</v>
      </c>
      <c r="D32" s="28">
        <f>IF($C$4="Neattiecināmās izmaksas",IF('3a+c+n'!$Q34="N",'3a+c+n'!D34,0))</f>
        <v>0</v>
      </c>
      <c r="E32" s="59"/>
      <c r="F32" s="81"/>
      <c r="G32" s="28"/>
      <c r="H32" s="28">
        <f>IF($C$4="Neattiecināmās izmaksas",IF('3a+c+n'!$Q34="N",'3a+c+n'!H34,0))</f>
        <v>0</v>
      </c>
      <c r="I32" s="28"/>
      <c r="J32" s="28"/>
      <c r="K32" s="59">
        <f>IF($C$4="Neattiecināmās izmaksas",IF('3a+c+n'!$Q34="N",'3a+c+n'!K34,0))</f>
        <v>0</v>
      </c>
      <c r="L32" s="109">
        <f>IF($C$4="Neattiecināmās izmaksas",IF('3a+c+n'!$Q34="N",'3a+c+n'!L34,0))</f>
        <v>0</v>
      </c>
      <c r="M32" s="28">
        <f>IF($C$4="Neattiecināmās izmaksas",IF('3a+c+n'!$Q34="N",'3a+c+n'!M34,0))</f>
        <v>0</v>
      </c>
      <c r="N32" s="28">
        <f>IF($C$4="Neattiecināmās izmaksas",IF('3a+c+n'!$Q34="N",'3a+c+n'!N34,0))</f>
        <v>0</v>
      </c>
      <c r="O32" s="28">
        <f>IF($C$4="Neattiecināmās izmaksas",IF('3a+c+n'!$Q34="N",'3a+c+n'!O34,0))</f>
        <v>0</v>
      </c>
      <c r="P32" s="59">
        <f>IF($C$4="Neattiecināmās izmaksas",IF('3a+c+n'!$Q34="N",'3a+c+n'!P34,0))</f>
        <v>0</v>
      </c>
    </row>
    <row r="33" spans="1:16">
      <c r="A33" s="64">
        <f>IF(P33=0,0,IF(COUNTBLANK(P33)=1,0,COUNTA($P$14:P33)))</f>
        <v>0</v>
      </c>
      <c r="B33" s="28">
        <f>IF($C$4="Neattiecināmās izmaksas",IF('3a+c+n'!$Q35="N",'3a+c+n'!B35,0))</f>
        <v>0</v>
      </c>
      <c r="C33" s="28">
        <f>IF($C$4="Neattiecināmās izmaksas",IF('3a+c+n'!$Q35="N",'3a+c+n'!C35,0))</f>
        <v>0</v>
      </c>
      <c r="D33" s="28">
        <f>IF($C$4="Neattiecināmās izmaksas",IF('3a+c+n'!$Q35="N",'3a+c+n'!D35,0))</f>
        <v>0</v>
      </c>
      <c r="E33" s="59"/>
      <c r="F33" s="81"/>
      <c r="G33" s="28"/>
      <c r="H33" s="28">
        <f>IF($C$4="Neattiecināmās izmaksas",IF('3a+c+n'!$Q35="N",'3a+c+n'!H35,0))</f>
        <v>0</v>
      </c>
      <c r="I33" s="28"/>
      <c r="J33" s="28"/>
      <c r="K33" s="59">
        <f>IF($C$4="Neattiecināmās izmaksas",IF('3a+c+n'!$Q35="N",'3a+c+n'!K35,0))</f>
        <v>0</v>
      </c>
      <c r="L33" s="109">
        <f>IF($C$4="Neattiecināmās izmaksas",IF('3a+c+n'!$Q35="N",'3a+c+n'!L35,0))</f>
        <v>0</v>
      </c>
      <c r="M33" s="28">
        <f>IF($C$4="Neattiecināmās izmaksas",IF('3a+c+n'!$Q35="N",'3a+c+n'!M35,0))</f>
        <v>0</v>
      </c>
      <c r="N33" s="28">
        <f>IF($C$4="Neattiecināmās izmaksas",IF('3a+c+n'!$Q35="N",'3a+c+n'!N35,0))</f>
        <v>0</v>
      </c>
      <c r="O33" s="28">
        <f>IF($C$4="Neattiecināmās izmaksas",IF('3a+c+n'!$Q35="N",'3a+c+n'!O35,0))</f>
        <v>0</v>
      </c>
      <c r="P33" s="59">
        <f>IF($C$4="Neattiecināmās izmaksas",IF('3a+c+n'!$Q35="N",'3a+c+n'!P35,0))</f>
        <v>0</v>
      </c>
    </row>
    <row r="34" spans="1:16">
      <c r="A34" s="64">
        <f>IF(P34=0,0,IF(COUNTBLANK(P34)=1,0,COUNTA($P$14:P34)))</f>
        <v>0</v>
      </c>
      <c r="B34" s="28">
        <f>IF($C$4="Neattiecināmās izmaksas",IF('3a+c+n'!$Q36="N",'3a+c+n'!B36,0))</f>
        <v>0</v>
      </c>
      <c r="C34" s="28">
        <f>IF($C$4="Neattiecināmās izmaksas",IF('3a+c+n'!$Q36="N",'3a+c+n'!C36,0))</f>
        <v>0</v>
      </c>
      <c r="D34" s="28">
        <f>IF($C$4="Neattiecināmās izmaksas",IF('3a+c+n'!$Q36="N",'3a+c+n'!D36,0))</f>
        <v>0</v>
      </c>
      <c r="E34" s="59"/>
      <c r="F34" s="81"/>
      <c r="G34" s="28"/>
      <c r="H34" s="28">
        <f>IF($C$4="Neattiecināmās izmaksas",IF('3a+c+n'!$Q36="N",'3a+c+n'!H36,0))</f>
        <v>0</v>
      </c>
      <c r="I34" s="28"/>
      <c r="J34" s="28"/>
      <c r="K34" s="59">
        <f>IF($C$4="Neattiecināmās izmaksas",IF('3a+c+n'!$Q36="N",'3a+c+n'!K36,0))</f>
        <v>0</v>
      </c>
      <c r="L34" s="109">
        <f>IF($C$4="Neattiecināmās izmaksas",IF('3a+c+n'!$Q36="N",'3a+c+n'!L36,0))</f>
        <v>0</v>
      </c>
      <c r="M34" s="28">
        <f>IF($C$4="Neattiecināmās izmaksas",IF('3a+c+n'!$Q36="N",'3a+c+n'!M36,0))</f>
        <v>0</v>
      </c>
      <c r="N34" s="28">
        <f>IF($C$4="Neattiecināmās izmaksas",IF('3a+c+n'!$Q36="N",'3a+c+n'!N36,0))</f>
        <v>0</v>
      </c>
      <c r="O34" s="28">
        <f>IF($C$4="Neattiecināmās izmaksas",IF('3a+c+n'!$Q36="N",'3a+c+n'!O36,0))</f>
        <v>0</v>
      </c>
      <c r="P34" s="59">
        <f>IF($C$4="Neattiecināmās izmaksas",IF('3a+c+n'!$Q36="N",'3a+c+n'!P36,0))</f>
        <v>0</v>
      </c>
    </row>
    <row r="35" spans="1:16">
      <c r="A35" s="64">
        <f>IF(P35=0,0,IF(COUNTBLANK(P35)=1,0,COUNTA($P$14:P35)))</f>
        <v>0</v>
      </c>
      <c r="B35" s="28">
        <f>IF($C$4="Neattiecināmās izmaksas",IF('3a+c+n'!$Q37="N",'3a+c+n'!B37,0))</f>
        <v>0</v>
      </c>
      <c r="C35" s="28">
        <f>IF($C$4="Neattiecināmās izmaksas",IF('3a+c+n'!$Q37="N",'3a+c+n'!C37,0))</f>
        <v>0</v>
      </c>
      <c r="D35" s="28">
        <f>IF($C$4="Neattiecināmās izmaksas",IF('3a+c+n'!$Q37="N",'3a+c+n'!D37,0))</f>
        <v>0</v>
      </c>
      <c r="E35" s="59"/>
      <c r="F35" s="81"/>
      <c r="G35" s="28"/>
      <c r="H35" s="28">
        <f>IF($C$4="Neattiecināmās izmaksas",IF('3a+c+n'!$Q37="N",'3a+c+n'!H37,0))</f>
        <v>0</v>
      </c>
      <c r="I35" s="28"/>
      <c r="J35" s="28"/>
      <c r="K35" s="59">
        <f>IF($C$4="Neattiecināmās izmaksas",IF('3a+c+n'!$Q37="N",'3a+c+n'!K37,0))</f>
        <v>0</v>
      </c>
      <c r="L35" s="109">
        <f>IF($C$4="Neattiecināmās izmaksas",IF('3a+c+n'!$Q37="N",'3a+c+n'!L37,0))</f>
        <v>0</v>
      </c>
      <c r="M35" s="28">
        <f>IF($C$4="Neattiecināmās izmaksas",IF('3a+c+n'!$Q37="N",'3a+c+n'!M37,0))</f>
        <v>0</v>
      </c>
      <c r="N35" s="28">
        <f>IF($C$4="Neattiecināmās izmaksas",IF('3a+c+n'!$Q37="N",'3a+c+n'!N37,0))</f>
        <v>0</v>
      </c>
      <c r="O35" s="28">
        <f>IF($C$4="Neattiecināmās izmaksas",IF('3a+c+n'!$Q37="N",'3a+c+n'!O37,0))</f>
        <v>0</v>
      </c>
      <c r="P35" s="59">
        <f>IF($C$4="Neattiecināmās izmaksas",IF('3a+c+n'!$Q37="N",'3a+c+n'!P37,0))</f>
        <v>0</v>
      </c>
    </row>
    <row r="36" spans="1:16">
      <c r="A36" s="64">
        <f>IF(P36=0,0,IF(COUNTBLANK(P36)=1,0,COUNTA($P$14:P36)))</f>
        <v>0</v>
      </c>
      <c r="B36" s="28">
        <f>IF($C$4="Neattiecināmās izmaksas",IF('3a+c+n'!$Q38="N",'3a+c+n'!B38,0))</f>
        <v>0</v>
      </c>
      <c r="C36" s="28">
        <f>IF($C$4="Neattiecināmās izmaksas",IF('3a+c+n'!$Q38="N",'3a+c+n'!C38,0))</f>
        <v>0</v>
      </c>
      <c r="D36" s="28">
        <f>IF($C$4="Neattiecināmās izmaksas",IF('3a+c+n'!$Q38="N",'3a+c+n'!D38,0))</f>
        <v>0</v>
      </c>
      <c r="E36" s="59"/>
      <c r="F36" s="81"/>
      <c r="G36" s="28"/>
      <c r="H36" s="28">
        <f>IF($C$4="Neattiecināmās izmaksas",IF('3a+c+n'!$Q38="N",'3a+c+n'!H38,0))</f>
        <v>0</v>
      </c>
      <c r="I36" s="28"/>
      <c r="J36" s="28"/>
      <c r="K36" s="59">
        <f>IF($C$4="Neattiecināmās izmaksas",IF('3a+c+n'!$Q38="N",'3a+c+n'!K38,0))</f>
        <v>0</v>
      </c>
      <c r="L36" s="109">
        <f>IF($C$4="Neattiecināmās izmaksas",IF('3a+c+n'!$Q38="N",'3a+c+n'!L38,0))</f>
        <v>0</v>
      </c>
      <c r="M36" s="28">
        <f>IF($C$4="Neattiecināmās izmaksas",IF('3a+c+n'!$Q38="N",'3a+c+n'!M38,0))</f>
        <v>0</v>
      </c>
      <c r="N36" s="28">
        <f>IF($C$4="Neattiecināmās izmaksas",IF('3a+c+n'!$Q38="N",'3a+c+n'!N38,0))</f>
        <v>0</v>
      </c>
      <c r="O36" s="28">
        <f>IF($C$4="Neattiecināmās izmaksas",IF('3a+c+n'!$Q38="N",'3a+c+n'!O38,0))</f>
        <v>0</v>
      </c>
      <c r="P36" s="59">
        <f>IF($C$4="Neattiecināmās izmaksas",IF('3a+c+n'!$Q38="N",'3a+c+n'!P38,0))</f>
        <v>0</v>
      </c>
    </row>
    <row r="37" spans="1:16">
      <c r="A37" s="64">
        <f>IF(P37=0,0,IF(COUNTBLANK(P37)=1,0,COUNTA($P$14:P37)))</f>
        <v>0</v>
      </c>
      <c r="B37" s="28">
        <f>IF($C$4="Neattiecināmās izmaksas",IF('3a+c+n'!$Q39="N",'3a+c+n'!B39,0))</f>
        <v>0</v>
      </c>
      <c r="C37" s="28">
        <f>IF($C$4="Neattiecināmās izmaksas",IF('3a+c+n'!$Q39="N",'3a+c+n'!C39,0))</f>
        <v>0</v>
      </c>
      <c r="D37" s="28">
        <f>IF($C$4="Neattiecināmās izmaksas",IF('3a+c+n'!$Q39="N",'3a+c+n'!D39,0))</f>
        <v>0</v>
      </c>
      <c r="E37" s="59"/>
      <c r="F37" s="81"/>
      <c r="G37" s="28"/>
      <c r="H37" s="28">
        <f>IF($C$4="Neattiecināmās izmaksas",IF('3a+c+n'!$Q39="N",'3a+c+n'!H39,0))</f>
        <v>0</v>
      </c>
      <c r="I37" s="28"/>
      <c r="J37" s="28"/>
      <c r="K37" s="59">
        <f>IF($C$4="Neattiecināmās izmaksas",IF('3a+c+n'!$Q39="N",'3a+c+n'!K39,0))</f>
        <v>0</v>
      </c>
      <c r="L37" s="109">
        <f>IF($C$4="Neattiecināmās izmaksas",IF('3a+c+n'!$Q39="N",'3a+c+n'!L39,0))</f>
        <v>0</v>
      </c>
      <c r="M37" s="28">
        <f>IF($C$4="Neattiecināmās izmaksas",IF('3a+c+n'!$Q39="N",'3a+c+n'!M39,0))</f>
        <v>0</v>
      </c>
      <c r="N37" s="28">
        <f>IF($C$4="Neattiecināmās izmaksas",IF('3a+c+n'!$Q39="N",'3a+c+n'!N39,0))</f>
        <v>0</v>
      </c>
      <c r="O37" s="28">
        <f>IF($C$4="Neattiecināmās izmaksas",IF('3a+c+n'!$Q39="N",'3a+c+n'!O39,0))</f>
        <v>0</v>
      </c>
      <c r="P37" s="59">
        <f>IF($C$4="Neattiecināmās izmaksas",IF('3a+c+n'!$Q39="N",'3a+c+n'!P39,0))</f>
        <v>0</v>
      </c>
    </row>
    <row r="38" spans="1:16">
      <c r="A38" s="64">
        <f>IF(P38=0,0,IF(COUNTBLANK(P38)=1,0,COUNTA($P$14:P38)))</f>
        <v>0</v>
      </c>
      <c r="B38" s="28">
        <f>IF($C$4="Neattiecināmās izmaksas",IF('3a+c+n'!$Q40="N",'3a+c+n'!B40,0))</f>
        <v>0</v>
      </c>
      <c r="C38" s="28">
        <f>IF($C$4="Neattiecināmās izmaksas",IF('3a+c+n'!$Q40="N",'3a+c+n'!C40,0))</f>
        <v>0</v>
      </c>
      <c r="D38" s="28">
        <f>IF($C$4="Neattiecināmās izmaksas",IF('3a+c+n'!$Q40="N",'3a+c+n'!D40,0))</f>
        <v>0</v>
      </c>
      <c r="E38" s="59"/>
      <c r="F38" s="81"/>
      <c r="G38" s="28"/>
      <c r="H38" s="28">
        <f>IF($C$4="Neattiecināmās izmaksas",IF('3a+c+n'!$Q40="N",'3a+c+n'!H40,0))</f>
        <v>0</v>
      </c>
      <c r="I38" s="28"/>
      <c r="J38" s="28"/>
      <c r="K38" s="59">
        <f>IF($C$4="Neattiecināmās izmaksas",IF('3a+c+n'!$Q40="N",'3a+c+n'!K40,0))</f>
        <v>0</v>
      </c>
      <c r="L38" s="109">
        <f>IF($C$4="Neattiecināmās izmaksas",IF('3a+c+n'!$Q40="N",'3a+c+n'!L40,0))</f>
        <v>0</v>
      </c>
      <c r="M38" s="28">
        <f>IF($C$4="Neattiecināmās izmaksas",IF('3a+c+n'!$Q40="N",'3a+c+n'!M40,0))</f>
        <v>0</v>
      </c>
      <c r="N38" s="28">
        <f>IF($C$4="Neattiecināmās izmaksas",IF('3a+c+n'!$Q40="N",'3a+c+n'!N40,0))</f>
        <v>0</v>
      </c>
      <c r="O38" s="28">
        <f>IF($C$4="Neattiecināmās izmaksas",IF('3a+c+n'!$Q40="N",'3a+c+n'!O40,0))</f>
        <v>0</v>
      </c>
      <c r="P38" s="59">
        <f>IF($C$4="Neattiecināmās izmaksas",IF('3a+c+n'!$Q40="N",'3a+c+n'!P40,0))</f>
        <v>0</v>
      </c>
    </row>
    <row r="39" spans="1:16">
      <c r="A39" s="64">
        <f>IF(P39=0,0,IF(COUNTBLANK(P39)=1,0,COUNTA($P$14:P39)))</f>
        <v>0</v>
      </c>
      <c r="B39" s="28">
        <f>IF($C$4="Neattiecināmās izmaksas",IF('3a+c+n'!$Q41="N",'3a+c+n'!B41,0))</f>
        <v>0</v>
      </c>
      <c r="C39" s="28">
        <f>IF($C$4="Neattiecināmās izmaksas",IF('3a+c+n'!$Q41="N",'3a+c+n'!C41,0))</f>
        <v>0</v>
      </c>
      <c r="D39" s="28">
        <f>IF($C$4="Neattiecināmās izmaksas",IF('3a+c+n'!$Q41="N",'3a+c+n'!D41,0))</f>
        <v>0</v>
      </c>
      <c r="E39" s="59"/>
      <c r="F39" s="81"/>
      <c r="G39" s="28"/>
      <c r="H39" s="28">
        <f>IF($C$4="Neattiecināmās izmaksas",IF('3a+c+n'!$Q41="N",'3a+c+n'!H41,0))</f>
        <v>0</v>
      </c>
      <c r="I39" s="28"/>
      <c r="J39" s="28"/>
      <c r="K39" s="59">
        <f>IF($C$4="Neattiecināmās izmaksas",IF('3a+c+n'!$Q41="N",'3a+c+n'!K41,0))</f>
        <v>0</v>
      </c>
      <c r="L39" s="109">
        <f>IF($C$4="Neattiecināmās izmaksas",IF('3a+c+n'!$Q41="N",'3a+c+n'!L41,0))</f>
        <v>0</v>
      </c>
      <c r="M39" s="28">
        <f>IF($C$4="Neattiecināmās izmaksas",IF('3a+c+n'!$Q41="N",'3a+c+n'!M41,0))</f>
        <v>0</v>
      </c>
      <c r="N39" s="28">
        <f>IF($C$4="Neattiecināmās izmaksas",IF('3a+c+n'!$Q41="N",'3a+c+n'!N41,0))</f>
        <v>0</v>
      </c>
      <c r="O39" s="28">
        <f>IF($C$4="Neattiecināmās izmaksas",IF('3a+c+n'!$Q41="N",'3a+c+n'!O41,0))</f>
        <v>0</v>
      </c>
      <c r="P39" s="59">
        <f>IF($C$4="Neattiecināmās izmaksas",IF('3a+c+n'!$Q41="N",'3a+c+n'!P41,0))</f>
        <v>0</v>
      </c>
    </row>
    <row r="40" spans="1:16">
      <c r="A40" s="64">
        <f>IF(P40=0,0,IF(COUNTBLANK(P40)=1,0,COUNTA($P$14:P40)))</f>
        <v>0</v>
      </c>
      <c r="B40" s="28">
        <f>IF($C$4="Neattiecināmās izmaksas",IF('3a+c+n'!$Q42="N",'3a+c+n'!B42,0))</f>
        <v>0</v>
      </c>
      <c r="C40" s="28">
        <f>IF($C$4="Neattiecināmās izmaksas",IF('3a+c+n'!$Q42="N",'3a+c+n'!C42,0))</f>
        <v>0</v>
      </c>
      <c r="D40" s="28">
        <f>IF($C$4="Neattiecināmās izmaksas",IF('3a+c+n'!$Q42="N",'3a+c+n'!D42,0))</f>
        <v>0</v>
      </c>
      <c r="E40" s="59"/>
      <c r="F40" s="81"/>
      <c r="G40" s="28"/>
      <c r="H40" s="28">
        <f>IF($C$4="Neattiecināmās izmaksas",IF('3a+c+n'!$Q42="N",'3a+c+n'!H42,0))</f>
        <v>0</v>
      </c>
      <c r="I40" s="28"/>
      <c r="J40" s="28"/>
      <c r="K40" s="59">
        <f>IF($C$4="Neattiecināmās izmaksas",IF('3a+c+n'!$Q42="N",'3a+c+n'!K42,0))</f>
        <v>0</v>
      </c>
      <c r="L40" s="109">
        <f>IF($C$4="Neattiecināmās izmaksas",IF('3a+c+n'!$Q42="N",'3a+c+n'!L42,0))</f>
        <v>0</v>
      </c>
      <c r="M40" s="28">
        <f>IF($C$4="Neattiecināmās izmaksas",IF('3a+c+n'!$Q42="N",'3a+c+n'!M42,0))</f>
        <v>0</v>
      </c>
      <c r="N40" s="28">
        <f>IF($C$4="Neattiecināmās izmaksas",IF('3a+c+n'!$Q42="N",'3a+c+n'!N42,0))</f>
        <v>0</v>
      </c>
      <c r="O40" s="28">
        <f>IF($C$4="Neattiecināmās izmaksas",IF('3a+c+n'!$Q42="N",'3a+c+n'!O42,0))</f>
        <v>0</v>
      </c>
      <c r="P40" s="59">
        <f>IF($C$4="Neattiecināmās izmaksas",IF('3a+c+n'!$Q42="N",'3a+c+n'!P42,0))</f>
        <v>0</v>
      </c>
    </row>
    <row r="41" spans="1:16">
      <c r="A41" s="64">
        <f>IF(P41=0,0,IF(COUNTBLANK(P41)=1,0,COUNTA($P$14:P41)))</f>
        <v>0</v>
      </c>
      <c r="B41" s="28">
        <f>IF($C$4="Neattiecināmās izmaksas",IF('3a+c+n'!$Q43="N",'3a+c+n'!B43,0))</f>
        <v>0</v>
      </c>
      <c r="C41" s="28">
        <f>IF($C$4="Neattiecināmās izmaksas",IF('3a+c+n'!$Q43="N",'3a+c+n'!C43,0))</f>
        <v>0</v>
      </c>
      <c r="D41" s="28">
        <f>IF($C$4="Neattiecināmās izmaksas",IF('3a+c+n'!$Q43="N",'3a+c+n'!D43,0))</f>
        <v>0</v>
      </c>
      <c r="E41" s="59"/>
      <c r="F41" s="81"/>
      <c r="G41" s="28"/>
      <c r="H41" s="28">
        <f>IF($C$4="Neattiecināmās izmaksas",IF('3a+c+n'!$Q43="N",'3a+c+n'!H43,0))</f>
        <v>0</v>
      </c>
      <c r="I41" s="28"/>
      <c r="J41" s="28"/>
      <c r="K41" s="59">
        <f>IF($C$4="Neattiecināmās izmaksas",IF('3a+c+n'!$Q43="N",'3a+c+n'!K43,0))</f>
        <v>0</v>
      </c>
      <c r="L41" s="109">
        <f>IF($C$4="Neattiecināmās izmaksas",IF('3a+c+n'!$Q43="N",'3a+c+n'!L43,0))</f>
        <v>0</v>
      </c>
      <c r="M41" s="28">
        <f>IF($C$4="Neattiecināmās izmaksas",IF('3a+c+n'!$Q43="N",'3a+c+n'!M43,0))</f>
        <v>0</v>
      </c>
      <c r="N41" s="28">
        <f>IF($C$4="Neattiecināmās izmaksas",IF('3a+c+n'!$Q43="N",'3a+c+n'!N43,0))</f>
        <v>0</v>
      </c>
      <c r="O41" s="28">
        <f>IF($C$4="Neattiecināmās izmaksas",IF('3a+c+n'!$Q43="N",'3a+c+n'!O43,0))</f>
        <v>0</v>
      </c>
      <c r="P41" s="59">
        <f>IF($C$4="Neattiecināmās izmaksas",IF('3a+c+n'!$Q43="N",'3a+c+n'!P43,0))</f>
        <v>0</v>
      </c>
    </row>
    <row r="42" spans="1:16">
      <c r="A42" s="64">
        <f>IF(P42=0,0,IF(COUNTBLANK(P42)=1,0,COUNTA($P$14:P42)))</f>
        <v>0</v>
      </c>
      <c r="B42" s="28">
        <f>IF($C$4="Neattiecināmās izmaksas",IF('3a+c+n'!$Q44="N",'3a+c+n'!B44,0))</f>
        <v>0</v>
      </c>
      <c r="C42" s="28">
        <f>IF($C$4="Neattiecināmās izmaksas",IF('3a+c+n'!$Q44="N",'3a+c+n'!C44,0))</f>
        <v>0</v>
      </c>
      <c r="D42" s="28">
        <f>IF($C$4="Neattiecināmās izmaksas",IF('3a+c+n'!$Q44="N",'3a+c+n'!D44,0))</f>
        <v>0</v>
      </c>
      <c r="E42" s="59"/>
      <c r="F42" s="81"/>
      <c r="G42" s="28"/>
      <c r="H42" s="28">
        <f>IF($C$4="Neattiecināmās izmaksas",IF('3a+c+n'!$Q44="N",'3a+c+n'!H44,0))</f>
        <v>0</v>
      </c>
      <c r="I42" s="28"/>
      <c r="J42" s="28"/>
      <c r="K42" s="59">
        <f>IF($C$4="Neattiecināmās izmaksas",IF('3a+c+n'!$Q44="N",'3a+c+n'!K44,0))</f>
        <v>0</v>
      </c>
      <c r="L42" s="109">
        <f>IF($C$4="Neattiecināmās izmaksas",IF('3a+c+n'!$Q44="N",'3a+c+n'!L44,0))</f>
        <v>0</v>
      </c>
      <c r="M42" s="28">
        <f>IF($C$4="Neattiecināmās izmaksas",IF('3a+c+n'!$Q44="N",'3a+c+n'!M44,0))</f>
        <v>0</v>
      </c>
      <c r="N42" s="28">
        <f>IF($C$4="Neattiecināmās izmaksas",IF('3a+c+n'!$Q44="N",'3a+c+n'!N44,0))</f>
        <v>0</v>
      </c>
      <c r="O42" s="28">
        <f>IF($C$4="Neattiecināmās izmaksas",IF('3a+c+n'!$Q44="N",'3a+c+n'!O44,0))</f>
        <v>0</v>
      </c>
      <c r="P42" s="59">
        <f>IF($C$4="Neattiecināmās izmaksas",IF('3a+c+n'!$Q44="N",'3a+c+n'!P44,0))</f>
        <v>0</v>
      </c>
    </row>
    <row r="43" spans="1:16">
      <c r="A43" s="64">
        <f>IF(P43=0,0,IF(COUNTBLANK(P43)=1,0,COUNTA($P$14:P43)))</f>
        <v>0</v>
      </c>
      <c r="B43" s="28">
        <f>IF($C$4="Neattiecināmās izmaksas",IF('3a+c+n'!$Q45="N",'3a+c+n'!B45,0))</f>
        <v>0</v>
      </c>
      <c r="C43" s="28">
        <f>IF($C$4="Neattiecināmās izmaksas",IF('3a+c+n'!$Q45="N",'3a+c+n'!C45,0))</f>
        <v>0</v>
      </c>
      <c r="D43" s="28">
        <f>IF($C$4="Neattiecināmās izmaksas",IF('3a+c+n'!$Q45="N",'3a+c+n'!D45,0))</f>
        <v>0</v>
      </c>
      <c r="E43" s="59"/>
      <c r="F43" s="81"/>
      <c r="G43" s="28"/>
      <c r="H43" s="28">
        <f>IF($C$4="Neattiecināmās izmaksas",IF('3a+c+n'!$Q45="N",'3a+c+n'!H45,0))</f>
        <v>0</v>
      </c>
      <c r="I43" s="28"/>
      <c r="J43" s="28"/>
      <c r="K43" s="59">
        <f>IF($C$4="Neattiecināmās izmaksas",IF('3a+c+n'!$Q45="N",'3a+c+n'!K45,0))</f>
        <v>0</v>
      </c>
      <c r="L43" s="109">
        <f>IF($C$4="Neattiecināmās izmaksas",IF('3a+c+n'!$Q45="N",'3a+c+n'!L45,0))</f>
        <v>0</v>
      </c>
      <c r="M43" s="28">
        <f>IF($C$4="Neattiecināmās izmaksas",IF('3a+c+n'!$Q45="N",'3a+c+n'!M45,0))</f>
        <v>0</v>
      </c>
      <c r="N43" s="28">
        <f>IF($C$4="Neattiecināmās izmaksas",IF('3a+c+n'!$Q45="N",'3a+c+n'!N45,0))</f>
        <v>0</v>
      </c>
      <c r="O43" s="28">
        <f>IF($C$4="Neattiecināmās izmaksas",IF('3a+c+n'!$Q45="N",'3a+c+n'!O45,0))</f>
        <v>0</v>
      </c>
      <c r="P43" s="59">
        <f>IF($C$4="Neattiecināmās izmaksas",IF('3a+c+n'!$Q45="N",'3a+c+n'!P45,0))</f>
        <v>0</v>
      </c>
    </row>
    <row r="44" spans="1:16">
      <c r="A44" s="64">
        <f>IF(P44=0,0,IF(COUNTBLANK(P44)=1,0,COUNTA($P$14:P44)))</f>
        <v>0</v>
      </c>
      <c r="B44" s="28">
        <f>IF($C$4="Neattiecināmās izmaksas",IF('3a+c+n'!$Q46="N",'3a+c+n'!B46,0))</f>
        <v>0</v>
      </c>
      <c r="C44" s="28">
        <f>IF($C$4="Neattiecināmās izmaksas",IF('3a+c+n'!$Q46="N",'3a+c+n'!C46,0))</f>
        <v>0</v>
      </c>
      <c r="D44" s="28">
        <f>IF($C$4="Neattiecināmās izmaksas",IF('3a+c+n'!$Q46="N",'3a+c+n'!D46,0))</f>
        <v>0</v>
      </c>
      <c r="E44" s="59"/>
      <c r="F44" s="81"/>
      <c r="G44" s="28"/>
      <c r="H44" s="28">
        <f>IF($C$4="Neattiecināmās izmaksas",IF('3a+c+n'!$Q46="N",'3a+c+n'!H46,0))</f>
        <v>0</v>
      </c>
      <c r="I44" s="28"/>
      <c r="J44" s="28"/>
      <c r="K44" s="59">
        <f>IF($C$4="Neattiecināmās izmaksas",IF('3a+c+n'!$Q46="N",'3a+c+n'!K46,0))</f>
        <v>0</v>
      </c>
      <c r="L44" s="109">
        <f>IF($C$4="Neattiecināmās izmaksas",IF('3a+c+n'!$Q46="N",'3a+c+n'!L46,0))</f>
        <v>0</v>
      </c>
      <c r="M44" s="28">
        <f>IF($C$4="Neattiecināmās izmaksas",IF('3a+c+n'!$Q46="N",'3a+c+n'!M46,0))</f>
        <v>0</v>
      </c>
      <c r="N44" s="28">
        <f>IF($C$4="Neattiecināmās izmaksas",IF('3a+c+n'!$Q46="N",'3a+c+n'!N46,0))</f>
        <v>0</v>
      </c>
      <c r="O44" s="28">
        <f>IF($C$4="Neattiecināmās izmaksas",IF('3a+c+n'!$Q46="N",'3a+c+n'!O46,0))</f>
        <v>0</v>
      </c>
      <c r="P44" s="59">
        <f>IF($C$4="Neattiecināmās izmaksas",IF('3a+c+n'!$Q46="N",'3a+c+n'!P46,0))</f>
        <v>0</v>
      </c>
    </row>
    <row r="45" spans="1:16">
      <c r="A45" s="64">
        <f>IF(P45=0,0,IF(COUNTBLANK(P45)=1,0,COUNTA($P$14:P45)))</f>
        <v>0</v>
      </c>
      <c r="B45" s="28">
        <f>IF($C$4="Neattiecināmās izmaksas",IF('3a+c+n'!$Q47="N",'3a+c+n'!B47,0))</f>
        <v>0</v>
      </c>
      <c r="C45" s="28">
        <f>IF($C$4="Neattiecināmās izmaksas",IF('3a+c+n'!$Q47="N",'3a+c+n'!C47,0))</f>
        <v>0</v>
      </c>
      <c r="D45" s="28">
        <f>IF($C$4="Neattiecināmās izmaksas",IF('3a+c+n'!$Q47="N",'3a+c+n'!D47,0))</f>
        <v>0</v>
      </c>
      <c r="E45" s="59"/>
      <c r="F45" s="81"/>
      <c r="G45" s="28"/>
      <c r="H45" s="28">
        <f>IF($C$4="Neattiecināmās izmaksas",IF('3a+c+n'!$Q47="N",'3a+c+n'!H47,0))</f>
        <v>0</v>
      </c>
      <c r="I45" s="28"/>
      <c r="J45" s="28"/>
      <c r="K45" s="59">
        <f>IF($C$4="Neattiecināmās izmaksas",IF('3a+c+n'!$Q47="N",'3a+c+n'!K47,0))</f>
        <v>0</v>
      </c>
      <c r="L45" s="109">
        <f>IF($C$4="Neattiecināmās izmaksas",IF('3a+c+n'!$Q47="N",'3a+c+n'!L47,0))</f>
        <v>0</v>
      </c>
      <c r="M45" s="28">
        <f>IF($C$4="Neattiecināmās izmaksas",IF('3a+c+n'!$Q47="N",'3a+c+n'!M47,0))</f>
        <v>0</v>
      </c>
      <c r="N45" s="28">
        <f>IF($C$4="Neattiecināmās izmaksas",IF('3a+c+n'!$Q47="N",'3a+c+n'!N47,0))</f>
        <v>0</v>
      </c>
      <c r="O45" s="28">
        <f>IF($C$4="Neattiecināmās izmaksas",IF('3a+c+n'!$Q47="N",'3a+c+n'!O47,0))</f>
        <v>0</v>
      </c>
      <c r="P45" s="59">
        <f>IF($C$4="Neattiecināmās izmaksas",IF('3a+c+n'!$Q47="N",'3a+c+n'!P47,0))</f>
        <v>0</v>
      </c>
    </row>
    <row r="46" spans="1:16">
      <c r="A46" s="64">
        <f>IF(P46=0,0,IF(COUNTBLANK(P46)=1,0,COUNTA($P$14:P46)))</f>
        <v>0</v>
      </c>
      <c r="B46" s="28">
        <f>IF($C$4="Neattiecināmās izmaksas",IF('3a+c+n'!$Q48="N",'3a+c+n'!B48,0))</f>
        <v>0</v>
      </c>
      <c r="C46" s="28">
        <f>IF($C$4="Neattiecināmās izmaksas",IF('3a+c+n'!$Q48="N",'3a+c+n'!C48,0))</f>
        <v>0</v>
      </c>
      <c r="D46" s="28">
        <f>IF($C$4="Neattiecināmās izmaksas",IF('3a+c+n'!$Q48="N",'3a+c+n'!D48,0))</f>
        <v>0</v>
      </c>
      <c r="E46" s="59"/>
      <c r="F46" s="81"/>
      <c r="G46" s="28"/>
      <c r="H46" s="28">
        <f>IF($C$4="Neattiecināmās izmaksas",IF('3a+c+n'!$Q48="N",'3a+c+n'!H48,0))</f>
        <v>0</v>
      </c>
      <c r="I46" s="28"/>
      <c r="J46" s="28"/>
      <c r="K46" s="59">
        <f>IF($C$4="Neattiecināmās izmaksas",IF('3a+c+n'!$Q48="N",'3a+c+n'!K48,0))</f>
        <v>0</v>
      </c>
      <c r="L46" s="109">
        <f>IF($C$4="Neattiecināmās izmaksas",IF('3a+c+n'!$Q48="N",'3a+c+n'!L48,0))</f>
        <v>0</v>
      </c>
      <c r="M46" s="28">
        <f>IF($C$4="Neattiecināmās izmaksas",IF('3a+c+n'!$Q48="N",'3a+c+n'!M48,0))</f>
        <v>0</v>
      </c>
      <c r="N46" s="28">
        <f>IF($C$4="Neattiecināmās izmaksas",IF('3a+c+n'!$Q48="N",'3a+c+n'!N48,0))</f>
        <v>0</v>
      </c>
      <c r="O46" s="28">
        <f>IF($C$4="Neattiecināmās izmaksas",IF('3a+c+n'!$Q48="N",'3a+c+n'!O48,0))</f>
        <v>0</v>
      </c>
      <c r="P46" s="59">
        <f>IF($C$4="Neattiecināmās izmaksas",IF('3a+c+n'!$Q48="N",'3a+c+n'!P48,0))</f>
        <v>0</v>
      </c>
    </row>
    <row r="47" spans="1:16">
      <c r="A47" s="64">
        <f>IF(P47=0,0,IF(COUNTBLANK(P47)=1,0,COUNTA($P$14:P47)))</f>
        <v>0</v>
      </c>
      <c r="B47" s="28">
        <f>IF($C$4="Neattiecināmās izmaksas",IF('3a+c+n'!$Q49="N",'3a+c+n'!B49,0))</f>
        <v>0</v>
      </c>
      <c r="C47" s="28">
        <f>IF($C$4="Neattiecināmās izmaksas",IF('3a+c+n'!$Q49="N",'3a+c+n'!C49,0))</f>
        <v>0</v>
      </c>
      <c r="D47" s="28">
        <f>IF($C$4="Neattiecināmās izmaksas",IF('3a+c+n'!$Q49="N",'3a+c+n'!D49,0))</f>
        <v>0</v>
      </c>
      <c r="E47" s="59"/>
      <c r="F47" s="81"/>
      <c r="G47" s="28"/>
      <c r="H47" s="28">
        <f>IF($C$4="Neattiecināmās izmaksas",IF('3a+c+n'!$Q49="N",'3a+c+n'!H49,0))</f>
        <v>0</v>
      </c>
      <c r="I47" s="28"/>
      <c r="J47" s="28"/>
      <c r="K47" s="59">
        <f>IF($C$4="Neattiecināmās izmaksas",IF('3a+c+n'!$Q49="N",'3a+c+n'!K49,0))</f>
        <v>0</v>
      </c>
      <c r="L47" s="109">
        <f>IF($C$4="Neattiecināmās izmaksas",IF('3a+c+n'!$Q49="N",'3a+c+n'!L49,0))</f>
        <v>0</v>
      </c>
      <c r="M47" s="28">
        <f>IF($C$4="Neattiecināmās izmaksas",IF('3a+c+n'!$Q49="N",'3a+c+n'!M49,0))</f>
        <v>0</v>
      </c>
      <c r="N47" s="28">
        <f>IF($C$4="Neattiecināmās izmaksas",IF('3a+c+n'!$Q49="N",'3a+c+n'!N49,0))</f>
        <v>0</v>
      </c>
      <c r="O47" s="28">
        <f>IF($C$4="Neattiecināmās izmaksas",IF('3a+c+n'!$Q49="N",'3a+c+n'!O49,0))</f>
        <v>0</v>
      </c>
      <c r="P47" s="59">
        <f>IF($C$4="Neattiecināmās izmaksas",IF('3a+c+n'!$Q49="N",'3a+c+n'!P49,0))</f>
        <v>0</v>
      </c>
    </row>
    <row r="48" spans="1:16">
      <c r="A48" s="64">
        <f>IF(P48=0,0,IF(COUNTBLANK(P48)=1,0,COUNTA($P$14:P48)))</f>
        <v>0</v>
      </c>
      <c r="B48" s="28">
        <f>IF($C$4="Neattiecināmās izmaksas",IF('3a+c+n'!$Q50="N",'3a+c+n'!B50,0))</f>
        <v>0</v>
      </c>
      <c r="C48" s="28">
        <f>IF($C$4="Neattiecināmās izmaksas",IF('3a+c+n'!$Q50="N",'3a+c+n'!C50,0))</f>
        <v>0</v>
      </c>
      <c r="D48" s="28">
        <f>IF($C$4="Neattiecināmās izmaksas",IF('3a+c+n'!$Q50="N",'3a+c+n'!D50,0))</f>
        <v>0</v>
      </c>
      <c r="E48" s="59"/>
      <c r="F48" s="81"/>
      <c r="G48" s="28"/>
      <c r="H48" s="28">
        <f>IF($C$4="Neattiecināmās izmaksas",IF('3a+c+n'!$Q50="N",'3a+c+n'!H50,0))</f>
        <v>0</v>
      </c>
      <c r="I48" s="28"/>
      <c r="J48" s="28"/>
      <c r="K48" s="59">
        <f>IF($C$4="Neattiecināmās izmaksas",IF('3a+c+n'!$Q50="N",'3a+c+n'!K50,0))</f>
        <v>0</v>
      </c>
      <c r="L48" s="109">
        <f>IF($C$4="Neattiecināmās izmaksas",IF('3a+c+n'!$Q50="N",'3a+c+n'!L50,0))</f>
        <v>0</v>
      </c>
      <c r="M48" s="28">
        <f>IF($C$4="Neattiecināmās izmaksas",IF('3a+c+n'!$Q50="N",'3a+c+n'!M50,0))</f>
        <v>0</v>
      </c>
      <c r="N48" s="28">
        <f>IF($C$4="Neattiecināmās izmaksas",IF('3a+c+n'!$Q50="N",'3a+c+n'!N50,0))</f>
        <v>0</v>
      </c>
      <c r="O48" s="28">
        <f>IF($C$4="Neattiecināmās izmaksas",IF('3a+c+n'!$Q50="N",'3a+c+n'!O50,0))</f>
        <v>0</v>
      </c>
      <c r="P48" s="59">
        <f>IF($C$4="Neattiecināmās izmaksas",IF('3a+c+n'!$Q50="N",'3a+c+n'!P50,0))</f>
        <v>0</v>
      </c>
    </row>
    <row r="49" spans="1:16">
      <c r="A49" s="64">
        <f>IF(P49=0,0,IF(COUNTBLANK(P49)=1,0,COUNTA($P$14:P49)))</f>
        <v>0</v>
      </c>
      <c r="B49" s="28">
        <f>IF($C$4="Neattiecināmās izmaksas",IF('3a+c+n'!$Q51="N",'3a+c+n'!B51,0))</f>
        <v>0</v>
      </c>
      <c r="C49" s="28">
        <f>IF($C$4="Neattiecināmās izmaksas",IF('3a+c+n'!$Q51="N",'3a+c+n'!C51,0))</f>
        <v>0</v>
      </c>
      <c r="D49" s="28">
        <f>IF($C$4="Neattiecināmās izmaksas",IF('3a+c+n'!$Q51="N",'3a+c+n'!D51,0))</f>
        <v>0</v>
      </c>
      <c r="E49" s="59"/>
      <c r="F49" s="81"/>
      <c r="G49" s="28"/>
      <c r="H49" s="28">
        <f>IF($C$4="Neattiecināmās izmaksas",IF('3a+c+n'!$Q51="N",'3a+c+n'!H51,0))</f>
        <v>0</v>
      </c>
      <c r="I49" s="28"/>
      <c r="J49" s="28"/>
      <c r="K49" s="59">
        <f>IF($C$4="Neattiecināmās izmaksas",IF('3a+c+n'!$Q51="N",'3a+c+n'!K51,0))</f>
        <v>0</v>
      </c>
      <c r="L49" s="109">
        <f>IF($C$4="Neattiecināmās izmaksas",IF('3a+c+n'!$Q51="N",'3a+c+n'!L51,0))</f>
        <v>0</v>
      </c>
      <c r="M49" s="28">
        <f>IF($C$4="Neattiecināmās izmaksas",IF('3a+c+n'!$Q51="N",'3a+c+n'!M51,0))</f>
        <v>0</v>
      </c>
      <c r="N49" s="28">
        <f>IF($C$4="Neattiecināmās izmaksas",IF('3a+c+n'!$Q51="N",'3a+c+n'!N51,0))</f>
        <v>0</v>
      </c>
      <c r="O49" s="28">
        <f>IF($C$4="Neattiecināmās izmaksas",IF('3a+c+n'!$Q51="N",'3a+c+n'!O51,0))</f>
        <v>0</v>
      </c>
      <c r="P49" s="59">
        <f>IF($C$4="Neattiecināmās izmaksas",IF('3a+c+n'!$Q51="N",'3a+c+n'!P51,0))</f>
        <v>0</v>
      </c>
    </row>
    <row r="50" spans="1:16">
      <c r="A50" s="64">
        <f>IF(P50=0,0,IF(COUNTBLANK(P50)=1,0,COUNTA($P$14:P50)))</f>
        <v>0</v>
      </c>
      <c r="B50" s="28">
        <f>IF($C$4="Neattiecināmās izmaksas",IF('3a+c+n'!$Q52="N",'3a+c+n'!B52,0))</f>
        <v>0</v>
      </c>
      <c r="C50" s="28">
        <f>IF($C$4="Neattiecināmās izmaksas",IF('3a+c+n'!$Q52="N",'3a+c+n'!C52,0))</f>
        <v>0</v>
      </c>
      <c r="D50" s="28">
        <f>IF($C$4="Neattiecināmās izmaksas",IF('3a+c+n'!$Q52="N",'3a+c+n'!D52,0))</f>
        <v>0</v>
      </c>
      <c r="E50" s="59"/>
      <c r="F50" s="81"/>
      <c r="G50" s="28"/>
      <c r="H50" s="28">
        <f>IF($C$4="Neattiecināmās izmaksas",IF('3a+c+n'!$Q52="N",'3a+c+n'!H52,0))</f>
        <v>0</v>
      </c>
      <c r="I50" s="28"/>
      <c r="J50" s="28"/>
      <c r="K50" s="59">
        <f>IF($C$4="Neattiecināmās izmaksas",IF('3a+c+n'!$Q52="N",'3a+c+n'!K52,0))</f>
        <v>0</v>
      </c>
      <c r="L50" s="109">
        <f>IF($C$4="Neattiecināmās izmaksas",IF('3a+c+n'!$Q52="N",'3a+c+n'!L52,0))</f>
        <v>0</v>
      </c>
      <c r="M50" s="28">
        <f>IF($C$4="Neattiecināmās izmaksas",IF('3a+c+n'!$Q52="N",'3a+c+n'!M52,0))</f>
        <v>0</v>
      </c>
      <c r="N50" s="28">
        <f>IF($C$4="Neattiecināmās izmaksas",IF('3a+c+n'!$Q52="N",'3a+c+n'!N52,0))</f>
        <v>0</v>
      </c>
      <c r="O50" s="28">
        <f>IF($C$4="Neattiecināmās izmaksas",IF('3a+c+n'!$Q52="N",'3a+c+n'!O52,0))</f>
        <v>0</v>
      </c>
      <c r="P50" s="59">
        <f>IF($C$4="Neattiecināmās izmaksas",IF('3a+c+n'!$Q52="N",'3a+c+n'!P52,0))</f>
        <v>0</v>
      </c>
    </row>
    <row r="51" spans="1:16">
      <c r="A51" s="64">
        <f>IF(P51=0,0,IF(COUNTBLANK(P51)=1,0,COUNTA($P$14:P51)))</f>
        <v>0</v>
      </c>
      <c r="B51" s="28">
        <f>IF($C$4="Neattiecināmās izmaksas",IF('3a+c+n'!$Q53="N",'3a+c+n'!B53,0))</f>
        <v>0</v>
      </c>
      <c r="C51" s="28">
        <f>IF($C$4="Neattiecināmās izmaksas",IF('3a+c+n'!$Q53="N",'3a+c+n'!C53,0))</f>
        <v>0</v>
      </c>
      <c r="D51" s="28">
        <f>IF($C$4="Neattiecināmās izmaksas",IF('3a+c+n'!$Q53="N",'3a+c+n'!D53,0))</f>
        <v>0</v>
      </c>
      <c r="E51" s="59"/>
      <c r="F51" s="81"/>
      <c r="G51" s="28"/>
      <c r="H51" s="28">
        <f>IF($C$4="Neattiecināmās izmaksas",IF('3a+c+n'!$Q53="N",'3a+c+n'!H53,0))</f>
        <v>0</v>
      </c>
      <c r="I51" s="28"/>
      <c r="J51" s="28"/>
      <c r="K51" s="59">
        <f>IF($C$4="Neattiecināmās izmaksas",IF('3a+c+n'!$Q53="N",'3a+c+n'!K53,0))</f>
        <v>0</v>
      </c>
      <c r="L51" s="109">
        <f>IF($C$4="Neattiecināmās izmaksas",IF('3a+c+n'!$Q53="N",'3a+c+n'!L53,0))</f>
        <v>0</v>
      </c>
      <c r="M51" s="28">
        <f>IF($C$4="Neattiecināmās izmaksas",IF('3a+c+n'!$Q53="N",'3a+c+n'!M53,0))</f>
        <v>0</v>
      </c>
      <c r="N51" s="28">
        <f>IF($C$4="Neattiecināmās izmaksas",IF('3a+c+n'!$Q53="N",'3a+c+n'!N53,0))</f>
        <v>0</v>
      </c>
      <c r="O51" s="28">
        <f>IF($C$4="Neattiecināmās izmaksas",IF('3a+c+n'!$Q53="N",'3a+c+n'!O53,0))</f>
        <v>0</v>
      </c>
      <c r="P51" s="59">
        <f>IF($C$4="Neattiecināmās izmaksas",IF('3a+c+n'!$Q53="N",'3a+c+n'!P53,0))</f>
        <v>0</v>
      </c>
    </row>
    <row r="52" spans="1:16">
      <c r="A52" s="64">
        <f>IF(P52=0,0,IF(COUNTBLANK(P52)=1,0,COUNTA($P$14:P52)))</f>
        <v>0</v>
      </c>
      <c r="B52" s="28">
        <f>IF($C$4="Neattiecināmās izmaksas",IF('3a+c+n'!$Q54="N",'3a+c+n'!B54,0))</f>
        <v>0</v>
      </c>
      <c r="C52" s="28">
        <f>IF($C$4="Neattiecināmās izmaksas",IF('3a+c+n'!$Q54="N",'3a+c+n'!C54,0))</f>
        <v>0</v>
      </c>
      <c r="D52" s="28">
        <f>IF($C$4="Neattiecināmās izmaksas",IF('3a+c+n'!$Q54="N",'3a+c+n'!D54,0))</f>
        <v>0</v>
      </c>
      <c r="E52" s="59"/>
      <c r="F52" s="81"/>
      <c r="G52" s="28"/>
      <c r="H52" s="28">
        <f>IF($C$4="Neattiecināmās izmaksas",IF('3a+c+n'!$Q54="N",'3a+c+n'!H54,0))</f>
        <v>0</v>
      </c>
      <c r="I52" s="28"/>
      <c r="J52" s="28"/>
      <c r="K52" s="59">
        <f>IF($C$4="Neattiecināmās izmaksas",IF('3a+c+n'!$Q54="N",'3a+c+n'!K54,0))</f>
        <v>0</v>
      </c>
      <c r="L52" s="109">
        <f>IF($C$4="Neattiecināmās izmaksas",IF('3a+c+n'!$Q54="N",'3a+c+n'!L54,0))</f>
        <v>0</v>
      </c>
      <c r="M52" s="28">
        <f>IF($C$4="Neattiecināmās izmaksas",IF('3a+c+n'!$Q54="N",'3a+c+n'!M54,0))</f>
        <v>0</v>
      </c>
      <c r="N52" s="28">
        <f>IF($C$4="Neattiecināmās izmaksas",IF('3a+c+n'!$Q54="N",'3a+c+n'!N54,0))</f>
        <v>0</v>
      </c>
      <c r="O52" s="28">
        <f>IF($C$4="Neattiecināmās izmaksas",IF('3a+c+n'!$Q54="N",'3a+c+n'!O54,0))</f>
        <v>0</v>
      </c>
      <c r="P52" s="59">
        <f>IF($C$4="Neattiecināmās izmaksas",IF('3a+c+n'!$Q54="N",'3a+c+n'!P54,0))</f>
        <v>0</v>
      </c>
    </row>
    <row r="53" spans="1:16">
      <c r="A53" s="64">
        <f>IF(P53=0,0,IF(COUNTBLANK(P53)=1,0,COUNTA($P$14:P53)))</f>
        <v>0</v>
      </c>
      <c r="B53" s="28">
        <f>IF($C$4="Neattiecināmās izmaksas",IF('3a+c+n'!$Q55="N",'3a+c+n'!B55,0))</f>
        <v>0</v>
      </c>
      <c r="C53" s="28">
        <f>IF($C$4="Neattiecināmās izmaksas",IF('3a+c+n'!$Q55="N",'3a+c+n'!C55,0))</f>
        <v>0</v>
      </c>
      <c r="D53" s="28">
        <f>IF($C$4="Neattiecināmās izmaksas",IF('3a+c+n'!$Q55="N",'3a+c+n'!D55,0))</f>
        <v>0</v>
      </c>
      <c r="E53" s="59"/>
      <c r="F53" s="81"/>
      <c r="G53" s="28"/>
      <c r="H53" s="28">
        <f>IF($C$4="Neattiecināmās izmaksas",IF('3a+c+n'!$Q55="N",'3a+c+n'!H55,0))</f>
        <v>0</v>
      </c>
      <c r="I53" s="28"/>
      <c r="J53" s="28"/>
      <c r="K53" s="59">
        <f>IF($C$4="Neattiecināmās izmaksas",IF('3a+c+n'!$Q55="N",'3a+c+n'!K55,0))</f>
        <v>0</v>
      </c>
      <c r="L53" s="109">
        <f>IF($C$4="Neattiecināmās izmaksas",IF('3a+c+n'!$Q55="N",'3a+c+n'!L55,0))</f>
        <v>0</v>
      </c>
      <c r="M53" s="28">
        <f>IF($C$4="Neattiecināmās izmaksas",IF('3a+c+n'!$Q55="N",'3a+c+n'!M55,0))</f>
        <v>0</v>
      </c>
      <c r="N53" s="28">
        <f>IF($C$4="Neattiecināmās izmaksas",IF('3a+c+n'!$Q55="N",'3a+c+n'!N55,0))</f>
        <v>0</v>
      </c>
      <c r="O53" s="28">
        <f>IF($C$4="Neattiecināmās izmaksas",IF('3a+c+n'!$Q55="N",'3a+c+n'!O55,0))</f>
        <v>0</v>
      </c>
      <c r="P53" s="59">
        <f>IF($C$4="Neattiecināmās izmaksas",IF('3a+c+n'!$Q55="N",'3a+c+n'!P55,0))</f>
        <v>0</v>
      </c>
    </row>
    <row r="54" spans="1:16">
      <c r="A54" s="64">
        <f>IF(P54=0,0,IF(COUNTBLANK(P54)=1,0,COUNTA($P$14:P54)))</f>
        <v>0</v>
      </c>
      <c r="B54" s="28">
        <f>IF($C$4="Neattiecināmās izmaksas",IF('3a+c+n'!$Q56="N",'3a+c+n'!B56,0))</f>
        <v>0</v>
      </c>
      <c r="C54" s="28">
        <f>IF($C$4="Neattiecināmās izmaksas",IF('3a+c+n'!$Q56="N",'3a+c+n'!C56,0))</f>
        <v>0</v>
      </c>
      <c r="D54" s="28">
        <f>IF($C$4="Neattiecināmās izmaksas",IF('3a+c+n'!$Q56="N",'3a+c+n'!D56,0))</f>
        <v>0</v>
      </c>
      <c r="E54" s="59"/>
      <c r="F54" s="81"/>
      <c r="G54" s="28"/>
      <c r="H54" s="28">
        <f>IF($C$4="Neattiecināmās izmaksas",IF('3a+c+n'!$Q56="N",'3a+c+n'!H56,0))</f>
        <v>0</v>
      </c>
      <c r="I54" s="28"/>
      <c r="J54" s="28"/>
      <c r="K54" s="59">
        <f>IF($C$4="Neattiecināmās izmaksas",IF('3a+c+n'!$Q56="N",'3a+c+n'!K56,0))</f>
        <v>0</v>
      </c>
      <c r="L54" s="109">
        <f>IF($C$4="Neattiecināmās izmaksas",IF('3a+c+n'!$Q56="N",'3a+c+n'!L56,0))</f>
        <v>0</v>
      </c>
      <c r="M54" s="28">
        <f>IF($C$4="Neattiecināmās izmaksas",IF('3a+c+n'!$Q56="N",'3a+c+n'!M56,0))</f>
        <v>0</v>
      </c>
      <c r="N54" s="28">
        <f>IF($C$4="Neattiecināmās izmaksas",IF('3a+c+n'!$Q56="N",'3a+c+n'!N56,0))</f>
        <v>0</v>
      </c>
      <c r="O54" s="28">
        <f>IF($C$4="Neattiecināmās izmaksas",IF('3a+c+n'!$Q56="N",'3a+c+n'!O56,0))</f>
        <v>0</v>
      </c>
      <c r="P54" s="59">
        <f>IF($C$4="Neattiecināmās izmaksas",IF('3a+c+n'!$Q56="N",'3a+c+n'!P56,0))</f>
        <v>0</v>
      </c>
    </row>
    <row r="55" spans="1:16">
      <c r="A55" s="64">
        <f>IF(P55=0,0,IF(COUNTBLANK(P55)=1,0,COUNTA($P$14:P55)))</f>
        <v>0</v>
      </c>
      <c r="B55" s="28">
        <f>IF($C$4="Neattiecināmās izmaksas",IF('3a+c+n'!$Q57="N",'3a+c+n'!B57,0))</f>
        <v>0</v>
      </c>
      <c r="C55" s="28">
        <f>IF($C$4="Neattiecināmās izmaksas",IF('3a+c+n'!$Q57="N",'3a+c+n'!C57,0))</f>
        <v>0</v>
      </c>
      <c r="D55" s="28">
        <f>IF($C$4="Neattiecināmās izmaksas",IF('3a+c+n'!$Q57="N",'3a+c+n'!D57,0))</f>
        <v>0</v>
      </c>
      <c r="E55" s="59"/>
      <c r="F55" s="81"/>
      <c r="G55" s="28"/>
      <c r="H55" s="28">
        <f>IF($C$4="Neattiecināmās izmaksas",IF('3a+c+n'!$Q57="N",'3a+c+n'!H57,0))</f>
        <v>0</v>
      </c>
      <c r="I55" s="28"/>
      <c r="J55" s="28"/>
      <c r="K55" s="59">
        <f>IF($C$4="Neattiecināmās izmaksas",IF('3a+c+n'!$Q57="N",'3a+c+n'!K57,0))</f>
        <v>0</v>
      </c>
      <c r="L55" s="109">
        <f>IF($C$4="Neattiecināmās izmaksas",IF('3a+c+n'!$Q57="N",'3a+c+n'!L57,0))</f>
        <v>0</v>
      </c>
      <c r="M55" s="28">
        <f>IF($C$4="Neattiecināmās izmaksas",IF('3a+c+n'!$Q57="N",'3a+c+n'!M57,0))</f>
        <v>0</v>
      </c>
      <c r="N55" s="28">
        <f>IF($C$4="Neattiecināmās izmaksas",IF('3a+c+n'!$Q57="N",'3a+c+n'!N57,0))</f>
        <v>0</v>
      </c>
      <c r="O55" s="28">
        <f>IF($C$4="Neattiecināmās izmaksas",IF('3a+c+n'!$Q57="N",'3a+c+n'!O57,0))</f>
        <v>0</v>
      </c>
      <c r="P55" s="59">
        <f>IF($C$4="Neattiecināmās izmaksas",IF('3a+c+n'!$Q57="N",'3a+c+n'!P57,0))</f>
        <v>0</v>
      </c>
    </row>
    <row r="56" spans="1:16">
      <c r="A56" s="64">
        <f>IF(P56=0,0,IF(COUNTBLANK(P56)=1,0,COUNTA($P$14:P56)))</f>
        <v>0</v>
      </c>
      <c r="B56" s="28">
        <f>IF($C$4="Neattiecināmās izmaksas",IF('3a+c+n'!$Q58="N",'3a+c+n'!B58,0))</f>
        <v>0</v>
      </c>
      <c r="C56" s="28">
        <f>IF($C$4="Neattiecināmās izmaksas",IF('3a+c+n'!$Q58="N",'3a+c+n'!C58,0))</f>
        <v>0</v>
      </c>
      <c r="D56" s="28">
        <f>IF($C$4="Neattiecināmās izmaksas",IF('3a+c+n'!$Q58="N",'3a+c+n'!D58,0))</f>
        <v>0</v>
      </c>
      <c r="E56" s="59"/>
      <c r="F56" s="81"/>
      <c r="G56" s="28"/>
      <c r="H56" s="28">
        <f>IF($C$4="Neattiecināmās izmaksas",IF('3a+c+n'!$Q58="N",'3a+c+n'!H58,0))</f>
        <v>0</v>
      </c>
      <c r="I56" s="28"/>
      <c r="J56" s="28"/>
      <c r="K56" s="59">
        <f>IF($C$4="Neattiecināmās izmaksas",IF('3a+c+n'!$Q58="N",'3a+c+n'!K58,0))</f>
        <v>0</v>
      </c>
      <c r="L56" s="109">
        <f>IF($C$4="Neattiecināmās izmaksas",IF('3a+c+n'!$Q58="N",'3a+c+n'!L58,0))</f>
        <v>0</v>
      </c>
      <c r="M56" s="28">
        <f>IF($C$4="Neattiecināmās izmaksas",IF('3a+c+n'!$Q58="N",'3a+c+n'!M58,0))</f>
        <v>0</v>
      </c>
      <c r="N56" s="28">
        <f>IF($C$4="Neattiecināmās izmaksas",IF('3a+c+n'!$Q58="N",'3a+c+n'!N58,0))</f>
        <v>0</v>
      </c>
      <c r="O56" s="28">
        <f>IF($C$4="Neattiecināmās izmaksas",IF('3a+c+n'!$Q58="N",'3a+c+n'!O58,0))</f>
        <v>0</v>
      </c>
      <c r="P56" s="59">
        <f>IF($C$4="Neattiecināmās izmaksas",IF('3a+c+n'!$Q58="N",'3a+c+n'!P58,0))</f>
        <v>0</v>
      </c>
    </row>
    <row r="57" spans="1:16">
      <c r="A57" s="64">
        <f>IF(P57=0,0,IF(COUNTBLANK(P57)=1,0,COUNTA($P$14:P57)))</f>
        <v>0</v>
      </c>
      <c r="B57" s="28">
        <f>IF($C$4="Neattiecināmās izmaksas",IF('3a+c+n'!$Q59="N",'3a+c+n'!B59,0))</f>
        <v>0</v>
      </c>
      <c r="C57" s="28">
        <f>IF($C$4="Neattiecināmās izmaksas",IF('3a+c+n'!$Q59="N",'3a+c+n'!C59,0))</f>
        <v>0</v>
      </c>
      <c r="D57" s="28">
        <f>IF($C$4="Neattiecināmās izmaksas",IF('3a+c+n'!$Q59="N",'3a+c+n'!D59,0))</f>
        <v>0</v>
      </c>
      <c r="E57" s="59"/>
      <c r="F57" s="81"/>
      <c r="G57" s="28"/>
      <c r="H57" s="28">
        <f>IF($C$4="Neattiecināmās izmaksas",IF('3a+c+n'!$Q59="N",'3a+c+n'!H59,0))</f>
        <v>0</v>
      </c>
      <c r="I57" s="28"/>
      <c r="J57" s="28"/>
      <c r="K57" s="59">
        <f>IF($C$4="Neattiecināmās izmaksas",IF('3a+c+n'!$Q59="N",'3a+c+n'!K59,0))</f>
        <v>0</v>
      </c>
      <c r="L57" s="109">
        <f>IF($C$4="Neattiecināmās izmaksas",IF('3a+c+n'!$Q59="N",'3a+c+n'!L59,0))</f>
        <v>0</v>
      </c>
      <c r="M57" s="28">
        <f>IF($C$4="Neattiecināmās izmaksas",IF('3a+c+n'!$Q59="N",'3a+c+n'!M59,0))</f>
        <v>0</v>
      </c>
      <c r="N57" s="28">
        <f>IF($C$4="Neattiecināmās izmaksas",IF('3a+c+n'!$Q59="N",'3a+c+n'!N59,0))</f>
        <v>0</v>
      </c>
      <c r="O57" s="28">
        <f>IF($C$4="Neattiecināmās izmaksas",IF('3a+c+n'!$Q59="N",'3a+c+n'!O59,0))</f>
        <v>0</v>
      </c>
      <c r="P57" s="59">
        <f>IF($C$4="Neattiecināmās izmaksas",IF('3a+c+n'!$Q59="N",'3a+c+n'!P59,0))</f>
        <v>0</v>
      </c>
    </row>
    <row r="58" spans="1:16">
      <c r="A58" s="64">
        <f>IF(P58=0,0,IF(COUNTBLANK(P58)=1,0,COUNTA($P$14:P58)))</f>
        <v>0</v>
      </c>
      <c r="B58" s="28">
        <f>IF($C$4="Neattiecināmās izmaksas",IF('3a+c+n'!$Q60="N",'3a+c+n'!B60,0))</f>
        <v>0</v>
      </c>
      <c r="C58" s="28">
        <f>IF($C$4="Neattiecināmās izmaksas",IF('3a+c+n'!$Q60="N",'3a+c+n'!C60,0))</f>
        <v>0</v>
      </c>
      <c r="D58" s="28">
        <f>IF($C$4="Neattiecināmās izmaksas",IF('3a+c+n'!$Q60="N",'3a+c+n'!D60,0))</f>
        <v>0</v>
      </c>
      <c r="E58" s="59"/>
      <c r="F58" s="81"/>
      <c r="G58" s="28"/>
      <c r="H58" s="28">
        <f>IF($C$4="Neattiecināmās izmaksas",IF('3a+c+n'!$Q60="N",'3a+c+n'!H60,0))</f>
        <v>0</v>
      </c>
      <c r="I58" s="28"/>
      <c r="J58" s="28"/>
      <c r="K58" s="59">
        <f>IF($C$4="Neattiecināmās izmaksas",IF('3a+c+n'!$Q60="N",'3a+c+n'!K60,0))</f>
        <v>0</v>
      </c>
      <c r="L58" s="109">
        <f>IF($C$4="Neattiecināmās izmaksas",IF('3a+c+n'!$Q60="N",'3a+c+n'!L60,0))</f>
        <v>0</v>
      </c>
      <c r="M58" s="28">
        <f>IF($C$4="Neattiecināmās izmaksas",IF('3a+c+n'!$Q60="N",'3a+c+n'!M60,0))</f>
        <v>0</v>
      </c>
      <c r="N58" s="28">
        <f>IF($C$4="Neattiecināmās izmaksas",IF('3a+c+n'!$Q60="N",'3a+c+n'!N60,0))</f>
        <v>0</v>
      </c>
      <c r="O58" s="28">
        <f>IF($C$4="Neattiecināmās izmaksas",IF('3a+c+n'!$Q60="N",'3a+c+n'!O60,0))</f>
        <v>0</v>
      </c>
      <c r="P58" s="59">
        <f>IF($C$4="Neattiecināmās izmaksas",IF('3a+c+n'!$Q60="N",'3a+c+n'!P60,0))</f>
        <v>0</v>
      </c>
    </row>
    <row r="59" spans="1:16">
      <c r="A59" s="64">
        <f>IF(P59=0,0,IF(COUNTBLANK(P59)=1,0,COUNTA($P$14:P59)))</f>
        <v>0</v>
      </c>
      <c r="B59" s="28">
        <f>IF($C$4="Neattiecināmās izmaksas",IF('3a+c+n'!$Q61="N",'3a+c+n'!B61,0))</f>
        <v>0</v>
      </c>
      <c r="C59" s="28">
        <f>IF($C$4="Neattiecināmās izmaksas",IF('3a+c+n'!$Q61="N",'3a+c+n'!C61,0))</f>
        <v>0</v>
      </c>
      <c r="D59" s="28">
        <f>IF($C$4="Neattiecināmās izmaksas",IF('3a+c+n'!$Q61="N",'3a+c+n'!D61,0))</f>
        <v>0</v>
      </c>
      <c r="E59" s="59"/>
      <c r="F59" s="81"/>
      <c r="G59" s="28"/>
      <c r="H59" s="28">
        <f>IF($C$4="Neattiecināmās izmaksas",IF('3a+c+n'!$Q61="N",'3a+c+n'!H61,0))</f>
        <v>0</v>
      </c>
      <c r="I59" s="28"/>
      <c r="J59" s="28"/>
      <c r="K59" s="59">
        <f>IF($C$4="Neattiecināmās izmaksas",IF('3a+c+n'!$Q61="N",'3a+c+n'!K61,0))</f>
        <v>0</v>
      </c>
      <c r="L59" s="109">
        <f>IF($C$4="Neattiecināmās izmaksas",IF('3a+c+n'!$Q61="N",'3a+c+n'!L61,0))</f>
        <v>0</v>
      </c>
      <c r="M59" s="28">
        <f>IF($C$4="Neattiecināmās izmaksas",IF('3a+c+n'!$Q61="N",'3a+c+n'!M61,0))</f>
        <v>0</v>
      </c>
      <c r="N59" s="28">
        <f>IF($C$4="Neattiecināmās izmaksas",IF('3a+c+n'!$Q61="N",'3a+c+n'!N61,0))</f>
        <v>0</v>
      </c>
      <c r="O59" s="28">
        <f>IF($C$4="Neattiecināmās izmaksas",IF('3a+c+n'!$Q61="N",'3a+c+n'!O61,0))</f>
        <v>0</v>
      </c>
      <c r="P59" s="59">
        <f>IF($C$4="Neattiecināmās izmaksas",IF('3a+c+n'!$Q61="N",'3a+c+n'!P61,0))</f>
        <v>0</v>
      </c>
    </row>
    <row r="60" spans="1:16">
      <c r="A60" s="64">
        <f>IF(P60=0,0,IF(COUNTBLANK(P60)=1,0,COUNTA($P$14:P60)))</f>
        <v>0</v>
      </c>
      <c r="B60" s="28">
        <f>IF($C$4="Neattiecināmās izmaksas",IF('3a+c+n'!$Q62="N",'3a+c+n'!B62,0))</f>
        <v>0</v>
      </c>
      <c r="C60" s="28">
        <f>IF($C$4="Neattiecināmās izmaksas",IF('3a+c+n'!$Q62="N",'3a+c+n'!C62,0))</f>
        <v>0</v>
      </c>
      <c r="D60" s="28">
        <f>IF($C$4="Neattiecināmās izmaksas",IF('3a+c+n'!$Q62="N",'3a+c+n'!D62,0))</f>
        <v>0</v>
      </c>
      <c r="E60" s="59"/>
      <c r="F60" s="81"/>
      <c r="G60" s="28"/>
      <c r="H60" s="28">
        <f>IF($C$4="Neattiecināmās izmaksas",IF('3a+c+n'!$Q62="N",'3a+c+n'!H62,0))</f>
        <v>0</v>
      </c>
      <c r="I60" s="28"/>
      <c r="J60" s="28"/>
      <c r="K60" s="59">
        <f>IF($C$4="Neattiecināmās izmaksas",IF('3a+c+n'!$Q62="N",'3a+c+n'!K62,0))</f>
        <v>0</v>
      </c>
      <c r="L60" s="109">
        <f>IF($C$4="Neattiecināmās izmaksas",IF('3a+c+n'!$Q62="N",'3a+c+n'!L62,0))</f>
        <v>0</v>
      </c>
      <c r="M60" s="28">
        <f>IF($C$4="Neattiecināmās izmaksas",IF('3a+c+n'!$Q62="N",'3a+c+n'!M62,0))</f>
        <v>0</v>
      </c>
      <c r="N60" s="28">
        <f>IF($C$4="Neattiecināmās izmaksas",IF('3a+c+n'!$Q62="N",'3a+c+n'!N62,0))</f>
        <v>0</v>
      </c>
      <c r="O60" s="28">
        <f>IF($C$4="Neattiecināmās izmaksas",IF('3a+c+n'!$Q62="N",'3a+c+n'!O62,0))</f>
        <v>0</v>
      </c>
      <c r="P60" s="59">
        <f>IF($C$4="Neattiecināmās izmaksas",IF('3a+c+n'!$Q62="N",'3a+c+n'!P62,0))</f>
        <v>0</v>
      </c>
    </row>
    <row r="61" spans="1:16">
      <c r="A61" s="64">
        <f>IF(P61=0,0,IF(COUNTBLANK(P61)=1,0,COUNTA($P$14:P61)))</f>
        <v>0</v>
      </c>
      <c r="B61" s="28">
        <f>IF($C$4="Neattiecināmās izmaksas",IF('3a+c+n'!$Q63="N",'3a+c+n'!B63,0))</f>
        <v>0</v>
      </c>
      <c r="C61" s="28">
        <f>IF($C$4="Neattiecināmās izmaksas",IF('3a+c+n'!$Q63="N",'3a+c+n'!C63,0))</f>
        <v>0</v>
      </c>
      <c r="D61" s="28">
        <f>IF($C$4="Neattiecināmās izmaksas",IF('3a+c+n'!$Q63="N",'3a+c+n'!D63,0))</f>
        <v>0</v>
      </c>
      <c r="E61" s="59"/>
      <c r="F61" s="81"/>
      <c r="G61" s="28"/>
      <c r="H61" s="28">
        <f>IF($C$4="Neattiecināmās izmaksas",IF('3a+c+n'!$Q63="N",'3a+c+n'!H63,0))</f>
        <v>0</v>
      </c>
      <c r="I61" s="28"/>
      <c r="J61" s="28"/>
      <c r="K61" s="59">
        <f>IF($C$4="Neattiecināmās izmaksas",IF('3a+c+n'!$Q63="N",'3a+c+n'!K63,0))</f>
        <v>0</v>
      </c>
      <c r="L61" s="109">
        <f>IF($C$4="Neattiecināmās izmaksas",IF('3a+c+n'!$Q63="N",'3a+c+n'!L63,0))</f>
        <v>0</v>
      </c>
      <c r="M61" s="28">
        <f>IF($C$4="Neattiecināmās izmaksas",IF('3a+c+n'!$Q63="N",'3a+c+n'!M63,0))</f>
        <v>0</v>
      </c>
      <c r="N61" s="28">
        <f>IF($C$4="Neattiecināmās izmaksas",IF('3a+c+n'!$Q63="N",'3a+c+n'!N63,0))</f>
        <v>0</v>
      </c>
      <c r="O61" s="28">
        <f>IF($C$4="Neattiecināmās izmaksas",IF('3a+c+n'!$Q63="N",'3a+c+n'!O63,0))</f>
        <v>0</v>
      </c>
      <c r="P61" s="59">
        <f>IF($C$4="Neattiecināmās izmaksas",IF('3a+c+n'!$Q63="N",'3a+c+n'!P63,0))</f>
        <v>0</v>
      </c>
    </row>
    <row r="62" spans="1:16">
      <c r="A62" s="64">
        <f>IF(P62=0,0,IF(COUNTBLANK(P62)=1,0,COUNTA($P$14:P62)))</f>
        <v>0</v>
      </c>
      <c r="B62" s="28">
        <f>IF($C$4="Neattiecināmās izmaksas",IF('3a+c+n'!$Q64="N",'3a+c+n'!B64,0))</f>
        <v>0</v>
      </c>
      <c r="C62" s="28">
        <f>IF($C$4="Neattiecināmās izmaksas",IF('3a+c+n'!$Q64="N",'3a+c+n'!C64,0))</f>
        <v>0</v>
      </c>
      <c r="D62" s="28">
        <f>IF($C$4="Neattiecināmās izmaksas",IF('3a+c+n'!$Q64="N",'3a+c+n'!D64,0))</f>
        <v>0</v>
      </c>
      <c r="E62" s="59"/>
      <c r="F62" s="81"/>
      <c r="G62" s="28"/>
      <c r="H62" s="28">
        <f>IF($C$4="Neattiecināmās izmaksas",IF('3a+c+n'!$Q64="N",'3a+c+n'!H64,0))</f>
        <v>0</v>
      </c>
      <c r="I62" s="28"/>
      <c r="J62" s="28"/>
      <c r="K62" s="59">
        <f>IF($C$4="Neattiecināmās izmaksas",IF('3a+c+n'!$Q64="N",'3a+c+n'!K64,0))</f>
        <v>0</v>
      </c>
      <c r="L62" s="109">
        <f>IF($C$4="Neattiecināmās izmaksas",IF('3a+c+n'!$Q64="N",'3a+c+n'!L64,0))</f>
        <v>0</v>
      </c>
      <c r="M62" s="28">
        <f>IF($C$4="Neattiecināmās izmaksas",IF('3a+c+n'!$Q64="N",'3a+c+n'!M64,0))</f>
        <v>0</v>
      </c>
      <c r="N62" s="28">
        <f>IF($C$4="Neattiecināmās izmaksas",IF('3a+c+n'!$Q64="N",'3a+c+n'!N64,0))</f>
        <v>0</v>
      </c>
      <c r="O62" s="28">
        <f>IF($C$4="Neattiecināmās izmaksas",IF('3a+c+n'!$Q64="N",'3a+c+n'!O64,0))</f>
        <v>0</v>
      </c>
      <c r="P62" s="59">
        <f>IF($C$4="Neattiecināmās izmaksas",IF('3a+c+n'!$Q64="N",'3a+c+n'!P64,0))</f>
        <v>0</v>
      </c>
    </row>
    <row r="63" spans="1:16">
      <c r="A63" s="64">
        <f>IF(P63=0,0,IF(COUNTBLANK(P63)=1,0,COUNTA($P$14:P63)))</f>
        <v>0</v>
      </c>
      <c r="B63" s="28">
        <f>IF($C$4="Neattiecināmās izmaksas",IF('3a+c+n'!$Q65="N",'3a+c+n'!B65,0))</f>
        <v>0</v>
      </c>
      <c r="C63" s="28">
        <f>IF($C$4="Neattiecināmās izmaksas",IF('3a+c+n'!$Q65="N",'3a+c+n'!C65,0))</f>
        <v>0</v>
      </c>
      <c r="D63" s="28">
        <f>IF($C$4="Neattiecināmās izmaksas",IF('3a+c+n'!$Q65="N",'3a+c+n'!D65,0))</f>
        <v>0</v>
      </c>
      <c r="E63" s="59"/>
      <c r="F63" s="81"/>
      <c r="G63" s="28"/>
      <c r="H63" s="28">
        <f>IF($C$4="Neattiecināmās izmaksas",IF('3a+c+n'!$Q65="N",'3a+c+n'!H65,0))</f>
        <v>0</v>
      </c>
      <c r="I63" s="28"/>
      <c r="J63" s="28"/>
      <c r="K63" s="59">
        <f>IF($C$4="Neattiecināmās izmaksas",IF('3a+c+n'!$Q65="N",'3a+c+n'!K65,0))</f>
        <v>0</v>
      </c>
      <c r="L63" s="109">
        <f>IF($C$4="Neattiecināmās izmaksas",IF('3a+c+n'!$Q65="N",'3a+c+n'!L65,0))</f>
        <v>0</v>
      </c>
      <c r="M63" s="28">
        <f>IF($C$4="Neattiecināmās izmaksas",IF('3a+c+n'!$Q65="N",'3a+c+n'!M65,0))</f>
        <v>0</v>
      </c>
      <c r="N63" s="28">
        <f>IF($C$4="Neattiecināmās izmaksas",IF('3a+c+n'!$Q65="N",'3a+c+n'!N65,0))</f>
        <v>0</v>
      </c>
      <c r="O63" s="28">
        <f>IF($C$4="Neattiecināmās izmaksas",IF('3a+c+n'!$Q65="N",'3a+c+n'!O65,0))</f>
        <v>0</v>
      </c>
      <c r="P63" s="59">
        <f>IF($C$4="Neattiecināmās izmaksas",IF('3a+c+n'!$Q65="N",'3a+c+n'!P65,0))</f>
        <v>0</v>
      </c>
    </row>
    <row r="64" spans="1:16">
      <c r="A64" s="64">
        <f>IF(P64=0,0,IF(COUNTBLANK(P64)=1,0,COUNTA($P$14:P64)))</f>
        <v>0</v>
      </c>
      <c r="B64" s="28">
        <f>IF($C$4="Neattiecināmās izmaksas",IF('3a+c+n'!$Q66="N",'3a+c+n'!B66,0))</f>
        <v>0</v>
      </c>
      <c r="C64" s="28">
        <f>IF($C$4="Neattiecināmās izmaksas",IF('3a+c+n'!$Q66="N",'3a+c+n'!C66,0))</f>
        <v>0</v>
      </c>
      <c r="D64" s="28">
        <f>IF($C$4="Neattiecināmās izmaksas",IF('3a+c+n'!$Q66="N",'3a+c+n'!D66,0))</f>
        <v>0</v>
      </c>
      <c r="E64" s="59"/>
      <c r="F64" s="81"/>
      <c r="G64" s="28"/>
      <c r="H64" s="28">
        <f>IF($C$4="Neattiecināmās izmaksas",IF('3a+c+n'!$Q66="N",'3a+c+n'!H66,0))</f>
        <v>0</v>
      </c>
      <c r="I64" s="28"/>
      <c r="J64" s="28"/>
      <c r="K64" s="59">
        <f>IF($C$4="Neattiecināmās izmaksas",IF('3a+c+n'!$Q66="N",'3a+c+n'!K66,0))</f>
        <v>0</v>
      </c>
      <c r="L64" s="109">
        <f>IF($C$4="Neattiecināmās izmaksas",IF('3a+c+n'!$Q66="N",'3a+c+n'!L66,0))</f>
        <v>0</v>
      </c>
      <c r="M64" s="28">
        <f>IF($C$4="Neattiecināmās izmaksas",IF('3a+c+n'!$Q66="N",'3a+c+n'!M66,0))</f>
        <v>0</v>
      </c>
      <c r="N64" s="28">
        <f>IF($C$4="Neattiecināmās izmaksas",IF('3a+c+n'!$Q66="N",'3a+c+n'!N66,0))</f>
        <v>0</v>
      </c>
      <c r="O64" s="28">
        <f>IF($C$4="Neattiecināmās izmaksas",IF('3a+c+n'!$Q66="N",'3a+c+n'!O66,0))</f>
        <v>0</v>
      </c>
      <c r="P64" s="59">
        <f>IF($C$4="Neattiecināmās izmaksas",IF('3a+c+n'!$Q66="N",'3a+c+n'!P66,0))</f>
        <v>0</v>
      </c>
    </row>
    <row r="65" spans="1:16">
      <c r="A65" s="64">
        <f>IF(P65=0,0,IF(COUNTBLANK(P65)=1,0,COUNTA($P$14:P65)))</f>
        <v>0</v>
      </c>
      <c r="B65" s="28">
        <f>IF($C$4="Neattiecināmās izmaksas",IF('3a+c+n'!$Q67="N",'3a+c+n'!B67,0))</f>
        <v>0</v>
      </c>
      <c r="C65" s="28">
        <f>IF($C$4="Neattiecināmās izmaksas",IF('3a+c+n'!$Q67="N",'3a+c+n'!C67,0))</f>
        <v>0</v>
      </c>
      <c r="D65" s="28">
        <f>IF($C$4="Neattiecināmās izmaksas",IF('3a+c+n'!$Q67="N",'3a+c+n'!D67,0))</f>
        <v>0</v>
      </c>
      <c r="E65" s="59"/>
      <c r="F65" s="81"/>
      <c r="G65" s="28"/>
      <c r="H65" s="28">
        <f>IF($C$4="Neattiecināmās izmaksas",IF('3a+c+n'!$Q67="N",'3a+c+n'!H67,0))</f>
        <v>0</v>
      </c>
      <c r="I65" s="28"/>
      <c r="J65" s="28"/>
      <c r="K65" s="59">
        <f>IF($C$4="Neattiecināmās izmaksas",IF('3a+c+n'!$Q67="N",'3a+c+n'!K67,0))</f>
        <v>0</v>
      </c>
      <c r="L65" s="109">
        <f>IF($C$4="Neattiecināmās izmaksas",IF('3a+c+n'!$Q67="N",'3a+c+n'!L67,0))</f>
        <v>0</v>
      </c>
      <c r="M65" s="28">
        <f>IF($C$4="Neattiecināmās izmaksas",IF('3a+c+n'!$Q67="N",'3a+c+n'!M67,0))</f>
        <v>0</v>
      </c>
      <c r="N65" s="28">
        <f>IF($C$4="Neattiecināmās izmaksas",IF('3a+c+n'!$Q67="N",'3a+c+n'!N67,0))</f>
        <v>0</v>
      </c>
      <c r="O65" s="28">
        <f>IF($C$4="Neattiecināmās izmaksas",IF('3a+c+n'!$Q67="N",'3a+c+n'!O67,0))</f>
        <v>0</v>
      </c>
      <c r="P65" s="59">
        <f>IF($C$4="Neattiecināmās izmaksas",IF('3a+c+n'!$Q67="N",'3a+c+n'!P67,0))</f>
        <v>0</v>
      </c>
    </row>
    <row r="66" spans="1:16">
      <c r="A66" s="64">
        <f>IF(P66=0,0,IF(COUNTBLANK(P66)=1,0,COUNTA($P$14:P66)))</f>
        <v>0</v>
      </c>
      <c r="B66" s="28">
        <f>IF($C$4="Neattiecināmās izmaksas",IF('3a+c+n'!$Q68="N",'3a+c+n'!B68,0))</f>
        <v>0</v>
      </c>
      <c r="C66" s="28">
        <f>IF($C$4="Neattiecināmās izmaksas",IF('3a+c+n'!$Q68="N",'3a+c+n'!C68,0))</f>
        <v>0</v>
      </c>
      <c r="D66" s="28">
        <f>IF($C$4="Neattiecināmās izmaksas",IF('3a+c+n'!$Q68="N",'3a+c+n'!D68,0))</f>
        <v>0</v>
      </c>
      <c r="E66" s="59"/>
      <c r="F66" s="81"/>
      <c r="G66" s="28"/>
      <c r="H66" s="28">
        <f>IF($C$4="Neattiecināmās izmaksas",IF('3a+c+n'!$Q68="N",'3a+c+n'!H68,0))</f>
        <v>0</v>
      </c>
      <c r="I66" s="28"/>
      <c r="J66" s="28"/>
      <c r="K66" s="59">
        <f>IF($C$4="Neattiecināmās izmaksas",IF('3a+c+n'!$Q68="N",'3a+c+n'!K68,0))</f>
        <v>0</v>
      </c>
      <c r="L66" s="109">
        <f>IF($C$4="Neattiecināmās izmaksas",IF('3a+c+n'!$Q68="N",'3a+c+n'!L68,0))</f>
        <v>0</v>
      </c>
      <c r="M66" s="28">
        <f>IF($C$4="Neattiecināmās izmaksas",IF('3a+c+n'!$Q68="N",'3a+c+n'!M68,0))</f>
        <v>0</v>
      </c>
      <c r="N66" s="28">
        <f>IF($C$4="Neattiecināmās izmaksas",IF('3a+c+n'!$Q68="N",'3a+c+n'!N68,0))</f>
        <v>0</v>
      </c>
      <c r="O66" s="28">
        <f>IF($C$4="Neattiecināmās izmaksas",IF('3a+c+n'!$Q68="N",'3a+c+n'!O68,0))</f>
        <v>0</v>
      </c>
      <c r="P66" s="59">
        <f>IF($C$4="Neattiecināmās izmaksas",IF('3a+c+n'!$Q68="N",'3a+c+n'!P68,0))</f>
        <v>0</v>
      </c>
    </row>
    <row r="67" spans="1:16">
      <c r="A67" s="64">
        <f>IF(P67=0,0,IF(COUNTBLANK(P67)=1,0,COUNTA($P$14:P67)))</f>
        <v>0</v>
      </c>
      <c r="B67" s="28">
        <f>IF($C$4="Neattiecināmās izmaksas",IF('3a+c+n'!$Q69="N",'3a+c+n'!B69,0))</f>
        <v>0</v>
      </c>
      <c r="C67" s="28">
        <f>IF($C$4="Neattiecināmās izmaksas",IF('3a+c+n'!$Q69="N",'3a+c+n'!C69,0))</f>
        <v>0</v>
      </c>
      <c r="D67" s="28">
        <f>IF($C$4="Neattiecināmās izmaksas",IF('3a+c+n'!$Q69="N",'3a+c+n'!D69,0))</f>
        <v>0</v>
      </c>
      <c r="E67" s="59"/>
      <c r="F67" s="81"/>
      <c r="G67" s="28"/>
      <c r="H67" s="28">
        <f>IF($C$4="Neattiecināmās izmaksas",IF('3a+c+n'!$Q69="N",'3a+c+n'!H69,0))</f>
        <v>0</v>
      </c>
      <c r="I67" s="28"/>
      <c r="J67" s="28"/>
      <c r="K67" s="59">
        <f>IF($C$4="Neattiecināmās izmaksas",IF('3a+c+n'!$Q69="N",'3a+c+n'!K70,0))</f>
        <v>0</v>
      </c>
      <c r="L67" s="109">
        <f>IF($C$4="Neattiecināmās izmaksas",IF('3a+c+n'!$Q69="N",'3a+c+n'!L69,0))</f>
        <v>0</v>
      </c>
      <c r="M67" s="28">
        <f>IF($C$4="Neattiecināmās izmaksas",IF('3a+c+n'!$Q69="N",'3a+c+n'!M69,0))</f>
        <v>0</v>
      </c>
      <c r="N67" s="28">
        <f>IF($C$4="Neattiecināmās izmaksas",IF('3a+c+n'!$Q69="N",'3a+c+n'!N69,0))</f>
        <v>0</v>
      </c>
      <c r="O67" s="28">
        <f>IF($C$4="Neattiecināmās izmaksas",IF('3a+c+n'!$Q69="N",'3a+c+n'!O69,0))</f>
        <v>0</v>
      </c>
      <c r="P67" s="59">
        <f>IF($C$4="Neattiecināmās izmaksas",IF('3a+c+n'!$Q69="N",'3a+c+n'!P69,0))</f>
        <v>0</v>
      </c>
    </row>
    <row r="68" spans="1:16">
      <c r="A68" s="64">
        <f>IF(P68=0,0,IF(COUNTBLANK(P68)=1,0,COUNTA($P$14:P68)))</f>
        <v>0</v>
      </c>
      <c r="B68" s="28">
        <f>IF($C$4="Neattiecināmās izmaksas",IF('3a+c+n'!$Q71="N",'3a+c+n'!B71,0))</f>
        <v>0</v>
      </c>
      <c r="C68" s="28">
        <f>IF($C$4="Neattiecināmās izmaksas",IF('3a+c+n'!$Q71="N",'3a+c+n'!C71,0))</f>
        <v>0</v>
      </c>
      <c r="D68" s="28">
        <f>IF($C$4="Neattiecināmās izmaksas",IF('3a+c+n'!$Q71="N",'3a+c+n'!D71,0))</f>
        <v>0</v>
      </c>
      <c r="E68" s="59"/>
      <c r="F68" s="81"/>
      <c r="G68" s="28"/>
      <c r="H68" s="28">
        <f>IF($C$4="Neattiecināmās izmaksas",IF('3a+c+n'!$Q71="N",'3a+c+n'!H71,0))</f>
        <v>0</v>
      </c>
      <c r="I68" s="28"/>
      <c r="J68" s="28"/>
      <c r="K68" s="59">
        <f>IF($C$4="Neattiecināmās izmaksas",IF('3a+c+n'!$Q71="N",'3a+c+n'!K71,0))</f>
        <v>0</v>
      </c>
      <c r="L68" s="109">
        <f>IF($C$4="Neattiecināmās izmaksas",IF('3a+c+n'!$Q71="N",'3a+c+n'!L71,0))</f>
        <v>0</v>
      </c>
      <c r="M68" s="28">
        <f>IF($C$4="Neattiecināmās izmaksas",IF('3a+c+n'!$Q71="N",'3a+c+n'!M71,0))</f>
        <v>0</v>
      </c>
      <c r="N68" s="28">
        <f>IF($C$4="Neattiecināmās izmaksas",IF('3a+c+n'!$Q71="N",'3a+c+n'!N71,0))</f>
        <v>0</v>
      </c>
      <c r="O68" s="28">
        <f>IF($C$4="Neattiecināmās izmaksas",IF('3a+c+n'!$Q71="N",'3a+c+n'!O71,0))</f>
        <v>0</v>
      </c>
      <c r="P68" s="59">
        <f>IF($C$4="Neattiecināmās izmaksas",IF('3a+c+n'!$Q71="N",'3a+c+n'!P71,0))</f>
        <v>0</v>
      </c>
    </row>
    <row r="69" spans="1:16">
      <c r="A69" s="64">
        <f>IF(P69=0,0,IF(COUNTBLANK(P69)=1,0,COUNTA($P$14:P69)))</f>
        <v>0</v>
      </c>
      <c r="B69" s="28">
        <f>IF($C$4="Neattiecināmās izmaksas",IF('3a+c+n'!$Q72="N",'3a+c+n'!B72,0))</f>
        <v>0</v>
      </c>
      <c r="C69" s="28">
        <f>IF($C$4="Neattiecināmās izmaksas",IF('3a+c+n'!$Q72="N",'3a+c+n'!C72,0))</f>
        <v>0</v>
      </c>
      <c r="D69" s="28">
        <f>IF($C$4="Neattiecināmās izmaksas",IF('3a+c+n'!$Q72="N",'3a+c+n'!D72,0))</f>
        <v>0</v>
      </c>
      <c r="E69" s="59"/>
      <c r="F69" s="81"/>
      <c r="G69" s="28"/>
      <c r="H69" s="28">
        <f>IF($C$4="Neattiecināmās izmaksas",IF('3a+c+n'!$Q72="N",'3a+c+n'!H72,0))</f>
        <v>0</v>
      </c>
      <c r="I69" s="28"/>
      <c r="J69" s="28"/>
      <c r="K69" s="59">
        <f>IF($C$4="Neattiecināmās izmaksas",IF('3a+c+n'!$Q72="N",'3a+c+n'!K72,0))</f>
        <v>0</v>
      </c>
      <c r="L69" s="109">
        <f>IF($C$4="Neattiecināmās izmaksas",IF('3a+c+n'!$Q72="N",'3a+c+n'!L72,0))</f>
        <v>0</v>
      </c>
      <c r="M69" s="28">
        <f>IF($C$4="Neattiecināmās izmaksas",IF('3a+c+n'!$Q72="N",'3a+c+n'!M72,0))</f>
        <v>0</v>
      </c>
      <c r="N69" s="28">
        <f>IF($C$4="Neattiecināmās izmaksas",IF('3a+c+n'!$Q72="N",'3a+c+n'!N72,0))</f>
        <v>0</v>
      </c>
      <c r="O69" s="28">
        <f>IF($C$4="Neattiecināmās izmaksas",IF('3a+c+n'!$Q72="N",'3a+c+n'!O72,0))</f>
        <v>0</v>
      </c>
      <c r="P69" s="59">
        <f>IF($C$4="Neattiecināmās izmaksas",IF('3a+c+n'!$Q72="N",'3a+c+n'!P72,0))</f>
        <v>0</v>
      </c>
    </row>
    <row r="70" spans="1:16">
      <c r="A70" s="64">
        <f>IF(P70=0,0,IF(COUNTBLANK(P70)=1,0,COUNTA($P$14:P70)))</f>
        <v>0</v>
      </c>
      <c r="B70" s="28">
        <f>IF($C$4="Neattiecināmās izmaksas",IF('3a+c+n'!$Q73="N",'3a+c+n'!B73,0))</f>
        <v>0</v>
      </c>
      <c r="C70" s="28">
        <f>IF($C$4="Neattiecināmās izmaksas",IF('3a+c+n'!$Q73="N",'3a+c+n'!C73,0))</f>
        <v>0</v>
      </c>
      <c r="D70" s="28">
        <f>IF($C$4="Neattiecināmās izmaksas",IF('3a+c+n'!$Q73="N",'3a+c+n'!D73,0))</f>
        <v>0</v>
      </c>
      <c r="E70" s="59"/>
      <c r="F70" s="81"/>
      <c r="G70" s="28"/>
      <c r="H70" s="28">
        <f>IF($C$4="Neattiecināmās izmaksas",IF('3a+c+n'!$Q73="N",'3a+c+n'!H73,0))</f>
        <v>0</v>
      </c>
      <c r="I70" s="28"/>
      <c r="J70" s="28"/>
      <c r="K70" s="59">
        <f>IF($C$4="Neattiecināmās izmaksas",IF('3a+c+n'!$Q73="N",'3a+c+n'!K73,0))</f>
        <v>0</v>
      </c>
      <c r="L70" s="109">
        <f>IF($C$4="Neattiecināmās izmaksas",IF('3a+c+n'!$Q73="N",'3a+c+n'!L73,0))</f>
        <v>0</v>
      </c>
      <c r="M70" s="28">
        <f>IF($C$4="Neattiecināmās izmaksas",IF('3a+c+n'!$Q73="N",'3a+c+n'!M73,0))</f>
        <v>0</v>
      </c>
      <c r="N70" s="28">
        <f>IF($C$4="Neattiecināmās izmaksas",IF('3a+c+n'!$Q73="N",'3a+c+n'!N73,0))</f>
        <v>0</v>
      </c>
      <c r="O70" s="28">
        <f>IF($C$4="Neattiecināmās izmaksas",IF('3a+c+n'!$Q73="N",'3a+c+n'!O73,0))</f>
        <v>0</v>
      </c>
      <c r="P70" s="59">
        <f>IF($C$4="Neattiecināmās izmaksas",IF('3a+c+n'!$Q73="N",'3a+c+n'!P73,0))</f>
        <v>0</v>
      </c>
    </row>
    <row r="71" spans="1:16">
      <c r="A71" s="64">
        <f>IF(P71=0,0,IF(COUNTBLANK(P71)=1,0,COUNTA($P$14:P71)))</f>
        <v>0</v>
      </c>
      <c r="B71" s="28">
        <f>IF($C$4="Neattiecināmās izmaksas",IF('3a+c+n'!$Q74="N",'3a+c+n'!B74,0))</f>
        <v>0</v>
      </c>
      <c r="C71" s="28">
        <f>IF($C$4="Neattiecināmās izmaksas",IF('3a+c+n'!$Q74="N",'3a+c+n'!C74,0))</f>
        <v>0</v>
      </c>
      <c r="D71" s="28">
        <f>IF($C$4="Neattiecināmās izmaksas",IF('3a+c+n'!$Q74="N",'3a+c+n'!D74,0))</f>
        <v>0</v>
      </c>
      <c r="E71" s="59"/>
      <c r="F71" s="81"/>
      <c r="G71" s="28"/>
      <c r="H71" s="28">
        <f>IF($C$4="Neattiecināmās izmaksas",IF('3a+c+n'!$Q74="N",'3a+c+n'!H74,0))</f>
        <v>0</v>
      </c>
      <c r="I71" s="28"/>
      <c r="J71" s="28"/>
      <c r="K71" s="59">
        <f>IF($C$4="Neattiecināmās izmaksas",IF('3a+c+n'!$Q74="N",'3a+c+n'!K74,0))</f>
        <v>0</v>
      </c>
      <c r="L71" s="109">
        <f>IF($C$4="Neattiecināmās izmaksas",IF('3a+c+n'!$Q74="N",'3a+c+n'!L74,0))</f>
        <v>0</v>
      </c>
      <c r="M71" s="28">
        <f>IF($C$4="Neattiecināmās izmaksas",IF('3a+c+n'!$Q74="N",'3a+c+n'!M74,0))</f>
        <v>0</v>
      </c>
      <c r="N71" s="28">
        <f>IF($C$4="Neattiecināmās izmaksas",IF('3a+c+n'!$Q74="N",'3a+c+n'!N74,0))</f>
        <v>0</v>
      </c>
      <c r="O71" s="28">
        <f>IF($C$4="Neattiecināmās izmaksas",IF('3a+c+n'!$Q74="N",'3a+c+n'!O74,0))</f>
        <v>0</v>
      </c>
      <c r="P71" s="59">
        <f>IF($C$4="Neattiecināmās izmaksas",IF('3a+c+n'!$Q74="N",'3a+c+n'!P74,0))</f>
        <v>0</v>
      </c>
    </row>
    <row r="72" spans="1:16">
      <c r="A72" s="64">
        <f>IF(P72=0,0,IF(COUNTBLANK(P72)=1,0,COUNTA($P$14:P72)))</f>
        <v>0</v>
      </c>
      <c r="B72" s="28">
        <f>IF($C$4="Neattiecināmās izmaksas",IF('3a+c+n'!$Q75="N",'3a+c+n'!B75,0))</f>
        <v>0</v>
      </c>
      <c r="C72" s="28">
        <f>IF($C$4="Neattiecināmās izmaksas",IF('3a+c+n'!$Q75="N",'3a+c+n'!C75,0))</f>
        <v>0</v>
      </c>
      <c r="D72" s="28">
        <f>IF($C$4="Neattiecināmās izmaksas",IF('3a+c+n'!$Q75="N",'3a+c+n'!D75,0))</f>
        <v>0</v>
      </c>
      <c r="E72" s="59"/>
      <c r="F72" s="81"/>
      <c r="G72" s="28"/>
      <c r="H72" s="28">
        <f>IF($C$4="Neattiecināmās izmaksas",IF('3a+c+n'!$Q75="N",'3a+c+n'!H75,0))</f>
        <v>0</v>
      </c>
      <c r="I72" s="28"/>
      <c r="J72" s="28"/>
      <c r="K72" s="59">
        <f>IF($C$4="Neattiecināmās izmaksas",IF('3a+c+n'!$Q75="N",'3a+c+n'!K75,0))</f>
        <v>0</v>
      </c>
      <c r="L72" s="109">
        <f>IF($C$4="Neattiecināmās izmaksas",IF('3a+c+n'!$Q75="N",'3a+c+n'!L75,0))</f>
        <v>0</v>
      </c>
      <c r="M72" s="28">
        <f>IF($C$4="Neattiecināmās izmaksas",IF('3a+c+n'!$Q75="N",'3a+c+n'!M75,0))</f>
        <v>0</v>
      </c>
      <c r="N72" s="28">
        <f>IF($C$4="Neattiecināmās izmaksas",IF('3a+c+n'!$Q75="N",'3a+c+n'!N75,0))</f>
        <v>0</v>
      </c>
      <c r="O72" s="28">
        <f>IF($C$4="Neattiecināmās izmaksas",IF('3a+c+n'!$Q75="N",'3a+c+n'!O75,0))</f>
        <v>0</v>
      </c>
      <c r="P72" s="59">
        <f>IF($C$4="Neattiecināmās izmaksas",IF('3a+c+n'!$Q75="N",'3a+c+n'!P75,0))</f>
        <v>0</v>
      </c>
    </row>
    <row r="73" spans="1:16">
      <c r="A73" s="64">
        <f>IF(P73=0,0,IF(COUNTBLANK(P73)=1,0,COUNTA($P$14:P73)))</f>
        <v>0</v>
      </c>
      <c r="B73" s="28">
        <f>IF($C$4="Neattiecināmās izmaksas",IF('3a+c+n'!$Q76="N",'3a+c+n'!B76,0))</f>
        <v>0</v>
      </c>
      <c r="C73" s="28">
        <f>IF($C$4="Neattiecināmās izmaksas",IF('3a+c+n'!$Q76="N",'3a+c+n'!C76,0))</f>
        <v>0</v>
      </c>
      <c r="D73" s="28">
        <f>IF($C$4="Neattiecināmās izmaksas",IF('3a+c+n'!$Q76="N",'3a+c+n'!D76,0))</f>
        <v>0</v>
      </c>
      <c r="E73" s="59"/>
      <c r="F73" s="81"/>
      <c r="G73" s="28"/>
      <c r="H73" s="28">
        <f>IF($C$4="Neattiecināmās izmaksas",IF('3a+c+n'!$Q76="N",'3a+c+n'!H76,0))</f>
        <v>0</v>
      </c>
      <c r="I73" s="28"/>
      <c r="J73" s="28"/>
      <c r="K73" s="59">
        <f>IF($C$4="Neattiecināmās izmaksas",IF('3a+c+n'!$Q76="N",'3a+c+n'!K76,0))</f>
        <v>0</v>
      </c>
      <c r="L73" s="109">
        <f>IF($C$4="Neattiecināmās izmaksas",IF('3a+c+n'!$Q76="N",'3a+c+n'!L76,0))</f>
        <v>0</v>
      </c>
      <c r="M73" s="28">
        <f>IF($C$4="Neattiecināmās izmaksas",IF('3a+c+n'!$Q76="N",'3a+c+n'!M76,0))</f>
        <v>0</v>
      </c>
      <c r="N73" s="28">
        <f>IF($C$4="Neattiecināmās izmaksas",IF('3a+c+n'!$Q76="N",'3a+c+n'!N76,0))</f>
        <v>0</v>
      </c>
      <c r="O73" s="28">
        <f>IF($C$4="Neattiecināmās izmaksas",IF('3a+c+n'!$Q76="N",'3a+c+n'!O76,0))</f>
        <v>0</v>
      </c>
      <c r="P73" s="59">
        <f>IF($C$4="Neattiecināmās izmaksas",IF('3a+c+n'!$Q76="N",'3a+c+n'!P76,0))</f>
        <v>0</v>
      </c>
    </row>
    <row r="74" spans="1:16">
      <c r="A74" s="64">
        <f>IF(P74=0,0,IF(COUNTBLANK(P74)=1,0,COUNTA($P$14:P74)))</f>
        <v>0</v>
      </c>
      <c r="B74" s="28">
        <f>IF($C$4="Neattiecināmās izmaksas",IF('3a+c+n'!$Q77="N",'3a+c+n'!B77,0))</f>
        <v>0</v>
      </c>
      <c r="C74" s="28">
        <f>IF($C$4="Neattiecināmās izmaksas",IF('3a+c+n'!$Q77="N",'3a+c+n'!C77,0))</f>
        <v>0</v>
      </c>
      <c r="D74" s="28">
        <f>IF($C$4="Neattiecināmās izmaksas",IF('3a+c+n'!$Q77="N",'3a+c+n'!D77,0))</f>
        <v>0</v>
      </c>
      <c r="E74" s="59"/>
      <c r="F74" s="81"/>
      <c r="G74" s="28"/>
      <c r="H74" s="28">
        <f>IF($C$4="Neattiecināmās izmaksas",IF('3a+c+n'!$Q77="N",'3a+c+n'!H77,0))</f>
        <v>0</v>
      </c>
      <c r="I74" s="28"/>
      <c r="J74" s="28"/>
      <c r="K74" s="59">
        <f>IF($C$4="Neattiecināmās izmaksas",IF('3a+c+n'!$Q77="N",'3a+c+n'!K77,0))</f>
        <v>0</v>
      </c>
      <c r="L74" s="109">
        <f>IF($C$4="Neattiecināmās izmaksas",IF('3a+c+n'!$Q77="N",'3a+c+n'!L77,0))</f>
        <v>0</v>
      </c>
      <c r="M74" s="28">
        <f>IF($C$4="Neattiecināmās izmaksas",IF('3a+c+n'!$Q77="N",'3a+c+n'!M77,0))</f>
        <v>0</v>
      </c>
      <c r="N74" s="28">
        <f>IF($C$4="Neattiecināmās izmaksas",IF('3a+c+n'!$Q77="N",'3a+c+n'!N77,0))</f>
        <v>0</v>
      </c>
      <c r="O74" s="28">
        <f>IF($C$4="Neattiecināmās izmaksas",IF('3a+c+n'!$Q77="N",'3a+c+n'!O77,0))</f>
        <v>0</v>
      </c>
      <c r="P74" s="59">
        <f>IF($C$4="Neattiecināmās izmaksas",IF('3a+c+n'!$Q77="N",'3a+c+n'!P77,0))</f>
        <v>0</v>
      </c>
    </row>
    <row r="75" spans="1:16">
      <c r="A75" s="64">
        <f>IF(P75=0,0,IF(COUNTBLANK(P75)=1,0,COUNTA($P$14:P75)))</f>
        <v>0</v>
      </c>
      <c r="B75" s="28">
        <f>IF($C$4="Neattiecināmās izmaksas",IF('3a+c+n'!$Q78="N",'3a+c+n'!B78,0))</f>
        <v>0</v>
      </c>
      <c r="C75" s="28">
        <f>IF($C$4="Neattiecināmās izmaksas",IF('3a+c+n'!$Q78="N",'3a+c+n'!C78,0))</f>
        <v>0</v>
      </c>
      <c r="D75" s="28">
        <f>IF($C$4="Neattiecināmās izmaksas",IF('3a+c+n'!$Q78="N",'3a+c+n'!D78,0))</f>
        <v>0</v>
      </c>
      <c r="E75" s="59"/>
      <c r="F75" s="81"/>
      <c r="G75" s="28"/>
      <c r="H75" s="28">
        <f>IF($C$4="Neattiecināmās izmaksas",IF('3a+c+n'!$Q78="N",'3a+c+n'!H78,0))</f>
        <v>0</v>
      </c>
      <c r="I75" s="28"/>
      <c r="J75" s="28"/>
      <c r="K75" s="59">
        <f>IF($C$4="Neattiecināmās izmaksas",IF('3a+c+n'!$Q78="N",'3a+c+n'!K78,0))</f>
        <v>0</v>
      </c>
      <c r="L75" s="109">
        <f>IF($C$4="Neattiecināmās izmaksas",IF('3a+c+n'!$Q78="N",'3a+c+n'!L78,0))</f>
        <v>0</v>
      </c>
      <c r="M75" s="28">
        <f>IF($C$4="Neattiecināmās izmaksas",IF('3a+c+n'!$Q78="N",'3a+c+n'!M78,0))</f>
        <v>0</v>
      </c>
      <c r="N75" s="28">
        <f>IF($C$4="Neattiecināmās izmaksas",IF('3a+c+n'!$Q78="N",'3a+c+n'!N78,0))</f>
        <v>0</v>
      </c>
      <c r="O75" s="28">
        <f>IF($C$4="Neattiecināmās izmaksas",IF('3a+c+n'!$Q78="N",'3a+c+n'!O78,0))</f>
        <v>0</v>
      </c>
      <c r="P75" s="59">
        <f>IF($C$4="Neattiecināmās izmaksas",IF('3a+c+n'!$Q78="N",'3a+c+n'!P78,0))</f>
        <v>0</v>
      </c>
    </row>
    <row r="76" spans="1:16">
      <c r="A76" s="64">
        <f>IF(P76=0,0,IF(COUNTBLANK(P76)=1,0,COUNTA($P$14:P76)))</f>
        <v>0</v>
      </c>
      <c r="B76" s="28">
        <f>IF($C$4="Neattiecināmās izmaksas",IF('3a+c+n'!$Q79="N",'3a+c+n'!B79,0))</f>
        <v>0</v>
      </c>
      <c r="C76" s="28">
        <f>IF($C$4="Neattiecināmās izmaksas",IF('3a+c+n'!$Q79="N",'3a+c+n'!C79,0))</f>
        <v>0</v>
      </c>
      <c r="D76" s="28">
        <f>IF($C$4="Neattiecināmās izmaksas",IF('3a+c+n'!$Q79="N",'3a+c+n'!D79,0))</f>
        <v>0</v>
      </c>
      <c r="E76" s="59"/>
      <c r="F76" s="81"/>
      <c r="G76" s="28"/>
      <c r="H76" s="28">
        <f>IF($C$4="Neattiecināmās izmaksas",IF('3a+c+n'!$Q79="N",'3a+c+n'!H79,0))</f>
        <v>0</v>
      </c>
      <c r="I76" s="28"/>
      <c r="J76" s="28"/>
      <c r="K76" s="59">
        <f>IF($C$4="Neattiecināmās izmaksas",IF('3a+c+n'!$Q79="N",'3a+c+n'!K79,0))</f>
        <v>0</v>
      </c>
      <c r="L76" s="109">
        <f>IF($C$4="Neattiecināmās izmaksas",IF('3a+c+n'!$Q79="N",'3a+c+n'!L79,0))</f>
        <v>0</v>
      </c>
      <c r="M76" s="28">
        <f>IF($C$4="Neattiecināmās izmaksas",IF('3a+c+n'!$Q79="N",'3a+c+n'!M79,0))</f>
        <v>0</v>
      </c>
      <c r="N76" s="28">
        <f>IF($C$4="Neattiecināmās izmaksas",IF('3a+c+n'!$Q79="N",'3a+c+n'!N79,0))</f>
        <v>0</v>
      </c>
      <c r="O76" s="28">
        <f>IF($C$4="Neattiecināmās izmaksas",IF('3a+c+n'!$Q79="N",'3a+c+n'!O79,0))</f>
        <v>0</v>
      </c>
      <c r="P76" s="59">
        <f>IF($C$4="Neattiecināmās izmaksas",IF('3a+c+n'!$Q79="N",'3a+c+n'!P79,0))</f>
        <v>0</v>
      </c>
    </row>
    <row r="77" spans="1:16">
      <c r="A77" s="64">
        <f>IF(P77=0,0,IF(COUNTBLANK(P77)=1,0,COUNTA($P$14:P77)))</f>
        <v>0</v>
      </c>
      <c r="B77" s="28">
        <f>IF($C$4="Neattiecināmās izmaksas",IF('3a+c+n'!$Q80="N",'3a+c+n'!B80,0))</f>
        <v>0</v>
      </c>
      <c r="C77" s="28">
        <f>IF($C$4="Neattiecināmās izmaksas",IF('3a+c+n'!$Q80="N",'3a+c+n'!C80,0))</f>
        <v>0</v>
      </c>
      <c r="D77" s="28">
        <f>IF($C$4="Neattiecināmās izmaksas",IF('3a+c+n'!$Q80="N",'3a+c+n'!D80,0))</f>
        <v>0</v>
      </c>
      <c r="E77" s="59"/>
      <c r="F77" s="81"/>
      <c r="G77" s="28"/>
      <c r="H77" s="28">
        <f>IF($C$4="Neattiecināmās izmaksas",IF('3a+c+n'!$Q80="N",'3a+c+n'!H80,0))</f>
        <v>0</v>
      </c>
      <c r="I77" s="28"/>
      <c r="J77" s="28"/>
      <c r="K77" s="59">
        <f>IF($C$4="Neattiecināmās izmaksas",IF('3a+c+n'!$Q80="N",'3a+c+n'!K80,0))</f>
        <v>0</v>
      </c>
      <c r="L77" s="109">
        <f>IF($C$4="Neattiecināmās izmaksas",IF('3a+c+n'!$Q80="N",'3a+c+n'!L80,0))</f>
        <v>0</v>
      </c>
      <c r="M77" s="28">
        <f>IF($C$4="Neattiecināmās izmaksas",IF('3a+c+n'!$Q80="N",'3a+c+n'!M80,0))</f>
        <v>0</v>
      </c>
      <c r="N77" s="28">
        <f>IF($C$4="Neattiecināmās izmaksas",IF('3a+c+n'!$Q80="N",'3a+c+n'!N80,0))</f>
        <v>0</v>
      </c>
      <c r="O77" s="28">
        <f>IF($C$4="Neattiecināmās izmaksas",IF('3a+c+n'!$Q80="N",'3a+c+n'!O80,0))</f>
        <v>0</v>
      </c>
      <c r="P77" s="59">
        <f>IF($C$4="Neattiecināmās izmaksas",IF('3a+c+n'!$Q80="N",'3a+c+n'!P80,0))</f>
        <v>0</v>
      </c>
    </row>
    <row r="78" spans="1:16">
      <c r="A78" s="64">
        <f>IF(P78=0,0,IF(COUNTBLANK(P78)=1,0,COUNTA($P$14:P78)))</f>
        <v>0</v>
      </c>
      <c r="B78" s="28">
        <f>IF($C$4="Neattiecināmās izmaksas",IF('3a+c+n'!$Q81="N",'3a+c+n'!B81,0))</f>
        <v>0</v>
      </c>
      <c r="C78" s="28">
        <f>IF($C$4="Neattiecināmās izmaksas",IF('3a+c+n'!$Q81="N",'3a+c+n'!C81,0))</f>
        <v>0</v>
      </c>
      <c r="D78" s="28">
        <f>IF($C$4="Neattiecināmās izmaksas",IF('3a+c+n'!$Q81="N",'3a+c+n'!D81,0))</f>
        <v>0</v>
      </c>
      <c r="E78" s="59"/>
      <c r="F78" s="81"/>
      <c r="G78" s="28"/>
      <c r="H78" s="28">
        <f>IF($C$4="Neattiecināmās izmaksas",IF('3a+c+n'!$Q81="N",'3a+c+n'!H81,0))</f>
        <v>0</v>
      </c>
      <c r="I78" s="28"/>
      <c r="J78" s="28"/>
      <c r="K78" s="59">
        <f>IF($C$4="Neattiecināmās izmaksas",IF('3a+c+n'!$Q81="N",'3a+c+n'!K81,0))</f>
        <v>0</v>
      </c>
      <c r="L78" s="109">
        <f>IF($C$4="Neattiecināmās izmaksas",IF('3a+c+n'!$Q81="N",'3a+c+n'!L81,0))</f>
        <v>0</v>
      </c>
      <c r="M78" s="28">
        <f>IF($C$4="Neattiecināmās izmaksas",IF('3a+c+n'!$Q81="N",'3a+c+n'!M81,0))</f>
        <v>0</v>
      </c>
      <c r="N78" s="28">
        <f>IF($C$4="Neattiecināmās izmaksas",IF('3a+c+n'!$Q81="N",'3a+c+n'!N81,0))</f>
        <v>0</v>
      </c>
      <c r="O78" s="28">
        <f>IF($C$4="Neattiecināmās izmaksas",IF('3a+c+n'!$Q81="N",'3a+c+n'!O81,0))</f>
        <v>0</v>
      </c>
      <c r="P78" s="59">
        <f>IF($C$4="Neattiecināmās izmaksas",IF('3a+c+n'!$Q81="N",'3a+c+n'!P81,0))</f>
        <v>0</v>
      </c>
    </row>
    <row r="79" spans="1:16">
      <c r="A79" s="64">
        <f>IF(P79=0,0,IF(COUNTBLANK(P79)=1,0,COUNTA($P$14:P79)))</f>
        <v>0</v>
      </c>
      <c r="B79" s="28">
        <f>IF($C$4="Neattiecināmās izmaksas",IF('3a+c+n'!$Q82="N",'3a+c+n'!B82,0))</f>
        <v>0</v>
      </c>
      <c r="C79" s="28">
        <f>IF($C$4="Neattiecināmās izmaksas",IF('3a+c+n'!$Q82="N",'3a+c+n'!C82,0))</f>
        <v>0</v>
      </c>
      <c r="D79" s="28">
        <f>IF($C$4="Neattiecināmās izmaksas",IF('3a+c+n'!$Q82="N",'3a+c+n'!D82,0))</f>
        <v>0</v>
      </c>
      <c r="E79" s="59"/>
      <c r="F79" s="81"/>
      <c r="G79" s="28"/>
      <c r="H79" s="28">
        <f>IF($C$4="Neattiecināmās izmaksas",IF('3a+c+n'!$Q82="N",'3a+c+n'!H82,0))</f>
        <v>0</v>
      </c>
      <c r="I79" s="28"/>
      <c r="J79" s="28"/>
      <c r="K79" s="59">
        <f>IF($C$4="Neattiecināmās izmaksas",IF('3a+c+n'!$Q82="N",'3a+c+n'!K82,0))</f>
        <v>0</v>
      </c>
      <c r="L79" s="109">
        <f>IF($C$4="Neattiecināmās izmaksas",IF('3a+c+n'!$Q82="N",'3a+c+n'!L82,0))</f>
        <v>0</v>
      </c>
      <c r="M79" s="28">
        <f>IF($C$4="Neattiecināmās izmaksas",IF('3a+c+n'!$Q82="N",'3a+c+n'!M82,0))</f>
        <v>0</v>
      </c>
      <c r="N79" s="28">
        <f>IF($C$4="Neattiecināmās izmaksas",IF('3a+c+n'!$Q82="N",'3a+c+n'!N82,0))</f>
        <v>0</v>
      </c>
      <c r="O79" s="28">
        <f>IF($C$4="Neattiecināmās izmaksas",IF('3a+c+n'!$Q82="N",'3a+c+n'!O82,0))</f>
        <v>0</v>
      </c>
      <c r="P79" s="59">
        <f>IF($C$4="Neattiecināmās izmaksas",IF('3a+c+n'!$Q82="N",'3a+c+n'!P82,0))</f>
        <v>0</v>
      </c>
    </row>
    <row r="80" spans="1:16">
      <c r="A80" s="64">
        <f>IF(P80=0,0,IF(COUNTBLANK(P80)=1,0,COUNTA($P$14:P80)))</f>
        <v>0</v>
      </c>
      <c r="B80" s="28">
        <f>IF($C$4="Neattiecināmās izmaksas",IF('3a+c+n'!$Q83="N",'3a+c+n'!B83,0))</f>
        <v>0</v>
      </c>
      <c r="C80" s="28">
        <f>IF($C$4="Neattiecināmās izmaksas",IF('3a+c+n'!$Q83="N",'3a+c+n'!C83,0))</f>
        <v>0</v>
      </c>
      <c r="D80" s="28">
        <f>IF($C$4="Neattiecināmās izmaksas",IF('3a+c+n'!$Q83="N",'3a+c+n'!D83,0))</f>
        <v>0</v>
      </c>
      <c r="E80" s="59"/>
      <c r="F80" s="81"/>
      <c r="G80" s="28"/>
      <c r="H80" s="28">
        <f>IF($C$4="Neattiecināmās izmaksas",IF('3a+c+n'!$Q83="N",'3a+c+n'!H83,0))</f>
        <v>0</v>
      </c>
      <c r="I80" s="28"/>
      <c r="J80" s="28"/>
      <c r="K80" s="59">
        <f>IF($C$4="Neattiecināmās izmaksas",IF('3a+c+n'!$Q83="N",'3a+c+n'!K83,0))</f>
        <v>0</v>
      </c>
      <c r="L80" s="109">
        <f>IF($C$4="Neattiecināmās izmaksas",IF('3a+c+n'!$Q83="N",'3a+c+n'!L83,0))</f>
        <v>0</v>
      </c>
      <c r="M80" s="28">
        <f>IF($C$4="Neattiecināmās izmaksas",IF('3a+c+n'!$Q83="N",'3a+c+n'!M83,0))</f>
        <v>0</v>
      </c>
      <c r="N80" s="28">
        <f>IF($C$4="Neattiecināmās izmaksas",IF('3a+c+n'!$Q83="N",'3a+c+n'!N83,0))</f>
        <v>0</v>
      </c>
      <c r="O80" s="28">
        <f>IF($C$4="Neattiecināmās izmaksas",IF('3a+c+n'!$Q83="N",'3a+c+n'!O83,0))</f>
        <v>0</v>
      </c>
      <c r="P80" s="59">
        <f>IF($C$4="Neattiecināmās izmaksas",IF('3a+c+n'!$Q83="N",'3a+c+n'!P83,0))</f>
        <v>0</v>
      </c>
    </row>
    <row r="81" spans="1:16">
      <c r="A81" s="64">
        <f>IF(P81=0,0,IF(COUNTBLANK(P81)=1,0,COUNTA($P$14:P81)))</f>
        <v>0</v>
      </c>
      <c r="B81" s="28">
        <f>IF($C$4="Neattiecināmās izmaksas",IF('3a+c+n'!$Q84="N",'3a+c+n'!B84,0))</f>
        <v>0</v>
      </c>
      <c r="C81" s="28">
        <f>IF($C$4="Neattiecināmās izmaksas",IF('3a+c+n'!$Q84="N",'3a+c+n'!C84,0))</f>
        <v>0</v>
      </c>
      <c r="D81" s="28">
        <f>IF($C$4="Neattiecināmās izmaksas",IF('3a+c+n'!$Q84="N",'3a+c+n'!D84,0))</f>
        <v>0</v>
      </c>
      <c r="E81" s="59"/>
      <c r="F81" s="81"/>
      <c r="G81" s="28"/>
      <c r="H81" s="28">
        <f>IF($C$4="Neattiecināmās izmaksas",IF('3a+c+n'!$Q84="N",'3a+c+n'!H84,0))</f>
        <v>0</v>
      </c>
      <c r="I81" s="28"/>
      <c r="J81" s="28"/>
      <c r="K81" s="59">
        <f>IF($C$4="Neattiecināmās izmaksas",IF('3a+c+n'!$Q84="N",'3a+c+n'!K84,0))</f>
        <v>0</v>
      </c>
      <c r="L81" s="109">
        <f>IF($C$4="Neattiecināmās izmaksas",IF('3a+c+n'!$Q84="N",'3a+c+n'!L84,0))</f>
        <v>0</v>
      </c>
      <c r="M81" s="28">
        <f>IF($C$4="Neattiecināmās izmaksas",IF('3a+c+n'!$Q84="N",'3a+c+n'!M84,0))</f>
        <v>0</v>
      </c>
      <c r="N81" s="28">
        <f>IF($C$4="Neattiecināmās izmaksas",IF('3a+c+n'!$Q84="N",'3a+c+n'!N84,0))</f>
        <v>0</v>
      </c>
      <c r="O81" s="28">
        <f>IF($C$4="Neattiecināmās izmaksas",IF('3a+c+n'!$Q84="N",'3a+c+n'!O84,0))</f>
        <v>0</v>
      </c>
      <c r="P81" s="59">
        <f>IF($C$4="Neattiecināmās izmaksas",IF('3a+c+n'!$Q84="N",'3a+c+n'!P84,0))</f>
        <v>0</v>
      </c>
    </row>
    <row r="82" spans="1:16">
      <c r="A82" s="64">
        <f>IF(P82=0,0,IF(COUNTBLANK(P82)=1,0,COUNTA($P$14:P82)))</f>
        <v>0</v>
      </c>
      <c r="B82" s="28">
        <f>IF($C$4="Neattiecināmās izmaksas",IF('3a+c+n'!$Q87="N",'3a+c+n'!B87,0))</f>
        <v>0</v>
      </c>
      <c r="C82" s="28">
        <f>IF($C$4="Neattiecināmās izmaksas",IF('3a+c+n'!$Q87="N",'3a+c+n'!C87,0))</f>
        <v>0</v>
      </c>
      <c r="D82" s="28">
        <f>IF($C$4="Neattiecināmās izmaksas",IF('3a+c+n'!$Q87="N",'3a+c+n'!D87,0))</f>
        <v>0</v>
      </c>
      <c r="E82" s="59"/>
      <c r="F82" s="81"/>
      <c r="G82" s="28"/>
      <c r="H82" s="28">
        <f>IF($C$4="Neattiecināmās izmaksas",IF('3a+c+n'!$Q87="N",'3a+c+n'!H87,0))</f>
        <v>0</v>
      </c>
      <c r="I82" s="28"/>
      <c r="J82" s="28"/>
      <c r="K82" s="59">
        <f>IF($C$4="Neattiecināmās izmaksas",IF('3a+c+n'!$Q87="N",'3a+c+n'!K87,0))</f>
        <v>0</v>
      </c>
      <c r="L82" s="109">
        <f>IF($C$4="Neattiecināmās izmaksas",IF('3a+c+n'!$Q87="N",'3a+c+n'!L87,0))</f>
        <v>0</v>
      </c>
      <c r="M82" s="28">
        <f>IF($C$4="Neattiecināmās izmaksas",IF('3a+c+n'!$Q87="N",'3a+c+n'!M87,0))</f>
        <v>0</v>
      </c>
      <c r="N82" s="28">
        <f>IF($C$4="Neattiecināmās izmaksas",IF('3a+c+n'!$Q87="N",'3a+c+n'!N87,0))</f>
        <v>0</v>
      </c>
      <c r="O82" s="28">
        <f>IF($C$4="Neattiecināmās izmaksas",IF('3a+c+n'!$Q87="N",'3a+c+n'!O87,0))</f>
        <v>0</v>
      </c>
      <c r="P82" s="59">
        <f>IF($C$4="Neattiecināmās izmaksas",IF('3a+c+n'!$Q87="N",'3a+c+n'!P87,0))</f>
        <v>0</v>
      </c>
    </row>
    <row r="83" spans="1:16">
      <c r="A83" s="64">
        <f>IF(P83=0,0,IF(COUNTBLANK(P83)=1,0,COUNTA($P$14:P83)))</f>
        <v>0</v>
      </c>
      <c r="B83" s="28">
        <f>IF($C$4="Neattiecināmās izmaksas",IF('3a+c+n'!$Q88="N",'3a+c+n'!B88,0))</f>
        <v>0</v>
      </c>
      <c r="C83" s="28">
        <f>IF($C$4="Neattiecināmās izmaksas",IF('3a+c+n'!$Q88="N",'3a+c+n'!C88,0))</f>
        <v>0</v>
      </c>
      <c r="D83" s="28">
        <f>IF($C$4="Neattiecināmās izmaksas",IF('3a+c+n'!$Q88="N",'3a+c+n'!D88,0))</f>
        <v>0</v>
      </c>
      <c r="E83" s="59"/>
      <c r="F83" s="81"/>
      <c r="G83" s="28"/>
      <c r="H83" s="28">
        <f>IF($C$4="Neattiecināmās izmaksas",IF('3a+c+n'!$Q88="N",'3a+c+n'!H88,0))</f>
        <v>0</v>
      </c>
      <c r="I83" s="28"/>
      <c r="J83" s="28"/>
      <c r="K83" s="59">
        <f>IF($C$4="Neattiecināmās izmaksas",IF('3a+c+n'!$Q88="N",'3a+c+n'!K88,0))</f>
        <v>0</v>
      </c>
      <c r="L83" s="109">
        <f>IF($C$4="Neattiecināmās izmaksas",IF('3a+c+n'!$Q88="N",'3a+c+n'!L88,0))</f>
        <v>0</v>
      </c>
      <c r="M83" s="28">
        <f>IF($C$4="Neattiecināmās izmaksas",IF('3a+c+n'!$Q88="N",'3a+c+n'!M88,0))</f>
        <v>0</v>
      </c>
      <c r="N83" s="28">
        <f>IF($C$4="Neattiecināmās izmaksas",IF('3a+c+n'!$Q88="N",'3a+c+n'!N88,0))</f>
        <v>0</v>
      </c>
      <c r="O83" s="28">
        <f>IF($C$4="Neattiecināmās izmaksas",IF('3a+c+n'!$Q88="N",'3a+c+n'!O88,0))</f>
        <v>0</v>
      </c>
      <c r="P83" s="59">
        <f>IF($C$4="Neattiecināmās izmaksas",IF('3a+c+n'!$Q88="N",'3a+c+n'!P88,0))</f>
        <v>0</v>
      </c>
    </row>
    <row r="84" spans="1:16">
      <c r="A84" s="64">
        <f>IF(P84=0,0,IF(COUNTBLANK(P84)=1,0,COUNTA($P$14:P84)))</f>
        <v>0</v>
      </c>
      <c r="B84" s="28">
        <f>IF($C$4="Neattiecināmās izmaksas",IF('3a+c+n'!$Q89="N",'3a+c+n'!B89,0))</f>
        <v>0</v>
      </c>
      <c r="C84" s="28">
        <f>IF($C$4="Neattiecināmās izmaksas",IF('3a+c+n'!$Q89="N",'3a+c+n'!C89,0))</f>
        <v>0</v>
      </c>
      <c r="D84" s="28">
        <f>IF($C$4="Neattiecināmās izmaksas",IF('3a+c+n'!$Q89="N",'3a+c+n'!D89,0))</f>
        <v>0</v>
      </c>
      <c r="E84" s="59"/>
      <c r="F84" s="81"/>
      <c r="G84" s="28"/>
      <c r="H84" s="28">
        <f>IF($C$4="Neattiecināmās izmaksas",IF('3a+c+n'!$Q89="N",'3a+c+n'!H89,0))</f>
        <v>0</v>
      </c>
      <c r="I84" s="28"/>
      <c r="J84" s="28"/>
      <c r="K84" s="59">
        <f>IF($C$4="Neattiecināmās izmaksas",IF('3a+c+n'!$Q89="N",'3a+c+n'!K89,0))</f>
        <v>0</v>
      </c>
      <c r="L84" s="109">
        <f>IF($C$4="Neattiecināmās izmaksas",IF('3a+c+n'!$Q89="N",'3a+c+n'!L89,0))</f>
        <v>0</v>
      </c>
      <c r="M84" s="28">
        <f>IF($C$4="Neattiecināmās izmaksas",IF('3a+c+n'!$Q89="N",'3a+c+n'!M89,0))</f>
        <v>0</v>
      </c>
      <c r="N84" s="28">
        <f>IF($C$4="Neattiecināmās izmaksas",IF('3a+c+n'!$Q89="N",'3a+c+n'!N89,0))</f>
        <v>0</v>
      </c>
      <c r="O84" s="28">
        <f>IF($C$4="Neattiecināmās izmaksas",IF('3a+c+n'!$Q89="N",'3a+c+n'!O89,0))</f>
        <v>0</v>
      </c>
      <c r="P84" s="59">
        <f>IF($C$4="Neattiecināmās izmaksas",IF('3a+c+n'!$Q89="N",'3a+c+n'!P89,0))</f>
        <v>0</v>
      </c>
    </row>
    <row r="85" spans="1:16">
      <c r="A85" s="64">
        <f>IF(P85=0,0,IF(COUNTBLANK(P85)=1,0,COUNTA($P$14:P85)))</f>
        <v>0</v>
      </c>
      <c r="B85" s="28">
        <f>IF($C$4="Neattiecināmās izmaksas",IF('3a+c+n'!$Q90="N",'3a+c+n'!B90,0))</f>
        <v>0</v>
      </c>
      <c r="C85" s="28">
        <f>IF($C$4="Neattiecināmās izmaksas",IF('3a+c+n'!$Q90="N",'3a+c+n'!C90,0))</f>
        <v>0</v>
      </c>
      <c r="D85" s="28">
        <f>IF($C$4="Neattiecināmās izmaksas",IF('3a+c+n'!$Q90="N",'3a+c+n'!D90,0))</f>
        <v>0</v>
      </c>
      <c r="E85" s="59"/>
      <c r="F85" s="81"/>
      <c r="G85" s="28"/>
      <c r="H85" s="28">
        <f>IF($C$4="Neattiecināmās izmaksas",IF('3a+c+n'!$Q90="N",'3a+c+n'!H90,0))</f>
        <v>0</v>
      </c>
      <c r="I85" s="28"/>
      <c r="J85" s="28"/>
      <c r="K85" s="59">
        <f>IF($C$4="Neattiecināmās izmaksas",IF('3a+c+n'!$Q90="N",'3a+c+n'!K90,0))</f>
        <v>0</v>
      </c>
      <c r="L85" s="109">
        <f>IF($C$4="Neattiecināmās izmaksas",IF('3a+c+n'!$Q90="N",'3a+c+n'!L90,0))</f>
        <v>0</v>
      </c>
      <c r="M85" s="28">
        <f>IF($C$4="Neattiecināmās izmaksas",IF('3a+c+n'!$Q90="N",'3a+c+n'!M90,0))</f>
        <v>0</v>
      </c>
      <c r="N85" s="28">
        <f>IF($C$4="Neattiecināmās izmaksas",IF('3a+c+n'!$Q90="N",'3a+c+n'!N90,0))</f>
        <v>0</v>
      </c>
      <c r="O85" s="28">
        <f>IF($C$4="Neattiecināmās izmaksas",IF('3a+c+n'!$Q90="N",'3a+c+n'!O90,0))</f>
        <v>0</v>
      </c>
      <c r="P85" s="59">
        <f>IF($C$4="Neattiecināmās izmaksas",IF('3a+c+n'!$Q90="N",'3a+c+n'!P90,0))</f>
        <v>0</v>
      </c>
    </row>
    <row r="86" spans="1:16">
      <c r="A86" s="64">
        <f>IF(P86=0,0,IF(COUNTBLANK(P86)=1,0,COUNTA($P$14:P86)))</f>
        <v>0</v>
      </c>
      <c r="B86" s="28">
        <f>IF($C$4="Neattiecināmās izmaksas",IF('3a+c+n'!$Q91="N",'3a+c+n'!B91,0))</f>
        <v>0</v>
      </c>
      <c r="C86" s="28">
        <f>IF($C$4="Neattiecināmās izmaksas",IF('3a+c+n'!$Q91="N",'3a+c+n'!C91,0))</f>
        <v>0</v>
      </c>
      <c r="D86" s="28">
        <f>IF($C$4="Neattiecināmās izmaksas",IF('3a+c+n'!$Q91="N",'3a+c+n'!D91,0))</f>
        <v>0</v>
      </c>
      <c r="E86" s="59"/>
      <c r="F86" s="81"/>
      <c r="G86" s="28"/>
      <c r="H86" s="28">
        <f>IF($C$4="Neattiecināmās izmaksas",IF('3a+c+n'!$Q91="N",'3a+c+n'!H91,0))</f>
        <v>0</v>
      </c>
      <c r="I86" s="28"/>
      <c r="J86" s="28"/>
      <c r="K86" s="59">
        <f>IF($C$4="Neattiecināmās izmaksas",IF('3a+c+n'!$Q91="N",'3a+c+n'!K91,0))</f>
        <v>0</v>
      </c>
      <c r="L86" s="109">
        <f>IF($C$4="Neattiecināmās izmaksas",IF('3a+c+n'!$Q91="N",'3a+c+n'!L91,0))</f>
        <v>0</v>
      </c>
      <c r="M86" s="28">
        <f>IF($C$4="Neattiecināmās izmaksas",IF('3a+c+n'!$Q91="N",'3a+c+n'!M91,0))</f>
        <v>0</v>
      </c>
      <c r="N86" s="28">
        <f>IF($C$4="Neattiecināmās izmaksas",IF('3a+c+n'!$Q91="N",'3a+c+n'!N91,0))</f>
        <v>0</v>
      </c>
      <c r="O86" s="28">
        <f>IF($C$4="Neattiecināmās izmaksas",IF('3a+c+n'!$Q91="N",'3a+c+n'!O91,0))</f>
        <v>0</v>
      </c>
      <c r="P86" s="59">
        <f>IF($C$4="Neattiecināmās izmaksas",IF('3a+c+n'!$Q91="N",'3a+c+n'!P91,0))</f>
        <v>0</v>
      </c>
    </row>
    <row r="87" spans="1:16">
      <c r="A87" s="64">
        <f>IF(P87=0,0,IF(COUNTBLANK(P87)=1,0,COUNTA($P$14:P87)))</f>
        <v>0</v>
      </c>
      <c r="B87" s="28">
        <f>IF($C$4="Neattiecināmās izmaksas",IF('3a+c+n'!$Q92="N",'3a+c+n'!B92,0))</f>
        <v>0</v>
      </c>
      <c r="C87" s="28">
        <f>IF($C$4="Neattiecināmās izmaksas",IF('3a+c+n'!$Q92="N",'3a+c+n'!C92,0))</f>
        <v>0</v>
      </c>
      <c r="D87" s="28">
        <f>IF($C$4="Neattiecināmās izmaksas",IF('3a+c+n'!$Q92="N",'3a+c+n'!D92,0))</f>
        <v>0</v>
      </c>
      <c r="E87" s="59"/>
      <c r="F87" s="81"/>
      <c r="G87" s="28"/>
      <c r="H87" s="28">
        <f>IF($C$4="Neattiecināmās izmaksas",IF('3a+c+n'!$Q92="N",'3a+c+n'!H92,0))</f>
        <v>0</v>
      </c>
      <c r="I87" s="28"/>
      <c r="J87" s="28"/>
      <c r="K87" s="59">
        <f>IF($C$4="Neattiecināmās izmaksas",IF('3a+c+n'!$Q92="N",'3a+c+n'!K92,0))</f>
        <v>0</v>
      </c>
      <c r="L87" s="109">
        <f>IF($C$4="Neattiecināmās izmaksas",IF('3a+c+n'!$Q92="N",'3a+c+n'!L92,0))</f>
        <v>0</v>
      </c>
      <c r="M87" s="28">
        <f>IF($C$4="Neattiecināmās izmaksas",IF('3a+c+n'!$Q92="N",'3a+c+n'!M92,0))</f>
        <v>0</v>
      </c>
      <c r="N87" s="28">
        <f>IF($C$4="Neattiecināmās izmaksas",IF('3a+c+n'!$Q92="N",'3a+c+n'!N92,0))</f>
        <v>0</v>
      </c>
      <c r="O87" s="28">
        <f>IF($C$4="Neattiecināmās izmaksas",IF('3a+c+n'!$Q92="N",'3a+c+n'!O92,0))</f>
        <v>0</v>
      </c>
      <c r="P87" s="59">
        <f>IF($C$4="Neattiecināmās izmaksas",IF('3a+c+n'!$Q92="N",'3a+c+n'!P92,0))</f>
        <v>0</v>
      </c>
    </row>
    <row r="88" spans="1:16">
      <c r="A88" s="64">
        <f>IF(P88=0,0,IF(COUNTBLANK(P88)=1,0,COUNTA($P$14:P88)))</f>
        <v>0</v>
      </c>
      <c r="B88" s="28">
        <f>IF($C$4="Neattiecināmās izmaksas",IF('3a+c+n'!$Q93="N",'3a+c+n'!B93,0))</f>
        <v>0</v>
      </c>
      <c r="C88" s="28">
        <f>IF($C$4="Neattiecināmās izmaksas",IF('3a+c+n'!$Q93="N",'3a+c+n'!C93,0))</f>
        <v>0</v>
      </c>
      <c r="D88" s="28">
        <f>IF($C$4="Neattiecināmās izmaksas",IF('3a+c+n'!$Q93="N",'3a+c+n'!D93,0))</f>
        <v>0</v>
      </c>
      <c r="E88" s="59"/>
      <c r="F88" s="81"/>
      <c r="G88" s="28"/>
      <c r="H88" s="28">
        <f>IF($C$4="Neattiecināmās izmaksas",IF('3a+c+n'!$Q93="N",'3a+c+n'!H93,0))</f>
        <v>0</v>
      </c>
      <c r="I88" s="28"/>
      <c r="J88" s="28"/>
      <c r="K88" s="59">
        <f>IF($C$4="Neattiecināmās izmaksas",IF('3a+c+n'!$Q93="N",'3a+c+n'!K93,0))</f>
        <v>0</v>
      </c>
      <c r="L88" s="109">
        <f>IF($C$4="Neattiecināmās izmaksas",IF('3a+c+n'!$Q93="N",'3a+c+n'!L93,0))</f>
        <v>0</v>
      </c>
      <c r="M88" s="28">
        <f>IF($C$4="Neattiecināmās izmaksas",IF('3a+c+n'!$Q93="N",'3a+c+n'!M93,0))</f>
        <v>0</v>
      </c>
      <c r="N88" s="28">
        <f>IF($C$4="Neattiecināmās izmaksas",IF('3a+c+n'!$Q93="N",'3a+c+n'!N93,0))</f>
        <v>0</v>
      </c>
      <c r="O88" s="28">
        <f>IF($C$4="Neattiecināmās izmaksas",IF('3a+c+n'!$Q93="N",'3a+c+n'!O93,0))</f>
        <v>0</v>
      </c>
      <c r="P88" s="59">
        <f>IF($C$4="Neattiecināmās izmaksas",IF('3a+c+n'!$Q93="N",'3a+c+n'!P93,0))</f>
        <v>0</v>
      </c>
    </row>
    <row r="89" spans="1:16">
      <c r="A89" s="64">
        <f>IF(P89=0,0,IF(COUNTBLANK(P89)=1,0,COUNTA($P$14:P89)))</f>
        <v>0</v>
      </c>
      <c r="B89" s="28">
        <f>IF($C$4="Neattiecināmās izmaksas",IF('3a+c+n'!$Q94="N",'3a+c+n'!B94,0))</f>
        <v>0</v>
      </c>
      <c r="C89" s="28">
        <f>IF($C$4="Neattiecināmās izmaksas",IF('3a+c+n'!$Q94="N",'3a+c+n'!C94,0))</f>
        <v>0</v>
      </c>
      <c r="D89" s="28">
        <f>IF($C$4="Neattiecināmās izmaksas",IF('3a+c+n'!$Q94="N",'3a+c+n'!D94,0))</f>
        <v>0</v>
      </c>
      <c r="E89" s="59"/>
      <c r="F89" s="81"/>
      <c r="G89" s="28"/>
      <c r="H89" s="28">
        <f>IF($C$4="Neattiecināmās izmaksas",IF('3a+c+n'!$Q94="N",'3a+c+n'!H94,0))</f>
        <v>0</v>
      </c>
      <c r="I89" s="28"/>
      <c r="J89" s="28"/>
      <c r="K89" s="59">
        <f>IF($C$4="Neattiecināmās izmaksas",IF('3a+c+n'!$Q94="N",'3a+c+n'!K94,0))</f>
        <v>0</v>
      </c>
      <c r="L89" s="109">
        <f>IF($C$4="Neattiecināmās izmaksas",IF('3a+c+n'!$Q94="N",'3a+c+n'!L94,0))</f>
        <v>0</v>
      </c>
      <c r="M89" s="28">
        <f>IF($C$4="Neattiecināmās izmaksas",IF('3a+c+n'!$Q94="N",'3a+c+n'!M94,0))</f>
        <v>0</v>
      </c>
      <c r="N89" s="28">
        <f>IF($C$4="Neattiecināmās izmaksas",IF('3a+c+n'!$Q94="N",'3a+c+n'!N94,0))</f>
        <v>0</v>
      </c>
      <c r="O89" s="28">
        <f>IF($C$4="Neattiecināmās izmaksas",IF('3a+c+n'!$Q94="N",'3a+c+n'!O94,0))</f>
        <v>0</v>
      </c>
      <c r="P89" s="59">
        <f>IF($C$4="Neattiecināmās izmaksas",IF('3a+c+n'!$Q94="N",'3a+c+n'!P94,0))</f>
        <v>0</v>
      </c>
    </row>
    <row r="90" spans="1:16">
      <c r="A90" s="64">
        <f>IF(P90=0,0,IF(COUNTBLANK(P90)=1,0,COUNTA($P$14:P90)))</f>
        <v>0</v>
      </c>
      <c r="B90" s="28">
        <f>IF($C$4="Neattiecināmās izmaksas",IF('3a+c+n'!$Q95="N",'3a+c+n'!B95,0))</f>
        <v>0</v>
      </c>
      <c r="C90" s="28">
        <f>IF($C$4="Neattiecināmās izmaksas",IF('3a+c+n'!$Q95="N",'3a+c+n'!C95,0))</f>
        <v>0</v>
      </c>
      <c r="D90" s="28">
        <f>IF($C$4="Neattiecināmās izmaksas",IF('3a+c+n'!$Q95="N",'3a+c+n'!D95,0))</f>
        <v>0</v>
      </c>
      <c r="E90" s="59"/>
      <c r="F90" s="81"/>
      <c r="G90" s="28"/>
      <c r="H90" s="28">
        <f>IF($C$4="Neattiecināmās izmaksas",IF('3a+c+n'!$Q95="N",'3a+c+n'!H95,0))</f>
        <v>0</v>
      </c>
      <c r="I90" s="28"/>
      <c r="J90" s="28"/>
      <c r="K90" s="59">
        <f>IF($C$4="Neattiecināmās izmaksas",IF('3a+c+n'!$Q95="N",'3a+c+n'!K95,0))</f>
        <v>0</v>
      </c>
      <c r="L90" s="109">
        <f>IF($C$4="Neattiecināmās izmaksas",IF('3a+c+n'!$Q95="N",'3a+c+n'!L95,0))</f>
        <v>0</v>
      </c>
      <c r="M90" s="28">
        <f>IF($C$4="Neattiecināmās izmaksas",IF('3a+c+n'!$Q95="N",'3a+c+n'!M95,0))</f>
        <v>0</v>
      </c>
      <c r="N90" s="28">
        <f>IF($C$4="Neattiecināmās izmaksas",IF('3a+c+n'!$Q95="N",'3a+c+n'!N95,0))</f>
        <v>0</v>
      </c>
      <c r="O90" s="28">
        <f>IF($C$4="Neattiecināmās izmaksas",IF('3a+c+n'!$Q95="N",'3a+c+n'!O95,0))</f>
        <v>0</v>
      </c>
      <c r="P90" s="59">
        <f>IF($C$4="Neattiecināmās izmaksas",IF('3a+c+n'!$Q95="N",'3a+c+n'!P95,0))</f>
        <v>0</v>
      </c>
    </row>
    <row r="91" spans="1:16">
      <c r="A91" s="64">
        <f>IF(P91=0,0,IF(COUNTBLANK(P91)=1,0,COUNTA($P$14:P91)))</f>
        <v>0</v>
      </c>
      <c r="B91" s="28">
        <f>IF($C$4="Neattiecināmās izmaksas",IF('3a+c+n'!$Q96="N",'3a+c+n'!B96,0))</f>
        <v>0</v>
      </c>
      <c r="C91" s="28">
        <f>IF($C$4="Neattiecināmās izmaksas",IF('3a+c+n'!$Q96="N",'3a+c+n'!C96,0))</f>
        <v>0</v>
      </c>
      <c r="D91" s="28">
        <f>IF($C$4="Neattiecināmās izmaksas",IF('3a+c+n'!$Q96="N",'3a+c+n'!D96,0))</f>
        <v>0</v>
      </c>
      <c r="E91" s="59"/>
      <c r="F91" s="81"/>
      <c r="G91" s="28"/>
      <c r="H91" s="28">
        <f>IF($C$4="Neattiecināmās izmaksas",IF('3a+c+n'!$Q96="N",'3a+c+n'!H96,0))</f>
        <v>0</v>
      </c>
      <c r="I91" s="28"/>
      <c r="J91" s="28"/>
      <c r="K91" s="59">
        <f>IF($C$4="Neattiecināmās izmaksas",IF('3a+c+n'!$Q96="N",'3a+c+n'!K96,0))</f>
        <v>0</v>
      </c>
      <c r="L91" s="109">
        <f>IF($C$4="Neattiecināmās izmaksas",IF('3a+c+n'!$Q96="N",'3a+c+n'!L96,0))</f>
        <v>0</v>
      </c>
      <c r="M91" s="28">
        <f>IF($C$4="Neattiecināmās izmaksas",IF('3a+c+n'!$Q96="N",'3a+c+n'!M96,0))</f>
        <v>0</v>
      </c>
      <c r="N91" s="28">
        <f>IF($C$4="Neattiecināmās izmaksas",IF('3a+c+n'!$Q96="N",'3a+c+n'!N96,0))</f>
        <v>0</v>
      </c>
      <c r="O91" s="28">
        <f>IF($C$4="Neattiecināmās izmaksas",IF('3a+c+n'!$Q96="N",'3a+c+n'!O96,0))</f>
        <v>0</v>
      </c>
      <c r="P91" s="59">
        <f>IF($C$4="Neattiecināmās izmaksas",IF('3a+c+n'!$Q96="N",'3a+c+n'!P96,0))</f>
        <v>0</v>
      </c>
    </row>
    <row r="92" spans="1:16">
      <c r="A92" s="64">
        <f>IF(P92=0,0,IF(COUNTBLANK(P92)=1,0,COUNTA($P$14:P92)))</f>
        <v>0</v>
      </c>
      <c r="B92" s="28">
        <f>IF($C$4="Neattiecināmās izmaksas",IF('3a+c+n'!$Q97="N",'3a+c+n'!B97,0))</f>
        <v>0</v>
      </c>
      <c r="C92" s="28">
        <f>IF($C$4="Neattiecināmās izmaksas",IF('3a+c+n'!$Q97="N",'3a+c+n'!C97,0))</f>
        <v>0</v>
      </c>
      <c r="D92" s="28">
        <f>IF($C$4="Neattiecināmās izmaksas",IF('3a+c+n'!$Q97="N",'3a+c+n'!D97,0))</f>
        <v>0</v>
      </c>
      <c r="E92" s="59"/>
      <c r="F92" s="81"/>
      <c r="G92" s="28"/>
      <c r="H92" s="28">
        <f>IF($C$4="Neattiecināmās izmaksas",IF('3a+c+n'!$Q97="N",'3a+c+n'!H97,0))</f>
        <v>0</v>
      </c>
      <c r="I92" s="28"/>
      <c r="J92" s="28"/>
      <c r="K92" s="59">
        <f>IF($C$4="Neattiecināmās izmaksas",IF('3a+c+n'!$Q97="N",'3a+c+n'!K97,0))</f>
        <v>0</v>
      </c>
      <c r="L92" s="109">
        <f>IF($C$4="Neattiecināmās izmaksas",IF('3a+c+n'!$Q97="N",'3a+c+n'!L97,0))</f>
        <v>0</v>
      </c>
      <c r="M92" s="28">
        <f>IF($C$4="Neattiecināmās izmaksas",IF('3a+c+n'!$Q97="N",'3a+c+n'!M97,0))</f>
        <v>0</v>
      </c>
      <c r="N92" s="28">
        <f>IF($C$4="Neattiecināmās izmaksas",IF('3a+c+n'!$Q97="N",'3a+c+n'!N97,0))</f>
        <v>0</v>
      </c>
      <c r="O92" s="28">
        <f>IF($C$4="Neattiecināmās izmaksas",IF('3a+c+n'!$Q97="N",'3a+c+n'!O97,0))</f>
        <v>0</v>
      </c>
      <c r="P92" s="59">
        <f>IF($C$4="Neattiecināmās izmaksas",IF('3a+c+n'!$Q97="N",'3a+c+n'!P97,0))</f>
        <v>0</v>
      </c>
    </row>
    <row r="93" spans="1:16">
      <c r="A93" s="64">
        <f>IF(P93=0,0,IF(COUNTBLANK(P93)=1,0,COUNTA($P$14:P93)))</f>
        <v>0</v>
      </c>
      <c r="B93" s="28">
        <f>IF($C$4="Neattiecināmās izmaksas",IF('3a+c+n'!$Q98="N",'3a+c+n'!B98,0))</f>
        <v>0</v>
      </c>
      <c r="C93" s="28">
        <f>IF($C$4="Neattiecināmās izmaksas",IF('3a+c+n'!$Q98="N",'3a+c+n'!C98,0))</f>
        <v>0</v>
      </c>
      <c r="D93" s="28">
        <f>IF($C$4="Neattiecināmās izmaksas",IF('3a+c+n'!$Q98="N",'3a+c+n'!D98,0))</f>
        <v>0</v>
      </c>
      <c r="E93" s="59"/>
      <c r="F93" s="81"/>
      <c r="G93" s="28"/>
      <c r="H93" s="28">
        <f>IF($C$4="Neattiecināmās izmaksas",IF('3a+c+n'!$Q98="N",'3a+c+n'!H98,0))</f>
        <v>0</v>
      </c>
      <c r="I93" s="28"/>
      <c r="J93" s="28"/>
      <c r="K93" s="59">
        <f>IF($C$4="Neattiecināmās izmaksas",IF('3a+c+n'!$Q98="N",'3a+c+n'!K98,0))</f>
        <v>0</v>
      </c>
      <c r="L93" s="109">
        <f>IF($C$4="Neattiecināmās izmaksas",IF('3a+c+n'!$Q98="N",'3a+c+n'!L98,0))</f>
        <v>0</v>
      </c>
      <c r="M93" s="28">
        <f>IF($C$4="Neattiecināmās izmaksas",IF('3a+c+n'!$Q98="N",'3a+c+n'!M98,0))</f>
        <v>0</v>
      </c>
      <c r="N93" s="28">
        <f>IF($C$4="Neattiecināmās izmaksas",IF('3a+c+n'!$Q98="N",'3a+c+n'!N98,0))</f>
        <v>0</v>
      </c>
      <c r="O93" s="28">
        <f>IF($C$4="Neattiecināmās izmaksas",IF('3a+c+n'!$Q98="N",'3a+c+n'!O98,0))</f>
        <v>0</v>
      </c>
      <c r="P93" s="59">
        <f>IF($C$4="Neattiecināmās izmaksas",IF('3a+c+n'!$Q98="N",'3a+c+n'!P98,0))</f>
        <v>0</v>
      </c>
    </row>
    <row r="94" spans="1:16">
      <c r="A94" s="64">
        <f>IF(P94=0,0,IF(COUNTBLANK(P94)=1,0,COUNTA($P$14:P94)))</f>
        <v>0</v>
      </c>
      <c r="B94" s="28">
        <f>IF($C$4="Neattiecināmās izmaksas",IF('3a+c+n'!$Q99="N",'3a+c+n'!B99,0))</f>
        <v>0</v>
      </c>
      <c r="C94" s="28">
        <f>IF($C$4="Neattiecināmās izmaksas",IF('3a+c+n'!$Q99="N",'3a+c+n'!C99,0))</f>
        <v>0</v>
      </c>
      <c r="D94" s="28">
        <f>IF($C$4="Neattiecināmās izmaksas",IF('3a+c+n'!$Q99="N",'3a+c+n'!D99,0))</f>
        <v>0</v>
      </c>
      <c r="E94" s="59"/>
      <c r="F94" s="81"/>
      <c r="G94" s="28"/>
      <c r="H94" s="28">
        <f>IF($C$4="Neattiecināmās izmaksas",IF('3a+c+n'!$Q99="N",'3a+c+n'!H99,0))</f>
        <v>0</v>
      </c>
      <c r="I94" s="28"/>
      <c r="J94" s="28"/>
      <c r="K94" s="59">
        <f>IF($C$4="Neattiecināmās izmaksas",IF('3a+c+n'!$Q99="N",'3a+c+n'!K99,0))</f>
        <v>0</v>
      </c>
      <c r="L94" s="109">
        <f>IF($C$4="Neattiecināmās izmaksas",IF('3a+c+n'!$Q99="N",'3a+c+n'!L99,0))</f>
        <v>0</v>
      </c>
      <c r="M94" s="28">
        <f>IF($C$4="Neattiecināmās izmaksas",IF('3a+c+n'!$Q99="N",'3a+c+n'!M99,0))</f>
        <v>0</v>
      </c>
      <c r="N94" s="28">
        <f>IF($C$4="Neattiecināmās izmaksas",IF('3a+c+n'!$Q99="N",'3a+c+n'!N99,0))</f>
        <v>0</v>
      </c>
      <c r="O94" s="28">
        <f>IF($C$4="Neattiecināmās izmaksas",IF('3a+c+n'!$Q99="N",'3a+c+n'!O99,0))</f>
        <v>0</v>
      </c>
      <c r="P94" s="59">
        <f>IF($C$4="Neattiecināmās izmaksas",IF('3a+c+n'!$Q99="N",'3a+c+n'!P99,0))</f>
        <v>0</v>
      </c>
    </row>
    <row r="95" spans="1:16">
      <c r="A95" s="64">
        <f>IF(P95=0,0,IF(COUNTBLANK(P95)=1,0,COUNTA($P$14:P95)))</f>
        <v>0</v>
      </c>
      <c r="B95" s="28">
        <f>IF($C$4="Neattiecināmās izmaksas",IF('3a+c+n'!$Q100="N",'3a+c+n'!B100,0))</f>
        <v>0</v>
      </c>
      <c r="C95" s="28">
        <f>IF($C$4="Neattiecināmās izmaksas",IF('3a+c+n'!$Q100="N",'3a+c+n'!C100,0))</f>
        <v>0</v>
      </c>
      <c r="D95" s="28">
        <f>IF($C$4="Neattiecināmās izmaksas",IF('3a+c+n'!$Q100="N",'3a+c+n'!D100,0))</f>
        <v>0</v>
      </c>
      <c r="E95" s="59"/>
      <c r="F95" s="81"/>
      <c r="G95" s="28"/>
      <c r="H95" s="28">
        <f>IF($C$4="Neattiecināmās izmaksas",IF('3a+c+n'!$Q100="N",'3a+c+n'!H100,0))</f>
        <v>0</v>
      </c>
      <c r="I95" s="28"/>
      <c r="J95" s="28"/>
      <c r="K95" s="59">
        <f>IF($C$4="Neattiecināmās izmaksas",IF('3a+c+n'!$Q100="N",'3a+c+n'!K100,0))</f>
        <v>0</v>
      </c>
      <c r="L95" s="109">
        <f>IF($C$4="Neattiecināmās izmaksas",IF('3a+c+n'!$Q100="N",'3a+c+n'!L100,0))</f>
        <v>0</v>
      </c>
      <c r="M95" s="28">
        <f>IF($C$4="Neattiecināmās izmaksas",IF('3a+c+n'!$Q100="N",'3a+c+n'!M100,0))</f>
        <v>0</v>
      </c>
      <c r="N95" s="28">
        <f>IF($C$4="Neattiecināmās izmaksas",IF('3a+c+n'!$Q100="N",'3a+c+n'!N100,0))</f>
        <v>0</v>
      </c>
      <c r="O95" s="28">
        <f>IF($C$4="Neattiecināmās izmaksas",IF('3a+c+n'!$Q100="N",'3a+c+n'!O100,0))</f>
        <v>0</v>
      </c>
      <c r="P95" s="59">
        <f>IF($C$4="Neattiecināmās izmaksas",IF('3a+c+n'!$Q100="N",'3a+c+n'!P100,0))</f>
        <v>0</v>
      </c>
    </row>
    <row r="96" spans="1:16">
      <c r="A96" s="64">
        <f>IF(P96=0,0,IF(COUNTBLANK(P96)=1,0,COUNTA($P$14:P96)))</f>
        <v>0</v>
      </c>
      <c r="B96" s="28">
        <f>IF($C$4="Neattiecināmās izmaksas",IF('3a+c+n'!$Q101="N",'3a+c+n'!B101,0))</f>
        <v>0</v>
      </c>
      <c r="C96" s="28">
        <f>IF($C$4="Neattiecināmās izmaksas",IF('3a+c+n'!$Q101="N",'3a+c+n'!C101,0))</f>
        <v>0</v>
      </c>
      <c r="D96" s="28">
        <f>IF($C$4="Neattiecināmās izmaksas",IF('3a+c+n'!$Q101="N",'3a+c+n'!D101,0))</f>
        <v>0</v>
      </c>
      <c r="E96" s="59"/>
      <c r="F96" s="81"/>
      <c r="G96" s="28"/>
      <c r="H96" s="28">
        <f>IF($C$4="Neattiecināmās izmaksas",IF('3a+c+n'!$Q101="N",'3a+c+n'!H101,0))</f>
        <v>0</v>
      </c>
      <c r="I96" s="28"/>
      <c r="J96" s="28"/>
      <c r="K96" s="59">
        <f>IF($C$4="Neattiecināmās izmaksas",IF('3a+c+n'!$Q101="N",'3a+c+n'!K101,0))</f>
        <v>0</v>
      </c>
      <c r="L96" s="109">
        <f>IF($C$4="Neattiecināmās izmaksas",IF('3a+c+n'!$Q101="N",'3a+c+n'!L101,0))</f>
        <v>0</v>
      </c>
      <c r="M96" s="28">
        <f>IF($C$4="Neattiecināmās izmaksas",IF('3a+c+n'!$Q101="N",'3a+c+n'!M101,0))</f>
        <v>0</v>
      </c>
      <c r="N96" s="28">
        <f>IF($C$4="Neattiecināmās izmaksas",IF('3a+c+n'!$Q101="N",'3a+c+n'!N101,0))</f>
        <v>0</v>
      </c>
      <c r="O96" s="28">
        <f>IF($C$4="Neattiecināmās izmaksas",IF('3a+c+n'!$Q101="N",'3a+c+n'!O101,0))</f>
        <v>0</v>
      </c>
      <c r="P96" s="59">
        <f>IF($C$4="Neattiecināmās izmaksas",IF('3a+c+n'!$Q101="N",'3a+c+n'!P101,0))</f>
        <v>0</v>
      </c>
    </row>
    <row r="97" spans="1:16">
      <c r="A97" s="64">
        <f>IF(P97=0,0,IF(COUNTBLANK(P97)=1,0,COUNTA($P$14:P97)))</f>
        <v>0</v>
      </c>
      <c r="B97" s="28">
        <f>IF($C$4="Neattiecināmās izmaksas",IF('3a+c+n'!$Q102="N",'3a+c+n'!B102,0))</f>
        <v>0</v>
      </c>
      <c r="C97" s="28">
        <f>IF($C$4="Neattiecināmās izmaksas",IF('3a+c+n'!$Q102="N",'3a+c+n'!C102,0))</f>
        <v>0</v>
      </c>
      <c r="D97" s="28">
        <f>IF($C$4="Neattiecināmās izmaksas",IF('3a+c+n'!$Q102="N",'3a+c+n'!D102,0))</f>
        <v>0</v>
      </c>
      <c r="E97" s="59"/>
      <c r="F97" s="81"/>
      <c r="G97" s="28"/>
      <c r="H97" s="28">
        <f>IF($C$4="Neattiecināmās izmaksas",IF('3a+c+n'!$Q102="N",'3a+c+n'!H102,0))</f>
        <v>0</v>
      </c>
      <c r="I97" s="28"/>
      <c r="J97" s="28"/>
      <c r="K97" s="59">
        <f>IF($C$4="Neattiecināmās izmaksas",IF('3a+c+n'!$Q102="N",'3a+c+n'!K102,0))</f>
        <v>0</v>
      </c>
      <c r="L97" s="109">
        <f>IF($C$4="Neattiecināmās izmaksas",IF('3a+c+n'!$Q102="N",'3a+c+n'!L102,0))</f>
        <v>0</v>
      </c>
      <c r="M97" s="28">
        <f>IF($C$4="Neattiecināmās izmaksas",IF('3a+c+n'!$Q102="N",'3a+c+n'!M102,0))</f>
        <v>0</v>
      </c>
      <c r="N97" s="28">
        <f>IF($C$4="Neattiecināmās izmaksas",IF('3a+c+n'!$Q102="N",'3a+c+n'!N102,0))</f>
        <v>0</v>
      </c>
      <c r="O97" s="28">
        <f>IF($C$4="Neattiecināmās izmaksas",IF('3a+c+n'!$Q102="N",'3a+c+n'!O102,0))</f>
        <v>0</v>
      </c>
      <c r="P97" s="59">
        <f>IF($C$4="Neattiecināmās izmaksas",IF('3a+c+n'!$Q102="N",'3a+c+n'!P102,0))</f>
        <v>0</v>
      </c>
    </row>
    <row r="98" spans="1:16" ht="12" thickBot="1">
      <c r="A98" s="64">
        <f>IF(P98=0,0,IF(COUNTBLANK(P98)=1,0,COUNTA($P$14:P98)))</f>
        <v>0</v>
      </c>
      <c r="B98" s="28">
        <f>IF($C$4="Neattiecināmās izmaksas",IF('3a+c+n'!$Q103="N",'3a+c+n'!B103,0))</f>
        <v>0</v>
      </c>
      <c r="C98" s="28">
        <f>IF($C$4="Neattiecināmās izmaksas",IF('3a+c+n'!$Q103="N",'3a+c+n'!C103,0))</f>
        <v>0</v>
      </c>
      <c r="D98" s="28">
        <f>IF($C$4="Neattiecināmās izmaksas",IF('3a+c+n'!$Q103="N",'3a+c+n'!D103,0))</f>
        <v>0</v>
      </c>
      <c r="E98" s="59"/>
      <c r="F98" s="81"/>
      <c r="G98" s="28"/>
      <c r="H98" s="28">
        <f>IF($C$4="Neattiecināmās izmaksas",IF('3a+c+n'!$Q103="N",'3a+c+n'!H103,0))</f>
        <v>0</v>
      </c>
      <c r="I98" s="28"/>
      <c r="J98" s="28"/>
      <c r="K98" s="59">
        <f>IF($C$4="Neattiecināmās izmaksas",IF('3a+c+n'!$Q103="N",'3a+c+n'!K103,0))</f>
        <v>0</v>
      </c>
      <c r="L98" s="109">
        <f>IF($C$4="Neattiecināmās izmaksas",IF('3a+c+n'!$Q103="N",'3a+c+n'!L103,0))</f>
        <v>0</v>
      </c>
      <c r="M98" s="28">
        <f>IF($C$4="Neattiecināmās izmaksas",IF('3a+c+n'!$Q103="N",'3a+c+n'!M103,0))</f>
        <v>0</v>
      </c>
      <c r="N98" s="28">
        <f>IF($C$4="Neattiecināmās izmaksas",IF('3a+c+n'!$Q103="N",'3a+c+n'!N103,0))</f>
        <v>0</v>
      </c>
      <c r="O98" s="28">
        <f>IF($C$4="Neattiecināmās izmaksas",IF('3a+c+n'!$Q103="N",'3a+c+n'!O103,0))</f>
        <v>0</v>
      </c>
      <c r="P98" s="59">
        <f>IF($C$4="Neattiecināmās izmaksas",IF('3a+c+n'!$Q103="N",'3a+c+n'!P103,0))</f>
        <v>0</v>
      </c>
    </row>
    <row r="99" spans="1:16" ht="12" customHeight="1" thickBot="1">
      <c r="A99" s="299" t="s">
        <v>63</v>
      </c>
      <c r="B99" s="300"/>
      <c r="C99" s="300"/>
      <c r="D99" s="300"/>
      <c r="E99" s="300"/>
      <c r="F99" s="300"/>
      <c r="G99" s="300"/>
      <c r="H99" s="300"/>
      <c r="I99" s="300"/>
      <c r="J99" s="300"/>
      <c r="K99" s="301"/>
      <c r="L99" s="110">
        <f>SUM(L14:L98)</f>
        <v>0</v>
      </c>
      <c r="M99" s="111">
        <f>SUM(M14:M98)</f>
        <v>0</v>
      </c>
      <c r="N99" s="111">
        <f>SUM(N14:N98)</f>
        <v>0</v>
      </c>
      <c r="O99" s="111">
        <f>SUM(O14:O98)</f>
        <v>0</v>
      </c>
      <c r="P99" s="112">
        <f>SUM(P14:P98)</f>
        <v>0</v>
      </c>
    </row>
    <row r="100" spans="1:16">
      <c r="A100" s="20"/>
      <c r="B100" s="20"/>
      <c r="C100" s="20"/>
      <c r="D100" s="20"/>
      <c r="E100" s="20"/>
      <c r="F100" s="20"/>
      <c r="G100" s="20"/>
      <c r="H100" s="20"/>
      <c r="I100" s="20"/>
      <c r="J100" s="20"/>
      <c r="K100" s="20"/>
      <c r="L100" s="20"/>
      <c r="M100" s="20"/>
      <c r="N100" s="20"/>
      <c r="O100" s="20"/>
      <c r="P100" s="20"/>
    </row>
    <row r="101" spans="1:16">
      <c r="A101" s="20"/>
      <c r="B101" s="20"/>
      <c r="C101" s="20"/>
      <c r="D101" s="20"/>
      <c r="E101" s="20"/>
      <c r="F101" s="20"/>
      <c r="G101" s="20"/>
      <c r="H101" s="20"/>
      <c r="I101" s="20"/>
      <c r="J101" s="20"/>
      <c r="K101" s="20"/>
      <c r="L101" s="20"/>
      <c r="M101" s="20"/>
      <c r="N101" s="20"/>
      <c r="O101" s="20"/>
      <c r="P101" s="20"/>
    </row>
    <row r="102" spans="1:16">
      <c r="A102" s="1" t="s">
        <v>14</v>
      </c>
      <c r="B102" s="20"/>
      <c r="C102" s="302">
        <f>'Kops n'!C35:H35</f>
        <v>0</v>
      </c>
      <c r="D102" s="302"/>
      <c r="E102" s="302"/>
      <c r="F102" s="302"/>
      <c r="G102" s="302"/>
      <c r="H102" s="302"/>
      <c r="I102" s="20"/>
      <c r="J102" s="20"/>
      <c r="K102" s="20"/>
      <c r="L102" s="20"/>
      <c r="M102" s="20"/>
      <c r="N102" s="20"/>
      <c r="O102" s="20"/>
      <c r="P102" s="20"/>
    </row>
    <row r="103" spans="1:16">
      <c r="A103" s="20"/>
      <c r="B103" s="20"/>
      <c r="C103" s="222" t="s">
        <v>15</v>
      </c>
      <c r="D103" s="222"/>
      <c r="E103" s="222"/>
      <c r="F103" s="222"/>
      <c r="G103" s="222"/>
      <c r="H103" s="222"/>
      <c r="I103" s="20"/>
      <c r="J103" s="20"/>
      <c r="K103" s="20"/>
      <c r="L103" s="20"/>
      <c r="M103" s="20"/>
      <c r="N103" s="20"/>
      <c r="O103" s="20"/>
      <c r="P103" s="20"/>
    </row>
    <row r="104" spans="1:16">
      <c r="A104" s="20"/>
      <c r="B104" s="20"/>
      <c r="C104" s="20"/>
      <c r="D104" s="20"/>
      <c r="E104" s="20"/>
      <c r="F104" s="20"/>
      <c r="G104" s="20"/>
      <c r="H104" s="20"/>
      <c r="I104" s="20"/>
      <c r="J104" s="20"/>
      <c r="K104" s="20"/>
      <c r="L104" s="20"/>
      <c r="M104" s="20"/>
      <c r="N104" s="20"/>
      <c r="O104" s="20"/>
      <c r="P104" s="20"/>
    </row>
    <row r="105" spans="1:16">
      <c r="A105" s="268" t="str">
        <f>'Kops n'!A38:D38</f>
        <v>Tāme sastādīta 2023. gada __. _____</v>
      </c>
      <c r="B105" s="269"/>
      <c r="C105" s="269"/>
      <c r="D105" s="269"/>
      <c r="E105" s="20"/>
      <c r="F105" s="20"/>
      <c r="G105" s="20"/>
      <c r="H105" s="20"/>
      <c r="I105" s="20"/>
      <c r="J105" s="20"/>
      <c r="K105" s="20"/>
      <c r="L105" s="20"/>
      <c r="M105" s="20"/>
      <c r="N105" s="20"/>
      <c r="O105" s="20"/>
      <c r="P105" s="20"/>
    </row>
    <row r="106" spans="1:16">
      <c r="A106" s="20"/>
      <c r="B106" s="20"/>
      <c r="C106" s="20"/>
      <c r="D106" s="20"/>
      <c r="E106" s="20"/>
      <c r="F106" s="20"/>
      <c r="G106" s="20"/>
      <c r="H106" s="20"/>
      <c r="I106" s="20"/>
      <c r="J106" s="20"/>
      <c r="K106" s="20"/>
      <c r="L106" s="20"/>
      <c r="M106" s="20"/>
      <c r="N106" s="20"/>
      <c r="O106" s="20"/>
      <c r="P106" s="20"/>
    </row>
    <row r="107" spans="1:16">
      <c r="A107" s="1" t="s">
        <v>41</v>
      </c>
      <c r="B107" s="20"/>
      <c r="C107" s="302">
        <f>'Kops n'!C40:H40</f>
        <v>0</v>
      </c>
      <c r="D107" s="302"/>
      <c r="E107" s="302"/>
      <c r="F107" s="302"/>
      <c r="G107" s="302"/>
      <c r="H107" s="302"/>
      <c r="I107" s="20"/>
      <c r="J107" s="20"/>
      <c r="K107" s="20"/>
      <c r="L107" s="20"/>
      <c r="M107" s="20"/>
      <c r="N107" s="20"/>
      <c r="O107" s="20"/>
      <c r="P107" s="20"/>
    </row>
    <row r="108" spans="1:16">
      <c r="A108" s="20"/>
      <c r="B108" s="20"/>
      <c r="C108" s="222" t="s">
        <v>15</v>
      </c>
      <c r="D108" s="222"/>
      <c r="E108" s="222"/>
      <c r="F108" s="222"/>
      <c r="G108" s="222"/>
      <c r="H108" s="222"/>
      <c r="I108" s="20"/>
      <c r="J108" s="20"/>
      <c r="K108" s="20"/>
      <c r="L108" s="20"/>
      <c r="M108" s="20"/>
      <c r="N108" s="20"/>
      <c r="O108" s="20"/>
      <c r="P108" s="20"/>
    </row>
    <row r="109" spans="1:16">
      <c r="A109" s="20"/>
      <c r="B109" s="20"/>
      <c r="C109" s="20"/>
      <c r="D109" s="20"/>
      <c r="E109" s="20"/>
      <c r="F109" s="20"/>
      <c r="G109" s="20"/>
      <c r="H109" s="20"/>
      <c r="I109" s="20"/>
      <c r="J109" s="20"/>
      <c r="K109" s="20"/>
      <c r="L109" s="20"/>
      <c r="M109" s="20"/>
      <c r="N109" s="20"/>
      <c r="O109" s="20"/>
      <c r="P109" s="20"/>
    </row>
    <row r="110" spans="1:16">
      <c r="A110" s="103" t="s">
        <v>16</v>
      </c>
      <c r="B110" s="52"/>
      <c r="C110" s="115">
        <f>'Kops n'!C43</f>
        <v>0</v>
      </c>
      <c r="D110" s="52"/>
      <c r="E110" s="20"/>
      <c r="F110" s="20"/>
      <c r="G110" s="20"/>
      <c r="H110" s="20"/>
      <c r="I110" s="20"/>
      <c r="J110" s="20"/>
      <c r="K110" s="20"/>
      <c r="L110" s="20"/>
      <c r="M110" s="20"/>
      <c r="N110" s="20"/>
      <c r="O110" s="20"/>
      <c r="P110" s="20"/>
    </row>
    <row r="111" spans="1:16">
      <c r="A111" s="20"/>
      <c r="B111" s="20"/>
      <c r="C111" s="20"/>
      <c r="D111" s="20"/>
      <c r="E111" s="20"/>
      <c r="F111" s="20"/>
      <c r="G111" s="20"/>
      <c r="H111" s="20"/>
      <c r="I111" s="20"/>
      <c r="J111" s="20"/>
      <c r="K111" s="20"/>
      <c r="L111" s="20"/>
      <c r="M111" s="20"/>
      <c r="N111" s="20"/>
      <c r="O111" s="20"/>
      <c r="P111" s="20"/>
    </row>
  </sheetData>
  <mergeCells count="23">
    <mergeCell ref="C108:H108"/>
    <mergeCell ref="L12:P12"/>
    <mergeCell ref="A99:K99"/>
    <mergeCell ref="C102:H102"/>
    <mergeCell ref="C103:H103"/>
    <mergeCell ref="A105:D105"/>
    <mergeCell ref="C107:H10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9:K99">
    <cfRule type="containsText" dxfId="230" priority="3" operator="containsText" text="Tiešās izmaksas kopā, t. sk. darba devēja sociālais nodoklis __.__% ">
      <formula>NOT(ISERROR(SEARCH("Tiešās izmaksas kopā, t. sk. darba devēja sociālais nodoklis __.__% ",A99)))</formula>
    </cfRule>
  </conditionalFormatting>
  <conditionalFormatting sqref="C2:I2 D5:L8 N9:O9 A14:P98 L99:P99 C102:H102 C107:H107 C110">
    <cfRule type="cellIs" dxfId="229"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sheetPr>
  <dimension ref="A1:Q44"/>
  <sheetViews>
    <sheetView topLeftCell="A14" zoomScale="85" zoomScaleNormal="85" workbookViewId="0">
      <selection activeCell="I15" sqref="I15:J3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4</v>
      </c>
      <c r="E1" s="26"/>
      <c r="F1" s="26"/>
      <c r="G1" s="26"/>
      <c r="H1" s="26"/>
      <c r="I1" s="26"/>
      <c r="J1" s="26"/>
      <c r="N1" s="30"/>
      <c r="O1" s="31"/>
      <c r="P1" s="32"/>
    </row>
    <row r="2" spans="1:17">
      <c r="A2" s="33"/>
      <c r="B2" s="33"/>
      <c r="C2" s="290" t="s">
        <v>223</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P32</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31" t="s">
        <v>131</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c r="A15" s="40">
        <v>1</v>
      </c>
      <c r="B15" s="28" t="s">
        <v>86</v>
      </c>
      <c r="C15" s="140" t="s">
        <v>129</v>
      </c>
      <c r="D15" s="141" t="s">
        <v>76</v>
      </c>
      <c r="E15" s="190">
        <v>2183.5</v>
      </c>
      <c r="F15" s="216"/>
      <c r="G15" s="143"/>
      <c r="H15" s="49">
        <f>F15*G15</f>
        <v>0</v>
      </c>
      <c r="I15" s="217"/>
      <c r="J15" s="218"/>
      <c r="K15" s="50">
        <f t="shared" ref="K15:K31" si="0">SUM(H15:J15)</f>
        <v>0</v>
      </c>
      <c r="L15" s="51">
        <f t="shared" ref="L15:L31" si="1">E15*F15</f>
        <v>0</v>
      </c>
      <c r="M15" s="49">
        <f t="shared" ref="M15:M31" si="2">H15*E15</f>
        <v>0</v>
      </c>
      <c r="N15" s="49">
        <f t="shared" ref="N15:N31" si="3">I15*E15</f>
        <v>0</v>
      </c>
      <c r="O15" s="49">
        <f t="shared" ref="O15:O31" si="4">J15*E15</f>
        <v>0</v>
      </c>
      <c r="P15" s="107">
        <f t="shared" ref="P15:P31" si="5">SUM(M15:O15)</f>
        <v>0</v>
      </c>
      <c r="Q15" s="77" t="s">
        <v>47</v>
      </c>
    </row>
    <row r="16" spans="1:17" ht="45">
      <c r="A16" s="40">
        <v>2</v>
      </c>
      <c r="B16" s="28" t="s">
        <v>86</v>
      </c>
      <c r="C16" s="140" t="s">
        <v>239</v>
      </c>
      <c r="D16" s="141" t="s">
        <v>130</v>
      </c>
      <c r="E16" s="142">
        <v>15</v>
      </c>
      <c r="F16" s="144"/>
      <c r="G16" s="143"/>
      <c r="H16" s="49">
        <f t="shared" ref="H16:H31" si="6">F16*G16</f>
        <v>0</v>
      </c>
      <c r="I16" s="143"/>
      <c r="J16" s="143"/>
      <c r="K16" s="50">
        <f t="shared" si="0"/>
        <v>0</v>
      </c>
      <c r="L16" s="51">
        <f t="shared" si="1"/>
        <v>0</v>
      </c>
      <c r="M16" s="49">
        <f t="shared" si="2"/>
        <v>0</v>
      </c>
      <c r="N16" s="49">
        <f t="shared" si="3"/>
        <v>0</v>
      </c>
      <c r="O16" s="49">
        <f t="shared" si="4"/>
        <v>0</v>
      </c>
      <c r="P16" s="107">
        <f t="shared" si="5"/>
        <v>0</v>
      </c>
      <c r="Q16" s="77" t="s">
        <v>47</v>
      </c>
    </row>
    <row r="17" spans="1:17" ht="45">
      <c r="A17" s="40">
        <v>3</v>
      </c>
      <c r="B17" s="28" t="s">
        <v>86</v>
      </c>
      <c r="C17" s="140" t="s">
        <v>333</v>
      </c>
      <c r="D17" s="141" t="s">
        <v>130</v>
      </c>
      <c r="E17" s="142">
        <v>36</v>
      </c>
      <c r="F17" s="144"/>
      <c r="G17" s="143"/>
      <c r="H17" s="49">
        <f t="shared" si="6"/>
        <v>0</v>
      </c>
      <c r="I17" s="143"/>
      <c r="J17" s="143"/>
      <c r="K17" s="50">
        <f t="shared" si="0"/>
        <v>0</v>
      </c>
      <c r="L17" s="51">
        <f t="shared" si="1"/>
        <v>0</v>
      </c>
      <c r="M17" s="49">
        <f t="shared" si="2"/>
        <v>0</v>
      </c>
      <c r="N17" s="49">
        <f t="shared" si="3"/>
        <v>0</v>
      </c>
      <c r="O17" s="49">
        <f t="shared" si="4"/>
        <v>0</v>
      </c>
      <c r="P17" s="107">
        <f t="shared" si="5"/>
        <v>0</v>
      </c>
      <c r="Q17" s="77" t="s">
        <v>47</v>
      </c>
    </row>
    <row r="18" spans="1:17" ht="45">
      <c r="A18" s="40">
        <v>4</v>
      </c>
      <c r="B18" s="28" t="s">
        <v>86</v>
      </c>
      <c r="C18" s="140" t="s">
        <v>240</v>
      </c>
      <c r="D18" s="23" t="s">
        <v>130</v>
      </c>
      <c r="E18" s="142">
        <v>11</v>
      </c>
      <c r="F18" s="144"/>
      <c r="G18" s="143"/>
      <c r="H18" s="49">
        <f t="shared" si="6"/>
        <v>0</v>
      </c>
      <c r="I18" s="143"/>
      <c r="J18" s="143"/>
      <c r="K18" s="50">
        <f t="shared" si="0"/>
        <v>0</v>
      </c>
      <c r="L18" s="51">
        <f t="shared" si="1"/>
        <v>0</v>
      </c>
      <c r="M18" s="49">
        <f t="shared" si="2"/>
        <v>0</v>
      </c>
      <c r="N18" s="49">
        <f t="shared" si="3"/>
        <v>0</v>
      </c>
      <c r="O18" s="49">
        <f t="shared" si="4"/>
        <v>0</v>
      </c>
      <c r="P18" s="107">
        <f t="shared" si="5"/>
        <v>0</v>
      </c>
      <c r="Q18" s="77" t="s">
        <v>47</v>
      </c>
    </row>
    <row r="19" spans="1:17" ht="56.25">
      <c r="A19" s="40">
        <v>5</v>
      </c>
      <c r="B19" s="28" t="s">
        <v>86</v>
      </c>
      <c r="C19" s="140" t="s">
        <v>241</v>
      </c>
      <c r="D19" s="141" t="s">
        <v>130</v>
      </c>
      <c r="E19" s="142">
        <v>13</v>
      </c>
      <c r="F19" s="144"/>
      <c r="G19" s="143"/>
      <c r="H19" s="49">
        <f t="shared" ref="H19" si="7">F19*G19</f>
        <v>0</v>
      </c>
      <c r="I19" s="143"/>
      <c r="J19" s="143"/>
      <c r="K19" s="50">
        <f t="shared" ref="K19" si="8">SUM(H19:J19)</f>
        <v>0</v>
      </c>
      <c r="L19" s="51">
        <f t="shared" ref="L19" si="9">E19*F19</f>
        <v>0</v>
      </c>
      <c r="M19" s="49">
        <f t="shared" ref="M19" si="10">H19*E19</f>
        <v>0</v>
      </c>
      <c r="N19" s="49">
        <f t="shared" ref="N19" si="11">I19*E19</f>
        <v>0</v>
      </c>
      <c r="O19" s="49">
        <f t="shared" ref="O19" si="12">J19*E19</f>
        <v>0</v>
      </c>
      <c r="P19" s="107">
        <f t="shared" ref="P19" si="13">SUM(M19:O19)</f>
        <v>0</v>
      </c>
      <c r="Q19" s="77" t="s">
        <v>47</v>
      </c>
    </row>
    <row r="20" spans="1:17" ht="22.5">
      <c r="A20" s="40">
        <v>6</v>
      </c>
      <c r="B20" s="28" t="s">
        <v>86</v>
      </c>
      <c r="C20" s="197" t="s">
        <v>242</v>
      </c>
      <c r="D20" s="141" t="s">
        <v>130</v>
      </c>
      <c r="E20" s="142">
        <v>306</v>
      </c>
      <c r="F20" s="144"/>
      <c r="G20" s="143"/>
      <c r="H20" s="49">
        <f t="shared" si="6"/>
        <v>0</v>
      </c>
      <c r="I20" s="143"/>
      <c r="J20" s="143"/>
      <c r="K20" s="50">
        <f t="shared" si="0"/>
        <v>0</v>
      </c>
      <c r="L20" s="51">
        <f t="shared" si="1"/>
        <v>0</v>
      </c>
      <c r="M20" s="49">
        <f t="shared" si="2"/>
        <v>0</v>
      </c>
      <c r="N20" s="49">
        <f t="shared" si="3"/>
        <v>0</v>
      </c>
      <c r="O20" s="49">
        <f t="shared" si="4"/>
        <v>0</v>
      </c>
      <c r="P20" s="107">
        <f t="shared" si="5"/>
        <v>0</v>
      </c>
      <c r="Q20" s="77" t="s">
        <v>47</v>
      </c>
    </row>
    <row r="21" spans="1:17">
      <c r="A21" s="40">
        <v>7</v>
      </c>
      <c r="B21" s="92"/>
      <c r="C21" s="145" t="s">
        <v>133</v>
      </c>
      <c r="D21" s="28"/>
      <c r="E21" s="59"/>
      <c r="F21" s="51"/>
      <c r="G21" s="49"/>
      <c r="H21" s="49">
        <f t="shared" si="6"/>
        <v>0</v>
      </c>
      <c r="I21" s="49"/>
      <c r="J21" s="49"/>
      <c r="K21" s="50">
        <f t="shared" si="0"/>
        <v>0</v>
      </c>
      <c r="L21" s="51">
        <f t="shared" si="1"/>
        <v>0</v>
      </c>
      <c r="M21" s="49">
        <f t="shared" si="2"/>
        <v>0</v>
      </c>
      <c r="N21" s="49">
        <f t="shared" si="3"/>
        <v>0</v>
      </c>
      <c r="O21" s="49">
        <f t="shared" si="4"/>
        <v>0</v>
      </c>
      <c r="P21" s="107">
        <f t="shared" si="5"/>
        <v>0</v>
      </c>
      <c r="Q21" s="77"/>
    </row>
    <row r="22" spans="1:17" ht="45">
      <c r="A22" s="40">
        <v>8</v>
      </c>
      <c r="B22" s="28" t="s">
        <v>86</v>
      </c>
      <c r="C22" s="140" t="s">
        <v>243</v>
      </c>
      <c r="D22" s="141" t="s">
        <v>130</v>
      </c>
      <c r="E22" s="146">
        <v>6</v>
      </c>
      <c r="F22" s="144"/>
      <c r="G22" s="143"/>
      <c r="H22" s="49">
        <f t="shared" si="6"/>
        <v>0</v>
      </c>
      <c r="I22" s="143"/>
      <c r="J22" s="143"/>
      <c r="K22" s="50">
        <f t="shared" si="0"/>
        <v>0</v>
      </c>
      <c r="L22" s="51">
        <f t="shared" si="1"/>
        <v>0</v>
      </c>
      <c r="M22" s="49">
        <f t="shared" si="2"/>
        <v>0</v>
      </c>
      <c r="N22" s="49">
        <f t="shared" si="3"/>
        <v>0</v>
      </c>
      <c r="O22" s="49">
        <f t="shared" si="4"/>
        <v>0</v>
      </c>
      <c r="P22" s="107">
        <f t="shared" si="5"/>
        <v>0</v>
      </c>
      <c r="Q22" s="77" t="s">
        <v>47</v>
      </c>
    </row>
    <row r="23" spans="1:17">
      <c r="A23" s="40">
        <v>9</v>
      </c>
      <c r="B23" s="92"/>
      <c r="C23" s="145" t="s">
        <v>134</v>
      </c>
      <c r="D23" s="28"/>
      <c r="E23" s="59"/>
      <c r="F23" s="51"/>
      <c r="G23" s="49"/>
      <c r="H23" s="49">
        <f t="shared" si="6"/>
        <v>0</v>
      </c>
      <c r="I23" s="49"/>
      <c r="J23" s="49"/>
      <c r="K23" s="50">
        <f t="shared" si="0"/>
        <v>0</v>
      </c>
      <c r="L23" s="51">
        <f t="shared" si="1"/>
        <v>0</v>
      </c>
      <c r="M23" s="49">
        <f t="shared" si="2"/>
        <v>0</v>
      </c>
      <c r="N23" s="49">
        <f t="shared" si="3"/>
        <v>0</v>
      </c>
      <c r="O23" s="49">
        <f t="shared" si="4"/>
        <v>0</v>
      </c>
      <c r="P23" s="107">
        <f t="shared" si="5"/>
        <v>0</v>
      </c>
      <c r="Q23" s="77"/>
    </row>
    <row r="24" spans="1:17" ht="22.5">
      <c r="A24" s="40">
        <v>10</v>
      </c>
      <c r="B24" s="28" t="s">
        <v>86</v>
      </c>
      <c r="C24" s="197" t="s">
        <v>135</v>
      </c>
      <c r="D24" s="147" t="s">
        <v>76</v>
      </c>
      <c r="E24" s="148">
        <v>478.50000000000006</v>
      </c>
      <c r="F24" s="144"/>
      <c r="G24" s="143"/>
      <c r="H24" s="49">
        <f t="shared" si="6"/>
        <v>0</v>
      </c>
      <c r="I24" s="143"/>
      <c r="J24" s="143"/>
      <c r="K24" s="50">
        <f t="shared" si="0"/>
        <v>0</v>
      </c>
      <c r="L24" s="51">
        <f t="shared" si="1"/>
        <v>0</v>
      </c>
      <c r="M24" s="49">
        <f t="shared" si="2"/>
        <v>0</v>
      </c>
      <c r="N24" s="49">
        <f t="shared" si="3"/>
        <v>0</v>
      </c>
      <c r="O24" s="49">
        <f t="shared" si="4"/>
        <v>0</v>
      </c>
      <c r="P24" s="107">
        <f t="shared" si="5"/>
        <v>0</v>
      </c>
      <c r="Q24" s="77" t="s">
        <v>47</v>
      </c>
    </row>
    <row r="25" spans="1:17" ht="45">
      <c r="A25" s="40">
        <v>11</v>
      </c>
      <c r="B25" s="28" t="s">
        <v>86</v>
      </c>
      <c r="C25" s="197" t="s">
        <v>244</v>
      </c>
      <c r="D25" s="147" t="s">
        <v>77</v>
      </c>
      <c r="E25" s="148">
        <v>36</v>
      </c>
      <c r="F25" s="144"/>
      <c r="G25" s="143"/>
      <c r="H25" s="49">
        <f t="shared" si="6"/>
        <v>0</v>
      </c>
      <c r="I25" s="143"/>
      <c r="J25" s="143"/>
      <c r="K25" s="50">
        <f t="shared" si="0"/>
        <v>0</v>
      </c>
      <c r="L25" s="51">
        <f t="shared" si="1"/>
        <v>0</v>
      </c>
      <c r="M25" s="49">
        <f t="shared" si="2"/>
        <v>0</v>
      </c>
      <c r="N25" s="49">
        <f t="shared" si="3"/>
        <v>0</v>
      </c>
      <c r="O25" s="49">
        <f t="shared" si="4"/>
        <v>0</v>
      </c>
      <c r="P25" s="107">
        <f t="shared" si="5"/>
        <v>0</v>
      </c>
      <c r="Q25" s="77" t="s">
        <v>47</v>
      </c>
    </row>
    <row r="26" spans="1:17" ht="45">
      <c r="A26" s="40">
        <v>12</v>
      </c>
      <c r="B26" s="28" t="s">
        <v>86</v>
      </c>
      <c r="C26" s="198" t="s">
        <v>136</v>
      </c>
      <c r="D26" s="147" t="s">
        <v>77</v>
      </c>
      <c r="E26" s="148">
        <v>39</v>
      </c>
      <c r="F26" s="144"/>
      <c r="G26" s="143"/>
      <c r="H26" s="49">
        <f t="shared" si="6"/>
        <v>0</v>
      </c>
      <c r="I26" s="143"/>
      <c r="J26" s="143"/>
      <c r="K26" s="50">
        <f t="shared" si="0"/>
        <v>0</v>
      </c>
      <c r="L26" s="51">
        <f t="shared" ref="L26:L27" si="14">E26*F26</f>
        <v>0</v>
      </c>
      <c r="M26" s="49">
        <f t="shared" ref="M26:M27" si="15">H26*E26</f>
        <v>0</v>
      </c>
      <c r="N26" s="49">
        <f t="shared" ref="N26:N27" si="16">I26*E26</f>
        <v>0</v>
      </c>
      <c r="O26" s="49">
        <f t="shared" ref="O26:O27" si="17">J26*E26</f>
        <v>0</v>
      </c>
      <c r="P26" s="107">
        <f t="shared" ref="P26:P27" si="18">SUM(M26:O26)</f>
        <v>0</v>
      </c>
      <c r="Q26" s="77" t="s">
        <v>47</v>
      </c>
    </row>
    <row r="27" spans="1:17">
      <c r="A27" s="40">
        <v>13</v>
      </c>
      <c r="B27" s="92"/>
      <c r="C27" s="145" t="s">
        <v>137</v>
      </c>
      <c r="D27" s="28"/>
      <c r="E27" s="59"/>
      <c r="F27" s="51"/>
      <c r="G27" s="49"/>
      <c r="H27" s="49">
        <f t="shared" si="6"/>
        <v>0</v>
      </c>
      <c r="I27" s="49"/>
      <c r="J27" s="49"/>
      <c r="K27" s="50">
        <f t="shared" si="0"/>
        <v>0</v>
      </c>
      <c r="L27" s="51">
        <f t="shared" si="14"/>
        <v>0</v>
      </c>
      <c r="M27" s="49">
        <f t="shared" si="15"/>
        <v>0</v>
      </c>
      <c r="N27" s="49">
        <f t="shared" si="16"/>
        <v>0</v>
      </c>
      <c r="O27" s="49">
        <f t="shared" si="17"/>
        <v>0</v>
      </c>
      <c r="P27" s="107">
        <f t="shared" si="18"/>
        <v>0</v>
      </c>
      <c r="Q27" s="77"/>
    </row>
    <row r="28" spans="1:17" ht="22.5">
      <c r="A28" s="40">
        <v>14</v>
      </c>
      <c r="B28" s="28" t="s">
        <v>86</v>
      </c>
      <c r="C28" s="198" t="s">
        <v>334</v>
      </c>
      <c r="D28" s="147" t="s">
        <v>130</v>
      </c>
      <c r="E28" s="148">
        <v>5</v>
      </c>
      <c r="F28" s="144"/>
      <c r="G28" s="143"/>
      <c r="H28" s="49">
        <f t="shared" si="6"/>
        <v>0</v>
      </c>
      <c r="I28" s="143"/>
      <c r="J28" s="143"/>
      <c r="K28" s="50">
        <f t="shared" si="0"/>
        <v>0</v>
      </c>
      <c r="L28" s="51">
        <f t="shared" si="1"/>
        <v>0</v>
      </c>
      <c r="M28" s="49">
        <f t="shared" si="2"/>
        <v>0</v>
      </c>
      <c r="N28" s="49">
        <f t="shared" si="3"/>
        <v>0</v>
      </c>
      <c r="O28" s="49">
        <f t="shared" si="4"/>
        <v>0</v>
      </c>
      <c r="P28" s="107">
        <f t="shared" si="5"/>
        <v>0</v>
      </c>
      <c r="Q28" s="77" t="s">
        <v>47</v>
      </c>
    </row>
    <row r="29" spans="1:17" ht="33.75">
      <c r="A29" s="40">
        <v>15</v>
      </c>
      <c r="B29" s="28" t="s">
        <v>86</v>
      </c>
      <c r="C29" s="198" t="s">
        <v>245</v>
      </c>
      <c r="D29" s="147" t="s">
        <v>130</v>
      </c>
      <c r="E29" s="148">
        <v>60</v>
      </c>
      <c r="F29" s="144"/>
      <c r="G29" s="143"/>
      <c r="H29" s="49">
        <f t="shared" si="6"/>
        <v>0</v>
      </c>
      <c r="I29" s="143"/>
      <c r="J29" s="143"/>
      <c r="K29" s="50">
        <f t="shared" si="0"/>
        <v>0</v>
      </c>
      <c r="L29" s="51">
        <f t="shared" si="1"/>
        <v>0</v>
      </c>
      <c r="M29" s="49">
        <f t="shared" si="2"/>
        <v>0</v>
      </c>
      <c r="N29" s="49">
        <f t="shared" si="3"/>
        <v>0</v>
      </c>
      <c r="O29" s="49">
        <f t="shared" si="4"/>
        <v>0</v>
      </c>
      <c r="P29" s="107">
        <f t="shared" si="5"/>
        <v>0</v>
      </c>
      <c r="Q29" s="77" t="s">
        <v>47</v>
      </c>
    </row>
    <row r="30" spans="1:17" ht="33.75">
      <c r="A30" s="40">
        <v>16</v>
      </c>
      <c r="B30" s="28" t="s">
        <v>86</v>
      </c>
      <c r="C30" s="198" t="s">
        <v>246</v>
      </c>
      <c r="D30" s="147" t="s">
        <v>130</v>
      </c>
      <c r="E30" s="148">
        <v>65</v>
      </c>
      <c r="F30" s="144"/>
      <c r="G30" s="143"/>
      <c r="H30" s="49">
        <f t="shared" si="6"/>
        <v>0</v>
      </c>
      <c r="I30" s="143"/>
      <c r="J30" s="143"/>
      <c r="K30" s="50">
        <f t="shared" ref="K30" si="19">SUM(H30:J30)</f>
        <v>0</v>
      </c>
      <c r="L30" s="51">
        <f t="shared" ref="L30" si="20">E30*F30</f>
        <v>0</v>
      </c>
      <c r="M30" s="49">
        <f t="shared" ref="M30" si="21">H30*E30</f>
        <v>0</v>
      </c>
      <c r="N30" s="49">
        <f t="shared" ref="N30" si="22">I30*E30</f>
        <v>0</v>
      </c>
      <c r="O30" s="49">
        <f t="shared" ref="O30" si="23">J30*E30</f>
        <v>0</v>
      </c>
      <c r="P30" s="107">
        <f t="shared" ref="P30" si="24">SUM(M30:O30)</f>
        <v>0</v>
      </c>
      <c r="Q30" s="77" t="s">
        <v>47</v>
      </c>
    </row>
    <row r="31" spans="1:17" ht="33.75">
      <c r="A31" s="40">
        <v>17</v>
      </c>
      <c r="B31" s="28" t="s">
        <v>86</v>
      </c>
      <c r="C31" s="198" t="s">
        <v>335</v>
      </c>
      <c r="D31" s="147" t="s">
        <v>130</v>
      </c>
      <c r="E31" s="148">
        <v>4</v>
      </c>
      <c r="F31" s="144"/>
      <c r="G31" s="143"/>
      <c r="H31" s="49">
        <f t="shared" si="6"/>
        <v>0</v>
      </c>
      <c r="I31" s="143"/>
      <c r="J31" s="143"/>
      <c r="K31" s="50">
        <f t="shared" si="0"/>
        <v>0</v>
      </c>
      <c r="L31" s="51">
        <f t="shared" si="1"/>
        <v>0</v>
      </c>
      <c r="M31" s="49">
        <f t="shared" si="2"/>
        <v>0</v>
      </c>
      <c r="N31" s="49">
        <f t="shared" si="3"/>
        <v>0</v>
      </c>
      <c r="O31" s="49">
        <f t="shared" si="4"/>
        <v>0</v>
      </c>
      <c r="P31" s="107">
        <f t="shared" si="5"/>
        <v>0</v>
      </c>
      <c r="Q31" s="77" t="s">
        <v>47</v>
      </c>
    </row>
    <row r="32" spans="1:17" ht="12" customHeight="1" thickBot="1">
      <c r="A32" s="299" t="s">
        <v>63</v>
      </c>
      <c r="B32" s="300"/>
      <c r="C32" s="300"/>
      <c r="D32" s="300"/>
      <c r="E32" s="300"/>
      <c r="F32" s="300"/>
      <c r="G32" s="300"/>
      <c r="H32" s="300"/>
      <c r="I32" s="300"/>
      <c r="J32" s="300"/>
      <c r="K32" s="301"/>
      <c r="L32" s="74">
        <f>SUM(L14:L31)</f>
        <v>0</v>
      </c>
      <c r="M32" s="75">
        <f>SUM(M14:M31)</f>
        <v>0</v>
      </c>
      <c r="N32" s="75">
        <f>SUM(N14:N31)</f>
        <v>0</v>
      </c>
      <c r="O32" s="75">
        <f>SUM(O14:O31)</f>
        <v>0</v>
      </c>
      <c r="P32" s="76">
        <f>SUM(P14:P31)</f>
        <v>0</v>
      </c>
    </row>
    <row r="33" spans="1:16">
      <c r="A33" s="20"/>
      <c r="B33" s="20"/>
      <c r="C33" s="20"/>
      <c r="D33" s="20"/>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14</v>
      </c>
      <c r="B35" s="20"/>
      <c r="C35" s="302">
        <f>'Kops n'!C35:H35</f>
        <v>0</v>
      </c>
      <c r="D35" s="302"/>
      <c r="E35" s="302"/>
      <c r="F35" s="302"/>
      <c r="G35" s="302"/>
      <c r="H35" s="302"/>
      <c r="I35" s="20"/>
      <c r="J35" s="20"/>
      <c r="K35" s="20"/>
      <c r="L35" s="20"/>
      <c r="M35" s="20"/>
      <c r="N35" s="20"/>
      <c r="O35" s="20"/>
      <c r="P35" s="20"/>
    </row>
    <row r="36" spans="1:16">
      <c r="A36" s="20"/>
      <c r="B36" s="20"/>
      <c r="C36" s="222" t="s">
        <v>15</v>
      </c>
      <c r="D36" s="222"/>
      <c r="E36" s="222"/>
      <c r="F36" s="222"/>
      <c r="G36" s="222"/>
      <c r="H36" s="222"/>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268" t="str">
        <f>'Kops n'!A38:D38</f>
        <v>Tāme sastādīta 2023. gada __. _____</v>
      </c>
      <c r="B38" s="269"/>
      <c r="C38" s="269"/>
      <c r="D38" s="269"/>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 t="s">
        <v>41</v>
      </c>
      <c r="B40" s="20"/>
      <c r="C40" s="302">
        <f>'Kops n'!C40:H40</f>
        <v>0</v>
      </c>
      <c r="D40" s="302"/>
      <c r="E40" s="302"/>
      <c r="F40" s="302"/>
      <c r="G40" s="302"/>
      <c r="H40" s="302"/>
      <c r="I40" s="20"/>
      <c r="J40" s="20"/>
      <c r="K40" s="20"/>
      <c r="L40" s="20"/>
      <c r="M40" s="20"/>
      <c r="N40" s="20"/>
      <c r="O40" s="20"/>
      <c r="P40" s="20"/>
    </row>
    <row r="41" spans="1:16">
      <c r="A41" s="20"/>
      <c r="B41" s="20"/>
      <c r="C41" s="222" t="s">
        <v>15</v>
      </c>
      <c r="D41" s="222"/>
      <c r="E41" s="222"/>
      <c r="F41" s="222"/>
      <c r="G41" s="222"/>
      <c r="H41" s="222"/>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103" t="s">
        <v>16</v>
      </c>
      <c r="B43" s="52"/>
      <c r="C43" s="115">
        <f>'Kops n'!C43</f>
        <v>0</v>
      </c>
      <c r="D43" s="52"/>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sheetData>
  <mergeCells count="23">
    <mergeCell ref="C41:H41"/>
    <mergeCell ref="L12:P12"/>
    <mergeCell ref="A32:K32"/>
    <mergeCell ref="C35:H35"/>
    <mergeCell ref="C36:H36"/>
    <mergeCell ref="A38:D38"/>
    <mergeCell ref="C40:H4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228" priority="16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1">
    <cfRule type="cellIs" dxfId="227" priority="4" operator="equal">
      <formula>0</formula>
    </cfRule>
  </conditionalFormatting>
  <conditionalFormatting sqref="A32:K32">
    <cfRule type="containsText" dxfId="226" priority="149" operator="containsText" text="Tiešās izmaksas kopā, t. sk. darba devēja sociālais nodoklis __.__% ">
      <formula>NOT(ISERROR(SEARCH("Tiešās izmaksas kopā, t. sk. darba devēja sociālais nodoklis __.__% ",A32)))</formula>
    </cfRule>
  </conditionalFormatting>
  <conditionalFormatting sqref="C35:H35">
    <cfRule type="cellIs" dxfId="225" priority="156" operator="equal">
      <formula>0</formula>
    </cfRule>
  </conditionalFormatting>
  <conditionalFormatting sqref="C40:H40">
    <cfRule type="cellIs" dxfId="224" priority="157" operator="equal">
      <formula>0</formula>
    </cfRule>
  </conditionalFormatting>
  <conditionalFormatting sqref="C2:I2">
    <cfRule type="cellIs" dxfId="223" priority="162" operator="equal">
      <formula>0</formula>
    </cfRule>
  </conditionalFormatting>
  <conditionalFormatting sqref="C4:I4">
    <cfRule type="cellIs" dxfId="222" priority="154" operator="equal">
      <formula>0</formula>
    </cfRule>
  </conditionalFormatting>
  <conditionalFormatting sqref="D1">
    <cfRule type="cellIs" dxfId="221" priority="151" operator="equal">
      <formula>0</formula>
    </cfRule>
  </conditionalFormatting>
  <conditionalFormatting sqref="D5:L8">
    <cfRule type="cellIs" dxfId="220" priority="152" operator="equal">
      <formula>0</formula>
    </cfRule>
  </conditionalFormatting>
  <conditionalFormatting sqref="I14:J31">
    <cfRule type="cellIs" dxfId="219" priority="1" operator="equal">
      <formula>0</formula>
    </cfRule>
  </conditionalFormatting>
  <conditionalFormatting sqref="L32:P32">
    <cfRule type="cellIs" dxfId="218" priority="155" operator="equal">
      <formula>0</formula>
    </cfRule>
  </conditionalFormatting>
  <conditionalFormatting sqref="N9:O9 H14:H31 K14:P31">
    <cfRule type="cellIs" dxfId="217" priority="164" operator="equal">
      <formula>0</formula>
    </cfRule>
  </conditionalFormatting>
  <conditionalFormatting sqref="Q14:Q31">
    <cfRule type="cellIs" dxfId="216" priority="165" operator="equal">
      <formula>0</formula>
    </cfRule>
  </conditionalFormatting>
  <dataValidations count="1">
    <dataValidation type="list" allowBlank="1" showInputMessage="1" showErrorMessage="1" sqref="Q14:Q31" xr:uid="{00000000-0002-0000-14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59" operator="containsText" id="{7AFE1358-F0C6-4B02-90B5-EC3498E5DD2A}">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58" operator="containsText" id="{35435533-1B4F-4789-B7B2-252E4C407158}">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92D050"/>
  </sheetPr>
  <dimension ref="A1:P44"/>
  <sheetViews>
    <sheetView topLeftCell="A20" workbookViewId="0">
      <selection activeCell="T28" sqref="T2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290" t="str">
        <f>'4a+c+n'!C2:I2</f>
        <v>Logi un durvis</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P32</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Temix tipa distanceri. Krāsa atbilstoši krāsu pasai, iekšpuse balta. L01 logu bloks (1500x1400),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Temix tipa distanceri. Krāsa atbilstoši krāsu pasai, iekšpuse balta. L02 logu bloks (1500x700),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45">
      <c r="A18" s="64">
        <f>IF(P18=0,0,IF(COUNTBLANK(P18)=1,0,COUNTA($P$14:P18)))</f>
        <v>0</v>
      </c>
      <c r="B18" s="28" t="str">
        <f>IF($C$4="Attiecināmās izmaksas",IF('4a+c+n'!$Q18="A",'4a+c+n'!B18,0),0)</f>
        <v>13-00000</v>
      </c>
      <c r="C18" s="28" t="str">
        <f>IF($C$4="Attiecināmās izmaksas",IF('4a+c+n'!$Q18="A",'4a+c+n'!C18,0),0)</f>
        <v>Jaunu trīs stikla pakešu PVC logu bloku uzstādīšana ( U≤1,1 (W/m2 K). Rāmja profilā paredzēt Temix tipa distanceri. Krāsa atbilstoši krāsu pasai, iekšpuse balta. L03 logu bloks (2070 x 1400),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56.25">
      <c r="A19" s="64">
        <f>IF(P19=0,0,IF(COUNTBLANK(P19)=1,0,COUNTA($P$14:P19)))</f>
        <v>0</v>
      </c>
      <c r="B19" s="28" t="str">
        <f>IF($C$4="Attiecināmās izmaksas",IF('4a+c+n'!$Q19="A",'4a+c+n'!B19,0),0)</f>
        <v>13-00000</v>
      </c>
      <c r="C19" s="28" t="str">
        <f>IF($C$4="Attiecināmās izmaksas",IF('4a+c+n'!$Q19="A",'4a+c+n'!C19,0),0)</f>
        <v>Jaunu trīs stikla pakešu PVC logu bloku uzstādīšana ( U≤1,1 (W/m2 K). Rāmja profilā paredzēt Temix tipa distanceri. Krāsa atbilstoši krāsu pasai, iekšpuse balta. L04 logu bloks (2070 x2200/1400),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22.5">
      <c r="A20" s="64">
        <f>IF(P20=0,0,IF(COUNTBLANK(P20)=1,0,COUNTA($P$14:P20)))</f>
        <v>0</v>
      </c>
      <c r="B20" s="28" t="str">
        <f>IF($C$4="Attiecināmās izmaksas",IF('4a+c+n'!$Q20="A",'4a+c+n'!B20,0),0)</f>
        <v>13-00000</v>
      </c>
      <c r="C20" s="28" t="str">
        <f>IF($C$4="Attiecināmās izmaksas",IF('4a+c+n'!$Q20="A",'4a+c+n'!C20,0),0)</f>
        <v>Esošo un maināmo logu aprīkošana ar ventilācijas iekārtu Gecco 3 vai ekvivalentu</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c r="A21" s="64">
        <f>IF(P21=0,0,IF(COUNTBLANK(P21)=1,0,COUNTA($P$14:P21)))</f>
        <v>0</v>
      </c>
      <c r="B21" s="28">
        <f>IF($C$4="Attiecināmās izmaksas",IF('4a+c+n'!$Q21="A",'4a+c+n'!B21,0),0)</f>
        <v>0</v>
      </c>
      <c r="C21" s="28">
        <f>IF($C$4="Attiecināmās izmaksas",IF('4a+c+n'!$Q21="A",'4a+c+n'!C21,0),0)</f>
        <v>0</v>
      </c>
      <c r="D21" s="28">
        <f>IF($C$4="Attiecināmās izmaksas",IF('4a+c+n'!$Q21="A",'4a+c+n'!D21,0),0)</f>
        <v>0</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45">
      <c r="A22" s="64">
        <f>IF(P22=0,0,IF(COUNTBLANK(P22)=1,0,COUNTA($P$14:P22)))</f>
        <v>0</v>
      </c>
      <c r="B22" s="28" t="str">
        <f>IF($C$4="Attiecināmās izmaksas",IF('4a+c+n'!$Q22="A",'4a+c+n'!B22,0),0)</f>
        <v>13-00000</v>
      </c>
      <c r="C22" s="28" t="str">
        <f>IF($C$4="Attiecināmās izmaksas",IF('4a+c+n'!$Q22="A",'4a+c+n'!C22,0),0)</f>
        <v>Jaunu ugunsdrošu EI30 metāla durvju bloka uzstādīšana (U≤1,8 (W/m2 K), t.sk. iekšējā apdare.  D02 metāla durvju bloks  (950 x 1550), t.sk, furnitūra Aprīkojamas ar aizvērējmehānismu, slēdzamas.</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c r="A23" s="64">
        <f>IF(P23=0,0,IF(COUNTBLANK(P23)=1,0,COUNTA($P$14:P23)))</f>
        <v>0</v>
      </c>
      <c r="B23" s="28">
        <f>IF($C$4="Attiecināmās izmaksas",IF('4a+c+n'!$Q23="A",'4a+c+n'!B23,0),0)</f>
        <v>0</v>
      </c>
      <c r="C23" s="28">
        <f>IF($C$4="Attiecināmās izmaksas",IF('4a+c+n'!$Q23="A",'4a+c+n'!C23,0),0)</f>
        <v>0</v>
      </c>
      <c r="D23" s="28">
        <f>IF($C$4="Attiecināmās izmaksas",IF('4a+c+n'!$Q23="A",'4a+c+n'!D23,0),0)</f>
        <v>0</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ht="22.5">
      <c r="A24" s="64">
        <f>IF(P24=0,0,IF(COUNTBLANK(P24)=1,0,COUNTA($P$14:P24)))</f>
        <v>0</v>
      </c>
      <c r="B24" s="28" t="str">
        <f>IF($C$4="Attiecināmās izmaksas",IF('4a+c+n'!$Q24="A",'4a+c+n'!B24,0),0)</f>
        <v>13-00000</v>
      </c>
      <c r="C24" s="28" t="str">
        <f>IF($C$4="Attiecināmās izmaksas",IF('4a+c+n'!$Q24="A",'4a+c+n'!C24,0),0)</f>
        <v>Difūzijas lentas CONTEGA SL vai ekvivalentas iestrāde pa perimetru</v>
      </c>
      <c r="D24" s="28" t="str">
        <f>IF($C$4="Attiecināmās izmaksas",IF('4a+c+n'!$Q24="A",'4a+c+n'!D24,0),0)</f>
        <v>tm</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ht="45">
      <c r="A25" s="64">
        <f>IF(P25=0,0,IF(COUNTBLANK(P25)=1,0,COUNTA($P$14:P25)))</f>
        <v>0</v>
      </c>
      <c r="B25" s="28" t="str">
        <f>IF($C$4="Attiecināmās izmaksas",IF('4a+c+n'!$Q25="A",'4a+c+n'!B25,0),0)</f>
        <v>13-00000</v>
      </c>
      <c r="C25" s="28" t="str">
        <f>IF($C$4="Attiecināmās izmaksas",IF('4a+c+n'!$Q25="A",'4a+c+n'!C25,0),0)</f>
        <v>Kāpņu telpas logu iekšējās apdare, t.sk. PVC palodze (balta), riģipša plāksnes apšūšanai, špaktele vai ekvivalenta virsmas sagatavošanai, kā arī krāsošana toni saskaņojot ar Pasūtāju.</v>
      </c>
      <c r="D25" s="28" t="str">
        <f>IF($C$4="Attiecināmās izmaksas",IF('4a+c+n'!$Q25="A",'4a+c+n'!D25,0),0)</f>
        <v>kompl</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ht="45">
      <c r="A26" s="64">
        <f>IF(P26=0,0,IF(COUNTBLANK(P26)=1,0,COUNTA($P$14:P26)))</f>
        <v>0</v>
      </c>
      <c r="B26" s="28" t="str">
        <f>IF($C$4="Attiecināmās izmaksas",IF('4a+c+n'!$Q26="A",'4a+c+n'!B26,0),0)</f>
        <v>13-00000</v>
      </c>
      <c r="C26" s="28" t="str">
        <f>IF($C$4="Attiecināmās izmaksas",IF('4a+c+n'!$Q26="A",'4a+c+n'!C26,0),0)</f>
        <v>Dzīvokļu logu iekšējā apdare, t.sk. PVC palodze (balta), riģipša plāksnes apšūšanai, kā arī špaktele  virsmas sagatavošanai, kā arī krāsošana toni saskaņojot ar Pasūtāju.</v>
      </c>
      <c r="D26" s="28" t="str">
        <f>IF($C$4="Attiecināmās izmaksas",IF('4a+c+n'!$Q26="A",'4a+c+n'!D26,0),0)</f>
        <v>kompl</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c r="A27" s="64">
        <f>IF(P27=0,0,IF(COUNTBLANK(P27)=1,0,COUNTA($P$14:P27)))</f>
        <v>0</v>
      </c>
      <c r="B27" s="28">
        <f>IF($C$4="Attiecināmās izmaksas",IF('4a+c+n'!$Q27="A",'4a+c+n'!B27,0),0)</f>
        <v>0</v>
      </c>
      <c r="C27" s="28">
        <f>IF($C$4="Attiecināmās izmaksas",IF('4a+c+n'!$Q27="A",'4a+c+n'!C27,0),0)</f>
        <v>0</v>
      </c>
      <c r="D27" s="28">
        <f>IF($C$4="Attiecināmās izmaksas",IF('4a+c+n'!$Q27="A",'4a+c+n'!D27,0),0)</f>
        <v>0</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ht="22.5">
      <c r="A28" s="64">
        <f>IF(P28=0,0,IF(COUNTBLANK(P28)=1,0,COUNTA($P$14:P28)))</f>
        <v>0</v>
      </c>
      <c r="B28" s="28" t="str">
        <f>IF($C$4="Attiecināmās izmaksas",IF('4a+c+n'!$Q28="A",'4a+c+n'!B28,0),0)</f>
        <v>13-00000</v>
      </c>
      <c r="C28" s="28" t="str">
        <f>IF($C$4="Attiecināmās izmaksas",IF('4a+c+n'!$Q28="A",'4a+c+n'!C28,0),0)</f>
        <v>Metāla ventilācijas reste R01 1500x650mm montāža, t.sk. stiprinājumi. Krāsa atbilstoši krāsu pasei.</v>
      </c>
      <c r="D28" s="28" t="str">
        <f>IF($C$4="Attiecināmās izmaksas",IF('4a+c+n'!$Q28="A",'4a+c+n'!D28,0),0)</f>
        <v>gab.</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ht="33.75">
      <c r="A29" s="64">
        <f>IF(P29=0,0,IF(COUNTBLANK(P29)=1,0,COUNTA($P$14:P29)))</f>
        <v>0</v>
      </c>
      <c r="B29" s="28" t="str">
        <f>IF($C$4="Attiecināmās izmaksas",IF('4a+c+n'!$Q29="A",'4a+c+n'!B29,0),0)</f>
        <v>13-00000</v>
      </c>
      <c r="C29" s="28" t="str">
        <f>IF($C$4="Attiecināmās izmaksas",IF('4a+c+n'!$Q29="A",'4a+c+n'!C29,0),0)</f>
        <v>Plastmasas ventilācijas reste R02 100x200mm montāža, t.sk. stiprinājumi. Krāsa atbilstoši krāsu pasei.</v>
      </c>
      <c r="D29" s="28" t="str">
        <f>IF($C$4="Attiecināmās izmaksas",IF('4a+c+n'!$Q29="A",'4a+c+n'!D29,0),0)</f>
        <v>gab.</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ht="33.75">
      <c r="A30" s="64">
        <f>IF(P30=0,0,IF(COUNTBLANK(P30)=1,0,COUNTA($P$14:P30)))</f>
        <v>0</v>
      </c>
      <c r="B30" s="28" t="str">
        <f>IF($C$4="Attiecināmās izmaksas",IF('4a+c+n'!$Q30="A",'4a+c+n'!B30,0),0)</f>
        <v>13-00000</v>
      </c>
      <c r="C30" s="28" t="str">
        <f>IF($C$4="Attiecināmās izmaksas",IF('4a+c+n'!$Q30="A",'4a+c+n'!C30,0),0)</f>
        <v>Plastmasas ventilācijas reste R03 100x100mm montāža, t.sk. stiprinājumi. Krāsa atbilstoši krāsu pasei.</v>
      </c>
      <c r="D30" s="28" t="str">
        <f>IF($C$4="Attiecināmās izmaksas",IF('4a+c+n'!$Q30="A",'4a+c+n'!D30,0),0)</f>
        <v>gab.</v>
      </c>
      <c r="E30" s="59"/>
      <c r="F30" s="81"/>
      <c r="G30" s="28"/>
      <c r="H30" s="28">
        <f>IF($C$4="Attiecināmās izmaksas",IF('4a+c+n'!$Q30="A",'4a+c+n'!H30,0),0)</f>
        <v>0</v>
      </c>
      <c r="I30" s="28"/>
      <c r="J30" s="28"/>
      <c r="K30" s="59">
        <f>IF($C$4="Attiecināmās izmaksas",IF('4a+c+n'!$Q30="A",'4a+c+n'!K30,0),0)</f>
        <v>0</v>
      </c>
      <c r="L30" s="81">
        <f>IF($C$4="Attiecināmās izmaksas",IF('4a+c+n'!$Q30="A",'4a+c+n'!L30,0),0)</f>
        <v>0</v>
      </c>
      <c r="M30" s="28">
        <f>IF($C$4="Attiecināmās izmaksas",IF('4a+c+n'!$Q30="A",'4a+c+n'!M30,0),0)</f>
        <v>0</v>
      </c>
      <c r="N30" s="28">
        <f>IF($C$4="Attiecināmās izmaksas",IF('4a+c+n'!$Q30="A",'4a+c+n'!N30,0),0)</f>
        <v>0</v>
      </c>
      <c r="O30" s="28">
        <f>IF($C$4="Attiecināmās izmaksas",IF('4a+c+n'!$Q30="A",'4a+c+n'!O30,0),0)</f>
        <v>0</v>
      </c>
      <c r="P30" s="59">
        <f>IF($C$4="Attiecināmās izmaksas",IF('4a+c+n'!$Q30="A",'4a+c+n'!P30,0),0)</f>
        <v>0</v>
      </c>
    </row>
    <row r="31" spans="1:16" ht="33.75">
      <c r="A31" s="64">
        <f>IF(P31=0,0,IF(COUNTBLANK(P31)=1,0,COUNTA($P$14:P31)))</f>
        <v>0</v>
      </c>
      <c r="B31" s="28" t="str">
        <f>IF($C$4="Attiecināmās izmaksas",IF('4a+c+n'!$Q31="A",'4a+c+n'!B31,0),0)</f>
        <v>13-00000</v>
      </c>
      <c r="C31" s="28" t="str">
        <f>IF($C$4="Attiecināmās izmaksas",IF('4a+c+n'!$Q31="A",'4a+c+n'!C31,0),0)</f>
        <v>Plastmasas ventilācijas reste R04 500x500mm montāža, t.sk. stiprinājumi. Krāsa atbilstoši krāsu pasei.</v>
      </c>
      <c r="D31" s="28" t="str">
        <f>IF($C$4="Attiecināmās izmaksas",IF('4a+c+n'!$Q31="A",'4a+c+n'!D31,0),0)</f>
        <v>gab.</v>
      </c>
      <c r="E31" s="59"/>
      <c r="F31" s="81"/>
      <c r="G31" s="28"/>
      <c r="H31" s="28">
        <f>IF($C$4="Attiecināmās izmaksas",IF('4a+c+n'!$Q31="A",'4a+c+n'!H31,0),0)</f>
        <v>0</v>
      </c>
      <c r="I31" s="28"/>
      <c r="J31" s="28"/>
      <c r="K31" s="59">
        <f>IF($C$4="Attiecināmās izmaksas",IF('4a+c+n'!$Q31="A",'4a+c+n'!K31,0),0)</f>
        <v>0</v>
      </c>
      <c r="L31" s="81">
        <f>IF($C$4="Attiecināmās izmaksas",IF('4a+c+n'!$Q31="A",'4a+c+n'!L31,0),0)</f>
        <v>0</v>
      </c>
      <c r="M31" s="28">
        <f>IF($C$4="Attiecināmās izmaksas",IF('4a+c+n'!$Q31="A",'4a+c+n'!M31,0),0)</f>
        <v>0</v>
      </c>
      <c r="N31" s="28">
        <f>IF($C$4="Attiecināmās izmaksas",IF('4a+c+n'!$Q31="A",'4a+c+n'!N31,0),0)</f>
        <v>0</v>
      </c>
      <c r="O31" s="28">
        <f>IF($C$4="Attiecināmās izmaksas",IF('4a+c+n'!$Q31="A",'4a+c+n'!O31,0),0)</f>
        <v>0</v>
      </c>
      <c r="P31" s="59">
        <f>IF($C$4="Attiecināmās izmaksas",IF('4a+c+n'!$Q31="A",'4a+c+n'!P31,0),0)</f>
        <v>0</v>
      </c>
    </row>
    <row r="32" spans="1:16" ht="12" customHeight="1" thickBot="1">
      <c r="A32" s="299" t="s">
        <v>63</v>
      </c>
      <c r="B32" s="300"/>
      <c r="C32" s="300"/>
      <c r="D32" s="300"/>
      <c r="E32" s="300"/>
      <c r="F32" s="300"/>
      <c r="G32" s="300"/>
      <c r="H32" s="300"/>
      <c r="I32" s="300"/>
      <c r="J32" s="300"/>
      <c r="K32" s="301"/>
      <c r="L32" s="74">
        <f>SUM(L14:L31)</f>
        <v>0</v>
      </c>
      <c r="M32" s="75">
        <f>SUM(M14:M31)</f>
        <v>0</v>
      </c>
      <c r="N32" s="75">
        <f>SUM(N14:N31)</f>
        <v>0</v>
      </c>
      <c r="O32" s="75">
        <f>SUM(O14:O31)</f>
        <v>0</v>
      </c>
      <c r="P32" s="76">
        <f>SUM(P14:P31)</f>
        <v>0</v>
      </c>
    </row>
    <row r="33" spans="1:16">
      <c r="A33" s="20"/>
      <c r="B33" s="20"/>
      <c r="C33" s="20"/>
      <c r="D33" s="20"/>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14</v>
      </c>
      <c r="B35" s="20"/>
      <c r="C35" s="302">
        <f>'Kops n'!C35:H35</f>
        <v>0</v>
      </c>
      <c r="D35" s="302"/>
      <c r="E35" s="302"/>
      <c r="F35" s="302"/>
      <c r="G35" s="302"/>
      <c r="H35" s="302"/>
      <c r="I35" s="20"/>
      <c r="J35" s="20"/>
      <c r="K35" s="20"/>
      <c r="L35" s="20"/>
      <c r="M35" s="20"/>
      <c r="N35" s="20"/>
      <c r="O35" s="20"/>
      <c r="P35" s="20"/>
    </row>
    <row r="36" spans="1:16">
      <c r="A36" s="20"/>
      <c r="B36" s="20"/>
      <c r="C36" s="222" t="s">
        <v>15</v>
      </c>
      <c r="D36" s="222"/>
      <c r="E36" s="222"/>
      <c r="F36" s="222"/>
      <c r="G36" s="222"/>
      <c r="H36" s="222"/>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268" t="str">
        <f>'Kops n'!A38:D38</f>
        <v>Tāme sastādīta 2023. gada __. _____</v>
      </c>
      <c r="B38" s="269"/>
      <c r="C38" s="269"/>
      <c r="D38" s="269"/>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 t="s">
        <v>41</v>
      </c>
      <c r="B40" s="20"/>
      <c r="C40" s="302">
        <f>'Kops n'!C40:H40</f>
        <v>0</v>
      </c>
      <c r="D40" s="302"/>
      <c r="E40" s="302"/>
      <c r="F40" s="302"/>
      <c r="G40" s="302"/>
      <c r="H40" s="302"/>
      <c r="I40" s="20"/>
      <c r="J40" s="20"/>
      <c r="K40" s="20"/>
      <c r="L40" s="20"/>
      <c r="M40" s="20"/>
      <c r="N40" s="20"/>
      <c r="O40" s="20"/>
      <c r="P40" s="20"/>
    </row>
    <row r="41" spans="1:16">
      <c r="A41" s="20"/>
      <c r="B41" s="20"/>
      <c r="C41" s="222" t="s">
        <v>15</v>
      </c>
      <c r="D41" s="222"/>
      <c r="E41" s="222"/>
      <c r="F41" s="222"/>
      <c r="G41" s="222"/>
      <c r="H41" s="222"/>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103" t="s">
        <v>16</v>
      </c>
      <c r="B43" s="52"/>
      <c r="C43" s="115">
        <f>'Kops n'!C43</f>
        <v>0</v>
      </c>
      <c r="D43" s="52"/>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sheetData>
  <mergeCells count="23">
    <mergeCell ref="C41:H41"/>
    <mergeCell ref="C4:I4"/>
    <mergeCell ref="F12:K12"/>
    <mergeCell ref="A9:F9"/>
    <mergeCell ref="J9:M9"/>
    <mergeCell ref="D8:L8"/>
    <mergeCell ref="A32:K32"/>
    <mergeCell ref="C35:H35"/>
    <mergeCell ref="C36:H36"/>
    <mergeCell ref="A38:D38"/>
    <mergeCell ref="C40:H40"/>
    <mergeCell ref="N9:O9"/>
    <mergeCell ref="A12:A13"/>
    <mergeCell ref="B12:B13"/>
    <mergeCell ref="C12:C13"/>
    <mergeCell ref="D12:D13"/>
    <mergeCell ref="E12:E13"/>
    <mergeCell ref="L12:P12"/>
    <mergeCell ref="C2:I2"/>
    <mergeCell ref="C3:I3"/>
    <mergeCell ref="D5:L5"/>
    <mergeCell ref="D6:L6"/>
    <mergeCell ref="D7:L7"/>
  </mergeCells>
  <conditionalFormatting sqref="A32:K32">
    <cfRule type="containsText" dxfId="213"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212" priority="1" operator="equal">
      <formula>0</formula>
    </cfRule>
  </conditionalFormatting>
  <conditionalFormatting sqref="C2:I2 D5:L8 N9:O9 L32:P32 C35:H35 C40:H40 C43">
    <cfRule type="cellIs" dxfId="211"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P41"/>
  <sheetViews>
    <sheetView workbookViewId="0">
      <selection activeCell="A22" sqref="A22:XFD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290" t="str">
        <f>'4a+c+n'!C2:I2</f>
        <v>Logi un durvis</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P29</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izmaksas",IF('4a+c+n'!$Q14="C",'4a+c+n'!B14,0))</f>
        <v>0</v>
      </c>
      <c r="C14" s="27">
        <f>IF($C$4="citu pasākumu izmaksas",IF('4a+c+n'!$Q14="C",'4a+c+n'!C14,0))</f>
        <v>0</v>
      </c>
      <c r="D14" s="27">
        <f>IF($C$4="citu pasākumu izmaksas",IF('4a+c+n'!$Q14="C",'4a+c+n'!D14,0))</f>
        <v>0</v>
      </c>
      <c r="E14" s="57"/>
      <c r="F14" s="79"/>
      <c r="G14" s="27">
        <f>IF($C$4="citu pasākumu izmaksas",IF('4a+c+n'!$Q14="C",'4a+c+n'!G14,0))</f>
        <v>0</v>
      </c>
      <c r="H14" s="27">
        <f>IF($C$4="citu pasākumu izmaksas",IF('4a+c+n'!$Q14="C",'4a+c+n'!H14,0))</f>
        <v>0</v>
      </c>
      <c r="I14" s="27"/>
      <c r="J14" s="27"/>
      <c r="K14" s="57">
        <f>IF($C$4="citu pasākumu izmaksas",IF('4a+c+n'!$Q14="C",'4a+c+n'!K14,0))</f>
        <v>0</v>
      </c>
      <c r="L14" s="108">
        <f>IF($C$4="citu pasākumu izmaksas",IF('4a+c+n'!$Q14="C",'4a+c+n'!L14,0))</f>
        <v>0</v>
      </c>
      <c r="M14" s="27">
        <f>IF($C$4="citu pasākumu izmaksas",IF('4a+c+n'!$Q14="C",'4a+c+n'!M14,0))</f>
        <v>0</v>
      </c>
      <c r="N14" s="27">
        <f>IF($C$4="citu pasākumu izmaksas",IF('4a+c+n'!$Q14="C",'4a+c+n'!N14,0))</f>
        <v>0</v>
      </c>
      <c r="O14" s="27">
        <f>IF($C$4="citu pasākumu izmaksas",IF('4a+c+n'!$Q14="C",'4a+c+n'!O14,0))</f>
        <v>0</v>
      </c>
      <c r="P14" s="57">
        <f>IF($C$4="citu pasākumu izmaksas",IF('4a+c+n'!$Q14="C",'4a+c+n'!P14,0))</f>
        <v>0</v>
      </c>
    </row>
    <row r="15" spans="1:16">
      <c r="A15" s="64">
        <f>IF(P15=0,0,IF(COUNTBLANK(P15)=1,0,COUNTA($P$14:P15)))</f>
        <v>0</v>
      </c>
      <c r="B15" s="28">
        <f>IF($C$4="citu pasākumu izmaksas",IF('4a+c+n'!$Q15="C",'4a+c+n'!B15,0))</f>
        <v>0</v>
      </c>
      <c r="C15" s="28">
        <f>IF($C$4="citu pasākumu izmaksas",IF('4a+c+n'!$Q15="C",'4a+c+n'!C15,0))</f>
        <v>0</v>
      </c>
      <c r="D15" s="28">
        <f>IF($C$4="citu pasākumu izmaksas",IF('4a+c+n'!$Q15="C",'4a+c+n'!D15,0))</f>
        <v>0</v>
      </c>
      <c r="E15" s="59"/>
      <c r="F15" s="81"/>
      <c r="G15" s="28"/>
      <c r="H15" s="28">
        <f>IF($C$4="citu pasākumu izmaksas",IF('4a+c+n'!$Q15="C",'4a+c+n'!H15,0))</f>
        <v>0</v>
      </c>
      <c r="I15" s="28"/>
      <c r="J15" s="28"/>
      <c r="K15" s="59">
        <f>IF($C$4="citu pasākumu izmaksas",IF('4a+c+n'!$Q15="C",'4a+c+n'!K15,0))</f>
        <v>0</v>
      </c>
      <c r="L15" s="109">
        <f>IF($C$4="citu pasākumu izmaksas",IF('4a+c+n'!$Q15="C",'4a+c+n'!L15,0))</f>
        <v>0</v>
      </c>
      <c r="M15" s="28">
        <f>IF($C$4="citu pasākumu izmaksas",IF('4a+c+n'!$Q15="C",'4a+c+n'!M15,0))</f>
        <v>0</v>
      </c>
      <c r="N15" s="28">
        <f>IF($C$4="citu pasākumu izmaksas",IF('4a+c+n'!$Q15="C",'4a+c+n'!N15,0))</f>
        <v>0</v>
      </c>
      <c r="O15" s="28">
        <f>IF($C$4="citu pasākumu izmaksas",IF('4a+c+n'!$Q15="C",'4a+c+n'!O15,0))</f>
        <v>0</v>
      </c>
      <c r="P15" s="59">
        <f>IF($C$4="citu pasākumu izmaksas",IF('4a+c+n'!$Q15="C",'4a+c+n'!P15,0))</f>
        <v>0</v>
      </c>
    </row>
    <row r="16" spans="1:16">
      <c r="A16" s="64">
        <f>IF(P16=0,0,IF(COUNTBLANK(P16)=1,0,COUNTA($P$14:P16)))</f>
        <v>0</v>
      </c>
      <c r="B16" s="28">
        <f>IF($C$4="citu pasākumu izmaksas",IF('4a+c+n'!$Q16="C",'4a+c+n'!B16,0))</f>
        <v>0</v>
      </c>
      <c r="C16" s="28">
        <f>IF($C$4="citu pasākumu izmaksas",IF('4a+c+n'!$Q16="C",'4a+c+n'!C16,0))</f>
        <v>0</v>
      </c>
      <c r="D16" s="28">
        <f>IF($C$4="citu pasākumu izmaksas",IF('4a+c+n'!$Q16="C",'4a+c+n'!D16,0))</f>
        <v>0</v>
      </c>
      <c r="E16" s="59"/>
      <c r="F16" s="81"/>
      <c r="G16" s="28"/>
      <c r="H16" s="28">
        <f>IF($C$4="citu pasākumu izmaksas",IF('4a+c+n'!$Q16="C",'4a+c+n'!H16,0))</f>
        <v>0</v>
      </c>
      <c r="I16" s="28"/>
      <c r="J16" s="28"/>
      <c r="K16" s="59">
        <f>IF($C$4="citu pasākumu izmaksas",IF('4a+c+n'!$Q16="C",'4a+c+n'!K16,0))</f>
        <v>0</v>
      </c>
      <c r="L16" s="109">
        <f>IF($C$4="citu pasākumu izmaksas",IF('4a+c+n'!$Q16="C",'4a+c+n'!L16,0))</f>
        <v>0</v>
      </c>
      <c r="M16" s="28">
        <f>IF($C$4="citu pasākumu izmaksas",IF('4a+c+n'!$Q16="C",'4a+c+n'!M16,0))</f>
        <v>0</v>
      </c>
      <c r="N16" s="28">
        <f>IF($C$4="citu pasākumu izmaksas",IF('4a+c+n'!$Q16="C",'4a+c+n'!N16,0))</f>
        <v>0</v>
      </c>
      <c r="O16" s="28">
        <f>IF($C$4="citu pasākumu izmaksas",IF('4a+c+n'!$Q16="C",'4a+c+n'!O16,0))</f>
        <v>0</v>
      </c>
      <c r="P16" s="59">
        <f>IF($C$4="citu pasākumu izmaksas",IF('4a+c+n'!$Q16="C",'4a+c+n'!P16,0))</f>
        <v>0</v>
      </c>
    </row>
    <row r="17" spans="1:16">
      <c r="A17" s="64">
        <f>IF(P17=0,0,IF(COUNTBLANK(P17)=1,0,COUNTA($P$14:P17)))</f>
        <v>0</v>
      </c>
      <c r="B17" s="28">
        <f>IF($C$4="citu pasākumu izmaksas",IF('4a+c+n'!$Q17="C",'4a+c+n'!B17,0))</f>
        <v>0</v>
      </c>
      <c r="C17" s="28">
        <f>IF($C$4="citu pasākumu izmaksas",IF('4a+c+n'!$Q17="C",'4a+c+n'!C17,0))</f>
        <v>0</v>
      </c>
      <c r="D17" s="28">
        <f>IF($C$4="citu pasākumu izmaksas",IF('4a+c+n'!$Q17="C",'4a+c+n'!D17,0))</f>
        <v>0</v>
      </c>
      <c r="E17" s="59"/>
      <c r="F17" s="81"/>
      <c r="G17" s="28"/>
      <c r="H17" s="28">
        <f>IF($C$4="citu pasākumu izmaksas",IF('4a+c+n'!$Q17="C",'4a+c+n'!H17,0))</f>
        <v>0</v>
      </c>
      <c r="I17" s="28"/>
      <c r="J17" s="28"/>
      <c r="K17" s="59">
        <f>IF($C$4="citu pasākumu izmaksas",IF('4a+c+n'!$Q17="C",'4a+c+n'!K17,0))</f>
        <v>0</v>
      </c>
      <c r="L17" s="109">
        <f>IF($C$4="citu pasākumu izmaksas",IF('4a+c+n'!$Q17="C",'4a+c+n'!L17,0))</f>
        <v>0</v>
      </c>
      <c r="M17" s="28">
        <f>IF($C$4="citu pasākumu izmaksas",IF('4a+c+n'!$Q17="C",'4a+c+n'!M17,0))</f>
        <v>0</v>
      </c>
      <c r="N17" s="28">
        <f>IF($C$4="citu pasākumu izmaksas",IF('4a+c+n'!$Q17="C",'4a+c+n'!N17,0))</f>
        <v>0</v>
      </c>
      <c r="O17" s="28">
        <f>IF($C$4="citu pasākumu izmaksas",IF('4a+c+n'!$Q17="C",'4a+c+n'!O17,0))</f>
        <v>0</v>
      </c>
      <c r="P17" s="59">
        <f>IF($C$4="citu pasākumu izmaksas",IF('4a+c+n'!$Q17="C",'4a+c+n'!P17,0))</f>
        <v>0</v>
      </c>
    </row>
    <row r="18" spans="1:16">
      <c r="A18" s="64">
        <f>IF(P18=0,0,IF(COUNTBLANK(P18)=1,0,COUNTA($P$14:P18)))</f>
        <v>0</v>
      </c>
      <c r="B18" s="28">
        <f>IF($C$4="citu pasākumu izmaksas",IF('4a+c+n'!$Q18="C",'4a+c+n'!B18,0))</f>
        <v>0</v>
      </c>
      <c r="C18" s="28">
        <f>IF($C$4="citu pasākumu izmaksas",IF('4a+c+n'!$Q18="C",'4a+c+n'!C18,0))</f>
        <v>0</v>
      </c>
      <c r="D18" s="28">
        <f>IF($C$4="citu pasākumu izmaksas",IF('4a+c+n'!$Q18="C",'4a+c+n'!D18,0))</f>
        <v>0</v>
      </c>
      <c r="E18" s="59"/>
      <c r="F18" s="81"/>
      <c r="G18" s="28"/>
      <c r="H18" s="28">
        <f>IF($C$4="citu pasākumu izmaksas",IF('4a+c+n'!$Q18="C",'4a+c+n'!H18,0))</f>
        <v>0</v>
      </c>
      <c r="I18" s="28"/>
      <c r="J18" s="28"/>
      <c r="K18" s="59">
        <f>IF($C$4="citu pasākumu izmaksas",IF('4a+c+n'!$Q18="C",'4a+c+n'!K18,0))</f>
        <v>0</v>
      </c>
      <c r="L18" s="109">
        <f>IF($C$4="citu pasākumu izmaksas",IF('4a+c+n'!$Q18="C",'4a+c+n'!L18,0))</f>
        <v>0</v>
      </c>
      <c r="M18" s="28">
        <f>IF($C$4="citu pasākumu izmaksas",IF('4a+c+n'!$Q18="C",'4a+c+n'!M18,0))</f>
        <v>0</v>
      </c>
      <c r="N18" s="28">
        <f>IF($C$4="citu pasākumu izmaksas",IF('4a+c+n'!$Q18="C",'4a+c+n'!N18,0))</f>
        <v>0</v>
      </c>
      <c r="O18" s="28">
        <f>IF($C$4="citu pasākumu izmaksas",IF('4a+c+n'!$Q18="C",'4a+c+n'!O18,0))</f>
        <v>0</v>
      </c>
      <c r="P18" s="59">
        <f>IF($C$4="citu pasākumu izmaksas",IF('4a+c+n'!$Q18="C",'4a+c+n'!P18,0))</f>
        <v>0</v>
      </c>
    </row>
    <row r="19" spans="1:16">
      <c r="A19" s="64">
        <f>IF(P19=0,0,IF(COUNTBLANK(P19)=1,0,COUNTA($P$14:P19)))</f>
        <v>0</v>
      </c>
      <c r="B19" s="28">
        <f>IF($C$4="citu pasākumu izmaksas",IF('4a+c+n'!$Q20="C",'4a+c+n'!B20,0))</f>
        <v>0</v>
      </c>
      <c r="C19" s="28">
        <f>IF($C$4="citu pasākumu izmaksas",IF('4a+c+n'!$Q20="C",'4a+c+n'!C20,0))</f>
        <v>0</v>
      </c>
      <c r="D19" s="28">
        <f>IF($C$4="citu pasākumu izmaksas",IF('4a+c+n'!$Q20="C",'4a+c+n'!D20,0))</f>
        <v>0</v>
      </c>
      <c r="E19" s="59"/>
      <c r="F19" s="81"/>
      <c r="G19" s="28"/>
      <c r="H19" s="28">
        <f>IF($C$4="citu pasākumu izmaksas",IF('4a+c+n'!$Q20="C",'4a+c+n'!H20,0))</f>
        <v>0</v>
      </c>
      <c r="I19" s="28"/>
      <c r="J19" s="28"/>
      <c r="K19" s="59">
        <f>IF($C$4="citu pasākumu izmaksas",IF('4a+c+n'!$Q20="C",'4a+c+n'!K20,0))</f>
        <v>0</v>
      </c>
      <c r="L19" s="109">
        <f>IF($C$4="citu pasākumu izmaksas",IF('4a+c+n'!$Q20="C",'4a+c+n'!L20,0))</f>
        <v>0</v>
      </c>
      <c r="M19" s="28">
        <f>IF($C$4="citu pasākumu izmaksas",IF('4a+c+n'!$Q20="C",'4a+c+n'!M20,0))</f>
        <v>0</v>
      </c>
      <c r="N19" s="28">
        <f>IF($C$4="citu pasākumu izmaksas",IF('4a+c+n'!$Q20="C",'4a+c+n'!N20,0))</f>
        <v>0</v>
      </c>
      <c r="O19" s="28">
        <f>IF($C$4="citu pasākumu izmaksas",IF('4a+c+n'!$Q20="C",'4a+c+n'!O20,0))</f>
        <v>0</v>
      </c>
      <c r="P19" s="59">
        <f>IF($C$4="citu pasākumu izmaksas",IF('4a+c+n'!$Q20="C",'4a+c+n'!P20,0))</f>
        <v>0</v>
      </c>
    </row>
    <row r="20" spans="1:16">
      <c r="A20" s="64">
        <f>IF(P20=0,0,IF(COUNTBLANK(P20)=1,0,COUNTA($P$14:P20)))</f>
        <v>0</v>
      </c>
      <c r="B20" s="28">
        <f>IF($C$4="citu pasākumu izmaksas",IF('4a+c+n'!$Q21="C",'4a+c+n'!B21,0))</f>
        <v>0</v>
      </c>
      <c r="C20" s="28">
        <f>IF($C$4="citu pasākumu izmaksas",IF('4a+c+n'!$Q21="C",'4a+c+n'!C21,0))</f>
        <v>0</v>
      </c>
      <c r="D20" s="28">
        <f>IF($C$4="citu pasākumu izmaksas",IF('4a+c+n'!$Q21="C",'4a+c+n'!D21,0))</f>
        <v>0</v>
      </c>
      <c r="E20" s="59"/>
      <c r="F20" s="81"/>
      <c r="G20" s="28"/>
      <c r="H20" s="28">
        <f>IF($C$4="citu pasākumu izmaksas",IF('4a+c+n'!$Q21="C",'4a+c+n'!H21,0))</f>
        <v>0</v>
      </c>
      <c r="I20" s="28"/>
      <c r="J20" s="28"/>
      <c r="K20" s="59">
        <f>IF($C$4="citu pasākumu izmaksas",IF('4a+c+n'!$Q21="C",'4a+c+n'!K21,0))</f>
        <v>0</v>
      </c>
      <c r="L20" s="109">
        <f>IF($C$4="citu pasākumu izmaksas",IF('4a+c+n'!$Q21="C",'4a+c+n'!L21,0))</f>
        <v>0</v>
      </c>
      <c r="M20" s="28">
        <f>IF($C$4="citu pasākumu izmaksas",IF('4a+c+n'!$Q21="C",'4a+c+n'!M21,0))</f>
        <v>0</v>
      </c>
      <c r="N20" s="28">
        <f>IF($C$4="citu pasākumu izmaksas",IF('4a+c+n'!$Q21="C",'4a+c+n'!N21,0))</f>
        <v>0</v>
      </c>
      <c r="O20" s="28">
        <f>IF($C$4="citu pasākumu izmaksas",IF('4a+c+n'!$Q21="C",'4a+c+n'!O21,0))</f>
        <v>0</v>
      </c>
      <c r="P20" s="59">
        <f>IF($C$4="citu pasākumu izmaksas",IF('4a+c+n'!$Q21="C",'4a+c+n'!P21,0))</f>
        <v>0</v>
      </c>
    </row>
    <row r="21" spans="1:16">
      <c r="A21" s="64">
        <f>IF(P21=0,0,IF(COUNTBLANK(P21)=1,0,COUNTA($P$14:P21)))</f>
        <v>0</v>
      </c>
      <c r="B21" s="28">
        <f>IF($C$4="citu pasākumu izmaksas",IF('4a+c+n'!$Q22="C",'4a+c+n'!B22,0))</f>
        <v>0</v>
      </c>
      <c r="C21" s="28">
        <f>IF($C$4="citu pasākumu izmaksas",IF('4a+c+n'!$Q22="C",'4a+c+n'!C22,0))</f>
        <v>0</v>
      </c>
      <c r="D21" s="28">
        <f>IF($C$4="citu pasākumu izmaksas",IF('4a+c+n'!$Q22="C",'4a+c+n'!D22,0))</f>
        <v>0</v>
      </c>
      <c r="E21" s="59"/>
      <c r="F21" s="81"/>
      <c r="G21" s="28"/>
      <c r="H21" s="28">
        <f>IF($C$4="citu pasākumu izmaksas",IF('4a+c+n'!$Q22="C",'4a+c+n'!H22,0))</f>
        <v>0</v>
      </c>
      <c r="I21" s="28"/>
      <c r="J21" s="28"/>
      <c r="K21" s="59">
        <f>IF($C$4="citu pasākumu izmaksas",IF('4a+c+n'!$Q22="C",'4a+c+n'!K22,0))</f>
        <v>0</v>
      </c>
      <c r="L21" s="109">
        <f>IF($C$4="citu pasākumu izmaksas",IF('4a+c+n'!$Q22="C",'4a+c+n'!L22,0))</f>
        <v>0</v>
      </c>
      <c r="M21" s="28">
        <f>IF($C$4="citu pasākumu izmaksas",IF('4a+c+n'!$Q22="C",'4a+c+n'!M22,0))</f>
        <v>0</v>
      </c>
      <c r="N21" s="28">
        <f>IF($C$4="citu pasākumu izmaksas",IF('4a+c+n'!$Q22="C",'4a+c+n'!N22,0))</f>
        <v>0</v>
      </c>
      <c r="O21" s="28">
        <f>IF($C$4="citu pasākumu izmaksas",IF('4a+c+n'!$Q22="C",'4a+c+n'!O22,0))</f>
        <v>0</v>
      </c>
      <c r="P21" s="59">
        <f>IF($C$4="citu pasākumu izmaksas",IF('4a+c+n'!$Q22="C",'4a+c+n'!P22,0))</f>
        <v>0</v>
      </c>
    </row>
    <row r="22" spans="1:16">
      <c r="A22" s="64">
        <f>IF(P22=0,0,IF(COUNTBLANK(P22)=1,0,COUNTA($P$14:P22)))</f>
        <v>0</v>
      </c>
      <c r="B22" s="28">
        <f>IF($C$4="citu pasākumu izmaksas",IF('4a+c+n'!$Q23="C",'4a+c+n'!B23,0))</f>
        <v>0</v>
      </c>
      <c r="C22" s="28">
        <f>IF($C$4="citu pasākumu izmaksas",IF('4a+c+n'!$Q23="C",'4a+c+n'!C23,0))</f>
        <v>0</v>
      </c>
      <c r="D22" s="28">
        <f>IF($C$4="citu pasākumu izmaksas",IF('4a+c+n'!$Q23="C",'4a+c+n'!D23,0))</f>
        <v>0</v>
      </c>
      <c r="E22" s="59"/>
      <c r="F22" s="81"/>
      <c r="G22" s="28"/>
      <c r="H22" s="28">
        <f>IF($C$4="citu pasākumu izmaksas",IF('4a+c+n'!$Q23="C",'4a+c+n'!H23,0))</f>
        <v>0</v>
      </c>
      <c r="I22" s="28"/>
      <c r="J22" s="28"/>
      <c r="K22" s="59">
        <f>IF($C$4="citu pasākumu izmaksas",IF('4a+c+n'!$Q23="C",'4a+c+n'!K23,0))</f>
        <v>0</v>
      </c>
      <c r="L22" s="109">
        <f>IF($C$4="citu pasākumu izmaksas",IF('4a+c+n'!$Q23="C",'4a+c+n'!L23,0))</f>
        <v>0</v>
      </c>
      <c r="M22" s="28">
        <f>IF($C$4="citu pasākumu izmaksas",IF('4a+c+n'!$Q23="C",'4a+c+n'!M23,0))</f>
        <v>0</v>
      </c>
      <c r="N22" s="28">
        <f>IF($C$4="citu pasākumu izmaksas",IF('4a+c+n'!$Q23="C",'4a+c+n'!N23,0))</f>
        <v>0</v>
      </c>
      <c r="O22" s="28">
        <f>IF($C$4="citu pasākumu izmaksas",IF('4a+c+n'!$Q23="C",'4a+c+n'!O23,0))</f>
        <v>0</v>
      </c>
      <c r="P22" s="59">
        <f>IF($C$4="citu pasākumu izmaksas",IF('4a+c+n'!$Q23="C",'4a+c+n'!P23,0))</f>
        <v>0</v>
      </c>
    </row>
    <row r="23" spans="1:16">
      <c r="A23" s="64">
        <f>IF(P23=0,0,IF(COUNTBLANK(P23)=1,0,COUNTA($P$14:P23)))</f>
        <v>0</v>
      </c>
      <c r="B23" s="28">
        <f>IF($C$4="citu pasākumu izmaksas",IF('4a+c+n'!$Q24="C",'4a+c+n'!B24,0))</f>
        <v>0</v>
      </c>
      <c r="C23" s="28">
        <f>IF($C$4="citu pasākumu izmaksas",IF('4a+c+n'!$Q24="C",'4a+c+n'!C24,0))</f>
        <v>0</v>
      </c>
      <c r="D23" s="28">
        <f>IF($C$4="citu pasākumu izmaksas",IF('4a+c+n'!$Q24="C",'4a+c+n'!D24,0))</f>
        <v>0</v>
      </c>
      <c r="E23" s="59"/>
      <c r="F23" s="81"/>
      <c r="G23" s="28"/>
      <c r="H23" s="28">
        <f>IF($C$4="citu pasākumu izmaksas",IF('4a+c+n'!$Q24="C",'4a+c+n'!H24,0))</f>
        <v>0</v>
      </c>
      <c r="I23" s="28"/>
      <c r="J23" s="28"/>
      <c r="K23" s="59">
        <f>IF($C$4="citu pasākumu izmaksas",IF('4a+c+n'!$Q24="C",'4a+c+n'!K24,0))</f>
        <v>0</v>
      </c>
      <c r="L23" s="109">
        <f>IF($C$4="citu pasākumu izmaksas",IF('4a+c+n'!$Q24="C",'4a+c+n'!L24,0))</f>
        <v>0</v>
      </c>
      <c r="M23" s="28">
        <f>IF($C$4="citu pasākumu izmaksas",IF('4a+c+n'!$Q24="C",'4a+c+n'!M24,0))</f>
        <v>0</v>
      </c>
      <c r="N23" s="28">
        <f>IF($C$4="citu pasākumu izmaksas",IF('4a+c+n'!$Q24="C",'4a+c+n'!N24,0))</f>
        <v>0</v>
      </c>
      <c r="O23" s="28">
        <f>IF($C$4="citu pasākumu izmaksas",IF('4a+c+n'!$Q24="C",'4a+c+n'!O24,0))</f>
        <v>0</v>
      </c>
      <c r="P23" s="59">
        <f>IF($C$4="citu pasākumu izmaksas",IF('4a+c+n'!$Q24="C",'4a+c+n'!P24,0))</f>
        <v>0</v>
      </c>
    </row>
    <row r="24" spans="1:16">
      <c r="A24" s="64">
        <f>IF(P24=0,0,IF(COUNTBLANK(P24)=1,0,COUNTA($P$14:P24)))</f>
        <v>0</v>
      </c>
      <c r="B24" s="28">
        <f>IF($C$4="citu pasākumu izmaksas",IF('4a+c+n'!$Q25="C",'4a+c+n'!B25,0))</f>
        <v>0</v>
      </c>
      <c r="C24" s="28">
        <f>IF($C$4="citu pasākumu izmaksas",IF('4a+c+n'!$Q25="C",'4a+c+n'!C25,0))</f>
        <v>0</v>
      </c>
      <c r="D24" s="28">
        <f>IF($C$4="citu pasākumu izmaksas",IF('4a+c+n'!$Q25="C",'4a+c+n'!D25,0))</f>
        <v>0</v>
      </c>
      <c r="E24" s="59"/>
      <c r="F24" s="81"/>
      <c r="G24" s="28"/>
      <c r="H24" s="28">
        <f>IF($C$4="citu pasākumu izmaksas",IF('4a+c+n'!$Q25="C",'4a+c+n'!H25,0))</f>
        <v>0</v>
      </c>
      <c r="I24" s="28"/>
      <c r="J24" s="28"/>
      <c r="K24" s="59">
        <f>IF($C$4="citu pasākumu izmaksas",IF('4a+c+n'!$Q25="C",'4a+c+n'!K25,0))</f>
        <v>0</v>
      </c>
      <c r="L24" s="109">
        <f>IF($C$4="citu pasākumu izmaksas",IF('4a+c+n'!$Q25="C",'4a+c+n'!L25,0))</f>
        <v>0</v>
      </c>
      <c r="M24" s="28">
        <f>IF($C$4="citu pasākumu izmaksas",IF('4a+c+n'!$Q25="C",'4a+c+n'!M25,0))</f>
        <v>0</v>
      </c>
      <c r="N24" s="28">
        <f>IF($C$4="citu pasākumu izmaksas",IF('4a+c+n'!$Q25="C",'4a+c+n'!N25,0))</f>
        <v>0</v>
      </c>
      <c r="O24" s="28">
        <f>IF($C$4="citu pasākumu izmaksas",IF('4a+c+n'!$Q25="C",'4a+c+n'!O25,0))</f>
        <v>0</v>
      </c>
      <c r="P24" s="59">
        <f>IF($C$4="citu pasākumu izmaksas",IF('4a+c+n'!$Q25="C",'4a+c+n'!P25,0))</f>
        <v>0</v>
      </c>
    </row>
    <row r="25" spans="1:16">
      <c r="A25" s="64">
        <f>IF(P25=0,0,IF(COUNTBLANK(P25)=1,0,COUNTA($P$14:P25)))</f>
        <v>0</v>
      </c>
      <c r="B25" s="28">
        <f>IF($C$4="citu pasākumu izmaksas",IF('4a+c+n'!$Q27="C",'4a+c+n'!B27,0))</f>
        <v>0</v>
      </c>
      <c r="C25" s="28">
        <f>IF($C$4="citu pasākumu izmaksas",IF('4a+c+n'!$Q27="C",'4a+c+n'!C27,0))</f>
        <v>0</v>
      </c>
      <c r="D25" s="28">
        <f>IF($C$4="citu pasākumu izmaksas",IF('4a+c+n'!$Q27="C",'4a+c+n'!D27,0))</f>
        <v>0</v>
      </c>
      <c r="E25" s="59"/>
      <c r="F25" s="81"/>
      <c r="G25" s="28"/>
      <c r="H25" s="28">
        <f>IF($C$4="citu pasākumu izmaksas",IF('4a+c+n'!$Q27="C",'4a+c+n'!H27,0))</f>
        <v>0</v>
      </c>
      <c r="I25" s="28"/>
      <c r="J25" s="28"/>
      <c r="K25" s="59">
        <f>IF($C$4="citu pasākumu izmaksas",IF('4a+c+n'!$Q27="C",'4a+c+n'!K27,0))</f>
        <v>0</v>
      </c>
      <c r="L25" s="109">
        <f>IF($C$4="citu pasākumu izmaksas",IF('4a+c+n'!$Q27="C",'4a+c+n'!L27,0))</f>
        <v>0</v>
      </c>
      <c r="M25" s="28">
        <f>IF($C$4="citu pasākumu izmaksas",IF('4a+c+n'!$Q27="C",'4a+c+n'!M27,0))</f>
        <v>0</v>
      </c>
      <c r="N25" s="28">
        <f>IF($C$4="citu pasākumu izmaksas",IF('4a+c+n'!$Q27="C",'4a+c+n'!N27,0))</f>
        <v>0</v>
      </c>
      <c r="O25" s="28">
        <f>IF($C$4="citu pasākumu izmaksas",IF('4a+c+n'!$Q27="C",'4a+c+n'!O27,0))</f>
        <v>0</v>
      </c>
      <c r="P25" s="59">
        <f>IF($C$4="citu pasākumu izmaksas",IF('4a+c+n'!$Q27="C",'4a+c+n'!P27,0))</f>
        <v>0</v>
      </c>
    </row>
    <row r="26" spans="1:16">
      <c r="A26" s="64">
        <f>IF(P26=0,0,IF(COUNTBLANK(P26)=1,0,COUNTA($P$14:P26)))</f>
        <v>0</v>
      </c>
      <c r="B26" s="28">
        <f>IF($C$4="citu pasākumu izmaksas",IF('4a+c+n'!$Q28="C",'4a+c+n'!B28,0))</f>
        <v>0</v>
      </c>
      <c r="C26" s="28">
        <f>IF($C$4="citu pasākumu izmaksas",IF('4a+c+n'!$Q28="C",'4a+c+n'!C28,0))</f>
        <v>0</v>
      </c>
      <c r="D26" s="28">
        <f>IF($C$4="citu pasākumu izmaksas",IF('4a+c+n'!$Q28="C",'4a+c+n'!D28,0))</f>
        <v>0</v>
      </c>
      <c r="E26" s="59"/>
      <c r="F26" s="81"/>
      <c r="G26" s="28"/>
      <c r="H26" s="28">
        <f>IF($C$4="citu pasākumu izmaksas",IF('4a+c+n'!$Q28="C",'4a+c+n'!H28,0))</f>
        <v>0</v>
      </c>
      <c r="I26" s="28"/>
      <c r="J26" s="28"/>
      <c r="K26" s="59">
        <f>IF($C$4="citu pasākumu izmaksas",IF('4a+c+n'!$Q28="C",'4a+c+n'!K28,0))</f>
        <v>0</v>
      </c>
      <c r="L26" s="109">
        <f>IF($C$4="citu pasākumu izmaksas",IF('4a+c+n'!$Q28="C",'4a+c+n'!L28,0))</f>
        <v>0</v>
      </c>
      <c r="M26" s="28">
        <f>IF($C$4="citu pasākumu izmaksas",IF('4a+c+n'!$Q28="C",'4a+c+n'!M28,0))</f>
        <v>0</v>
      </c>
      <c r="N26" s="28">
        <f>IF($C$4="citu pasākumu izmaksas",IF('4a+c+n'!$Q28="C",'4a+c+n'!N28,0))</f>
        <v>0</v>
      </c>
      <c r="O26" s="28">
        <f>IF($C$4="citu pasākumu izmaksas",IF('4a+c+n'!$Q28="C",'4a+c+n'!O28,0))</f>
        <v>0</v>
      </c>
      <c r="P26" s="59">
        <f>IF($C$4="citu pasākumu izmaksas",IF('4a+c+n'!$Q28="C",'4a+c+n'!P28,0))</f>
        <v>0</v>
      </c>
    </row>
    <row r="27" spans="1:16">
      <c r="A27" s="64">
        <f>IF(P27=0,0,IF(COUNTBLANK(P27)=1,0,COUNTA($P$14:P27)))</f>
        <v>0</v>
      </c>
      <c r="B27" s="28">
        <f>IF($C$4="citu pasākumu izmaksas",IF('4a+c+n'!$Q29="C",'4a+c+n'!B29,0))</f>
        <v>0</v>
      </c>
      <c r="C27" s="28">
        <f>IF($C$4="citu pasākumu izmaksas",IF('4a+c+n'!$Q29="C",'4a+c+n'!C29,0))</f>
        <v>0</v>
      </c>
      <c r="D27" s="28">
        <f>IF($C$4="citu pasākumu izmaksas",IF('4a+c+n'!$Q29="C",'4a+c+n'!D29,0))</f>
        <v>0</v>
      </c>
      <c r="E27" s="59"/>
      <c r="F27" s="81"/>
      <c r="G27" s="28"/>
      <c r="H27" s="28">
        <f>IF($C$4="citu pasākumu izmaksas",IF('4a+c+n'!$Q29="C",'4a+c+n'!H29,0))</f>
        <v>0</v>
      </c>
      <c r="I27" s="28"/>
      <c r="J27" s="28"/>
      <c r="K27" s="59">
        <f>IF($C$4="citu pasākumu izmaksas",IF('4a+c+n'!$Q29="C",'4a+c+n'!K29,0))</f>
        <v>0</v>
      </c>
      <c r="L27" s="109">
        <f>IF($C$4="citu pasākumu izmaksas",IF('4a+c+n'!$Q29="C",'4a+c+n'!L29,0))</f>
        <v>0</v>
      </c>
      <c r="M27" s="28">
        <f>IF($C$4="citu pasākumu izmaksas",IF('4a+c+n'!$Q29="C",'4a+c+n'!M29,0))</f>
        <v>0</v>
      </c>
      <c r="N27" s="28">
        <f>IF($C$4="citu pasākumu izmaksas",IF('4a+c+n'!$Q29="C",'4a+c+n'!N29,0))</f>
        <v>0</v>
      </c>
      <c r="O27" s="28">
        <f>IF($C$4="citu pasākumu izmaksas",IF('4a+c+n'!$Q29="C",'4a+c+n'!O29,0))</f>
        <v>0</v>
      </c>
      <c r="P27" s="59">
        <f>IF($C$4="citu pasākumu izmaksas",IF('4a+c+n'!$Q29="C",'4a+c+n'!P29,0))</f>
        <v>0</v>
      </c>
    </row>
    <row r="28" spans="1:16" ht="12" thickBot="1">
      <c r="A28" s="64">
        <f>IF(P28=0,0,IF(COUNTBLANK(P28)=1,0,COUNTA($P$14:P28)))</f>
        <v>0</v>
      </c>
      <c r="B28" s="28">
        <f>IF($C$4="citu pasākumu izmaksas",IF('4a+c+n'!$Q31="C",'4a+c+n'!B31,0))</f>
        <v>0</v>
      </c>
      <c r="C28" s="28">
        <f>IF($C$4="citu pasākumu izmaksas",IF('4a+c+n'!$Q31="C",'4a+c+n'!C31,0))</f>
        <v>0</v>
      </c>
      <c r="D28" s="28">
        <f>IF($C$4="citu pasākumu izmaksas",IF('4a+c+n'!$Q31="C",'4a+c+n'!D31,0))</f>
        <v>0</v>
      </c>
      <c r="E28" s="59"/>
      <c r="F28" s="81"/>
      <c r="G28" s="28"/>
      <c r="H28" s="28">
        <f>IF($C$4="citu pasākumu izmaksas",IF('4a+c+n'!$Q31="C",'4a+c+n'!H31,0))</f>
        <v>0</v>
      </c>
      <c r="I28" s="28"/>
      <c r="J28" s="28"/>
      <c r="K28" s="59">
        <f>IF($C$4="citu pasākumu izmaksas",IF('4a+c+n'!$Q31="C",'4a+c+n'!K31,0))</f>
        <v>0</v>
      </c>
      <c r="L28" s="109">
        <f>IF($C$4="citu pasākumu izmaksas",IF('4a+c+n'!$Q31="C",'4a+c+n'!L31,0))</f>
        <v>0</v>
      </c>
      <c r="M28" s="28">
        <f>IF($C$4="citu pasākumu izmaksas",IF('4a+c+n'!$Q31="C",'4a+c+n'!M31,0))</f>
        <v>0</v>
      </c>
      <c r="N28" s="28">
        <f>IF($C$4="citu pasākumu izmaksas",IF('4a+c+n'!$Q31="C",'4a+c+n'!N31,0))</f>
        <v>0</v>
      </c>
      <c r="O28" s="28">
        <f>IF($C$4="citu pasākumu izmaksas",IF('4a+c+n'!$Q31="C",'4a+c+n'!O31,0))</f>
        <v>0</v>
      </c>
      <c r="P28" s="59">
        <f>IF($C$4="citu pasākumu izmaksas",IF('4a+c+n'!$Q31="C",'4a+c+n'!P31,0))</f>
        <v>0</v>
      </c>
    </row>
    <row r="29" spans="1:16" ht="12" customHeight="1" thickBot="1">
      <c r="A29" s="299" t="s">
        <v>63</v>
      </c>
      <c r="B29" s="300"/>
      <c r="C29" s="300"/>
      <c r="D29" s="300"/>
      <c r="E29" s="300"/>
      <c r="F29" s="300"/>
      <c r="G29" s="300"/>
      <c r="H29" s="300"/>
      <c r="I29" s="300"/>
      <c r="J29" s="300"/>
      <c r="K29" s="301"/>
      <c r="L29" s="110">
        <f>SUM(L14:L28)</f>
        <v>0</v>
      </c>
      <c r="M29" s="111">
        <f>SUM(M14:M28)</f>
        <v>0</v>
      </c>
      <c r="N29" s="111">
        <f>SUM(N14:N28)</f>
        <v>0</v>
      </c>
      <c r="O29" s="111">
        <f>SUM(O14:O28)</f>
        <v>0</v>
      </c>
      <c r="P29" s="112">
        <f>SUM(P14:P28)</f>
        <v>0</v>
      </c>
    </row>
    <row r="30" spans="1:16">
      <c r="A30" s="20"/>
      <c r="B30" s="20"/>
      <c r="C30" s="20"/>
      <c r="D30" s="20"/>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14</v>
      </c>
      <c r="B32" s="20"/>
      <c r="C32" s="302">
        <f>'Kops c'!C35:H35</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268" t="str">
        <f>'Kops n'!A38:D38</f>
        <v>Tāme sastādīta 2023. gada __. _____</v>
      </c>
      <c r="B35" s="269"/>
      <c r="C35" s="269"/>
      <c r="D35" s="269"/>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 t="s">
        <v>41</v>
      </c>
      <c r="B37" s="20"/>
      <c r="C37" s="302">
        <f>'Kops c'!C40:H40</f>
        <v>0</v>
      </c>
      <c r="D37" s="302"/>
      <c r="E37" s="302"/>
      <c r="F37" s="302"/>
      <c r="G37" s="302"/>
      <c r="H37" s="302"/>
      <c r="I37" s="20"/>
      <c r="J37" s="20"/>
      <c r="K37" s="20"/>
      <c r="L37" s="20"/>
      <c r="M37" s="20"/>
      <c r="N37" s="20"/>
      <c r="O37" s="20"/>
      <c r="P37" s="20"/>
    </row>
    <row r="38" spans="1:16">
      <c r="A38" s="20"/>
      <c r="B38" s="20"/>
      <c r="C38" s="222" t="s">
        <v>15</v>
      </c>
      <c r="D38" s="222"/>
      <c r="E38" s="222"/>
      <c r="F38" s="222"/>
      <c r="G38" s="222"/>
      <c r="H38" s="222"/>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03" t="s">
        <v>16</v>
      </c>
      <c r="B40" s="52"/>
      <c r="C40" s="115">
        <f>'Kops c'!C43</f>
        <v>0</v>
      </c>
      <c r="D40" s="52"/>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9:K29">
    <cfRule type="containsText" dxfId="210" priority="3" operator="containsText" text="Tiešās izmaksas kopā, t. sk. darba devēja sociālais nodoklis __.__% ">
      <formula>NOT(ISERROR(SEARCH("Tiešās izmaksas kopā, t. sk. darba devēja sociālais nodoklis __.__% ",A29)))</formula>
    </cfRule>
  </conditionalFormatting>
  <conditionalFormatting sqref="C2:I2 D5:L8 N9:O9 A14:P28 L29:P29 C32:H32 C37:H37 C40">
    <cfRule type="cellIs" dxfId="209"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92D050"/>
  </sheetPr>
  <dimension ref="A1:P41"/>
  <sheetViews>
    <sheetView workbookViewId="0">
      <selection activeCell="A22" sqref="A22:XFD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290" t="str">
        <f>'4a+c+n'!C2:I2</f>
        <v>Logi un durvis</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P29</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8">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09">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09">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09">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09">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c r="A19" s="64">
        <f>IF(P19=0,0,IF(COUNTBLANK(P19)=1,0,COUNTA($P$14:P19)))</f>
        <v>0</v>
      </c>
      <c r="B19" s="28">
        <f>IF($C$4="Neattiecināmās izmaksas",IF('4a+c+n'!$Q20="N",'4a+c+n'!B20,0))</f>
        <v>0</v>
      </c>
      <c r="C19" s="28">
        <f>IF($C$4="Neattiecināmās izmaksas",IF('4a+c+n'!$Q20="N",'4a+c+n'!C20,0))</f>
        <v>0</v>
      </c>
      <c r="D19" s="28">
        <f>IF($C$4="Neattiecināmās izmaksas",IF('4a+c+n'!$Q20="N",'4a+c+n'!D20,0))</f>
        <v>0</v>
      </c>
      <c r="E19" s="59"/>
      <c r="F19" s="81"/>
      <c r="G19" s="28"/>
      <c r="H19" s="28">
        <f>IF($C$4="Neattiecināmās izmaksas",IF('4a+c+n'!$Q20="N",'4a+c+n'!H20,0))</f>
        <v>0</v>
      </c>
      <c r="I19" s="28"/>
      <c r="J19" s="28"/>
      <c r="K19" s="59">
        <f>IF($C$4="Neattiecināmās izmaksas",IF('4a+c+n'!$Q20="N",'4a+c+n'!K20,0))</f>
        <v>0</v>
      </c>
      <c r="L19" s="109">
        <f>IF($C$4="Neattiecināmās izmaksas",IF('4a+c+n'!$Q20="N",'4a+c+n'!L20,0))</f>
        <v>0</v>
      </c>
      <c r="M19" s="28">
        <f>IF($C$4="Neattiecināmās izmaksas",IF('4a+c+n'!$Q20="N",'4a+c+n'!M20,0))</f>
        <v>0</v>
      </c>
      <c r="N19" s="28">
        <f>IF($C$4="Neattiecināmās izmaksas",IF('4a+c+n'!$Q20="N",'4a+c+n'!N20,0))</f>
        <v>0</v>
      </c>
      <c r="O19" s="28">
        <f>IF($C$4="Neattiecināmās izmaksas",IF('4a+c+n'!$Q20="N",'4a+c+n'!O20,0))</f>
        <v>0</v>
      </c>
      <c r="P19" s="59">
        <f>IF($C$4="Neattiecināmās izmaksas",IF('4a+c+n'!$Q20="N",'4a+c+n'!P20,0))</f>
        <v>0</v>
      </c>
    </row>
    <row r="20" spans="1:16">
      <c r="A20" s="64">
        <f>IF(P20=0,0,IF(COUNTBLANK(P20)=1,0,COUNTA($P$14:P20)))</f>
        <v>0</v>
      </c>
      <c r="B20" s="28">
        <f>IF($C$4="Neattiecināmās izmaksas",IF('4a+c+n'!$Q21="N",'4a+c+n'!B21,0))</f>
        <v>0</v>
      </c>
      <c r="C20" s="28">
        <f>IF($C$4="Neattiecināmās izmaksas",IF('4a+c+n'!$Q21="N",'4a+c+n'!C21,0))</f>
        <v>0</v>
      </c>
      <c r="D20" s="28">
        <f>IF($C$4="Neattiecināmās izmaksas",IF('4a+c+n'!$Q21="N",'4a+c+n'!D21,0))</f>
        <v>0</v>
      </c>
      <c r="E20" s="59"/>
      <c r="F20" s="81"/>
      <c r="G20" s="28"/>
      <c r="H20" s="28">
        <f>IF($C$4="Neattiecināmās izmaksas",IF('4a+c+n'!$Q21="N",'4a+c+n'!H21,0))</f>
        <v>0</v>
      </c>
      <c r="I20" s="28"/>
      <c r="J20" s="28"/>
      <c r="K20" s="59">
        <f>IF($C$4="Neattiecināmās izmaksas",IF('4a+c+n'!$Q21="N",'4a+c+n'!K21,0))</f>
        <v>0</v>
      </c>
      <c r="L20" s="109">
        <f>IF($C$4="Neattiecināmās izmaksas",IF('4a+c+n'!$Q21="N",'4a+c+n'!L21,0))</f>
        <v>0</v>
      </c>
      <c r="M20" s="28">
        <f>IF($C$4="Neattiecināmās izmaksas",IF('4a+c+n'!$Q21="N",'4a+c+n'!M21,0))</f>
        <v>0</v>
      </c>
      <c r="N20" s="28">
        <f>IF($C$4="Neattiecināmās izmaksas",IF('4a+c+n'!$Q21="N",'4a+c+n'!N21,0))</f>
        <v>0</v>
      </c>
      <c r="O20" s="28">
        <f>IF($C$4="Neattiecināmās izmaksas",IF('4a+c+n'!$Q21="N",'4a+c+n'!O21,0))</f>
        <v>0</v>
      </c>
      <c r="P20" s="59">
        <f>IF($C$4="Neattiecināmās izmaksas",IF('4a+c+n'!$Q21="N",'4a+c+n'!P21,0))</f>
        <v>0</v>
      </c>
    </row>
    <row r="21" spans="1:16">
      <c r="A21" s="64">
        <f>IF(P21=0,0,IF(COUNTBLANK(P21)=1,0,COUNTA($P$14:P21)))</f>
        <v>0</v>
      </c>
      <c r="B21" s="28">
        <f>IF($C$4="Neattiecināmās izmaksas",IF('4a+c+n'!$Q22="N",'4a+c+n'!B22,0))</f>
        <v>0</v>
      </c>
      <c r="C21" s="28">
        <f>IF($C$4="Neattiecināmās izmaksas",IF('4a+c+n'!$Q22="N",'4a+c+n'!C22,0))</f>
        <v>0</v>
      </c>
      <c r="D21" s="28">
        <f>IF($C$4="Neattiecināmās izmaksas",IF('4a+c+n'!$Q22="N",'4a+c+n'!D22,0))</f>
        <v>0</v>
      </c>
      <c r="E21" s="59"/>
      <c r="F21" s="81"/>
      <c r="G21" s="28"/>
      <c r="H21" s="28">
        <f>IF($C$4="Neattiecināmās izmaksas",IF('4a+c+n'!$Q22="N",'4a+c+n'!H22,0))</f>
        <v>0</v>
      </c>
      <c r="I21" s="28"/>
      <c r="J21" s="28"/>
      <c r="K21" s="59">
        <f>IF($C$4="Neattiecināmās izmaksas",IF('4a+c+n'!$Q22="N",'4a+c+n'!K22,0))</f>
        <v>0</v>
      </c>
      <c r="L21" s="109">
        <f>IF($C$4="Neattiecināmās izmaksas",IF('4a+c+n'!$Q22="N",'4a+c+n'!L22,0))</f>
        <v>0</v>
      </c>
      <c r="M21" s="28">
        <f>IF($C$4="Neattiecināmās izmaksas",IF('4a+c+n'!$Q22="N",'4a+c+n'!M22,0))</f>
        <v>0</v>
      </c>
      <c r="N21" s="28">
        <f>IF($C$4="Neattiecināmās izmaksas",IF('4a+c+n'!$Q22="N",'4a+c+n'!N22,0))</f>
        <v>0</v>
      </c>
      <c r="O21" s="28">
        <f>IF($C$4="Neattiecināmās izmaksas",IF('4a+c+n'!$Q22="N",'4a+c+n'!O22,0))</f>
        <v>0</v>
      </c>
      <c r="P21" s="59">
        <f>IF($C$4="Neattiecināmās izmaksas",IF('4a+c+n'!$Q22="N",'4a+c+n'!P22,0))</f>
        <v>0</v>
      </c>
    </row>
    <row r="22" spans="1:16">
      <c r="A22" s="64">
        <f>IF(P22=0,0,IF(COUNTBLANK(P22)=1,0,COUNTA($P$14:P22)))</f>
        <v>0</v>
      </c>
      <c r="B22" s="28">
        <f>IF($C$4="Neattiecināmās izmaksas",IF('4a+c+n'!$Q23="N",'4a+c+n'!B23,0))</f>
        <v>0</v>
      </c>
      <c r="C22" s="28">
        <f>IF($C$4="Neattiecināmās izmaksas",IF('4a+c+n'!$Q23="N",'4a+c+n'!C23,0))</f>
        <v>0</v>
      </c>
      <c r="D22" s="28">
        <f>IF($C$4="Neattiecināmās izmaksas",IF('4a+c+n'!$Q23="N",'4a+c+n'!D23,0))</f>
        <v>0</v>
      </c>
      <c r="E22" s="59"/>
      <c r="F22" s="81"/>
      <c r="G22" s="28"/>
      <c r="H22" s="28">
        <f>IF($C$4="Neattiecināmās izmaksas",IF('4a+c+n'!$Q23="N",'4a+c+n'!H23,0))</f>
        <v>0</v>
      </c>
      <c r="I22" s="28"/>
      <c r="J22" s="28"/>
      <c r="K22" s="59">
        <f>IF($C$4="Neattiecināmās izmaksas",IF('4a+c+n'!$Q23="N",'4a+c+n'!K23,0))</f>
        <v>0</v>
      </c>
      <c r="L22" s="109">
        <f>IF($C$4="Neattiecināmās izmaksas",IF('4a+c+n'!$Q23="N",'4a+c+n'!L23,0))</f>
        <v>0</v>
      </c>
      <c r="M22" s="28">
        <f>IF($C$4="Neattiecināmās izmaksas",IF('4a+c+n'!$Q23="N",'4a+c+n'!M23,0))</f>
        <v>0</v>
      </c>
      <c r="N22" s="28">
        <f>IF($C$4="Neattiecināmās izmaksas",IF('4a+c+n'!$Q23="N",'4a+c+n'!N23,0))</f>
        <v>0</v>
      </c>
      <c r="O22" s="28">
        <f>IF($C$4="Neattiecināmās izmaksas",IF('4a+c+n'!$Q23="N",'4a+c+n'!O23,0))</f>
        <v>0</v>
      </c>
      <c r="P22" s="59">
        <f>IF($C$4="Neattiecināmās izmaksas",IF('4a+c+n'!$Q23="N",'4a+c+n'!P23,0))</f>
        <v>0</v>
      </c>
    </row>
    <row r="23" spans="1:16">
      <c r="A23" s="64">
        <f>IF(P23=0,0,IF(COUNTBLANK(P23)=1,0,COUNTA($P$14:P23)))</f>
        <v>0</v>
      </c>
      <c r="B23" s="28">
        <f>IF($C$4="Neattiecināmās izmaksas",IF('4a+c+n'!$Q24="N",'4a+c+n'!B24,0))</f>
        <v>0</v>
      </c>
      <c r="C23" s="28">
        <f>IF($C$4="Neattiecināmās izmaksas",IF('4a+c+n'!$Q24="N",'4a+c+n'!C24,0))</f>
        <v>0</v>
      </c>
      <c r="D23" s="28">
        <f>IF($C$4="Neattiecināmās izmaksas",IF('4a+c+n'!$Q24="N",'4a+c+n'!D24,0))</f>
        <v>0</v>
      </c>
      <c r="E23" s="59"/>
      <c r="F23" s="81"/>
      <c r="G23" s="28"/>
      <c r="H23" s="28">
        <f>IF($C$4="Neattiecināmās izmaksas",IF('4a+c+n'!$Q24="N",'4a+c+n'!H24,0))</f>
        <v>0</v>
      </c>
      <c r="I23" s="28"/>
      <c r="J23" s="28"/>
      <c r="K23" s="59">
        <f>IF($C$4="Neattiecināmās izmaksas",IF('4a+c+n'!$Q24="N",'4a+c+n'!K24,0))</f>
        <v>0</v>
      </c>
      <c r="L23" s="109">
        <f>IF($C$4="Neattiecināmās izmaksas",IF('4a+c+n'!$Q24="N",'4a+c+n'!L24,0))</f>
        <v>0</v>
      </c>
      <c r="M23" s="28">
        <f>IF($C$4="Neattiecināmās izmaksas",IF('4a+c+n'!$Q24="N",'4a+c+n'!M24,0))</f>
        <v>0</v>
      </c>
      <c r="N23" s="28">
        <f>IF($C$4="Neattiecināmās izmaksas",IF('4a+c+n'!$Q24="N",'4a+c+n'!N24,0))</f>
        <v>0</v>
      </c>
      <c r="O23" s="28">
        <f>IF($C$4="Neattiecināmās izmaksas",IF('4a+c+n'!$Q24="N",'4a+c+n'!O24,0))</f>
        <v>0</v>
      </c>
      <c r="P23" s="59">
        <f>IF($C$4="Neattiecināmās izmaksas",IF('4a+c+n'!$Q24="N",'4a+c+n'!P24,0))</f>
        <v>0</v>
      </c>
    </row>
    <row r="24" spans="1:16">
      <c r="A24" s="64">
        <f>IF(P24=0,0,IF(COUNTBLANK(P24)=1,0,COUNTA($P$14:P24)))</f>
        <v>0</v>
      </c>
      <c r="B24" s="28">
        <f>IF($C$4="Neattiecināmās izmaksas",IF('4a+c+n'!$Q25="N",'4a+c+n'!B25,0))</f>
        <v>0</v>
      </c>
      <c r="C24" s="28">
        <f>IF($C$4="Neattiecināmās izmaksas",IF('4a+c+n'!$Q25="N",'4a+c+n'!C25,0))</f>
        <v>0</v>
      </c>
      <c r="D24" s="28">
        <f>IF($C$4="Neattiecināmās izmaksas",IF('4a+c+n'!$Q25="N",'4a+c+n'!D25,0))</f>
        <v>0</v>
      </c>
      <c r="E24" s="59"/>
      <c r="F24" s="81"/>
      <c r="G24" s="28"/>
      <c r="H24" s="28">
        <f>IF($C$4="Neattiecināmās izmaksas",IF('4a+c+n'!$Q25="N",'4a+c+n'!H25,0))</f>
        <v>0</v>
      </c>
      <c r="I24" s="28"/>
      <c r="J24" s="28"/>
      <c r="K24" s="59">
        <f>IF($C$4="Neattiecināmās izmaksas",IF('4a+c+n'!$Q25="N",'4a+c+n'!K25,0))</f>
        <v>0</v>
      </c>
      <c r="L24" s="109">
        <f>IF($C$4="Neattiecināmās izmaksas",IF('4a+c+n'!$Q25="N",'4a+c+n'!L25,0))</f>
        <v>0</v>
      </c>
      <c r="M24" s="28">
        <f>IF($C$4="Neattiecināmās izmaksas",IF('4a+c+n'!$Q25="N",'4a+c+n'!M25,0))</f>
        <v>0</v>
      </c>
      <c r="N24" s="28">
        <f>IF($C$4="Neattiecināmās izmaksas",IF('4a+c+n'!$Q25="N",'4a+c+n'!N25,0))</f>
        <v>0</v>
      </c>
      <c r="O24" s="28">
        <f>IF($C$4="Neattiecināmās izmaksas",IF('4a+c+n'!$Q25="N",'4a+c+n'!O25,0))</f>
        <v>0</v>
      </c>
      <c r="P24" s="59">
        <f>IF($C$4="Neattiecināmās izmaksas",IF('4a+c+n'!$Q25="N",'4a+c+n'!P25,0))</f>
        <v>0</v>
      </c>
    </row>
    <row r="25" spans="1:16">
      <c r="A25" s="64">
        <f>IF(P25=0,0,IF(COUNTBLANK(P25)=1,0,COUNTA($P$14:P25)))</f>
        <v>0</v>
      </c>
      <c r="B25" s="28">
        <f>IF($C$4="Neattiecināmās izmaksas",IF('4a+c+n'!$Q27="N",'4a+c+n'!B27,0))</f>
        <v>0</v>
      </c>
      <c r="C25" s="28">
        <f>IF($C$4="Neattiecināmās izmaksas",IF('4a+c+n'!$Q27="N",'4a+c+n'!C27,0))</f>
        <v>0</v>
      </c>
      <c r="D25" s="28">
        <f>IF($C$4="Neattiecināmās izmaksas",IF('4a+c+n'!$Q27="N",'4a+c+n'!D27,0))</f>
        <v>0</v>
      </c>
      <c r="E25" s="59"/>
      <c r="F25" s="81"/>
      <c r="G25" s="28"/>
      <c r="H25" s="28">
        <f>IF($C$4="Neattiecināmās izmaksas",IF('4a+c+n'!$Q27="N",'4a+c+n'!H27,0))</f>
        <v>0</v>
      </c>
      <c r="I25" s="28"/>
      <c r="J25" s="28"/>
      <c r="K25" s="59">
        <f>IF($C$4="Neattiecināmās izmaksas",IF('4a+c+n'!$Q27="N",'4a+c+n'!K27,0))</f>
        <v>0</v>
      </c>
      <c r="L25" s="109">
        <f>IF($C$4="Neattiecināmās izmaksas",IF('4a+c+n'!$Q27="N",'4a+c+n'!L27,0))</f>
        <v>0</v>
      </c>
      <c r="M25" s="28">
        <f>IF($C$4="Neattiecināmās izmaksas",IF('4a+c+n'!$Q27="N",'4a+c+n'!M27,0))</f>
        <v>0</v>
      </c>
      <c r="N25" s="28">
        <f>IF($C$4="Neattiecināmās izmaksas",IF('4a+c+n'!$Q27="N",'4a+c+n'!N27,0))</f>
        <v>0</v>
      </c>
      <c r="O25" s="28">
        <f>IF($C$4="Neattiecināmās izmaksas",IF('4a+c+n'!$Q27="N",'4a+c+n'!O27,0))</f>
        <v>0</v>
      </c>
      <c r="P25" s="59">
        <f>IF($C$4="Neattiecināmās izmaksas",IF('4a+c+n'!$Q27="N",'4a+c+n'!P27,0))</f>
        <v>0</v>
      </c>
    </row>
    <row r="26" spans="1:16">
      <c r="A26" s="64">
        <f>IF(P26=0,0,IF(COUNTBLANK(P26)=1,0,COUNTA($P$14:P26)))</f>
        <v>0</v>
      </c>
      <c r="B26" s="28">
        <f>IF($C$4="Neattiecināmās izmaksas",IF('4a+c+n'!$Q28="N",'4a+c+n'!B28,0))</f>
        <v>0</v>
      </c>
      <c r="C26" s="28">
        <f>IF($C$4="Neattiecināmās izmaksas",IF('4a+c+n'!$Q28="N",'4a+c+n'!C28,0))</f>
        <v>0</v>
      </c>
      <c r="D26" s="28">
        <f>IF($C$4="Neattiecināmās izmaksas",IF('4a+c+n'!$Q28="N",'4a+c+n'!D28,0))</f>
        <v>0</v>
      </c>
      <c r="E26" s="59"/>
      <c r="F26" s="81"/>
      <c r="G26" s="28"/>
      <c r="H26" s="28">
        <f>IF($C$4="Neattiecināmās izmaksas",IF('4a+c+n'!$Q28="N",'4a+c+n'!H28,0))</f>
        <v>0</v>
      </c>
      <c r="I26" s="28"/>
      <c r="J26" s="28"/>
      <c r="K26" s="59">
        <f>IF($C$4="Neattiecināmās izmaksas",IF('4a+c+n'!$Q28="N",'4a+c+n'!K28,0))</f>
        <v>0</v>
      </c>
      <c r="L26" s="109">
        <f>IF($C$4="Neattiecināmās izmaksas",IF('4a+c+n'!$Q28="N",'4a+c+n'!L28,0))</f>
        <v>0</v>
      </c>
      <c r="M26" s="28">
        <f>IF($C$4="Neattiecināmās izmaksas",IF('4a+c+n'!$Q28="N",'4a+c+n'!M28,0))</f>
        <v>0</v>
      </c>
      <c r="N26" s="28">
        <f>IF($C$4="Neattiecināmās izmaksas",IF('4a+c+n'!$Q28="N",'4a+c+n'!N28,0))</f>
        <v>0</v>
      </c>
      <c r="O26" s="28">
        <f>IF($C$4="Neattiecināmās izmaksas",IF('4a+c+n'!$Q28="N",'4a+c+n'!O28,0))</f>
        <v>0</v>
      </c>
      <c r="P26" s="59">
        <f>IF($C$4="Neattiecināmās izmaksas",IF('4a+c+n'!$Q28="N",'4a+c+n'!P28,0))</f>
        <v>0</v>
      </c>
    </row>
    <row r="27" spans="1:16">
      <c r="A27" s="64">
        <f>IF(P27=0,0,IF(COUNTBLANK(P27)=1,0,COUNTA($P$14:P27)))</f>
        <v>0</v>
      </c>
      <c r="B27" s="28">
        <f>IF($C$4="Neattiecināmās izmaksas",IF('4a+c+n'!$Q29="N",'4a+c+n'!B29,0))</f>
        <v>0</v>
      </c>
      <c r="C27" s="28">
        <f>IF($C$4="Neattiecināmās izmaksas",IF('4a+c+n'!$Q29="N",'4a+c+n'!C29,0))</f>
        <v>0</v>
      </c>
      <c r="D27" s="28">
        <f>IF($C$4="Neattiecināmās izmaksas",IF('4a+c+n'!$Q29="N",'4a+c+n'!D29,0))</f>
        <v>0</v>
      </c>
      <c r="E27" s="59"/>
      <c r="F27" s="81"/>
      <c r="G27" s="28"/>
      <c r="H27" s="28">
        <f>IF($C$4="Neattiecināmās izmaksas",IF('4a+c+n'!$Q29="N",'4a+c+n'!H29,0))</f>
        <v>0</v>
      </c>
      <c r="I27" s="28"/>
      <c r="J27" s="28"/>
      <c r="K27" s="59">
        <f>IF($C$4="Neattiecināmās izmaksas",IF('4a+c+n'!$Q29="N",'4a+c+n'!K29,0))</f>
        <v>0</v>
      </c>
      <c r="L27" s="109">
        <f>IF($C$4="Neattiecināmās izmaksas",IF('4a+c+n'!$Q29="N",'4a+c+n'!L29,0))</f>
        <v>0</v>
      </c>
      <c r="M27" s="28">
        <f>IF($C$4="Neattiecināmās izmaksas",IF('4a+c+n'!$Q29="N",'4a+c+n'!M29,0))</f>
        <v>0</v>
      </c>
      <c r="N27" s="28">
        <f>IF($C$4="Neattiecināmās izmaksas",IF('4a+c+n'!$Q29="N",'4a+c+n'!N29,0))</f>
        <v>0</v>
      </c>
      <c r="O27" s="28">
        <f>IF($C$4="Neattiecināmās izmaksas",IF('4a+c+n'!$Q29="N",'4a+c+n'!O29,0))</f>
        <v>0</v>
      </c>
      <c r="P27" s="59">
        <f>IF($C$4="Neattiecināmās izmaksas",IF('4a+c+n'!$Q29="N",'4a+c+n'!P29,0))</f>
        <v>0</v>
      </c>
    </row>
    <row r="28" spans="1:16" ht="12" thickBot="1">
      <c r="A28" s="64">
        <f>IF(P28=0,0,IF(COUNTBLANK(P28)=1,0,COUNTA($P$14:P28)))</f>
        <v>0</v>
      </c>
      <c r="B28" s="28">
        <f>IF($C$4="Neattiecināmās izmaksas",IF('4a+c+n'!$Q31="N",'4a+c+n'!B31,0))</f>
        <v>0</v>
      </c>
      <c r="C28" s="28">
        <f>IF($C$4="Neattiecināmās izmaksas",IF('4a+c+n'!$Q31="N",'4a+c+n'!C31,0))</f>
        <v>0</v>
      </c>
      <c r="D28" s="28">
        <f>IF($C$4="Neattiecināmās izmaksas",IF('4a+c+n'!$Q31="N",'4a+c+n'!D31,0))</f>
        <v>0</v>
      </c>
      <c r="E28" s="59"/>
      <c r="F28" s="81"/>
      <c r="G28" s="28"/>
      <c r="H28" s="28">
        <f>IF($C$4="Neattiecināmās izmaksas",IF('4a+c+n'!$Q31="N",'4a+c+n'!H31,0))</f>
        <v>0</v>
      </c>
      <c r="I28" s="28"/>
      <c r="J28" s="28"/>
      <c r="K28" s="59">
        <f>IF($C$4="Neattiecināmās izmaksas",IF('4a+c+n'!$Q31="N",'4a+c+n'!K31,0))</f>
        <v>0</v>
      </c>
      <c r="L28" s="109">
        <f>IF($C$4="Neattiecināmās izmaksas",IF('4a+c+n'!$Q31="N",'4a+c+n'!L31,0))</f>
        <v>0</v>
      </c>
      <c r="M28" s="28">
        <f>IF($C$4="Neattiecināmās izmaksas",IF('4a+c+n'!$Q31="N",'4a+c+n'!M31,0))</f>
        <v>0</v>
      </c>
      <c r="N28" s="28">
        <f>IF($C$4="Neattiecināmās izmaksas",IF('4a+c+n'!$Q31="N",'4a+c+n'!N31,0))</f>
        <v>0</v>
      </c>
      <c r="O28" s="28">
        <f>IF($C$4="Neattiecināmās izmaksas",IF('4a+c+n'!$Q31="N",'4a+c+n'!O31,0))</f>
        <v>0</v>
      </c>
      <c r="P28" s="59">
        <f>IF($C$4="Neattiecināmās izmaksas",IF('4a+c+n'!$Q31="N",'4a+c+n'!P31,0))</f>
        <v>0</v>
      </c>
    </row>
    <row r="29" spans="1:16" ht="12" customHeight="1" thickBot="1">
      <c r="A29" s="299" t="s">
        <v>63</v>
      </c>
      <c r="B29" s="300"/>
      <c r="C29" s="300"/>
      <c r="D29" s="300"/>
      <c r="E29" s="300"/>
      <c r="F29" s="300"/>
      <c r="G29" s="300"/>
      <c r="H29" s="300"/>
      <c r="I29" s="300"/>
      <c r="J29" s="300"/>
      <c r="K29" s="301"/>
      <c r="L29" s="110">
        <f>SUM(L14:L28)</f>
        <v>0</v>
      </c>
      <c r="M29" s="111">
        <f>SUM(M14:M28)</f>
        <v>0</v>
      </c>
      <c r="N29" s="111">
        <f>SUM(N14:N28)</f>
        <v>0</v>
      </c>
      <c r="O29" s="111">
        <f>SUM(O14:O28)</f>
        <v>0</v>
      </c>
      <c r="P29" s="112">
        <f>SUM(P14:P28)</f>
        <v>0</v>
      </c>
    </row>
    <row r="30" spans="1:16">
      <c r="A30" s="20"/>
      <c r="B30" s="20"/>
      <c r="C30" s="20"/>
      <c r="D30" s="20"/>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14</v>
      </c>
      <c r="B32" s="20"/>
      <c r="C32" s="302">
        <f>'Kops n'!C35:H35</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268" t="str">
        <f>'Kops n'!A38:D38</f>
        <v>Tāme sastādīta 2023. gada __. _____</v>
      </c>
      <c r="B35" s="269"/>
      <c r="C35" s="269"/>
      <c r="D35" s="269"/>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 t="s">
        <v>41</v>
      </c>
      <c r="B37" s="20"/>
      <c r="C37" s="302">
        <f>'Kops n'!C40:H40</f>
        <v>0</v>
      </c>
      <c r="D37" s="302"/>
      <c r="E37" s="302"/>
      <c r="F37" s="302"/>
      <c r="G37" s="302"/>
      <c r="H37" s="302"/>
      <c r="I37" s="20"/>
      <c r="J37" s="20"/>
      <c r="K37" s="20"/>
      <c r="L37" s="20"/>
      <c r="M37" s="20"/>
      <c r="N37" s="20"/>
      <c r="O37" s="20"/>
      <c r="P37" s="20"/>
    </row>
    <row r="38" spans="1:16">
      <c r="A38" s="20"/>
      <c r="B38" s="20"/>
      <c r="C38" s="222" t="s">
        <v>15</v>
      </c>
      <c r="D38" s="222"/>
      <c r="E38" s="222"/>
      <c r="F38" s="222"/>
      <c r="G38" s="222"/>
      <c r="H38" s="222"/>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03" t="s">
        <v>16</v>
      </c>
      <c r="B40" s="52"/>
      <c r="C40" s="115">
        <f>'Kops n'!C43</f>
        <v>0</v>
      </c>
      <c r="D40" s="52"/>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9:K29">
    <cfRule type="containsText" dxfId="208" priority="3" operator="containsText" text="Tiešās izmaksas kopā, t. sk. darba devēja sociālais nodoklis __.__% ">
      <formula>NOT(ISERROR(SEARCH("Tiešās izmaksas kopā, t. sk. darba devēja sociālais nodoklis __.__% ",A29)))</formula>
    </cfRule>
  </conditionalFormatting>
  <conditionalFormatting sqref="C2:I2 D5:L8 N9:O9 A14:P28 L29:P29 C32:H32 C37:H37 C40">
    <cfRule type="cellIs" dxfId="207"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00B050"/>
  </sheetPr>
  <dimension ref="A1:Q42"/>
  <sheetViews>
    <sheetView topLeftCell="A7" zoomScale="85" zoomScaleNormal="85" workbookViewId="0">
      <selection activeCell="I15" sqref="I15:J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5</v>
      </c>
      <c r="E1" s="26"/>
      <c r="F1" s="26"/>
      <c r="G1" s="26"/>
      <c r="H1" s="26"/>
      <c r="I1" s="26"/>
      <c r="J1" s="26"/>
      <c r="N1" s="30"/>
      <c r="O1" s="31"/>
      <c r="P1" s="32"/>
    </row>
    <row r="2" spans="1:17">
      <c r="A2" s="33"/>
      <c r="B2" s="33"/>
      <c r="C2" s="290" t="s">
        <v>224</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P30</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138</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c r="A15" s="40">
        <v>1</v>
      </c>
      <c r="B15" s="28" t="s">
        <v>84</v>
      </c>
      <c r="C15" s="136" t="s">
        <v>139</v>
      </c>
      <c r="D15" s="150" t="s">
        <v>77</v>
      </c>
      <c r="E15" s="151">
        <v>1</v>
      </c>
      <c r="F15" s="139"/>
      <c r="G15" s="143"/>
      <c r="H15" s="49">
        <f>F15*G15</f>
        <v>0</v>
      </c>
      <c r="I15" s="135"/>
      <c r="J15" s="135"/>
      <c r="K15" s="50">
        <f t="shared" ref="K15:K29" si="0">SUM(H15:J15)</f>
        <v>0</v>
      </c>
      <c r="L15" s="51">
        <f t="shared" ref="L15:L29" si="1">E15*F15</f>
        <v>0</v>
      </c>
      <c r="M15" s="49">
        <f t="shared" ref="M15:M29" si="2">H15*E15</f>
        <v>0</v>
      </c>
      <c r="N15" s="49">
        <f t="shared" ref="N15:N29" si="3">I15*E15</f>
        <v>0</v>
      </c>
      <c r="O15" s="49">
        <f t="shared" ref="O15:O29" si="4">J15*E15</f>
        <v>0</v>
      </c>
      <c r="P15" s="107">
        <f t="shared" ref="P15:P29" si="5">SUM(M15:O15)</f>
        <v>0</v>
      </c>
      <c r="Q15" s="77" t="s">
        <v>47</v>
      </c>
    </row>
    <row r="16" spans="1:17">
      <c r="A16" s="40">
        <v>2</v>
      </c>
      <c r="B16" s="92"/>
      <c r="C16" s="145" t="s">
        <v>140</v>
      </c>
      <c r="D16" s="28"/>
      <c r="E16" s="59"/>
      <c r="F16" s="51"/>
      <c r="G16" s="49"/>
      <c r="H16" s="49">
        <f t="shared" ref="H16:H29" si="6">F16*G16</f>
        <v>0</v>
      </c>
      <c r="I16" s="49"/>
      <c r="J16" s="49"/>
      <c r="K16" s="50">
        <f t="shared" si="0"/>
        <v>0</v>
      </c>
      <c r="L16" s="51">
        <f t="shared" si="1"/>
        <v>0</v>
      </c>
      <c r="M16" s="49">
        <f t="shared" si="2"/>
        <v>0</v>
      </c>
      <c r="N16" s="49">
        <f t="shared" si="3"/>
        <v>0</v>
      </c>
      <c r="O16" s="49">
        <f t="shared" si="4"/>
        <v>0</v>
      </c>
      <c r="P16" s="107">
        <f t="shared" si="5"/>
        <v>0</v>
      </c>
      <c r="Q16" s="77"/>
    </row>
    <row r="17" spans="1:17" ht="33.75">
      <c r="A17" s="40">
        <v>3</v>
      </c>
      <c r="B17" s="28" t="s">
        <v>86</v>
      </c>
      <c r="C17" s="152" t="s">
        <v>141</v>
      </c>
      <c r="D17" s="150" t="s">
        <v>77</v>
      </c>
      <c r="E17" s="151">
        <v>1</v>
      </c>
      <c r="F17" s="139"/>
      <c r="G17" s="143"/>
      <c r="H17" s="49">
        <f t="shared" si="6"/>
        <v>0</v>
      </c>
      <c r="I17" s="135"/>
      <c r="J17" s="135"/>
      <c r="K17" s="50">
        <f t="shared" si="0"/>
        <v>0</v>
      </c>
      <c r="L17" s="51">
        <f t="shared" si="1"/>
        <v>0</v>
      </c>
      <c r="M17" s="49">
        <f t="shared" si="2"/>
        <v>0</v>
      </c>
      <c r="N17" s="49">
        <f t="shared" si="3"/>
        <v>0</v>
      </c>
      <c r="O17" s="49">
        <f t="shared" si="4"/>
        <v>0</v>
      </c>
      <c r="P17" s="107">
        <f t="shared" si="5"/>
        <v>0</v>
      </c>
      <c r="Q17" s="77" t="s">
        <v>47</v>
      </c>
    </row>
    <row r="18" spans="1:17" ht="22.5">
      <c r="A18" s="40">
        <v>4</v>
      </c>
      <c r="B18" s="92"/>
      <c r="C18" s="145" t="s">
        <v>142</v>
      </c>
      <c r="D18" s="28"/>
      <c r="E18" s="59"/>
      <c r="F18" s="51"/>
      <c r="G18" s="49"/>
      <c r="H18" s="49">
        <f t="shared" si="6"/>
        <v>0</v>
      </c>
      <c r="I18" s="49"/>
      <c r="J18" s="49"/>
      <c r="K18" s="50">
        <f t="shared" si="0"/>
        <v>0</v>
      </c>
      <c r="L18" s="51">
        <f t="shared" si="1"/>
        <v>0</v>
      </c>
      <c r="M18" s="49">
        <f t="shared" si="2"/>
        <v>0</v>
      </c>
      <c r="N18" s="49">
        <f t="shared" si="3"/>
        <v>0</v>
      </c>
      <c r="O18" s="49">
        <f t="shared" si="4"/>
        <v>0</v>
      </c>
      <c r="P18" s="107">
        <f t="shared" si="5"/>
        <v>0</v>
      </c>
      <c r="Q18" s="77"/>
    </row>
    <row r="19" spans="1:17" ht="22.5">
      <c r="A19" s="40">
        <v>5</v>
      </c>
      <c r="B19" s="28" t="s">
        <v>86</v>
      </c>
      <c r="C19" s="136" t="s">
        <v>143</v>
      </c>
      <c r="D19" s="132" t="s">
        <v>88</v>
      </c>
      <c r="E19" s="151">
        <v>71</v>
      </c>
      <c r="F19" s="135"/>
      <c r="G19" s="143"/>
      <c r="H19" s="49">
        <f t="shared" si="6"/>
        <v>0</v>
      </c>
      <c r="I19" s="135"/>
      <c r="J19" s="135"/>
      <c r="K19" s="50">
        <f t="shared" si="0"/>
        <v>0</v>
      </c>
      <c r="L19" s="51">
        <f t="shared" si="1"/>
        <v>0</v>
      </c>
      <c r="M19" s="49">
        <f t="shared" si="2"/>
        <v>0</v>
      </c>
      <c r="N19" s="49">
        <f t="shared" si="3"/>
        <v>0</v>
      </c>
      <c r="O19" s="49">
        <f t="shared" si="4"/>
        <v>0</v>
      </c>
      <c r="P19" s="107">
        <f t="shared" si="5"/>
        <v>0</v>
      </c>
      <c r="Q19" s="77" t="s">
        <v>47</v>
      </c>
    </row>
    <row r="20" spans="1:17" ht="33.75">
      <c r="A20" s="40">
        <v>6</v>
      </c>
      <c r="B20" s="28" t="s">
        <v>86</v>
      </c>
      <c r="C20" s="136" t="s">
        <v>336</v>
      </c>
      <c r="D20" s="132" t="s">
        <v>90</v>
      </c>
      <c r="E20" s="133">
        <v>355</v>
      </c>
      <c r="F20" s="135"/>
      <c r="G20" s="143"/>
      <c r="H20" s="49">
        <f t="shared" si="6"/>
        <v>0</v>
      </c>
      <c r="I20" s="135"/>
      <c r="J20" s="135"/>
      <c r="K20" s="50">
        <f t="shared" si="0"/>
        <v>0</v>
      </c>
      <c r="L20" s="51">
        <f t="shared" si="1"/>
        <v>0</v>
      </c>
      <c r="M20" s="49">
        <f t="shared" si="2"/>
        <v>0</v>
      </c>
      <c r="N20" s="49">
        <f t="shared" si="3"/>
        <v>0</v>
      </c>
      <c r="O20" s="49">
        <f t="shared" si="4"/>
        <v>0</v>
      </c>
      <c r="P20" s="107">
        <f t="shared" si="5"/>
        <v>0</v>
      </c>
      <c r="Q20" s="77" t="s">
        <v>47</v>
      </c>
    </row>
    <row r="21" spans="1:17" ht="22.5">
      <c r="A21" s="40">
        <v>7</v>
      </c>
      <c r="B21" s="28" t="s">
        <v>86</v>
      </c>
      <c r="C21" s="136" t="s">
        <v>337</v>
      </c>
      <c r="D21" s="132" t="s">
        <v>88</v>
      </c>
      <c r="E21" s="133">
        <v>71</v>
      </c>
      <c r="F21" s="135"/>
      <c r="G21" s="143"/>
      <c r="H21" s="49">
        <f t="shared" si="6"/>
        <v>0</v>
      </c>
      <c r="I21" s="135"/>
      <c r="J21" s="135"/>
      <c r="K21" s="50">
        <f t="shared" si="0"/>
        <v>0</v>
      </c>
      <c r="L21" s="51">
        <f t="shared" si="1"/>
        <v>0</v>
      </c>
      <c r="M21" s="49">
        <f t="shared" si="2"/>
        <v>0</v>
      </c>
      <c r="N21" s="49">
        <f t="shared" si="3"/>
        <v>0</v>
      </c>
      <c r="O21" s="49">
        <f t="shared" si="4"/>
        <v>0</v>
      </c>
      <c r="P21" s="107">
        <f t="shared" si="5"/>
        <v>0</v>
      </c>
      <c r="Q21" s="77" t="s">
        <v>47</v>
      </c>
    </row>
    <row r="22" spans="1:17" ht="22.5">
      <c r="A22" s="40">
        <v>8</v>
      </c>
      <c r="B22" s="28" t="s">
        <v>86</v>
      </c>
      <c r="C22" s="136" t="s">
        <v>97</v>
      </c>
      <c r="D22" s="132" t="s">
        <v>90</v>
      </c>
      <c r="E22" s="133">
        <v>319.5</v>
      </c>
      <c r="F22" s="135"/>
      <c r="G22" s="143"/>
      <c r="H22" s="49">
        <f t="shared" si="6"/>
        <v>0</v>
      </c>
      <c r="I22" s="135"/>
      <c r="J22" s="135"/>
      <c r="K22" s="50">
        <f t="shared" si="0"/>
        <v>0</v>
      </c>
      <c r="L22" s="51">
        <f t="shared" si="1"/>
        <v>0</v>
      </c>
      <c r="M22" s="49">
        <f t="shared" si="2"/>
        <v>0</v>
      </c>
      <c r="N22" s="49">
        <f t="shared" si="3"/>
        <v>0</v>
      </c>
      <c r="O22" s="49">
        <f t="shared" si="4"/>
        <v>0</v>
      </c>
      <c r="P22" s="107">
        <f t="shared" si="5"/>
        <v>0</v>
      </c>
      <c r="Q22" s="77" t="s">
        <v>47</v>
      </c>
    </row>
    <row r="23" spans="1:17" ht="22.5">
      <c r="A23" s="40">
        <v>9</v>
      </c>
      <c r="B23" s="28" t="s">
        <v>86</v>
      </c>
      <c r="C23" s="136" t="s">
        <v>144</v>
      </c>
      <c r="D23" s="132" t="s">
        <v>88</v>
      </c>
      <c r="E23" s="133">
        <v>71</v>
      </c>
      <c r="F23" s="135"/>
      <c r="G23" s="143"/>
      <c r="H23" s="49">
        <f t="shared" si="6"/>
        <v>0</v>
      </c>
      <c r="I23" s="135"/>
      <c r="J23" s="135"/>
      <c r="K23" s="50">
        <f t="shared" si="0"/>
        <v>0</v>
      </c>
      <c r="L23" s="51">
        <f t="shared" si="1"/>
        <v>0</v>
      </c>
      <c r="M23" s="49">
        <f t="shared" si="2"/>
        <v>0</v>
      </c>
      <c r="N23" s="49">
        <f t="shared" si="3"/>
        <v>0</v>
      </c>
      <c r="O23" s="49">
        <f t="shared" si="4"/>
        <v>0</v>
      </c>
      <c r="P23" s="107">
        <f t="shared" si="5"/>
        <v>0</v>
      </c>
      <c r="Q23" s="77" t="s">
        <v>47</v>
      </c>
    </row>
    <row r="24" spans="1:17">
      <c r="A24" s="40">
        <v>10</v>
      </c>
      <c r="B24" s="92"/>
      <c r="C24" s="145" t="s">
        <v>145</v>
      </c>
      <c r="D24" s="28"/>
      <c r="E24" s="59"/>
      <c r="F24" s="51"/>
      <c r="G24" s="49"/>
      <c r="H24" s="49">
        <f t="shared" si="6"/>
        <v>0</v>
      </c>
      <c r="I24" s="49"/>
      <c r="J24" s="49"/>
      <c r="K24" s="50">
        <f t="shared" si="0"/>
        <v>0</v>
      </c>
      <c r="L24" s="51">
        <f t="shared" si="1"/>
        <v>0</v>
      </c>
      <c r="M24" s="49">
        <f t="shared" si="2"/>
        <v>0</v>
      </c>
      <c r="N24" s="49">
        <f t="shared" si="3"/>
        <v>0</v>
      </c>
      <c r="O24" s="49">
        <f t="shared" si="4"/>
        <v>0</v>
      </c>
      <c r="P24" s="107">
        <f t="shared" si="5"/>
        <v>0</v>
      </c>
      <c r="Q24" s="77"/>
    </row>
    <row r="25" spans="1:17" ht="67.5">
      <c r="A25" s="40">
        <v>11</v>
      </c>
      <c r="B25" s="28" t="s">
        <v>86</v>
      </c>
      <c r="C25" s="153" t="s">
        <v>338</v>
      </c>
      <c r="D25" s="154" t="s">
        <v>146</v>
      </c>
      <c r="E25" s="155">
        <v>1</v>
      </c>
      <c r="F25" s="139"/>
      <c r="G25" s="143"/>
      <c r="H25" s="49">
        <f t="shared" si="6"/>
        <v>0</v>
      </c>
      <c r="I25" s="135"/>
      <c r="J25" s="135"/>
      <c r="K25" s="50">
        <f t="shared" si="0"/>
        <v>0</v>
      </c>
      <c r="L25" s="51">
        <f t="shared" si="1"/>
        <v>0</v>
      </c>
      <c r="M25" s="49">
        <f t="shared" si="2"/>
        <v>0</v>
      </c>
      <c r="N25" s="49">
        <f t="shared" si="3"/>
        <v>0</v>
      </c>
      <c r="O25" s="49">
        <f t="shared" si="4"/>
        <v>0</v>
      </c>
      <c r="P25" s="107">
        <f t="shared" si="5"/>
        <v>0</v>
      </c>
      <c r="Q25" s="77" t="s">
        <v>47</v>
      </c>
    </row>
    <row r="26" spans="1:17" ht="22.5">
      <c r="A26" s="40">
        <v>12</v>
      </c>
      <c r="B26" s="28" t="s">
        <v>86</v>
      </c>
      <c r="C26" s="153" t="s">
        <v>147</v>
      </c>
      <c r="D26" s="132" t="s">
        <v>88</v>
      </c>
      <c r="E26" s="155">
        <v>1029.6000000000001</v>
      </c>
      <c r="F26" s="135"/>
      <c r="G26" s="143"/>
      <c r="H26" s="49">
        <f t="shared" si="6"/>
        <v>0</v>
      </c>
      <c r="I26" s="135"/>
      <c r="J26" s="135"/>
      <c r="K26" s="50">
        <f t="shared" si="0"/>
        <v>0</v>
      </c>
      <c r="L26" s="51">
        <f t="shared" si="1"/>
        <v>0</v>
      </c>
      <c r="M26" s="49">
        <f t="shared" si="2"/>
        <v>0</v>
      </c>
      <c r="N26" s="49">
        <f t="shared" si="3"/>
        <v>0</v>
      </c>
      <c r="O26" s="49">
        <f t="shared" si="4"/>
        <v>0</v>
      </c>
      <c r="P26" s="107">
        <f t="shared" si="5"/>
        <v>0</v>
      </c>
      <c r="Q26" s="77" t="s">
        <v>47</v>
      </c>
    </row>
    <row r="27" spans="1:17" ht="22.5">
      <c r="A27" s="40">
        <v>13</v>
      </c>
      <c r="B27" s="28" t="s">
        <v>86</v>
      </c>
      <c r="C27" s="153" t="s">
        <v>148</v>
      </c>
      <c r="D27" s="132" t="s">
        <v>88</v>
      </c>
      <c r="E27" s="155">
        <v>1029.6000000000001</v>
      </c>
      <c r="F27" s="135"/>
      <c r="G27" s="143"/>
      <c r="H27" s="49">
        <f t="shared" si="6"/>
        <v>0</v>
      </c>
      <c r="I27" s="135"/>
      <c r="J27" s="135"/>
      <c r="K27" s="50">
        <f t="shared" si="0"/>
        <v>0</v>
      </c>
      <c r="L27" s="51">
        <f t="shared" si="1"/>
        <v>0</v>
      </c>
      <c r="M27" s="49">
        <f t="shared" si="2"/>
        <v>0</v>
      </c>
      <c r="N27" s="49">
        <f t="shared" si="3"/>
        <v>0</v>
      </c>
      <c r="O27" s="49">
        <f t="shared" si="4"/>
        <v>0</v>
      </c>
      <c r="P27" s="107">
        <f t="shared" si="5"/>
        <v>0</v>
      </c>
      <c r="Q27" s="77" t="s">
        <v>47</v>
      </c>
    </row>
    <row r="28" spans="1:17" ht="22.5">
      <c r="A28" s="40">
        <v>14</v>
      </c>
      <c r="B28" s="28" t="s">
        <v>86</v>
      </c>
      <c r="C28" s="136" t="s">
        <v>97</v>
      </c>
      <c r="D28" s="154" t="s">
        <v>90</v>
      </c>
      <c r="E28" s="133">
        <v>4633.2000000000007</v>
      </c>
      <c r="F28" s="135"/>
      <c r="G28" s="143"/>
      <c r="H28" s="49">
        <f t="shared" si="6"/>
        <v>0</v>
      </c>
      <c r="I28" s="135"/>
      <c r="J28" s="135"/>
      <c r="K28" s="50">
        <f t="shared" si="0"/>
        <v>0</v>
      </c>
      <c r="L28" s="51">
        <f t="shared" si="1"/>
        <v>0</v>
      </c>
      <c r="M28" s="49">
        <f t="shared" si="2"/>
        <v>0</v>
      </c>
      <c r="N28" s="49">
        <f t="shared" si="3"/>
        <v>0</v>
      </c>
      <c r="O28" s="49">
        <f t="shared" si="4"/>
        <v>0</v>
      </c>
      <c r="P28" s="107">
        <f t="shared" si="5"/>
        <v>0</v>
      </c>
      <c r="Q28" s="77" t="s">
        <v>47</v>
      </c>
    </row>
    <row r="29" spans="1:17" ht="23.25" thickBot="1">
      <c r="A29" s="40">
        <v>15</v>
      </c>
      <c r="B29" s="28" t="s">
        <v>86</v>
      </c>
      <c r="C29" s="192" t="s">
        <v>144</v>
      </c>
      <c r="D29" s="195" t="s">
        <v>88</v>
      </c>
      <c r="E29" s="219">
        <v>1029.6000000000001</v>
      </c>
      <c r="F29" s="135"/>
      <c r="G29" s="143"/>
      <c r="H29" s="49">
        <f t="shared" si="6"/>
        <v>0</v>
      </c>
      <c r="I29" s="135"/>
      <c r="J29" s="135"/>
      <c r="K29" s="50">
        <f t="shared" si="0"/>
        <v>0</v>
      </c>
      <c r="L29" s="51">
        <f t="shared" si="1"/>
        <v>0</v>
      </c>
      <c r="M29" s="49">
        <f t="shared" si="2"/>
        <v>0</v>
      </c>
      <c r="N29" s="49">
        <f t="shared" si="3"/>
        <v>0</v>
      </c>
      <c r="O29" s="49">
        <f t="shared" si="4"/>
        <v>0</v>
      </c>
      <c r="P29" s="107">
        <f t="shared" si="5"/>
        <v>0</v>
      </c>
      <c r="Q29" s="77" t="s">
        <v>47</v>
      </c>
    </row>
    <row r="30" spans="1:17" ht="12" customHeight="1" thickBot="1">
      <c r="A30" s="299" t="s">
        <v>63</v>
      </c>
      <c r="B30" s="300"/>
      <c r="C30" s="300"/>
      <c r="D30" s="300"/>
      <c r="E30" s="300"/>
      <c r="F30" s="300"/>
      <c r="G30" s="300"/>
      <c r="H30" s="300"/>
      <c r="I30" s="300"/>
      <c r="J30" s="300"/>
      <c r="K30" s="301"/>
      <c r="L30" s="74">
        <f>SUM(L14:L29)</f>
        <v>0</v>
      </c>
      <c r="M30" s="75">
        <f>SUM(M14:M29)</f>
        <v>0</v>
      </c>
      <c r="N30" s="75">
        <f>SUM(N14:N29)</f>
        <v>0</v>
      </c>
      <c r="O30" s="75">
        <f>SUM(O14:O29)</f>
        <v>0</v>
      </c>
      <c r="P30" s="76">
        <f>SUM(P14:P29)</f>
        <v>0</v>
      </c>
    </row>
    <row r="31" spans="1:17">
      <c r="A31" s="20"/>
      <c r="B31" s="20"/>
      <c r="C31" s="20"/>
      <c r="D31" s="20"/>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14</v>
      </c>
      <c r="B33" s="20"/>
      <c r="C33" s="302">
        <f>'Kops n'!C35:H35</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268" t="str">
        <f>'Kops n'!A38:D38</f>
        <v>Tāme sastādīta 2023. gada __. _____</v>
      </c>
      <c r="B36" s="269"/>
      <c r="C36" s="269"/>
      <c r="D36" s="269"/>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02">
        <f>'Kops n'!C40:H40</f>
        <v>0</v>
      </c>
      <c r="D38" s="302"/>
      <c r="E38" s="302"/>
      <c r="F38" s="302"/>
      <c r="G38" s="302"/>
      <c r="H38" s="302"/>
      <c r="I38" s="20"/>
      <c r="J38" s="20"/>
      <c r="K38" s="20"/>
      <c r="L38" s="20"/>
      <c r="M38" s="20"/>
      <c r="N38" s="20"/>
      <c r="O38" s="20"/>
      <c r="P38" s="20"/>
    </row>
    <row r="39" spans="1:16">
      <c r="A39" s="20"/>
      <c r="B39" s="20"/>
      <c r="C39" s="222" t="s">
        <v>15</v>
      </c>
      <c r="D39" s="222"/>
      <c r="E39" s="222"/>
      <c r="F39" s="222"/>
      <c r="G39" s="222"/>
      <c r="H39" s="222"/>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3" t="s">
        <v>16</v>
      </c>
      <c r="B41" s="52"/>
      <c r="C41" s="115">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4:B29">
    <cfRule type="cellIs" dxfId="206" priority="117" operator="equal">
      <formula>0</formula>
    </cfRule>
  </conditionalFormatting>
  <conditionalFormatting sqref="A9:F9">
    <cfRule type="containsText" dxfId="205" priority="114"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204" priority="99" operator="containsText" text="Tiešās izmaksas kopā, t. sk. darba devēja sociālais nodoklis __.__% ">
      <formula>NOT(ISERROR(SEARCH("Tiešās izmaksas kopā, t. sk. darba devēja sociālais nodoklis __.__% ",A30)))</formula>
    </cfRule>
  </conditionalFormatting>
  <conditionalFormatting sqref="C20">
    <cfRule type="cellIs" dxfId="203" priority="24" operator="equal">
      <formula>0</formula>
    </cfRule>
  </conditionalFormatting>
  <conditionalFormatting sqref="C22:C23">
    <cfRule type="cellIs" dxfId="202" priority="23" operator="equal">
      <formula>0</formula>
    </cfRule>
  </conditionalFormatting>
  <conditionalFormatting sqref="C25:C26">
    <cfRule type="cellIs" dxfId="201" priority="10" operator="equal">
      <formula>0</formula>
    </cfRule>
  </conditionalFormatting>
  <conditionalFormatting sqref="C19:E19">
    <cfRule type="cellIs" dxfId="200" priority="25" operator="equal">
      <formula>0</formula>
    </cfRule>
  </conditionalFormatting>
  <conditionalFormatting sqref="C14:G18">
    <cfRule type="cellIs" dxfId="199" priority="27" operator="equal">
      <formula>0</formula>
    </cfRule>
  </conditionalFormatting>
  <conditionalFormatting sqref="C24:G24">
    <cfRule type="cellIs" dxfId="198" priority="104" operator="equal">
      <formula>0</formula>
    </cfRule>
  </conditionalFormatting>
  <conditionalFormatting sqref="C33:H33">
    <cfRule type="cellIs" dxfId="197" priority="107" operator="equal">
      <formula>0</formula>
    </cfRule>
  </conditionalFormatting>
  <conditionalFormatting sqref="C38:H38">
    <cfRule type="cellIs" dxfId="196" priority="108" operator="equal">
      <formula>0</formula>
    </cfRule>
  </conditionalFormatting>
  <conditionalFormatting sqref="C2:I2">
    <cfRule type="cellIs" dxfId="195" priority="113" operator="equal">
      <formula>0</formula>
    </cfRule>
  </conditionalFormatting>
  <conditionalFormatting sqref="C4:I4">
    <cfRule type="cellIs" dxfId="194" priority="105" operator="equal">
      <formula>0</formula>
    </cfRule>
  </conditionalFormatting>
  <conditionalFormatting sqref="D1">
    <cfRule type="cellIs" dxfId="193" priority="101" operator="equal">
      <formula>0</formula>
    </cfRule>
  </conditionalFormatting>
  <conditionalFormatting sqref="D5:L8">
    <cfRule type="cellIs" dxfId="192" priority="102" operator="equal">
      <formula>0</formula>
    </cfRule>
  </conditionalFormatting>
  <conditionalFormatting sqref="F19:G23">
    <cfRule type="cellIs" dxfId="191" priority="18" operator="equal">
      <formula>0</formula>
    </cfRule>
  </conditionalFormatting>
  <conditionalFormatting sqref="F25:G29">
    <cfRule type="cellIs" dxfId="190" priority="6" operator="equal">
      <formula>0</formula>
    </cfRule>
  </conditionalFormatting>
  <conditionalFormatting sqref="H14:H29">
    <cfRule type="cellIs" dxfId="189" priority="97" operator="equal">
      <formula>0</formula>
    </cfRule>
  </conditionalFormatting>
  <conditionalFormatting sqref="I14:J29">
    <cfRule type="cellIs" dxfId="188" priority="1" operator="equal">
      <formula>0</formula>
    </cfRule>
  </conditionalFormatting>
  <conditionalFormatting sqref="K14:P29">
    <cfRule type="cellIs" dxfId="187" priority="96" operator="equal">
      <formula>0</formula>
    </cfRule>
  </conditionalFormatting>
  <conditionalFormatting sqref="L30:P30">
    <cfRule type="cellIs" dxfId="186" priority="106" operator="equal">
      <formula>0</formula>
    </cfRule>
  </conditionalFormatting>
  <conditionalFormatting sqref="N9:O9">
    <cfRule type="cellIs" dxfId="185" priority="116" operator="equal">
      <formula>0</formula>
    </cfRule>
  </conditionalFormatting>
  <conditionalFormatting sqref="Q14:Q29">
    <cfRule type="cellIs" dxfId="184" priority="95" operator="equal">
      <formula>0</formula>
    </cfRule>
  </conditionalFormatting>
  <dataValidations count="1">
    <dataValidation type="list" allowBlank="1" showInputMessage="1" showErrorMessage="1" sqref="Q14:Q29" xr:uid="{00000000-0002-0000-18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10"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109"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00B050"/>
  </sheetPr>
  <dimension ref="A1:P42"/>
  <sheetViews>
    <sheetView topLeftCell="A13" workbookViewId="0">
      <selection activeCell="A9" sqref="A9:F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290" t="str">
        <f>'5a+c+n'!C2:I2</f>
        <v>Pagraba pārseguma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P30</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ht="33.75">
      <c r="A17" s="64">
        <f>IF(P17=0,0,IF(COUNTBLANK(P17)=1,0,COUNTA($P$14:P17)))</f>
        <v>0</v>
      </c>
      <c r="B17" s="28" t="str">
        <f>IF($C$4="Attiecināmās izmaksas",IF('5a+c+n'!$Q17="A",'5a+c+n'!B17,0),0)</f>
        <v>13-00000</v>
      </c>
      <c r="C17" s="28" t="str">
        <f>IF($C$4="Attiecināmās izmaksas",IF('5a+c+n'!$Q17="A",'5a+c+n'!C17,0),0)</f>
        <v>Esošo komunikāciju aizsardzības pasākumi t.sk. vadu iznešana virs siltumizolācijas slāņa vai to ievietošana atbilstošās gofrētās caurulēs</v>
      </c>
      <c r="D17" s="28" t="str">
        <f>IF($C$4="Attiecināmās izmaksas",IF('5a+c+n'!$Q17="A",'5a+c+n'!D17,0),0)</f>
        <v>kompl</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22.5">
      <c r="A19" s="64">
        <f>IF(P19=0,0,IF(COUNTBLANK(P19)=1,0,COUNTA($P$14:P19)))</f>
        <v>0</v>
      </c>
      <c r="B19" s="28" t="str">
        <f>IF($C$4="Attiecināmās izmaksas",IF('5a+c+n'!$Q19="A",'5a+c+n'!B19,0),0)</f>
        <v>13-00000</v>
      </c>
      <c r="C19" s="28" t="str">
        <f>IF($C$4="Attiecināmās izmaksas",IF('5a+c+n'!$Q19="A",'5a+c+n'!C19,0),0)</f>
        <v>Virsmas attīrīšana, izlīdzināšana, sagatavošana</v>
      </c>
      <c r="D19" s="28" t="str">
        <f>IF($C$4="Attiecināmās izmaksas",IF('5a+c+n'!$Q19="A",'5a+c+n'!D19,0),0)</f>
        <v>m2</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33.75">
      <c r="A20" s="64">
        <f>IF(P20=0,0,IF(COUNTBLANK(P20)=1,0,COUNTA($P$14:P20)))</f>
        <v>0</v>
      </c>
      <c r="B20" s="28" t="str">
        <f>IF($C$4="Attiecināmās izmaksas",IF('5a+c+n'!$Q20="A",'5a+c+n'!B20,0),0)</f>
        <v>13-00000</v>
      </c>
      <c r="C20" s="28" t="str">
        <f>IF($C$4="Attiecināmās izmaksas",IF('5a+c+n'!$Q20="A",'5a+c+n'!C20,0),0)</f>
        <v>Siltumizolācijas materiālu stiprināšana ar līmjavu BAUMIT ProContact vai ekvivalentu. Pēc nepieciešamības pirms tam virsmas gruntēšana.</v>
      </c>
      <c r="D20" s="28" t="str">
        <f>IF($C$4="Attiecināmās izmaksas",IF('5a+c+n'!$Q20="A",'5a+c+n'!D20,0),0)</f>
        <v>kg</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c r="A21" s="64">
        <f>IF(P21=0,0,IF(COUNTBLANK(P21)=1,0,COUNTA($P$14:P21)))</f>
        <v>0</v>
      </c>
      <c r="B21" s="28" t="str">
        <f>IF($C$4="Attiecināmās izmaksas",IF('5a+c+n'!$Q21="A",'5a+c+n'!B21,0),0)</f>
        <v>13-00000</v>
      </c>
      <c r="C21" s="28" t="str">
        <f>IF($C$4="Attiecināmās izmaksas",IF('5a+c+n'!$Q21="A",'5a+c+n'!C21,0),0)</f>
        <v>Nedegoša akmens vates siltumizolācija plānajām apmetuma sistēmām - λ&lt;=0,036 W/(mK), b=50 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c r="A22" s="64">
        <f>IF(P22=0,0,IF(COUNTBLANK(P22)=1,0,COUNTA($P$14:P22)))</f>
        <v>0</v>
      </c>
      <c r="B22" s="28" t="str">
        <f>IF($C$4="Attiecināmās izmaksas",IF('5a+c+n'!$Q22="A",'5a+c+n'!B22,0),0)</f>
        <v>13-00000</v>
      </c>
      <c r="C22" s="28" t="str">
        <f>IF($C$4="Attiecināmās izmaksas",IF('5a+c+n'!$Q22="A",'5a+c+n'!C22,0),0)</f>
        <v>Armējošā slāņa iestrāde ar javas kārtu BAUMIT ProContact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c r="A23" s="64">
        <f>IF(P23=0,0,IF(COUNTBLANK(P23)=1,0,COUNTA($P$14:P23)))</f>
        <v>0</v>
      </c>
      <c r="B23" s="28" t="str">
        <f>IF($C$4="Attiecināmās izmaksas",IF('5a+c+n'!$Q23="A",'5a+c+n'!B23,0),0)</f>
        <v>13-00000</v>
      </c>
      <c r="C23" s="28" t="str">
        <f>IF($C$4="Attiecināmās izmaksas",IF('5a+c+n'!$Q23="A",'5a+c+n'!C23,0),0)</f>
        <v>Baumit StarTex vai ekvivalents stiklušķiedras siets 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c r="A24" s="64">
        <f>IF(P24=0,0,IF(COUNTBLANK(P24)=1,0,COUNTA($P$14:P24)))</f>
        <v>0</v>
      </c>
      <c r="B24" s="28">
        <f>IF($C$4="Attiecināmās izmaksas",IF('5a+c+n'!$Q24="A",'5a+c+n'!B24,0),0)</f>
        <v>0</v>
      </c>
      <c r="C24" s="28">
        <f>IF($C$4="Attiecināmās izmaksas",IF('5a+c+n'!$Q24="A",'5a+c+n'!C24,0),0)</f>
        <v>0</v>
      </c>
      <c r="D24" s="28">
        <f>IF($C$4="Attiecināmās izmaksas",IF('5a+c+n'!$Q24="A",'5a+c+n'!D24,0),0)</f>
        <v>0</v>
      </c>
      <c r="E24" s="59"/>
      <c r="F24" s="81"/>
      <c r="G24" s="28"/>
      <c r="H24" s="28">
        <f>IF($C$4="Attiecināmās izmaksas",IF('5a+c+n'!$Q24="A",'5a+c+n'!H24,0),0)</f>
        <v>0</v>
      </c>
      <c r="I24" s="28"/>
      <c r="J24" s="28"/>
      <c r="K24" s="59">
        <f>IF($C$4="Attiecināmās izmaksas",IF('5a+c+n'!$Q24="A",'5a+c+n'!K24,0),0)</f>
        <v>0</v>
      </c>
      <c r="L24" s="81">
        <f>IF($C$4="Attiecināmās izmaksas",IF('5a+c+n'!$Q24="A",'5a+c+n'!L24,0),0)</f>
        <v>0</v>
      </c>
      <c r="M24" s="28">
        <f>IF($C$4="Attiecināmās izmaksas",IF('5a+c+n'!$Q24="A",'5a+c+n'!M24,0),0)</f>
        <v>0</v>
      </c>
      <c r="N24" s="28">
        <f>IF($C$4="Attiecināmās izmaksas",IF('5a+c+n'!$Q24="A",'5a+c+n'!N24,0),0)</f>
        <v>0</v>
      </c>
      <c r="O24" s="28">
        <f>IF($C$4="Attiecināmās izmaksas",IF('5a+c+n'!$Q24="A",'5a+c+n'!O24,0),0)</f>
        <v>0</v>
      </c>
      <c r="P24" s="59">
        <f>IF($C$4="Attiecināmās izmaksas",IF('5a+c+n'!$Q24="A",'5a+c+n'!P24,0),0)</f>
        <v>0</v>
      </c>
    </row>
    <row r="25" spans="1:16" ht="67.5">
      <c r="A25" s="64">
        <f>IF(P25=0,0,IF(COUNTBLANK(P25)=1,0,COUNTA($P$14:P25)))</f>
        <v>0</v>
      </c>
      <c r="B25" s="28" t="str">
        <f>IF($C$4="Attiecināmās izmaksas",IF('5a+c+n'!$Q25="A",'5a+c+n'!B25,0),0)</f>
        <v>13-00000</v>
      </c>
      <c r="C25" s="28" t="str">
        <f>IF($C$4="Attiecināmās izmaksas",IF('5a+c+n'!$Q25="A",'5a+c+n'!C25,0),0)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25" s="28" t="str">
        <f>IF($C$4="Attiecināmās izmaksas",IF('5a+c+n'!$Q25="A",'5a+c+n'!D25,0),0)</f>
        <v>kompl.</v>
      </c>
      <c r="E25" s="59"/>
      <c r="F25" s="81"/>
      <c r="G25" s="28"/>
      <c r="H25" s="28">
        <f>IF($C$4="Attiecināmās izmaksas",IF('5a+c+n'!$Q25="A",'5a+c+n'!H25,0),0)</f>
        <v>0</v>
      </c>
      <c r="I25" s="28"/>
      <c r="J25" s="28"/>
      <c r="K25" s="59">
        <f>IF($C$4="Attiecināmās izmaksas",IF('5a+c+n'!$Q25="A",'5a+c+n'!K25,0),0)</f>
        <v>0</v>
      </c>
      <c r="L25" s="81">
        <f>IF($C$4="Attiecināmās izmaksas",IF('5a+c+n'!$Q25="A",'5a+c+n'!L25,0),0)</f>
        <v>0</v>
      </c>
      <c r="M25" s="28">
        <f>IF($C$4="Attiecināmās izmaksas",IF('5a+c+n'!$Q25="A",'5a+c+n'!M25,0),0)</f>
        <v>0</v>
      </c>
      <c r="N25" s="28">
        <f>IF($C$4="Attiecināmās izmaksas",IF('5a+c+n'!$Q25="A",'5a+c+n'!N25,0),0)</f>
        <v>0</v>
      </c>
      <c r="O25" s="28">
        <f>IF($C$4="Attiecināmās izmaksas",IF('5a+c+n'!$Q25="A",'5a+c+n'!O25,0),0)</f>
        <v>0</v>
      </c>
      <c r="P25" s="59">
        <f>IF($C$4="Attiecināmās izmaksas",IF('5a+c+n'!$Q25="A",'5a+c+n'!P25,0),0)</f>
        <v>0</v>
      </c>
    </row>
    <row r="26" spans="1:16" ht="22.5">
      <c r="A26" s="64">
        <f>IF(P26=0,0,IF(COUNTBLANK(P26)=1,0,COUNTA($P$14:P26)))</f>
        <v>0</v>
      </c>
      <c r="B26" s="28" t="str">
        <f>IF($C$4="Attiecināmās izmaksas",IF('5a+c+n'!$Q26="A",'5a+c+n'!B26,0),0)</f>
        <v>13-00000</v>
      </c>
      <c r="C26" s="28" t="str">
        <f>IF($C$4="Attiecināmās izmaksas",IF('5a+c+n'!$Q26="A",'5a+c+n'!C26,0),0)</f>
        <v>Siltumizolācijas plākņšņu līmēšana ar līmjavu Baumit Nivofix vai ekvivalentu</v>
      </c>
      <c r="D26" s="28" t="str">
        <f>IF($C$4="Attiecināmās izmaksas",IF('5a+c+n'!$Q26="A",'5a+c+n'!D26,0),0)</f>
        <v>m2</v>
      </c>
      <c r="E26" s="59"/>
      <c r="F26" s="81"/>
      <c r="G26" s="28"/>
      <c r="H26" s="28">
        <f>IF($C$4="Attiecināmās izmaksas",IF('5a+c+n'!$Q26="A",'5a+c+n'!H26,0),0)</f>
        <v>0</v>
      </c>
      <c r="I26" s="28"/>
      <c r="J26" s="28"/>
      <c r="K26" s="59">
        <f>IF($C$4="Attiecināmās izmaksas",IF('5a+c+n'!$Q26="A",'5a+c+n'!K26,0),0)</f>
        <v>0</v>
      </c>
      <c r="L26" s="81">
        <f>IF($C$4="Attiecināmās izmaksas",IF('5a+c+n'!$Q26="A",'5a+c+n'!L26,0),0)</f>
        <v>0</v>
      </c>
      <c r="M26" s="28">
        <f>IF($C$4="Attiecināmās izmaksas",IF('5a+c+n'!$Q26="A",'5a+c+n'!M26,0),0)</f>
        <v>0</v>
      </c>
      <c r="N26" s="28">
        <f>IF($C$4="Attiecināmās izmaksas",IF('5a+c+n'!$Q26="A",'5a+c+n'!N26,0),0)</f>
        <v>0</v>
      </c>
      <c r="O26" s="28">
        <f>IF($C$4="Attiecināmās izmaksas",IF('5a+c+n'!$Q26="A",'5a+c+n'!O26,0),0)</f>
        <v>0</v>
      </c>
      <c r="P26" s="59">
        <f>IF($C$4="Attiecināmās izmaksas",IF('5a+c+n'!$Q26="A",'5a+c+n'!P26,0),0)</f>
        <v>0</v>
      </c>
    </row>
    <row r="27" spans="1:16" ht="22.5">
      <c r="A27" s="64">
        <f>IF(P27=0,0,IF(COUNTBLANK(P27)=1,0,COUNTA($P$14:P27)))</f>
        <v>0</v>
      </c>
      <c r="B27" s="28" t="str">
        <f>IF($C$4="Attiecināmās izmaksas",IF('5a+c+n'!$Q27="A",'5a+c+n'!B27,0),0)</f>
        <v>13-00000</v>
      </c>
      <c r="C27" s="28" t="str">
        <f>IF($C$4="Attiecināmās izmaksas",IF('5a+c+n'!$Q27="A",'5a+c+n'!C27,0),0)</f>
        <v>Putupolistirola plākņu TENAPORS EPS100 vai ekvivalentu montāža (λ&lt;=0,036 W/(mK))  b=100mm</v>
      </c>
      <c r="D27" s="28" t="str">
        <f>IF($C$4="Attiecināmās izmaksas",IF('5a+c+n'!$Q27="A",'5a+c+n'!D27,0),0)</f>
        <v>m2</v>
      </c>
      <c r="E27" s="59"/>
      <c r="F27" s="81"/>
      <c r="G27" s="28"/>
      <c r="H27" s="28">
        <f>IF($C$4="Attiecināmās izmaksas",IF('5a+c+n'!$Q27="A",'5a+c+n'!H27,0),0)</f>
        <v>0</v>
      </c>
      <c r="I27" s="28"/>
      <c r="J27" s="28"/>
      <c r="K27" s="59">
        <f>IF($C$4="Attiecināmās izmaksas",IF('5a+c+n'!$Q27="A",'5a+c+n'!K27,0),0)</f>
        <v>0</v>
      </c>
      <c r="L27" s="81">
        <f>IF($C$4="Attiecināmās izmaksas",IF('5a+c+n'!$Q27="A",'5a+c+n'!L27,0),0)</f>
        <v>0</v>
      </c>
      <c r="M27" s="28">
        <f>IF($C$4="Attiecināmās izmaksas",IF('5a+c+n'!$Q27="A",'5a+c+n'!M27,0),0)</f>
        <v>0</v>
      </c>
      <c r="N27" s="28">
        <f>IF($C$4="Attiecināmās izmaksas",IF('5a+c+n'!$Q27="A",'5a+c+n'!N27,0),0)</f>
        <v>0</v>
      </c>
      <c r="O27" s="28">
        <f>IF($C$4="Attiecināmās izmaksas",IF('5a+c+n'!$Q27="A",'5a+c+n'!O27,0),0)</f>
        <v>0</v>
      </c>
      <c r="P27" s="59">
        <f>IF($C$4="Attiecināmās izmaksas",IF('5a+c+n'!$Q27="A",'5a+c+n'!P27,0),0)</f>
        <v>0</v>
      </c>
    </row>
    <row r="28" spans="1:16" ht="22.5">
      <c r="A28" s="64">
        <f>IF(P28=0,0,IF(COUNTBLANK(P28)=1,0,COUNTA($P$14:P28)))</f>
        <v>0</v>
      </c>
      <c r="B28" s="28" t="str">
        <f>IF($C$4="Attiecināmās izmaksas",IF('5a+c+n'!$Q28="A",'5a+c+n'!B28,0),0)</f>
        <v>13-00000</v>
      </c>
      <c r="C28" s="28" t="str">
        <f>IF($C$4="Attiecināmās izmaksas",IF('5a+c+n'!$Q28="A",'5a+c+n'!C28,0),0)</f>
        <v>Armējošā slāņa iestrāde ar javas kārtu BAUMIT ProContact vai ekvivalentu - 1 kārtā</v>
      </c>
      <c r="D28" s="28" t="str">
        <f>IF($C$4="Attiecināmās izmaksas",IF('5a+c+n'!$Q28="A",'5a+c+n'!D28,0),0)</f>
        <v>kg</v>
      </c>
      <c r="E28" s="59"/>
      <c r="F28" s="81"/>
      <c r="G28" s="28"/>
      <c r="H28" s="28">
        <f>IF($C$4="Attiecināmās izmaksas",IF('5a+c+n'!$Q28="A",'5a+c+n'!H28,0),0)</f>
        <v>0</v>
      </c>
      <c r="I28" s="28"/>
      <c r="J28" s="28"/>
      <c r="K28" s="59">
        <f>IF($C$4="Attiecināmās izmaksas",IF('5a+c+n'!$Q28="A",'5a+c+n'!K28,0),0)</f>
        <v>0</v>
      </c>
      <c r="L28" s="81">
        <f>IF($C$4="Attiecināmās izmaksas",IF('5a+c+n'!$Q28="A",'5a+c+n'!L28,0),0)</f>
        <v>0</v>
      </c>
      <c r="M28" s="28">
        <f>IF($C$4="Attiecināmās izmaksas",IF('5a+c+n'!$Q28="A",'5a+c+n'!M28,0),0)</f>
        <v>0</v>
      </c>
      <c r="N28" s="28">
        <f>IF($C$4="Attiecināmās izmaksas",IF('5a+c+n'!$Q28="A",'5a+c+n'!N28,0),0)</f>
        <v>0</v>
      </c>
      <c r="O28" s="28">
        <f>IF($C$4="Attiecināmās izmaksas",IF('5a+c+n'!$Q28="A",'5a+c+n'!O28,0),0)</f>
        <v>0</v>
      </c>
      <c r="P28" s="59">
        <f>IF($C$4="Attiecināmās izmaksas",IF('5a+c+n'!$Q28="A",'5a+c+n'!P28,0),0)</f>
        <v>0</v>
      </c>
    </row>
    <row r="29" spans="1:16" ht="22.5">
      <c r="A29" s="64">
        <f>IF(P29=0,0,IF(COUNTBLANK(P29)=1,0,COUNTA($P$14:P29)))</f>
        <v>0</v>
      </c>
      <c r="B29" s="28" t="str">
        <f>IF($C$4="Attiecināmās izmaksas",IF('5a+c+n'!$Q29="A",'5a+c+n'!B29,0),0)</f>
        <v>13-00000</v>
      </c>
      <c r="C29" s="28" t="str">
        <f>IF($C$4="Attiecināmās izmaksas",IF('5a+c+n'!$Q29="A",'5a+c+n'!C29,0),0)</f>
        <v>Baumit StarTex vai ekvivalents stiklušķiedras siets 160 g/m²  - 1 kārtā</v>
      </c>
      <c r="D29" s="28" t="str">
        <f>IF($C$4="Attiecināmās izmaksas",IF('5a+c+n'!$Q29="A",'5a+c+n'!D29,0),0)</f>
        <v>m2</v>
      </c>
      <c r="E29" s="59"/>
      <c r="F29" s="81"/>
      <c r="G29" s="28"/>
      <c r="H29" s="28">
        <f>IF($C$4="Attiecināmās izmaksas",IF('5a+c+n'!$Q29="A",'5a+c+n'!H29,0),0)</f>
        <v>0</v>
      </c>
      <c r="I29" s="28"/>
      <c r="J29" s="28"/>
      <c r="K29" s="59">
        <f>IF($C$4="Attiecināmās izmaksas",IF('5a+c+n'!$Q29="A",'5a+c+n'!K29,0),0)</f>
        <v>0</v>
      </c>
      <c r="L29" s="81">
        <f>IF($C$4="Attiecināmās izmaksas",IF('5a+c+n'!$Q29="A",'5a+c+n'!L29,0),0)</f>
        <v>0</v>
      </c>
      <c r="M29" s="28">
        <f>IF($C$4="Attiecināmās izmaksas",IF('5a+c+n'!$Q29="A",'5a+c+n'!M29,0),0)</f>
        <v>0</v>
      </c>
      <c r="N29" s="28">
        <f>IF($C$4="Attiecināmās izmaksas",IF('5a+c+n'!$Q29="A",'5a+c+n'!N29,0),0)</f>
        <v>0</v>
      </c>
      <c r="O29" s="28">
        <f>IF($C$4="Attiecināmās izmaksas",IF('5a+c+n'!$Q29="A",'5a+c+n'!O29,0),0)</f>
        <v>0</v>
      </c>
      <c r="P29" s="59">
        <f>IF($C$4="Attiecināmās izmaksas",IF('5a+c+n'!$Q29="A",'5a+c+n'!P29,0),0)</f>
        <v>0</v>
      </c>
    </row>
    <row r="30" spans="1:16" ht="12" customHeight="1" thickBot="1">
      <c r="A30" s="299" t="s">
        <v>63</v>
      </c>
      <c r="B30" s="300"/>
      <c r="C30" s="300"/>
      <c r="D30" s="300"/>
      <c r="E30" s="300"/>
      <c r="F30" s="300"/>
      <c r="G30" s="300"/>
      <c r="H30" s="300"/>
      <c r="I30" s="300"/>
      <c r="J30" s="300"/>
      <c r="K30" s="301"/>
      <c r="L30" s="74">
        <f>SUM(L14:L29)</f>
        <v>0</v>
      </c>
      <c r="M30" s="75">
        <f>SUM(M14:M29)</f>
        <v>0</v>
      </c>
      <c r="N30" s="75">
        <f>SUM(N14:N29)</f>
        <v>0</v>
      </c>
      <c r="O30" s="75">
        <f>SUM(O14:O29)</f>
        <v>0</v>
      </c>
      <c r="P30" s="76">
        <f>SUM(P14:P29)</f>
        <v>0</v>
      </c>
    </row>
    <row r="31" spans="1:16">
      <c r="A31" s="20"/>
      <c r="B31" s="20"/>
      <c r="C31" s="20"/>
      <c r="D31" s="20"/>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14</v>
      </c>
      <c r="B33" s="20"/>
      <c r="C33" s="302">
        <f>'Kops n'!C35:H35</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268" t="str">
        <f>'Kops n'!A38:D38</f>
        <v>Tāme sastādīta 2023. gada __. _____</v>
      </c>
      <c r="B36" s="269"/>
      <c r="C36" s="269"/>
      <c r="D36" s="269"/>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02">
        <f>'Kops n'!C40:H40</f>
        <v>0</v>
      </c>
      <c r="D38" s="302"/>
      <c r="E38" s="302"/>
      <c r="F38" s="302"/>
      <c r="G38" s="302"/>
      <c r="H38" s="302"/>
      <c r="I38" s="20"/>
      <c r="J38" s="20"/>
      <c r="K38" s="20"/>
      <c r="L38" s="20"/>
      <c r="M38" s="20"/>
      <c r="N38" s="20"/>
      <c r="O38" s="20"/>
      <c r="P38" s="20"/>
    </row>
    <row r="39" spans="1:16">
      <c r="A39" s="20"/>
      <c r="B39" s="20"/>
      <c r="C39" s="222" t="s">
        <v>15</v>
      </c>
      <c r="D39" s="222"/>
      <c r="E39" s="222"/>
      <c r="F39" s="222"/>
      <c r="G39" s="222"/>
      <c r="H39" s="222"/>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3" t="s">
        <v>16</v>
      </c>
      <c r="B41" s="52"/>
      <c r="C41" s="115">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181"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80" priority="1" operator="equal">
      <formula>0</formula>
    </cfRule>
  </conditionalFormatting>
  <conditionalFormatting sqref="C2:I2 D5:L8 N9:O9 L30:P30 C33:H33 C38:H38 C41">
    <cfRule type="cellIs" dxfId="179"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P42"/>
  <sheetViews>
    <sheetView workbookViewId="0">
      <selection activeCell="A9" sqref="A9:F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290" t="str">
        <f>'5a+c+n'!C2:I2</f>
        <v>Pagraba pārseguma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P30</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8">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09">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09">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c r="A17" s="64">
        <f>IF(P17=0,0,IF(COUNTBLANK(P17)=1,0,COUNTA($P$14:P17)))</f>
        <v>0</v>
      </c>
      <c r="B17" s="28">
        <f>IF($C$4="citu pasākumu izmaksas",IF('5a+c+n'!$Q17="C",'5a+c+n'!B17,0))</f>
        <v>0</v>
      </c>
      <c r="C17" s="28">
        <f>IF($C$4="citu pasākumu izmaksas",IF('5a+c+n'!$Q17="C",'5a+c+n'!C17,0))</f>
        <v>0</v>
      </c>
      <c r="D17" s="28">
        <f>IF($C$4="citu pasākumu izmaksas",IF('5a+c+n'!$Q17="C",'5a+c+n'!D17,0))</f>
        <v>0</v>
      </c>
      <c r="E17" s="59"/>
      <c r="F17" s="81"/>
      <c r="G17" s="28"/>
      <c r="H17" s="28">
        <f>IF($C$4="citu pasākumu izmaksas",IF('5a+c+n'!$Q17="C",'5a+c+n'!H17,0))</f>
        <v>0</v>
      </c>
      <c r="I17" s="28"/>
      <c r="J17" s="28"/>
      <c r="K17" s="59">
        <f>IF($C$4="citu pasākumu izmaksas",IF('5a+c+n'!$Q17="C",'5a+c+n'!K17,0))</f>
        <v>0</v>
      </c>
      <c r="L17" s="109">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09">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09">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c r="A20" s="64">
        <f>IF(P20=0,0,IF(COUNTBLANK(P20)=1,0,COUNTA($P$14:P20)))</f>
        <v>0</v>
      </c>
      <c r="B20" s="28">
        <f>IF($C$4="citu pasākumu izmaksas",IF('5a+c+n'!$Q20="C",'5a+c+n'!B20,0))</f>
        <v>0</v>
      </c>
      <c r="C20" s="28">
        <f>IF($C$4="citu pasākumu izmaksas",IF('5a+c+n'!$Q20="C",'5a+c+n'!C20,0))</f>
        <v>0</v>
      </c>
      <c r="D20" s="28">
        <f>IF($C$4="citu pasākumu izmaksas",IF('5a+c+n'!$Q20="C",'5a+c+n'!D20,0))</f>
        <v>0</v>
      </c>
      <c r="E20" s="59"/>
      <c r="F20" s="81"/>
      <c r="G20" s="28"/>
      <c r="H20" s="28">
        <f>IF($C$4="citu pasākumu izmaksas",IF('5a+c+n'!$Q20="C",'5a+c+n'!H20,0))</f>
        <v>0</v>
      </c>
      <c r="I20" s="28"/>
      <c r="J20" s="28"/>
      <c r="K20" s="59">
        <f>IF($C$4="citu pasākumu izmaksas",IF('5a+c+n'!$Q20="C",'5a+c+n'!K20,0))</f>
        <v>0</v>
      </c>
      <c r="L20" s="109">
        <f>IF($C$4="citu pasākumu izmaksas",IF('5a+c+n'!$Q20="C",'5a+c+n'!L20,0))</f>
        <v>0</v>
      </c>
      <c r="M20" s="28">
        <f>IF($C$4="citu pasākumu izmaksas",IF('5a+c+n'!$Q20="C",'5a+c+n'!M20,0))</f>
        <v>0</v>
      </c>
      <c r="N20" s="28">
        <f>IF($C$4="citu pasākumu izmaksas",IF('5a+c+n'!$Q20="C",'5a+c+n'!N20,0))</f>
        <v>0</v>
      </c>
      <c r="O20" s="28">
        <f>IF($C$4="citu pasākumu izmaksas",IF('5a+c+n'!$Q20="C",'5a+c+n'!O20,0))</f>
        <v>0</v>
      </c>
      <c r="P20" s="59">
        <f>IF($C$4="citu pasākumu izmaksas",IF('5a+c+n'!$Q20="C",'5a+c+n'!P20,0))</f>
        <v>0</v>
      </c>
    </row>
    <row r="21" spans="1:16">
      <c r="A21" s="64">
        <f>IF(P21=0,0,IF(COUNTBLANK(P21)=1,0,COUNTA($P$14:P21)))</f>
        <v>0</v>
      </c>
      <c r="B21" s="28">
        <f>IF($C$4="citu pasākumu izmaksas",IF('5a+c+n'!$Q21="C",'5a+c+n'!B21,0))</f>
        <v>0</v>
      </c>
      <c r="C21" s="28">
        <f>IF($C$4="citu pasākumu izmaksas",IF('5a+c+n'!$Q21="C",'5a+c+n'!C21,0))</f>
        <v>0</v>
      </c>
      <c r="D21" s="28">
        <f>IF($C$4="citu pasākumu izmaksas",IF('5a+c+n'!$Q21="C",'5a+c+n'!D21,0))</f>
        <v>0</v>
      </c>
      <c r="E21" s="59"/>
      <c r="F21" s="81"/>
      <c r="G21" s="28"/>
      <c r="H21" s="28">
        <f>IF($C$4="citu pasākumu izmaksas",IF('5a+c+n'!$Q21="C",'5a+c+n'!H21,0))</f>
        <v>0</v>
      </c>
      <c r="I21" s="28"/>
      <c r="J21" s="28"/>
      <c r="K21" s="59">
        <f>IF($C$4="citu pasākumu izmaksas",IF('5a+c+n'!$Q21="C",'5a+c+n'!K21,0))</f>
        <v>0</v>
      </c>
      <c r="L21" s="109">
        <f>IF($C$4="citu pasākumu izmaksas",IF('5a+c+n'!$Q21="C",'5a+c+n'!L21,0))</f>
        <v>0</v>
      </c>
      <c r="M21" s="28">
        <f>IF($C$4="citu pasākumu izmaksas",IF('5a+c+n'!$Q21="C",'5a+c+n'!M21,0))</f>
        <v>0</v>
      </c>
      <c r="N21" s="28">
        <f>IF($C$4="citu pasākumu izmaksas",IF('5a+c+n'!$Q21="C",'5a+c+n'!N21,0))</f>
        <v>0</v>
      </c>
      <c r="O21" s="28">
        <f>IF($C$4="citu pasākumu izmaksas",IF('5a+c+n'!$Q21="C",'5a+c+n'!O21,0))</f>
        <v>0</v>
      </c>
      <c r="P21" s="59">
        <f>IF($C$4="citu pasākumu izmaksas",IF('5a+c+n'!$Q21="C",'5a+c+n'!P21,0))</f>
        <v>0</v>
      </c>
    </row>
    <row r="22" spans="1:16">
      <c r="A22" s="64">
        <f>IF(P22=0,0,IF(COUNTBLANK(P22)=1,0,COUNTA($P$14:P22)))</f>
        <v>0</v>
      </c>
      <c r="B22" s="28">
        <f>IF($C$4="citu pasākumu izmaksas",IF('5a+c+n'!$Q22="C",'5a+c+n'!B22,0))</f>
        <v>0</v>
      </c>
      <c r="C22" s="28">
        <f>IF($C$4="citu pasākumu izmaksas",IF('5a+c+n'!$Q22="C",'5a+c+n'!C22,0))</f>
        <v>0</v>
      </c>
      <c r="D22" s="28">
        <f>IF($C$4="citu pasākumu izmaksas",IF('5a+c+n'!$Q22="C",'5a+c+n'!D22,0))</f>
        <v>0</v>
      </c>
      <c r="E22" s="59"/>
      <c r="F22" s="81"/>
      <c r="G22" s="28"/>
      <c r="H22" s="28">
        <f>IF($C$4="citu pasākumu izmaksas",IF('5a+c+n'!$Q22="C",'5a+c+n'!H22,0))</f>
        <v>0</v>
      </c>
      <c r="I22" s="28"/>
      <c r="J22" s="28"/>
      <c r="K22" s="59">
        <f>IF($C$4="citu pasākumu izmaksas",IF('5a+c+n'!$Q22="C",'5a+c+n'!K22,0))</f>
        <v>0</v>
      </c>
      <c r="L22" s="109">
        <f>IF($C$4="citu pasākumu izmaksas",IF('5a+c+n'!$Q22="C",'5a+c+n'!L22,0))</f>
        <v>0</v>
      </c>
      <c r="M22" s="28">
        <f>IF($C$4="citu pasākumu izmaksas",IF('5a+c+n'!$Q22="C",'5a+c+n'!M22,0))</f>
        <v>0</v>
      </c>
      <c r="N22" s="28">
        <f>IF($C$4="citu pasākumu izmaksas",IF('5a+c+n'!$Q22="C",'5a+c+n'!N22,0))</f>
        <v>0</v>
      </c>
      <c r="O22" s="28">
        <f>IF($C$4="citu pasākumu izmaksas",IF('5a+c+n'!$Q22="C",'5a+c+n'!O22,0))</f>
        <v>0</v>
      </c>
      <c r="P22" s="59">
        <f>IF($C$4="citu pasākumu izmaksas",IF('5a+c+n'!$Q22="C",'5a+c+n'!P22,0))</f>
        <v>0</v>
      </c>
    </row>
    <row r="23" spans="1:16">
      <c r="A23" s="64">
        <f>IF(P23=0,0,IF(COUNTBLANK(P23)=1,0,COUNTA($P$14:P23)))</f>
        <v>0</v>
      </c>
      <c r="B23" s="28">
        <f>IF($C$4="citu pasākumu izmaksas",IF('5a+c+n'!$Q23="C",'5a+c+n'!B23,0))</f>
        <v>0</v>
      </c>
      <c r="C23" s="28">
        <f>IF($C$4="citu pasākumu izmaksas",IF('5a+c+n'!$Q23="C",'5a+c+n'!C23,0))</f>
        <v>0</v>
      </c>
      <c r="D23" s="28">
        <f>IF($C$4="citu pasākumu izmaksas",IF('5a+c+n'!$Q23="C",'5a+c+n'!D23,0))</f>
        <v>0</v>
      </c>
      <c r="E23" s="59"/>
      <c r="F23" s="81"/>
      <c r="G23" s="28"/>
      <c r="H23" s="28">
        <f>IF($C$4="citu pasākumu izmaksas",IF('5a+c+n'!$Q23="C",'5a+c+n'!H23,0))</f>
        <v>0</v>
      </c>
      <c r="I23" s="28"/>
      <c r="J23" s="28"/>
      <c r="K23" s="59">
        <f>IF($C$4="citu pasākumu izmaksas",IF('5a+c+n'!$Q23="C",'5a+c+n'!K23,0))</f>
        <v>0</v>
      </c>
      <c r="L23" s="109">
        <f>IF($C$4="citu pasākumu izmaksas",IF('5a+c+n'!$Q23="C",'5a+c+n'!L23,0))</f>
        <v>0</v>
      </c>
      <c r="M23" s="28">
        <f>IF($C$4="citu pasākumu izmaksas",IF('5a+c+n'!$Q23="C",'5a+c+n'!M23,0))</f>
        <v>0</v>
      </c>
      <c r="N23" s="28">
        <f>IF($C$4="citu pasākumu izmaksas",IF('5a+c+n'!$Q23="C",'5a+c+n'!N23,0))</f>
        <v>0</v>
      </c>
      <c r="O23" s="28">
        <f>IF($C$4="citu pasākumu izmaksas",IF('5a+c+n'!$Q23="C",'5a+c+n'!O23,0))</f>
        <v>0</v>
      </c>
      <c r="P23" s="59">
        <f>IF($C$4="citu pasākumu izmaksas",IF('5a+c+n'!$Q23="C",'5a+c+n'!P23,0))</f>
        <v>0</v>
      </c>
    </row>
    <row r="24" spans="1:16">
      <c r="A24" s="64">
        <f>IF(P24=0,0,IF(COUNTBLANK(P24)=1,0,COUNTA($P$14:P24)))</f>
        <v>0</v>
      </c>
      <c r="B24" s="28">
        <f>IF($C$4="citu pasākumu izmaksas",IF('5a+c+n'!$Q24="C",'5a+c+n'!B24,0))</f>
        <v>0</v>
      </c>
      <c r="C24" s="28">
        <f>IF($C$4="citu pasākumu izmaksas",IF('5a+c+n'!$Q24="C",'5a+c+n'!C24,0))</f>
        <v>0</v>
      </c>
      <c r="D24" s="28">
        <f>IF($C$4="citu pasākumu izmaksas",IF('5a+c+n'!$Q24="C",'5a+c+n'!D24,0))</f>
        <v>0</v>
      </c>
      <c r="E24" s="59"/>
      <c r="F24" s="81"/>
      <c r="G24" s="28"/>
      <c r="H24" s="28">
        <f>IF($C$4="citu pasākumu izmaksas",IF('5a+c+n'!$Q24="C",'5a+c+n'!H24,0))</f>
        <v>0</v>
      </c>
      <c r="I24" s="28"/>
      <c r="J24" s="28"/>
      <c r="K24" s="59">
        <f>IF($C$4="citu pasākumu izmaksas",IF('5a+c+n'!$Q24="C",'5a+c+n'!K24,0))</f>
        <v>0</v>
      </c>
      <c r="L24" s="109">
        <f>IF($C$4="citu pasākumu izmaksas",IF('5a+c+n'!$Q24="C",'5a+c+n'!L24,0))</f>
        <v>0</v>
      </c>
      <c r="M24" s="28">
        <f>IF($C$4="citu pasākumu izmaksas",IF('5a+c+n'!$Q24="C",'5a+c+n'!M24,0))</f>
        <v>0</v>
      </c>
      <c r="N24" s="28">
        <f>IF($C$4="citu pasākumu izmaksas",IF('5a+c+n'!$Q24="C",'5a+c+n'!N24,0))</f>
        <v>0</v>
      </c>
      <c r="O24" s="28">
        <f>IF($C$4="citu pasākumu izmaksas",IF('5a+c+n'!$Q24="C",'5a+c+n'!O24,0))</f>
        <v>0</v>
      </c>
      <c r="P24" s="59">
        <f>IF($C$4="citu pasākumu izmaksas",IF('5a+c+n'!$Q24="C",'5a+c+n'!P24,0))</f>
        <v>0</v>
      </c>
    </row>
    <row r="25" spans="1:16">
      <c r="A25" s="64">
        <f>IF(P25=0,0,IF(COUNTBLANK(P25)=1,0,COUNTA($P$14:P25)))</f>
        <v>0</v>
      </c>
      <c r="B25" s="28">
        <f>IF($C$4="citu pasākumu izmaksas",IF('5a+c+n'!$Q25="C",'5a+c+n'!B25,0))</f>
        <v>0</v>
      </c>
      <c r="C25" s="28">
        <f>IF($C$4="citu pasākumu izmaksas",IF('5a+c+n'!$Q25="C",'5a+c+n'!C25,0))</f>
        <v>0</v>
      </c>
      <c r="D25" s="28">
        <f>IF($C$4="citu pasākumu izmaksas",IF('5a+c+n'!$Q25="C",'5a+c+n'!D25,0))</f>
        <v>0</v>
      </c>
      <c r="E25" s="59"/>
      <c r="F25" s="81"/>
      <c r="G25" s="28"/>
      <c r="H25" s="28">
        <f>IF($C$4="citu pasākumu izmaksas",IF('5a+c+n'!$Q25="C",'5a+c+n'!H25,0))</f>
        <v>0</v>
      </c>
      <c r="I25" s="28"/>
      <c r="J25" s="28"/>
      <c r="K25" s="59">
        <f>IF($C$4="citu pasākumu izmaksas",IF('5a+c+n'!$Q25="C",'5a+c+n'!K25,0))</f>
        <v>0</v>
      </c>
      <c r="L25" s="109">
        <f>IF($C$4="citu pasākumu izmaksas",IF('5a+c+n'!$Q25="C",'5a+c+n'!L25,0))</f>
        <v>0</v>
      </c>
      <c r="M25" s="28">
        <f>IF($C$4="citu pasākumu izmaksas",IF('5a+c+n'!$Q25="C",'5a+c+n'!M25,0))</f>
        <v>0</v>
      </c>
      <c r="N25" s="28">
        <f>IF($C$4="citu pasākumu izmaksas",IF('5a+c+n'!$Q25="C",'5a+c+n'!N25,0))</f>
        <v>0</v>
      </c>
      <c r="O25" s="28">
        <f>IF($C$4="citu pasākumu izmaksas",IF('5a+c+n'!$Q25="C",'5a+c+n'!O25,0))</f>
        <v>0</v>
      </c>
      <c r="P25" s="59">
        <f>IF($C$4="citu pasākumu izmaksas",IF('5a+c+n'!$Q25="C",'5a+c+n'!P25,0))</f>
        <v>0</v>
      </c>
    </row>
    <row r="26" spans="1:16">
      <c r="A26" s="64">
        <f>IF(P26=0,0,IF(COUNTBLANK(P26)=1,0,COUNTA($P$14:P26)))</f>
        <v>0</v>
      </c>
      <c r="B26" s="28">
        <f>IF($C$4="citu pasākumu izmaksas",IF('5a+c+n'!$Q26="C",'5a+c+n'!B26,0))</f>
        <v>0</v>
      </c>
      <c r="C26" s="28">
        <f>IF($C$4="citu pasākumu izmaksas",IF('5a+c+n'!$Q26="C",'5a+c+n'!C26,0))</f>
        <v>0</v>
      </c>
      <c r="D26" s="28">
        <f>IF($C$4="citu pasākumu izmaksas",IF('5a+c+n'!$Q26="C",'5a+c+n'!D26,0))</f>
        <v>0</v>
      </c>
      <c r="E26" s="59"/>
      <c r="F26" s="81"/>
      <c r="G26" s="28"/>
      <c r="H26" s="28">
        <f>IF($C$4="citu pasākumu izmaksas",IF('5a+c+n'!$Q26="C",'5a+c+n'!H26,0))</f>
        <v>0</v>
      </c>
      <c r="I26" s="28"/>
      <c r="J26" s="28"/>
      <c r="K26" s="59">
        <f>IF($C$4="citu pasākumu izmaksas",IF('5a+c+n'!$Q26="C",'5a+c+n'!K26,0))</f>
        <v>0</v>
      </c>
      <c r="L26" s="109">
        <f>IF($C$4="citu pasākumu izmaksas",IF('5a+c+n'!$Q26="C",'5a+c+n'!L26,0))</f>
        <v>0</v>
      </c>
      <c r="M26" s="28">
        <f>IF($C$4="citu pasākumu izmaksas",IF('5a+c+n'!$Q26="C",'5a+c+n'!M26,0))</f>
        <v>0</v>
      </c>
      <c r="N26" s="28">
        <f>IF($C$4="citu pasākumu izmaksas",IF('5a+c+n'!$Q26="C",'5a+c+n'!N26,0))</f>
        <v>0</v>
      </c>
      <c r="O26" s="28">
        <f>IF($C$4="citu pasākumu izmaksas",IF('5a+c+n'!$Q26="C",'5a+c+n'!O26,0))</f>
        <v>0</v>
      </c>
      <c r="P26" s="59">
        <f>IF($C$4="citu pasākumu izmaksas",IF('5a+c+n'!$Q26="C",'5a+c+n'!P26,0))</f>
        <v>0</v>
      </c>
    </row>
    <row r="27" spans="1:16">
      <c r="A27" s="64">
        <f>IF(P27=0,0,IF(COUNTBLANK(P27)=1,0,COUNTA($P$14:P27)))</f>
        <v>0</v>
      </c>
      <c r="B27" s="28">
        <f>IF($C$4="citu pasākumu izmaksas",IF('5a+c+n'!$Q27="C",'5a+c+n'!B27,0))</f>
        <v>0</v>
      </c>
      <c r="C27" s="28">
        <f>IF($C$4="citu pasākumu izmaksas",IF('5a+c+n'!$Q27="C",'5a+c+n'!C27,0))</f>
        <v>0</v>
      </c>
      <c r="D27" s="28">
        <f>IF($C$4="citu pasākumu izmaksas",IF('5a+c+n'!$Q27="C",'5a+c+n'!D27,0))</f>
        <v>0</v>
      </c>
      <c r="E27" s="59"/>
      <c r="F27" s="81"/>
      <c r="G27" s="28"/>
      <c r="H27" s="28">
        <f>IF($C$4="citu pasākumu izmaksas",IF('5a+c+n'!$Q27="C",'5a+c+n'!H27,0))</f>
        <v>0</v>
      </c>
      <c r="I27" s="28"/>
      <c r="J27" s="28"/>
      <c r="K27" s="59">
        <f>IF($C$4="citu pasākumu izmaksas",IF('5a+c+n'!$Q27="C",'5a+c+n'!K27,0))</f>
        <v>0</v>
      </c>
      <c r="L27" s="109">
        <f>IF($C$4="citu pasākumu izmaksas",IF('5a+c+n'!$Q27="C",'5a+c+n'!L27,0))</f>
        <v>0</v>
      </c>
      <c r="M27" s="28">
        <f>IF($C$4="citu pasākumu izmaksas",IF('5a+c+n'!$Q27="C",'5a+c+n'!M27,0))</f>
        <v>0</v>
      </c>
      <c r="N27" s="28">
        <f>IF($C$4="citu pasākumu izmaksas",IF('5a+c+n'!$Q27="C",'5a+c+n'!N27,0))</f>
        <v>0</v>
      </c>
      <c r="O27" s="28">
        <f>IF($C$4="citu pasākumu izmaksas",IF('5a+c+n'!$Q27="C",'5a+c+n'!O27,0))</f>
        <v>0</v>
      </c>
      <c r="P27" s="59">
        <f>IF($C$4="citu pasākumu izmaksas",IF('5a+c+n'!$Q27="C",'5a+c+n'!P27,0))</f>
        <v>0</v>
      </c>
    </row>
    <row r="28" spans="1:16">
      <c r="A28" s="64">
        <f>IF(P28=0,0,IF(COUNTBLANK(P28)=1,0,COUNTA($P$14:P28)))</f>
        <v>0</v>
      </c>
      <c r="B28" s="28">
        <f>IF($C$4="citu pasākumu izmaksas",IF('5a+c+n'!$Q28="C",'5a+c+n'!B28,0))</f>
        <v>0</v>
      </c>
      <c r="C28" s="28">
        <f>IF($C$4="citu pasākumu izmaksas",IF('5a+c+n'!$Q28="C",'5a+c+n'!C28,0))</f>
        <v>0</v>
      </c>
      <c r="D28" s="28">
        <f>IF($C$4="citu pasākumu izmaksas",IF('5a+c+n'!$Q28="C",'5a+c+n'!D28,0))</f>
        <v>0</v>
      </c>
      <c r="E28" s="59"/>
      <c r="F28" s="81"/>
      <c r="G28" s="28"/>
      <c r="H28" s="28">
        <f>IF($C$4="citu pasākumu izmaksas",IF('5a+c+n'!$Q28="C",'5a+c+n'!H28,0))</f>
        <v>0</v>
      </c>
      <c r="I28" s="28"/>
      <c r="J28" s="28"/>
      <c r="K28" s="59">
        <f>IF($C$4="citu pasākumu izmaksas",IF('5a+c+n'!$Q28="C",'5a+c+n'!K28,0))</f>
        <v>0</v>
      </c>
      <c r="L28" s="109">
        <f>IF($C$4="citu pasākumu izmaksas",IF('5a+c+n'!$Q28="C",'5a+c+n'!L28,0))</f>
        <v>0</v>
      </c>
      <c r="M28" s="28">
        <f>IF($C$4="citu pasākumu izmaksas",IF('5a+c+n'!$Q28="C",'5a+c+n'!M28,0))</f>
        <v>0</v>
      </c>
      <c r="N28" s="28">
        <f>IF($C$4="citu pasākumu izmaksas",IF('5a+c+n'!$Q28="C",'5a+c+n'!N28,0))</f>
        <v>0</v>
      </c>
      <c r="O28" s="28">
        <f>IF($C$4="citu pasākumu izmaksas",IF('5a+c+n'!$Q28="C",'5a+c+n'!O28,0))</f>
        <v>0</v>
      </c>
      <c r="P28" s="59">
        <f>IF($C$4="citu pasākumu izmaksas",IF('5a+c+n'!$Q28="C",'5a+c+n'!P28,0))</f>
        <v>0</v>
      </c>
    </row>
    <row r="29" spans="1:16" ht="12" thickBot="1">
      <c r="A29" s="64">
        <f>IF(P29=0,0,IF(COUNTBLANK(P29)=1,0,COUNTA($P$14:P29)))</f>
        <v>0</v>
      </c>
      <c r="B29" s="28">
        <f>IF($C$4="citu pasākumu izmaksas",IF('5a+c+n'!$Q29="C",'5a+c+n'!B29,0))</f>
        <v>0</v>
      </c>
      <c r="C29" s="28">
        <f>IF($C$4="citu pasākumu izmaksas",IF('5a+c+n'!$Q29="C",'5a+c+n'!C29,0))</f>
        <v>0</v>
      </c>
      <c r="D29" s="28">
        <f>IF($C$4="citu pasākumu izmaksas",IF('5a+c+n'!$Q29="C",'5a+c+n'!D29,0))</f>
        <v>0</v>
      </c>
      <c r="E29" s="59"/>
      <c r="F29" s="81"/>
      <c r="G29" s="28"/>
      <c r="H29" s="28">
        <f>IF($C$4="citu pasākumu izmaksas",IF('5a+c+n'!$Q29="C",'5a+c+n'!H29,0))</f>
        <v>0</v>
      </c>
      <c r="I29" s="28"/>
      <c r="J29" s="28"/>
      <c r="K29" s="59">
        <f>IF($C$4="citu pasākumu izmaksas",IF('5a+c+n'!$Q29="C",'5a+c+n'!K29,0))</f>
        <v>0</v>
      </c>
      <c r="L29" s="109">
        <f>IF($C$4="citu pasākumu izmaksas",IF('5a+c+n'!$Q29="C",'5a+c+n'!L29,0))</f>
        <v>0</v>
      </c>
      <c r="M29" s="28">
        <f>IF($C$4="citu pasākumu izmaksas",IF('5a+c+n'!$Q29="C",'5a+c+n'!M29,0))</f>
        <v>0</v>
      </c>
      <c r="N29" s="28">
        <f>IF($C$4="citu pasākumu izmaksas",IF('5a+c+n'!$Q29="C",'5a+c+n'!N29,0))</f>
        <v>0</v>
      </c>
      <c r="O29" s="28">
        <f>IF($C$4="citu pasākumu izmaksas",IF('5a+c+n'!$Q29="C",'5a+c+n'!O29,0))</f>
        <v>0</v>
      </c>
      <c r="P29" s="59">
        <f>IF($C$4="citu pasākumu izmaksas",IF('5a+c+n'!$Q29="C",'5a+c+n'!P29,0))</f>
        <v>0</v>
      </c>
    </row>
    <row r="30" spans="1:16" ht="12" customHeight="1" thickBot="1">
      <c r="A30" s="299" t="s">
        <v>63</v>
      </c>
      <c r="B30" s="300"/>
      <c r="C30" s="300"/>
      <c r="D30" s="300"/>
      <c r="E30" s="300"/>
      <c r="F30" s="300"/>
      <c r="G30" s="300"/>
      <c r="H30" s="300"/>
      <c r="I30" s="300"/>
      <c r="J30" s="300"/>
      <c r="K30" s="301"/>
      <c r="L30" s="110">
        <f>SUM(L14:L29)</f>
        <v>0</v>
      </c>
      <c r="M30" s="111">
        <f>SUM(M14:M29)</f>
        <v>0</v>
      </c>
      <c r="N30" s="111">
        <f>SUM(N14:N29)</f>
        <v>0</v>
      </c>
      <c r="O30" s="111">
        <f>SUM(O14:O29)</f>
        <v>0</v>
      </c>
      <c r="P30" s="112">
        <f>SUM(P14:P29)</f>
        <v>0</v>
      </c>
    </row>
    <row r="31" spans="1:16">
      <c r="A31" s="20"/>
      <c r="B31" s="20"/>
      <c r="C31" s="20"/>
      <c r="D31" s="20"/>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14</v>
      </c>
      <c r="B33" s="20"/>
      <c r="C33" s="302">
        <f>'Kops c'!C35:H35</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268" t="str">
        <f>'Kops n'!A38:D38</f>
        <v>Tāme sastādīta 2023. gada __. _____</v>
      </c>
      <c r="B36" s="269"/>
      <c r="C36" s="269"/>
      <c r="D36" s="269"/>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02">
        <f>'Kops c'!C40:H40</f>
        <v>0</v>
      </c>
      <c r="D38" s="302"/>
      <c r="E38" s="302"/>
      <c r="F38" s="302"/>
      <c r="G38" s="302"/>
      <c r="H38" s="302"/>
      <c r="I38" s="20"/>
      <c r="J38" s="20"/>
      <c r="K38" s="20"/>
      <c r="L38" s="20"/>
      <c r="M38" s="20"/>
      <c r="N38" s="20"/>
      <c r="O38" s="20"/>
      <c r="P38" s="20"/>
    </row>
    <row r="39" spans="1:16">
      <c r="A39" s="20"/>
      <c r="B39" s="20"/>
      <c r="C39" s="222" t="s">
        <v>15</v>
      </c>
      <c r="D39" s="222"/>
      <c r="E39" s="222"/>
      <c r="F39" s="222"/>
      <c r="G39" s="222"/>
      <c r="H39" s="222"/>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3" t="s">
        <v>16</v>
      </c>
      <c r="B41" s="52"/>
      <c r="C41" s="115">
        <f>'Kops c'!C43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0:K30">
    <cfRule type="containsText" dxfId="178"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77" priority="1" operator="equal">
      <formula>0</formula>
    </cfRule>
  </conditionalFormatting>
  <conditionalFormatting sqref="C2:I2 D5:L8 N9:O9 L30:P30 C33:H33 C38:H38 C41">
    <cfRule type="cellIs" dxfId="176"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00B050"/>
  </sheetPr>
  <dimension ref="A1:P42"/>
  <sheetViews>
    <sheetView workbookViewId="0">
      <selection activeCell="A9" sqref="A9:F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290" t="str">
        <f>'5a+c+n'!C2:I2</f>
        <v>Pagraba pārseguma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P30</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8">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09">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09">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09">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09">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09">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09">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c r="A21" s="64">
        <f>IF(P21=0,0,IF(COUNTBLANK(P21)=1,0,COUNTA($P$14:P21)))</f>
        <v>0</v>
      </c>
      <c r="B21" s="28">
        <f>IF($C$4="Neattiecināmās izmaksas",IF('5a+c+n'!$Q21="N",'5a+c+n'!B21,0))</f>
        <v>0</v>
      </c>
      <c r="C21" s="28">
        <f>IF($C$4="Neattiecināmās izmaksas",IF('5a+c+n'!$Q21="N",'5a+c+n'!C21,0))</f>
        <v>0</v>
      </c>
      <c r="D21" s="28">
        <f>IF($C$4="Neattiecināmās izmaksas",IF('5a+c+n'!$Q21="N",'5a+c+n'!D21,0))</f>
        <v>0</v>
      </c>
      <c r="E21" s="59"/>
      <c r="F21" s="81"/>
      <c r="G21" s="28"/>
      <c r="H21" s="28">
        <f>IF($C$4="Neattiecināmās izmaksas",IF('5a+c+n'!$Q21="N",'5a+c+n'!H21,0))</f>
        <v>0</v>
      </c>
      <c r="I21" s="28"/>
      <c r="J21" s="28"/>
      <c r="K21" s="59">
        <f>IF($C$4="Neattiecināmās izmaksas",IF('5a+c+n'!$Q21="N",'5a+c+n'!K21,0))</f>
        <v>0</v>
      </c>
      <c r="L21" s="109">
        <f>IF($C$4="Neattiecināmās izmaksas",IF('5a+c+n'!$Q21="N",'5a+c+n'!L21,0))</f>
        <v>0</v>
      </c>
      <c r="M21" s="28">
        <f>IF($C$4="Neattiecināmās izmaksas",IF('5a+c+n'!$Q21="N",'5a+c+n'!M21,0))</f>
        <v>0</v>
      </c>
      <c r="N21" s="28">
        <f>IF($C$4="Neattiecināmās izmaksas",IF('5a+c+n'!$Q21="N",'5a+c+n'!N21,0))</f>
        <v>0</v>
      </c>
      <c r="O21" s="28">
        <f>IF($C$4="Neattiecināmās izmaksas",IF('5a+c+n'!$Q21="N",'5a+c+n'!O21,0))</f>
        <v>0</v>
      </c>
      <c r="P21" s="59">
        <f>IF($C$4="Neattiecināmās izmaksas",IF('5a+c+n'!$Q21="N",'5a+c+n'!P21,0))</f>
        <v>0</v>
      </c>
    </row>
    <row r="22" spans="1:16">
      <c r="A22" s="64">
        <f>IF(P22=0,0,IF(COUNTBLANK(P22)=1,0,COUNTA($P$14:P22)))</f>
        <v>0</v>
      </c>
      <c r="B22" s="28">
        <f>IF($C$4="Neattiecināmās izmaksas",IF('5a+c+n'!$Q22="N",'5a+c+n'!B22,0))</f>
        <v>0</v>
      </c>
      <c r="C22" s="28">
        <f>IF($C$4="Neattiecināmās izmaksas",IF('5a+c+n'!$Q22="N",'5a+c+n'!C22,0))</f>
        <v>0</v>
      </c>
      <c r="D22" s="28">
        <f>IF($C$4="Neattiecināmās izmaksas",IF('5a+c+n'!$Q22="N",'5a+c+n'!D22,0))</f>
        <v>0</v>
      </c>
      <c r="E22" s="59"/>
      <c r="F22" s="81"/>
      <c r="G22" s="28"/>
      <c r="H22" s="28">
        <f>IF($C$4="Neattiecināmās izmaksas",IF('5a+c+n'!$Q22="N",'5a+c+n'!H22,0))</f>
        <v>0</v>
      </c>
      <c r="I22" s="28"/>
      <c r="J22" s="28"/>
      <c r="K22" s="59">
        <f>IF($C$4="Neattiecināmās izmaksas",IF('5a+c+n'!$Q22="N",'5a+c+n'!K22,0))</f>
        <v>0</v>
      </c>
      <c r="L22" s="109">
        <f>IF($C$4="Neattiecināmās izmaksas",IF('5a+c+n'!$Q22="N",'5a+c+n'!L22,0))</f>
        <v>0</v>
      </c>
      <c r="M22" s="28">
        <f>IF($C$4="Neattiecināmās izmaksas",IF('5a+c+n'!$Q22="N",'5a+c+n'!M22,0))</f>
        <v>0</v>
      </c>
      <c r="N22" s="28">
        <f>IF($C$4="Neattiecināmās izmaksas",IF('5a+c+n'!$Q22="N",'5a+c+n'!N22,0))</f>
        <v>0</v>
      </c>
      <c r="O22" s="28">
        <f>IF($C$4="Neattiecināmās izmaksas",IF('5a+c+n'!$Q22="N",'5a+c+n'!O22,0))</f>
        <v>0</v>
      </c>
      <c r="P22" s="59">
        <f>IF($C$4="Neattiecināmās izmaksas",IF('5a+c+n'!$Q22="N",'5a+c+n'!P22,0))</f>
        <v>0</v>
      </c>
    </row>
    <row r="23" spans="1:16">
      <c r="A23" s="64">
        <f>IF(P23=0,0,IF(COUNTBLANK(P23)=1,0,COUNTA($P$14:P23)))</f>
        <v>0</v>
      </c>
      <c r="B23" s="28">
        <f>IF($C$4="Neattiecināmās izmaksas",IF('5a+c+n'!$Q23="N",'5a+c+n'!B23,0))</f>
        <v>0</v>
      </c>
      <c r="C23" s="28">
        <f>IF($C$4="Neattiecināmās izmaksas",IF('5a+c+n'!$Q23="N",'5a+c+n'!C23,0))</f>
        <v>0</v>
      </c>
      <c r="D23" s="28">
        <f>IF($C$4="Neattiecināmās izmaksas",IF('5a+c+n'!$Q23="N",'5a+c+n'!D23,0))</f>
        <v>0</v>
      </c>
      <c r="E23" s="59"/>
      <c r="F23" s="81"/>
      <c r="G23" s="28"/>
      <c r="H23" s="28">
        <f>IF($C$4="Neattiecināmās izmaksas",IF('5a+c+n'!$Q23="N",'5a+c+n'!H23,0))</f>
        <v>0</v>
      </c>
      <c r="I23" s="28"/>
      <c r="J23" s="28"/>
      <c r="K23" s="59">
        <f>IF($C$4="Neattiecināmās izmaksas",IF('5a+c+n'!$Q23="N",'5a+c+n'!K23,0))</f>
        <v>0</v>
      </c>
      <c r="L23" s="109">
        <f>IF($C$4="Neattiecināmās izmaksas",IF('5a+c+n'!$Q23="N",'5a+c+n'!L23,0))</f>
        <v>0</v>
      </c>
      <c r="M23" s="28">
        <f>IF($C$4="Neattiecināmās izmaksas",IF('5a+c+n'!$Q23="N",'5a+c+n'!M23,0))</f>
        <v>0</v>
      </c>
      <c r="N23" s="28">
        <f>IF($C$4="Neattiecināmās izmaksas",IF('5a+c+n'!$Q23="N",'5a+c+n'!N23,0))</f>
        <v>0</v>
      </c>
      <c r="O23" s="28">
        <f>IF($C$4="Neattiecināmās izmaksas",IF('5a+c+n'!$Q23="N",'5a+c+n'!O23,0))</f>
        <v>0</v>
      </c>
      <c r="P23" s="59">
        <f>IF($C$4="Neattiecināmās izmaksas",IF('5a+c+n'!$Q23="N",'5a+c+n'!P23,0))</f>
        <v>0</v>
      </c>
    </row>
    <row r="24" spans="1:16">
      <c r="A24" s="64">
        <f>IF(P24=0,0,IF(COUNTBLANK(P24)=1,0,COUNTA($P$14:P24)))</f>
        <v>0</v>
      </c>
      <c r="B24" s="28">
        <f>IF($C$4="Neattiecināmās izmaksas",IF('5a+c+n'!$Q24="N",'5a+c+n'!B24,0))</f>
        <v>0</v>
      </c>
      <c r="C24" s="28">
        <f>IF($C$4="Neattiecināmās izmaksas",IF('5a+c+n'!$Q24="N",'5a+c+n'!C24,0))</f>
        <v>0</v>
      </c>
      <c r="D24" s="28">
        <f>IF($C$4="Neattiecināmās izmaksas",IF('5a+c+n'!$Q24="N",'5a+c+n'!D24,0))</f>
        <v>0</v>
      </c>
      <c r="E24" s="59"/>
      <c r="F24" s="81"/>
      <c r="G24" s="28"/>
      <c r="H24" s="28">
        <f>IF($C$4="Neattiecināmās izmaksas",IF('5a+c+n'!$Q24="N",'5a+c+n'!H24,0))</f>
        <v>0</v>
      </c>
      <c r="I24" s="28"/>
      <c r="J24" s="28"/>
      <c r="K24" s="59">
        <f>IF($C$4="Neattiecināmās izmaksas",IF('5a+c+n'!$Q24="N",'5a+c+n'!K24,0))</f>
        <v>0</v>
      </c>
      <c r="L24" s="109">
        <f>IF($C$4="Neattiecināmās izmaksas",IF('5a+c+n'!$Q24="N",'5a+c+n'!L24,0))</f>
        <v>0</v>
      </c>
      <c r="M24" s="28">
        <f>IF($C$4="Neattiecināmās izmaksas",IF('5a+c+n'!$Q24="N",'5a+c+n'!M24,0))</f>
        <v>0</v>
      </c>
      <c r="N24" s="28">
        <f>IF($C$4="Neattiecināmās izmaksas",IF('5a+c+n'!$Q24="N",'5a+c+n'!N24,0))</f>
        <v>0</v>
      </c>
      <c r="O24" s="28">
        <f>IF($C$4="Neattiecināmās izmaksas",IF('5a+c+n'!$Q24="N",'5a+c+n'!O24,0))</f>
        <v>0</v>
      </c>
      <c r="P24" s="59">
        <f>IF($C$4="Neattiecināmās izmaksas",IF('5a+c+n'!$Q24="N",'5a+c+n'!P24,0))</f>
        <v>0</v>
      </c>
    </row>
    <row r="25" spans="1:16">
      <c r="A25" s="64">
        <f>IF(P25=0,0,IF(COUNTBLANK(P25)=1,0,COUNTA($P$14:P25)))</f>
        <v>0</v>
      </c>
      <c r="B25" s="28">
        <f>IF($C$4="Neattiecināmās izmaksas",IF('5a+c+n'!$Q25="N",'5a+c+n'!B25,0))</f>
        <v>0</v>
      </c>
      <c r="C25" s="28">
        <f>IF($C$4="Neattiecināmās izmaksas",IF('5a+c+n'!$Q25="N",'5a+c+n'!C25,0))</f>
        <v>0</v>
      </c>
      <c r="D25" s="28">
        <f>IF($C$4="Neattiecināmās izmaksas",IF('5a+c+n'!$Q25="N",'5a+c+n'!D25,0))</f>
        <v>0</v>
      </c>
      <c r="E25" s="59"/>
      <c r="F25" s="81"/>
      <c r="G25" s="28"/>
      <c r="H25" s="28">
        <f>IF($C$4="Neattiecināmās izmaksas",IF('5a+c+n'!$Q25="N",'5a+c+n'!H25,0))</f>
        <v>0</v>
      </c>
      <c r="I25" s="28"/>
      <c r="J25" s="28"/>
      <c r="K25" s="59">
        <f>IF($C$4="Neattiecināmās izmaksas",IF('5a+c+n'!$Q25="N",'5a+c+n'!K25,0))</f>
        <v>0</v>
      </c>
      <c r="L25" s="109">
        <f>IF($C$4="Neattiecināmās izmaksas",IF('5a+c+n'!$Q25="N",'5a+c+n'!L25,0))</f>
        <v>0</v>
      </c>
      <c r="M25" s="28">
        <f>IF($C$4="Neattiecināmās izmaksas",IF('5a+c+n'!$Q25="N",'5a+c+n'!M25,0))</f>
        <v>0</v>
      </c>
      <c r="N25" s="28">
        <f>IF($C$4="Neattiecināmās izmaksas",IF('5a+c+n'!$Q25="N",'5a+c+n'!N25,0))</f>
        <v>0</v>
      </c>
      <c r="O25" s="28">
        <f>IF($C$4="Neattiecināmās izmaksas",IF('5a+c+n'!$Q25="N",'5a+c+n'!O25,0))</f>
        <v>0</v>
      </c>
      <c r="P25" s="59">
        <f>IF($C$4="Neattiecināmās izmaksas",IF('5a+c+n'!$Q25="N",'5a+c+n'!P25,0))</f>
        <v>0</v>
      </c>
    </row>
    <row r="26" spans="1:16">
      <c r="A26" s="64">
        <f>IF(P26=0,0,IF(COUNTBLANK(P26)=1,0,COUNTA($P$14:P26)))</f>
        <v>0</v>
      </c>
      <c r="B26" s="28">
        <f>IF($C$4="Neattiecināmās izmaksas",IF('5a+c+n'!$Q26="N",'5a+c+n'!B26,0))</f>
        <v>0</v>
      </c>
      <c r="C26" s="28">
        <f>IF($C$4="Neattiecināmās izmaksas",IF('5a+c+n'!$Q26="N",'5a+c+n'!C26,0))</f>
        <v>0</v>
      </c>
      <c r="D26" s="28">
        <f>IF($C$4="Neattiecināmās izmaksas",IF('5a+c+n'!$Q26="N",'5a+c+n'!D26,0))</f>
        <v>0</v>
      </c>
      <c r="E26" s="59"/>
      <c r="F26" s="81"/>
      <c r="G26" s="28"/>
      <c r="H26" s="28">
        <f>IF($C$4="Neattiecināmās izmaksas",IF('5a+c+n'!$Q26="N",'5a+c+n'!H26,0))</f>
        <v>0</v>
      </c>
      <c r="I26" s="28"/>
      <c r="J26" s="28"/>
      <c r="K26" s="59">
        <f>IF($C$4="Neattiecināmās izmaksas",IF('5a+c+n'!$Q26="N",'5a+c+n'!K26,0))</f>
        <v>0</v>
      </c>
      <c r="L26" s="109">
        <f>IF($C$4="Neattiecināmās izmaksas",IF('5a+c+n'!$Q26="N",'5a+c+n'!L26,0))</f>
        <v>0</v>
      </c>
      <c r="M26" s="28">
        <f>IF($C$4="Neattiecināmās izmaksas",IF('5a+c+n'!$Q26="N",'5a+c+n'!M26,0))</f>
        <v>0</v>
      </c>
      <c r="N26" s="28">
        <f>IF($C$4="Neattiecināmās izmaksas",IF('5a+c+n'!$Q26="N",'5a+c+n'!N26,0))</f>
        <v>0</v>
      </c>
      <c r="O26" s="28">
        <f>IF($C$4="Neattiecināmās izmaksas",IF('5a+c+n'!$Q26="N",'5a+c+n'!O26,0))</f>
        <v>0</v>
      </c>
      <c r="P26" s="59">
        <f>IF($C$4="Neattiecināmās izmaksas",IF('5a+c+n'!$Q26="N",'5a+c+n'!P26,0))</f>
        <v>0</v>
      </c>
    </row>
    <row r="27" spans="1:16">
      <c r="A27" s="64">
        <f>IF(P27=0,0,IF(COUNTBLANK(P27)=1,0,COUNTA($P$14:P27)))</f>
        <v>0</v>
      </c>
      <c r="B27" s="28">
        <f>IF($C$4="Neattiecināmās izmaksas",IF('5a+c+n'!$Q27="N",'5a+c+n'!B27,0))</f>
        <v>0</v>
      </c>
      <c r="C27" s="28">
        <f>IF($C$4="Neattiecināmās izmaksas",IF('5a+c+n'!$Q27="N",'5a+c+n'!C27,0))</f>
        <v>0</v>
      </c>
      <c r="D27" s="28">
        <f>IF($C$4="Neattiecināmās izmaksas",IF('5a+c+n'!$Q27="N",'5a+c+n'!D27,0))</f>
        <v>0</v>
      </c>
      <c r="E27" s="59"/>
      <c r="F27" s="81"/>
      <c r="G27" s="28"/>
      <c r="H27" s="28">
        <f>IF($C$4="Neattiecināmās izmaksas",IF('5a+c+n'!$Q27="N",'5a+c+n'!H27,0))</f>
        <v>0</v>
      </c>
      <c r="I27" s="28"/>
      <c r="J27" s="28"/>
      <c r="K27" s="59">
        <f>IF($C$4="Neattiecināmās izmaksas",IF('5a+c+n'!$Q27="N",'5a+c+n'!K27,0))</f>
        <v>0</v>
      </c>
      <c r="L27" s="109">
        <f>IF($C$4="Neattiecināmās izmaksas",IF('5a+c+n'!$Q27="N",'5a+c+n'!L27,0))</f>
        <v>0</v>
      </c>
      <c r="M27" s="28">
        <f>IF($C$4="Neattiecināmās izmaksas",IF('5a+c+n'!$Q27="N",'5a+c+n'!M27,0))</f>
        <v>0</v>
      </c>
      <c r="N27" s="28">
        <f>IF($C$4="Neattiecināmās izmaksas",IF('5a+c+n'!$Q27="N",'5a+c+n'!N27,0))</f>
        <v>0</v>
      </c>
      <c r="O27" s="28">
        <f>IF($C$4="Neattiecināmās izmaksas",IF('5a+c+n'!$Q27="N",'5a+c+n'!O27,0))</f>
        <v>0</v>
      </c>
      <c r="P27" s="59">
        <f>IF($C$4="Neattiecināmās izmaksas",IF('5a+c+n'!$Q27="N",'5a+c+n'!P27,0))</f>
        <v>0</v>
      </c>
    </row>
    <row r="28" spans="1:16">
      <c r="A28" s="64">
        <f>IF(P28=0,0,IF(COUNTBLANK(P28)=1,0,COUNTA($P$14:P28)))</f>
        <v>0</v>
      </c>
      <c r="B28" s="28">
        <f>IF($C$4="Neattiecināmās izmaksas",IF('5a+c+n'!$Q28="N",'5a+c+n'!B28,0))</f>
        <v>0</v>
      </c>
      <c r="C28" s="28">
        <f>IF($C$4="Neattiecināmās izmaksas",IF('5a+c+n'!$Q28="N",'5a+c+n'!C28,0))</f>
        <v>0</v>
      </c>
      <c r="D28" s="28">
        <f>IF($C$4="Neattiecināmās izmaksas",IF('5a+c+n'!$Q28="N",'5a+c+n'!D28,0))</f>
        <v>0</v>
      </c>
      <c r="E28" s="59"/>
      <c r="F28" s="81"/>
      <c r="G28" s="28"/>
      <c r="H28" s="28">
        <f>IF($C$4="Neattiecināmās izmaksas",IF('5a+c+n'!$Q28="N",'5a+c+n'!H28,0))</f>
        <v>0</v>
      </c>
      <c r="I28" s="28"/>
      <c r="J28" s="28"/>
      <c r="K28" s="59">
        <f>IF($C$4="Neattiecināmās izmaksas",IF('5a+c+n'!$Q28="N",'5a+c+n'!K28,0))</f>
        <v>0</v>
      </c>
      <c r="L28" s="109">
        <f>IF($C$4="Neattiecināmās izmaksas",IF('5a+c+n'!$Q28="N",'5a+c+n'!L28,0))</f>
        <v>0</v>
      </c>
      <c r="M28" s="28">
        <f>IF($C$4="Neattiecināmās izmaksas",IF('5a+c+n'!$Q28="N",'5a+c+n'!M28,0))</f>
        <v>0</v>
      </c>
      <c r="N28" s="28">
        <f>IF($C$4="Neattiecināmās izmaksas",IF('5a+c+n'!$Q28="N",'5a+c+n'!N28,0))</f>
        <v>0</v>
      </c>
      <c r="O28" s="28">
        <f>IF($C$4="Neattiecināmās izmaksas",IF('5a+c+n'!$Q28="N",'5a+c+n'!O28,0))</f>
        <v>0</v>
      </c>
      <c r="P28" s="59">
        <f>IF($C$4="Neattiecināmās izmaksas",IF('5a+c+n'!$Q28="N",'5a+c+n'!P28,0))</f>
        <v>0</v>
      </c>
    </row>
    <row r="29" spans="1:16" ht="12" thickBot="1">
      <c r="A29" s="64">
        <f>IF(P29=0,0,IF(COUNTBLANK(P29)=1,0,COUNTA($P$14:P29)))</f>
        <v>0</v>
      </c>
      <c r="B29" s="28">
        <f>IF($C$4="Neattiecināmās izmaksas",IF('5a+c+n'!$Q29="N",'5a+c+n'!B29,0))</f>
        <v>0</v>
      </c>
      <c r="C29" s="28">
        <f>IF($C$4="Neattiecināmās izmaksas",IF('5a+c+n'!$Q29="N",'5a+c+n'!C29,0))</f>
        <v>0</v>
      </c>
      <c r="D29" s="28">
        <f>IF($C$4="Neattiecināmās izmaksas",IF('5a+c+n'!$Q29="N",'5a+c+n'!D29,0))</f>
        <v>0</v>
      </c>
      <c r="E29" s="59"/>
      <c r="F29" s="81"/>
      <c r="G29" s="28"/>
      <c r="H29" s="28">
        <f>IF($C$4="Neattiecināmās izmaksas",IF('5a+c+n'!$Q29="N",'5a+c+n'!H29,0))</f>
        <v>0</v>
      </c>
      <c r="I29" s="28"/>
      <c r="J29" s="28"/>
      <c r="K29" s="59">
        <f>IF($C$4="Neattiecināmās izmaksas",IF('5a+c+n'!$Q29="N",'5a+c+n'!K29,0))</f>
        <v>0</v>
      </c>
      <c r="L29" s="109">
        <f>IF($C$4="Neattiecināmās izmaksas",IF('5a+c+n'!$Q29="N",'5a+c+n'!L29,0))</f>
        <v>0</v>
      </c>
      <c r="M29" s="28">
        <f>IF($C$4="Neattiecināmās izmaksas",IF('5a+c+n'!$Q29="N",'5a+c+n'!M29,0))</f>
        <v>0</v>
      </c>
      <c r="N29" s="28">
        <f>IF($C$4="Neattiecināmās izmaksas",IF('5a+c+n'!$Q29="N",'5a+c+n'!N29,0))</f>
        <v>0</v>
      </c>
      <c r="O29" s="28">
        <f>IF($C$4="Neattiecināmās izmaksas",IF('5a+c+n'!$Q29="N",'5a+c+n'!O29,0))</f>
        <v>0</v>
      </c>
      <c r="P29" s="59">
        <f>IF($C$4="Neattiecināmās izmaksas",IF('5a+c+n'!$Q29="N",'5a+c+n'!P29,0))</f>
        <v>0</v>
      </c>
    </row>
    <row r="30" spans="1:16" ht="12" customHeight="1" thickBot="1">
      <c r="A30" s="299" t="s">
        <v>63</v>
      </c>
      <c r="B30" s="300"/>
      <c r="C30" s="300"/>
      <c r="D30" s="300"/>
      <c r="E30" s="300"/>
      <c r="F30" s="300"/>
      <c r="G30" s="300"/>
      <c r="H30" s="300"/>
      <c r="I30" s="300"/>
      <c r="J30" s="300"/>
      <c r="K30" s="301"/>
      <c r="L30" s="110">
        <f>SUM(L14:L29)</f>
        <v>0</v>
      </c>
      <c r="M30" s="111">
        <f>SUM(M14:M29)</f>
        <v>0</v>
      </c>
      <c r="N30" s="111">
        <f>SUM(N14:N29)</f>
        <v>0</v>
      </c>
      <c r="O30" s="111">
        <f>SUM(O14:O29)</f>
        <v>0</v>
      </c>
      <c r="P30" s="112">
        <f>SUM(P14:P29)</f>
        <v>0</v>
      </c>
    </row>
    <row r="31" spans="1:16">
      <c r="A31" s="20"/>
      <c r="B31" s="20"/>
      <c r="C31" s="20"/>
      <c r="D31" s="20"/>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14</v>
      </c>
      <c r="B33" s="20"/>
      <c r="C33" s="302">
        <f>'Kops n'!C35:H35</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268" t="str">
        <f>'Kops n'!A38:D38</f>
        <v>Tāme sastādīta 2023. gada __. _____</v>
      </c>
      <c r="B36" s="269"/>
      <c r="C36" s="269"/>
      <c r="D36" s="269"/>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02">
        <f>'Kops n'!C40:H40</f>
        <v>0</v>
      </c>
      <c r="D38" s="302"/>
      <c r="E38" s="302"/>
      <c r="F38" s="302"/>
      <c r="G38" s="302"/>
      <c r="H38" s="302"/>
      <c r="I38" s="20"/>
      <c r="J38" s="20"/>
      <c r="K38" s="20"/>
      <c r="L38" s="20"/>
      <c r="M38" s="20"/>
      <c r="N38" s="20"/>
      <c r="O38" s="20"/>
      <c r="P38" s="20"/>
    </row>
    <row r="39" spans="1:16">
      <c r="A39" s="20"/>
      <c r="B39" s="20"/>
      <c r="C39" s="222" t="s">
        <v>15</v>
      </c>
      <c r="D39" s="222"/>
      <c r="E39" s="222"/>
      <c r="F39" s="222"/>
      <c r="G39" s="222"/>
      <c r="H39" s="222"/>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3" t="s">
        <v>16</v>
      </c>
      <c r="B41" s="52"/>
      <c r="C41" s="115">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175"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74" priority="1" operator="equal">
      <formula>0</formula>
    </cfRule>
  </conditionalFormatting>
  <conditionalFormatting sqref="C2:I2 D5:L8 N9:O9 L30:P30 C33:H33 C38:H38 C41">
    <cfRule type="cellIs" dxfId="173"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rgb="FF00B0F0"/>
  </sheetPr>
  <dimension ref="A1:Q36"/>
  <sheetViews>
    <sheetView topLeftCell="C1" zoomScale="85" zoomScaleNormal="85" workbookViewId="0">
      <selection activeCell="W23" sqref="W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6</v>
      </c>
      <c r="E1" s="26"/>
      <c r="F1" s="26"/>
      <c r="G1" s="26"/>
      <c r="H1" s="26"/>
      <c r="I1" s="26"/>
      <c r="J1" s="26"/>
      <c r="N1" s="30"/>
      <c r="O1" s="31"/>
      <c r="P1" s="32"/>
    </row>
    <row r="2" spans="1:17">
      <c r="A2" s="33"/>
      <c r="B2" s="33"/>
      <c r="C2" s="290" t="s">
        <v>225</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P24</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339</v>
      </c>
      <c r="D14" s="27"/>
      <c r="E14" s="176"/>
      <c r="F14" s="89"/>
      <c r="G14" s="90"/>
      <c r="H14" s="90">
        <f t="shared" ref="H14:H23" si="0">F14*G14</f>
        <v>0</v>
      </c>
      <c r="I14" s="90"/>
      <c r="J14" s="90"/>
      <c r="K14" s="91">
        <f t="shared" ref="K14:K23" si="1">SUM(H14:J14)</f>
        <v>0</v>
      </c>
      <c r="L14" s="172">
        <f t="shared" ref="L14:L23" si="2">E14*F14</f>
        <v>0</v>
      </c>
      <c r="M14" s="90">
        <f t="shared" ref="M14:M23" si="3">H14*E14</f>
        <v>0</v>
      </c>
      <c r="N14" s="90">
        <f t="shared" ref="N14:N23" si="4">I14*E14</f>
        <v>0</v>
      </c>
      <c r="O14" s="90">
        <f t="shared" ref="O14:O23" si="5">J14*E14</f>
        <v>0</v>
      </c>
      <c r="P14" s="91">
        <f t="shared" ref="P14:P23" si="6">SUM(M14:O14)</f>
        <v>0</v>
      </c>
      <c r="Q14" s="70"/>
    </row>
    <row r="15" spans="1:17" ht="22.5">
      <c r="A15" s="64">
        <v>1</v>
      </c>
      <c r="B15" s="28" t="s">
        <v>149</v>
      </c>
      <c r="C15" s="136" t="s">
        <v>340</v>
      </c>
      <c r="D15" s="132" t="s">
        <v>76</v>
      </c>
      <c r="E15" s="199">
        <v>26</v>
      </c>
      <c r="F15" s="139"/>
      <c r="G15" s="49"/>
      <c r="H15" s="49">
        <f t="shared" si="0"/>
        <v>0</v>
      </c>
      <c r="I15" s="135"/>
      <c r="J15" s="135"/>
      <c r="K15" s="50">
        <f t="shared" si="1"/>
        <v>0</v>
      </c>
      <c r="L15" s="159">
        <f t="shared" si="2"/>
        <v>0</v>
      </c>
      <c r="M15" s="49">
        <f t="shared" si="3"/>
        <v>0</v>
      </c>
      <c r="N15" s="49">
        <f t="shared" si="4"/>
        <v>0</v>
      </c>
      <c r="O15" s="49">
        <f t="shared" si="5"/>
        <v>0</v>
      </c>
      <c r="P15" s="50">
        <f t="shared" si="6"/>
        <v>0</v>
      </c>
      <c r="Q15" s="174" t="s">
        <v>48</v>
      </c>
    </row>
    <row r="16" spans="1:17" ht="22.5">
      <c r="A16" s="64">
        <v>2</v>
      </c>
      <c r="B16" s="28" t="s">
        <v>149</v>
      </c>
      <c r="C16" s="136" t="s">
        <v>341</v>
      </c>
      <c r="D16" s="132" t="s">
        <v>76</v>
      </c>
      <c r="E16" s="199">
        <v>74.16</v>
      </c>
      <c r="F16" s="139"/>
      <c r="G16" s="49"/>
      <c r="H16" s="49">
        <f t="shared" si="0"/>
        <v>0</v>
      </c>
      <c r="I16" s="135"/>
      <c r="J16" s="135"/>
      <c r="K16" s="50">
        <f t="shared" si="1"/>
        <v>0</v>
      </c>
      <c r="L16" s="159">
        <f t="shared" si="2"/>
        <v>0</v>
      </c>
      <c r="M16" s="49">
        <f t="shared" si="3"/>
        <v>0</v>
      </c>
      <c r="N16" s="49">
        <f t="shared" si="4"/>
        <v>0</v>
      </c>
      <c r="O16" s="49">
        <f t="shared" si="5"/>
        <v>0</v>
      </c>
      <c r="P16" s="50">
        <f t="shared" si="6"/>
        <v>0</v>
      </c>
      <c r="Q16" s="174" t="s">
        <v>48</v>
      </c>
    </row>
    <row r="17" spans="1:17" ht="22.5">
      <c r="A17" s="64">
        <v>3</v>
      </c>
      <c r="B17" s="28" t="s">
        <v>149</v>
      </c>
      <c r="C17" s="136" t="s">
        <v>342</v>
      </c>
      <c r="D17" s="132" t="s">
        <v>76</v>
      </c>
      <c r="E17" s="199">
        <v>25</v>
      </c>
      <c r="F17" s="139"/>
      <c r="G17" s="49"/>
      <c r="H17" s="49">
        <f t="shared" si="0"/>
        <v>0</v>
      </c>
      <c r="I17" s="135"/>
      <c r="J17" s="135"/>
      <c r="K17" s="50">
        <f t="shared" si="1"/>
        <v>0</v>
      </c>
      <c r="L17" s="159">
        <f t="shared" si="2"/>
        <v>0</v>
      </c>
      <c r="M17" s="49">
        <f t="shared" si="3"/>
        <v>0</v>
      </c>
      <c r="N17" s="49">
        <f t="shared" si="4"/>
        <v>0</v>
      </c>
      <c r="O17" s="49">
        <f t="shared" si="5"/>
        <v>0</v>
      </c>
      <c r="P17" s="50">
        <f t="shared" si="6"/>
        <v>0</v>
      </c>
      <c r="Q17" s="174" t="s">
        <v>48</v>
      </c>
    </row>
    <row r="18" spans="1:17" ht="22.5">
      <c r="A18" s="64">
        <v>4</v>
      </c>
      <c r="B18" s="28" t="s">
        <v>149</v>
      </c>
      <c r="C18" s="136" t="s">
        <v>343</v>
      </c>
      <c r="D18" s="132" t="s">
        <v>76</v>
      </c>
      <c r="E18" s="199">
        <v>25</v>
      </c>
      <c r="F18" s="139"/>
      <c r="G18" s="49"/>
      <c r="H18" s="49">
        <f t="shared" si="0"/>
        <v>0</v>
      </c>
      <c r="I18" s="135"/>
      <c r="J18" s="135"/>
      <c r="K18" s="50">
        <f t="shared" si="1"/>
        <v>0</v>
      </c>
      <c r="L18" s="159">
        <f t="shared" si="2"/>
        <v>0</v>
      </c>
      <c r="M18" s="49">
        <f t="shared" si="3"/>
        <v>0</v>
      </c>
      <c r="N18" s="49">
        <f t="shared" si="4"/>
        <v>0</v>
      </c>
      <c r="O18" s="49">
        <f t="shared" si="5"/>
        <v>0</v>
      </c>
      <c r="P18" s="50">
        <f t="shared" si="6"/>
        <v>0</v>
      </c>
      <c r="Q18" s="174" t="s">
        <v>48</v>
      </c>
    </row>
    <row r="19" spans="1:17" ht="33.75">
      <c r="A19" s="64">
        <v>5</v>
      </c>
      <c r="B19" s="28" t="s">
        <v>149</v>
      </c>
      <c r="C19" s="136" t="s">
        <v>344</v>
      </c>
      <c r="D19" s="132" t="s">
        <v>79</v>
      </c>
      <c r="E19" s="199">
        <v>25</v>
      </c>
      <c r="F19" s="139"/>
      <c r="G19" s="49"/>
      <c r="H19" s="49">
        <f t="shared" si="0"/>
        <v>0</v>
      </c>
      <c r="I19" s="135"/>
      <c r="J19" s="135"/>
      <c r="K19" s="50">
        <f t="shared" si="1"/>
        <v>0</v>
      </c>
      <c r="L19" s="159">
        <f t="shared" si="2"/>
        <v>0</v>
      </c>
      <c r="M19" s="49">
        <f t="shared" si="3"/>
        <v>0</v>
      </c>
      <c r="N19" s="49">
        <f t="shared" si="4"/>
        <v>0</v>
      </c>
      <c r="O19" s="49">
        <f t="shared" si="5"/>
        <v>0</v>
      </c>
      <c r="P19" s="50">
        <f t="shared" si="6"/>
        <v>0</v>
      </c>
      <c r="Q19" s="174" t="s">
        <v>48</v>
      </c>
    </row>
    <row r="20" spans="1:17" ht="22.5">
      <c r="A20" s="64">
        <v>6</v>
      </c>
      <c r="B20" s="28" t="s">
        <v>149</v>
      </c>
      <c r="C20" s="145" t="s">
        <v>345</v>
      </c>
      <c r="D20" s="28"/>
      <c r="E20" s="156"/>
      <c r="F20" s="51"/>
      <c r="G20" s="49"/>
      <c r="H20" s="49">
        <f t="shared" si="0"/>
        <v>0</v>
      </c>
      <c r="I20" s="49"/>
      <c r="J20" s="49"/>
      <c r="K20" s="50">
        <f t="shared" si="1"/>
        <v>0</v>
      </c>
      <c r="L20" s="159">
        <f t="shared" si="2"/>
        <v>0</v>
      </c>
      <c r="M20" s="49">
        <f t="shared" si="3"/>
        <v>0</v>
      </c>
      <c r="N20" s="49">
        <f t="shared" si="4"/>
        <v>0</v>
      </c>
      <c r="O20" s="49">
        <f t="shared" si="5"/>
        <v>0</v>
      </c>
      <c r="P20" s="50">
        <f t="shared" si="6"/>
        <v>0</v>
      </c>
      <c r="Q20" s="174"/>
    </row>
    <row r="21" spans="1:17" ht="22.5">
      <c r="A21" s="64">
        <v>7</v>
      </c>
      <c r="B21" s="28" t="s">
        <v>149</v>
      </c>
      <c r="C21" s="48" t="s">
        <v>346</v>
      </c>
      <c r="D21" s="141" t="s">
        <v>77</v>
      </c>
      <c r="E21" s="156">
        <v>1</v>
      </c>
      <c r="F21" s="81"/>
      <c r="G21" s="28"/>
      <c r="H21" s="49">
        <f t="shared" si="0"/>
        <v>0</v>
      </c>
      <c r="I21" s="28"/>
      <c r="J21" s="28"/>
      <c r="K21" s="50">
        <f t="shared" si="1"/>
        <v>0</v>
      </c>
      <c r="L21" s="159">
        <f t="shared" si="2"/>
        <v>0</v>
      </c>
      <c r="M21" s="49">
        <f t="shared" si="3"/>
        <v>0</v>
      </c>
      <c r="N21" s="49">
        <f t="shared" si="4"/>
        <v>0</v>
      </c>
      <c r="O21" s="49">
        <f t="shared" si="5"/>
        <v>0</v>
      </c>
      <c r="P21" s="50">
        <f t="shared" si="6"/>
        <v>0</v>
      </c>
      <c r="Q21" s="174" t="s">
        <v>47</v>
      </c>
    </row>
    <row r="22" spans="1:17">
      <c r="A22" s="64">
        <v>8</v>
      </c>
      <c r="B22" s="28"/>
      <c r="C22" s="145" t="s">
        <v>112</v>
      </c>
      <c r="D22" s="141"/>
      <c r="E22" s="156"/>
      <c r="F22" s="81"/>
      <c r="G22" s="28"/>
      <c r="H22" s="49"/>
      <c r="I22" s="28"/>
      <c r="J22" s="28"/>
      <c r="K22" s="50"/>
      <c r="L22" s="159"/>
      <c r="M22" s="49"/>
      <c r="N22" s="49"/>
      <c r="O22" s="49"/>
      <c r="P22" s="50"/>
      <c r="Q22" s="174"/>
    </row>
    <row r="23" spans="1:17" ht="22.5">
      <c r="A23" s="64">
        <v>9</v>
      </c>
      <c r="B23" s="28" t="s">
        <v>149</v>
      </c>
      <c r="C23" s="136" t="s">
        <v>347</v>
      </c>
      <c r="D23" s="132" t="s">
        <v>77</v>
      </c>
      <c r="E23" s="156">
        <v>17</v>
      </c>
      <c r="F23" s="81"/>
      <c r="G23" s="49"/>
      <c r="H23" s="49">
        <f t="shared" si="0"/>
        <v>0</v>
      </c>
      <c r="I23" s="28"/>
      <c r="J23" s="28"/>
      <c r="K23" s="50">
        <f t="shared" si="1"/>
        <v>0</v>
      </c>
      <c r="L23" s="159">
        <f t="shared" si="2"/>
        <v>0</v>
      </c>
      <c r="M23" s="49">
        <f t="shared" si="3"/>
        <v>0</v>
      </c>
      <c r="N23" s="49">
        <f t="shared" si="4"/>
        <v>0</v>
      </c>
      <c r="O23" s="49">
        <f t="shared" si="5"/>
        <v>0</v>
      </c>
      <c r="P23" s="50">
        <f t="shared" si="6"/>
        <v>0</v>
      </c>
      <c r="Q23" s="174" t="s">
        <v>47</v>
      </c>
    </row>
    <row r="24" spans="1:17" ht="12" customHeight="1" thickBot="1">
      <c r="A24" s="299" t="s">
        <v>63</v>
      </c>
      <c r="B24" s="300"/>
      <c r="C24" s="300"/>
      <c r="D24" s="300"/>
      <c r="E24" s="300"/>
      <c r="F24" s="300"/>
      <c r="G24" s="300"/>
      <c r="H24" s="300"/>
      <c r="I24" s="300"/>
      <c r="J24" s="300"/>
      <c r="K24" s="301"/>
      <c r="L24" s="74">
        <f>SUM(L14:L23)</f>
        <v>0</v>
      </c>
      <c r="M24" s="75">
        <f>SUM(M14:M23)</f>
        <v>0</v>
      </c>
      <c r="N24" s="75">
        <f>SUM(N14:N23)</f>
        <v>0</v>
      </c>
      <c r="O24" s="75">
        <f>SUM(O14:O23)</f>
        <v>0</v>
      </c>
      <c r="P24" s="76">
        <f>SUM(P14:P23)</f>
        <v>0</v>
      </c>
    </row>
    <row r="25" spans="1:17">
      <c r="A25" s="20"/>
      <c r="B25" s="20"/>
      <c r="C25" s="20"/>
      <c r="D25" s="20"/>
      <c r="E25" s="20"/>
      <c r="F25" s="20"/>
      <c r="G25" s="20"/>
      <c r="H25" s="20"/>
      <c r="I25" s="20"/>
      <c r="J25" s="20"/>
      <c r="K25" s="20"/>
      <c r="L25" s="20"/>
      <c r="M25" s="20"/>
      <c r="N25" s="20"/>
      <c r="O25" s="20"/>
      <c r="P25" s="20"/>
    </row>
    <row r="26" spans="1:17">
      <c r="A26" s="20"/>
      <c r="B26" s="20"/>
      <c r="C26" s="20"/>
      <c r="D26" s="20"/>
      <c r="E26" s="20"/>
      <c r="F26" s="20"/>
      <c r="G26" s="20"/>
      <c r="H26" s="20"/>
      <c r="I26" s="20"/>
      <c r="J26" s="20"/>
      <c r="K26" s="20"/>
      <c r="L26" s="20"/>
      <c r="M26" s="20"/>
      <c r="N26" s="20"/>
      <c r="O26" s="20"/>
      <c r="P26" s="20"/>
    </row>
    <row r="27" spans="1:17">
      <c r="A27" s="1" t="s">
        <v>14</v>
      </c>
      <c r="B27" s="20"/>
      <c r="C27" s="302">
        <f>'Kops n'!C35:H35</f>
        <v>0</v>
      </c>
      <c r="D27" s="302"/>
      <c r="E27" s="302"/>
      <c r="F27" s="302"/>
      <c r="G27" s="302"/>
      <c r="H27" s="302"/>
      <c r="I27" s="20"/>
      <c r="J27" s="20"/>
      <c r="K27" s="20"/>
      <c r="L27" s="20"/>
      <c r="M27" s="20"/>
      <c r="N27" s="20"/>
      <c r="O27" s="20"/>
      <c r="P27" s="20"/>
    </row>
    <row r="28" spans="1:17">
      <c r="A28" s="20"/>
      <c r="B28" s="20"/>
      <c r="C28" s="222" t="s">
        <v>15</v>
      </c>
      <c r="D28" s="222"/>
      <c r="E28" s="222"/>
      <c r="F28" s="222"/>
      <c r="G28" s="222"/>
      <c r="H28" s="222"/>
      <c r="I28" s="20"/>
      <c r="J28" s="20"/>
      <c r="K28" s="20"/>
      <c r="L28" s="20"/>
      <c r="M28" s="20"/>
      <c r="N28" s="20"/>
      <c r="O28" s="20"/>
      <c r="P28" s="20"/>
    </row>
    <row r="29" spans="1:17">
      <c r="A29" s="20"/>
      <c r="B29" s="20"/>
      <c r="C29" s="20"/>
      <c r="D29" s="20"/>
      <c r="E29" s="20"/>
      <c r="F29" s="20"/>
      <c r="G29" s="20"/>
      <c r="H29" s="20"/>
      <c r="I29" s="20"/>
      <c r="J29" s="20"/>
      <c r="K29" s="20"/>
      <c r="L29" s="20"/>
      <c r="M29" s="20"/>
      <c r="N29" s="20"/>
      <c r="O29" s="20"/>
      <c r="P29" s="20"/>
    </row>
    <row r="30" spans="1:17">
      <c r="A30" s="268" t="str">
        <f>'Kops n'!A38:D38</f>
        <v>Tāme sastādīta 2023. gada __. _____</v>
      </c>
      <c r="B30" s="269"/>
      <c r="C30" s="269"/>
      <c r="D30" s="269"/>
      <c r="E30" s="20"/>
      <c r="F30" s="20"/>
      <c r="G30" s="20"/>
      <c r="H30" s="20"/>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1" t="s">
        <v>41</v>
      </c>
      <c r="B32" s="20"/>
      <c r="C32" s="302">
        <f>'Kops n'!C40:H40</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C4:I4"/>
    <mergeCell ref="F12:K12"/>
    <mergeCell ref="A9:F9"/>
    <mergeCell ref="J9:M9"/>
    <mergeCell ref="D8:L8"/>
    <mergeCell ref="A24:K24"/>
    <mergeCell ref="C27:H27"/>
    <mergeCell ref="C28:H28"/>
    <mergeCell ref="A30:D30"/>
    <mergeCell ref="C32:H32"/>
    <mergeCell ref="N9:O9"/>
    <mergeCell ref="A12:A13"/>
    <mergeCell ref="B12:B13"/>
    <mergeCell ref="C12:C13"/>
    <mergeCell ref="D12:D13"/>
    <mergeCell ref="E12:E13"/>
    <mergeCell ref="L12:P12"/>
    <mergeCell ref="C2:I2"/>
    <mergeCell ref="C3:I3"/>
    <mergeCell ref="D5:L5"/>
    <mergeCell ref="D6:L6"/>
    <mergeCell ref="D7:L7"/>
  </mergeCells>
  <conditionalFormatting sqref="A14:B23 Q14:Q23">
    <cfRule type="cellIs" dxfId="172" priority="105" operator="equal">
      <formula>0</formula>
    </cfRule>
  </conditionalFormatting>
  <conditionalFormatting sqref="A9:F9">
    <cfRule type="containsText" dxfId="171" priority="102"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170" priority="86" operator="containsText" text="Tiešās izmaksas kopā, t. sk. darba devēja sociālais nodoklis __.__% ">
      <formula>NOT(ISERROR(SEARCH("Tiešās izmaksas kopā, t. sk. darba devēja sociālais nodoklis __.__% ",A24)))</formula>
    </cfRule>
  </conditionalFormatting>
  <conditionalFormatting sqref="C14:G14 C20:G20">
    <cfRule type="cellIs" dxfId="169" priority="92" operator="equal">
      <formula>0</formula>
    </cfRule>
  </conditionalFormatting>
  <conditionalFormatting sqref="C21:H22">
    <cfRule type="cellIs" dxfId="168" priority="7" operator="equal">
      <formula>0</formula>
    </cfRule>
  </conditionalFormatting>
  <conditionalFormatting sqref="C27:H27">
    <cfRule type="cellIs" dxfId="167" priority="95" operator="equal">
      <formula>0</formula>
    </cfRule>
  </conditionalFormatting>
  <conditionalFormatting sqref="C32:H32">
    <cfRule type="cellIs" dxfId="166" priority="96" operator="equal">
      <formula>0</formula>
    </cfRule>
  </conditionalFormatting>
  <conditionalFormatting sqref="C2:I2">
    <cfRule type="cellIs" dxfId="165" priority="101" operator="equal">
      <formula>0</formula>
    </cfRule>
  </conditionalFormatting>
  <conditionalFormatting sqref="C4:I4">
    <cfRule type="cellIs" dxfId="164" priority="93" operator="equal">
      <formula>0</formula>
    </cfRule>
  </conditionalFormatting>
  <conditionalFormatting sqref="D1">
    <cfRule type="cellIs" dxfId="163" priority="88" operator="equal">
      <formula>0</formula>
    </cfRule>
  </conditionalFormatting>
  <conditionalFormatting sqref="D5:L8">
    <cfRule type="cellIs" dxfId="162" priority="89" operator="equal">
      <formula>0</formula>
    </cfRule>
  </conditionalFormatting>
  <conditionalFormatting sqref="E23:H23">
    <cfRule type="cellIs" dxfId="161" priority="3" operator="equal">
      <formula>0</formula>
    </cfRule>
  </conditionalFormatting>
  <conditionalFormatting sqref="F15:G19">
    <cfRule type="cellIs" dxfId="160" priority="15" operator="equal">
      <formula>0</formula>
    </cfRule>
  </conditionalFormatting>
  <conditionalFormatting sqref="I14:J23">
    <cfRule type="cellIs" dxfId="159" priority="1" operator="equal">
      <formula>0</formula>
    </cfRule>
  </conditionalFormatting>
  <conditionalFormatting sqref="L24:P24">
    <cfRule type="cellIs" dxfId="158" priority="94" operator="equal">
      <formula>0</formula>
    </cfRule>
  </conditionalFormatting>
  <conditionalFormatting sqref="N9:O9 H14:H20 K14:P23">
    <cfRule type="cellIs" dxfId="157" priority="104" operator="equal">
      <formula>0</formula>
    </cfRule>
  </conditionalFormatting>
  <dataValidations count="1">
    <dataValidation type="list" allowBlank="1" showInputMessage="1" showErrorMessage="1" sqref="Q14:Q23" xr:uid="{00000000-0002-0000-1C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98" operator="containsText" id="{B8C534A8-1389-4FB7-AB9D-1716933C5704}">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97" operator="containsText" id="{CE152A0A-42AE-4275-9336-5D218AD53D74}">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rgb="FF00B0F0"/>
  </sheetPr>
  <dimension ref="A1:P30"/>
  <sheetViews>
    <sheetView topLeftCell="E1" workbookViewId="0">
      <selection activeCell="A18" sqref="A18:XFD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290" t="str">
        <f>'6a+c+n'!C2:I2</f>
        <v>Jumta darbi</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P18</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izmaksas",IF('6a+c+n'!$Q14="A",'6a+c+n'!B14,0),0)</f>
        <v>0</v>
      </c>
      <c r="C14" s="27">
        <f>IF($C$4="Attiecināmās izmaksas",IF('6a+c+n'!$Q14="A",'6a+c+n'!C14,0),0)</f>
        <v>0</v>
      </c>
      <c r="D14" s="27">
        <f>IF($C$4="Attiecināmās izmaksas",IF('6a+c+n'!$Q14="A",'6a+c+n'!D14,0),0)</f>
        <v>0</v>
      </c>
      <c r="E14" s="57"/>
      <c r="F14" s="108"/>
      <c r="G14" s="27">
        <f>IF($C$4="Attiecināmās izmaksas",IF('6a+c+n'!$Q14="A",'6a+c+n'!G14,0),0)</f>
        <v>0</v>
      </c>
      <c r="H14" s="27">
        <f>IF($C$4="Attiecināmās izmaksas",IF('6a+c+n'!$Q14="A",'6a+c+n'!H14,0),0)</f>
        <v>0</v>
      </c>
      <c r="I14" s="27"/>
      <c r="J14" s="27"/>
      <c r="K14" s="57">
        <f>IF($C$4="Attiecināmās izmaksas",IF('6a+c+n'!$Q14="A",'6a+c+n'!K14,0),0)</f>
        <v>0</v>
      </c>
      <c r="L14" s="108">
        <f>IF($C$4="Attiecināmās izmaksas",IF('6a+c+n'!$Q14="A",'6a+c+n'!L14,0),0)</f>
        <v>0</v>
      </c>
      <c r="M14" s="27">
        <f>IF($C$4="Attiecināmās izmaksas",IF('6a+c+n'!$Q14="A",'6a+c+n'!M14,0),0)</f>
        <v>0</v>
      </c>
      <c r="N14" s="27">
        <f>IF($C$4="Attiecināmās izmaksas",IF('6a+c+n'!$Q14="A",'6a+c+n'!N14,0),0)</f>
        <v>0</v>
      </c>
      <c r="O14" s="27">
        <f>IF($C$4="Attiecināmās izmaksas",IF('6a+c+n'!$Q14="A",'6a+c+n'!O14,0),0)</f>
        <v>0</v>
      </c>
      <c r="P14" s="57">
        <f>IF($C$4="Attiecināmās izmaksas",IF('6a+c+n'!$Q14="A",'6a+c+n'!P14,0),0)</f>
        <v>0</v>
      </c>
    </row>
    <row r="15" spans="1:16" ht="22.5">
      <c r="A15" s="64">
        <f>IF(P15=0,0,IF(COUNTBLANK(P15)=1,0,COUNTA($P$14:P15)))</f>
        <v>0</v>
      </c>
      <c r="B15" s="28" t="str">
        <f>IF($C$4="Attiecināmās izmaksas",IF('6a+c+n'!$Q21="A",'6a+c+n'!B21,0),0)</f>
        <v>09-00000</v>
      </c>
      <c r="C15" s="28" t="str">
        <f>IF($C$4="Attiecināmās izmaksas",IF('6a+c+n'!$Q21="A",'6a+c+n'!C21,0),0)</f>
        <v>Lietus tekņu un noteku uzstādīšana t.sk. stiprinājumi.</v>
      </c>
      <c r="D15" s="28" t="str">
        <f>IF($C$4="Attiecināmās izmaksas",IF('6a+c+n'!$Q21="A",'6a+c+n'!D21,0),0)</f>
        <v>kompl</v>
      </c>
      <c r="E15" s="59"/>
      <c r="F15" s="109"/>
      <c r="G15" s="28">
        <f>IF($C$4="Attiecināmās izmaksas",IF('6a+c+n'!$Q21="A",'6a+c+n'!G21,0),0)</f>
        <v>0</v>
      </c>
      <c r="H15" s="28">
        <f>IF($C$4="Attiecināmās izmaksas",IF('6a+c+n'!$Q21="A",'6a+c+n'!H21,0),0)</f>
        <v>0</v>
      </c>
      <c r="I15" s="28"/>
      <c r="J15" s="28"/>
      <c r="K15" s="59">
        <f>IF($C$4="Attiecināmās izmaksas",IF('6a+c+n'!$Q21="A",'6a+c+n'!K21,0),0)</f>
        <v>0</v>
      </c>
      <c r="L15" s="109">
        <f>IF($C$4="Attiecināmās izmaksas",IF('6a+c+n'!$Q21="A",'6a+c+n'!L21,0),0)</f>
        <v>0</v>
      </c>
      <c r="M15" s="28">
        <f>IF($C$4="Attiecināmās izmaksas",IF('6a+c+n'!$Q21="A",'6a+c+n'!M21,0),0)</f>
        <v>0</v>
      </c>
      <c r="N15" s="28">
        <f>IF($C$4="Attiecināmās izmaksas",IF('6a+c+n'!$Q21="A",'6a+c+n'!N21,0),0)</f>
        <v>0</v>
      </c>
      <c r="O15" s="28">
        <f>IF($C$4="Attiecināmās izmaksas",IF('6a+c+n'!$Q21="A",'6a+c+n'!O21,0),0)</f>
        <v>0</v>
      </c>
      <c r="P15" s="59">
        <f>IF($C$4="Attiecināmās izmaksas",IF('6a+c+n'!$Q21="A",'6a+c+n'!P21,0),0)</f>
        <v>0</v>
      </c>
    </row>
    <row r="16" spans="1:16">
      <c r="A16" s="64">
        <f>IF(P16=0,0,IF(COUNTBLANK(P16)=1,0,COUNTA($P$14:P16)))</f>
        <v>0</v>
      </c>
      <c r="B16" s="28">
        <f>IF($C$4="Attiecināmās izmaksas",IF('6a+c+n'!$Q22="A",'6a+c+n'!B22,0),0)</f>
        <v>0</v>
      </c>
      <c r="C16" s="28">
        <f>IF($C$4="Attiecināmās izmaksas",IF('6a+c+n'!$Q22="A",'6a+c+n'!C22,0),0)</f>
        <v>0</v>
      </c>
      <c r="D16" s="28">
        <f>IF($C$4="Attiecināmās izmaksas",IF('6a+c+n'!$Q22="A",'6a+c+n'!D22,0),0)</f>
        <v>0</v>
      </c>
      <c r="E16" s="59"/>
      <c r="F16" s="109"/>
      <c r="G16" s="28">
        <f>IF($C$4="Attiecināmās izmaksas",IF('6a+c+n'!$Q22="A",'6a+c+n'!G22,0),0)</f>
        <v>0</v>
      </c>
      <c r="H16" s="28">
        <f>IF($C$4="Attiecināmās izmaksas",IF('6a+c+n'!$Q22="A",'6a+c+n'!H22,0),0)</f>
        <v>0</v>
      </c>
      <c r="I16" s="28"/>
      <c r="J16" s="28"/>
      <c r="K16" s="59">
        <f>IF($C$4="Attiecināmās izmaksas",IF('6a+c+n'!$Q22="A",'6a+c+n'!K22,0),0)</f>
        <v>0</v>
      </c>
      <c r="L16" s="109">
        <f>IF($C$4="Attiecināmās izmaksas",IF('6a+c+n'!$Q22="A",'6a+c+n'!L22,0),0)</f>
        <v>0</v>
      </c>
      <c r="M16" s="28">
        <f>IF($C$4="Attiecināmās izmaksas",IF('6a+c+n'!$Q22="A",'6a+c+n'!M22,0),0)</f>
        <v>0</v>
      </c>
      <c r="N16" s="28">
        <f>IF($C$4="Attiecināmās izmaksas",IF('6a+c+n'!$Q22="A",'6a+c+n'!N22,0),0)</f>
        <v>0</v>
      </c>
      <c r="O16" s="28">
        <f>IF($C$4="Attiecināmās izmaksas",IF('6a+c+n'!$Q22="A",'6a+c+n'!O22,0),0)</f>
        <v>0</v>
      </c>
      <c r="P16" s="59">
        <f>IF($C$4="Attiecināmās izmaksas",IF('6a+c+n'!$Q22="A",'6a+c+n'!P22,0),0)</f>
        <v>0</v>
      </c>
    </row>
    <row r="17" spans="1:16" ht="22.5">
      <c r="A17" s="64">
        <f>IF(P17=0,0,IF(COUNTBLANK(P17)=1,0,COUNTA($P$14:P17)))</f>
        <v>0</v>
      </c>
      <c r="B17" s="28" t="str">
        <f>IF($C$4="Attiecināmās izmaksas",IF('6a+c+n'!$Q23="A",'6a+c+n'!B23,0),0)</f>
        <v>09-00000</v>
      </c>
      <c r="C17" s="28" t="str">
        <f>IF($C$4="Attiecināmās izmaksas",IF('6a+c+n'!$Q23="A",'6a+c+n'!C23,0),0)</f>
        <v>Ventilācijas šahtu apsekošana un tīrīšana.</v>
      </c>
      <c r="D17" s="28" t="str">
        <f>IF($C$4="Attiecināmās izmaksas",IF('6a+c+n'!$Q23="A",'6a+c+n'!D23,0),0)</f>
        <v>kompl</v>
      </c>
      <c r="E17" s="59"/>
      <c r="F17" s="109"/>
      <c r="G17" s="28">
        <f>IF($C$4="Attiecināmās izmaksas",IF('6a+c+n'!$Q23="A",'6a+c+n'!G23,0),0)</f>
        <v>0</v>
      </c>
      <c r="H17" s="28">
        <f>IF($C$4="Attiecināmās izmaksas",IF('6a+c+n'!$Q23="A",'6a+c+n'!H23,0),0)</f>
        <v>0</v>
      </c>
      <c r="I17" s="28"/>
      <c r="J17" s="28"/>
      <c r="K17" s="59">
        <f>IF($C$4="Attiecināmās izmaksas",IF('6a+c+n'!$Q23="A",'6a+c+n'!K23,0),0)</f>
        <v>0</v>
      </c>
      <c r="L17" s="109">
        <f>IF($C$4="Attiecināmās izmaksas",IF('6a+c+n'!$Q23="A",'6a+c+n'!L23,0),0)</f>
        <v>0</v>
      </c>
      <c r="M17" s="28">
        <f>IF($C$4="Attiecināmās izmaksas",IF('6a+c+n'!$Q23="A",'6a+c+n'!M23,0),0)</f>
        <v>0</v>
      </c>
      <c r="N17" s="28">
        <f>IF($C$4="Attiecināmās izmaksas",IF('6a+c+n'!$Q23="A",'6a+c+n'!N23,0),0)</f>
        <v>0</v>
      </c>
      <c r="O17" s="28">
        <f>IF($C$4="Attiecināmās izmaksas",IF('6a+c+n'!$Q23="A",'6a+c+n'!O23,0),0)</f>
        <v>0</v>
      </c>
      <c r="P17" s="59">
        <f>IF($C$4="Attiecināmās izmaksas",IF('6a+c+n'!$Q23="A",'6a+c+n'!P23,0),0)</f>
        <v>0</v>
      </c>
    </row>
    <row r="18" spans="1:16" ht="12" customHeight="1" thickBot="1">
      <c r="A18" s="299" t="s">
        <v>63</v>
      </c>
      <c r="B18" s="300"/>
      <c r="C18" s="300"/>
      <c r="D18" s="300"/>
      <c r="E18" s="300"/>
      <c r="F18" s="300"/>
      <c r="G18" s="300"/>
      <c r="H18" s="300"/>
      <c r="I18" s="300"/>
      <c r="J18" s="300"/>
      <c r="K18" s="301"/>
      <c r="L18" s="74">
        <f>SUM(L14:L17)</f>
        <v>0</v>
      </c>
      <c r="M18" s="75">
        <f>SUM(M14:M17)</f>
        <v>0</v>
      </c>
      <c r="N18" s="75">
        <f>SUM(N14:N17)</f>
        <v>0</v>
      </c>
      <c r="O18" s="75">
        <f>SUM(O14:O17)</f>
        <v>0</v>
      </c>
      <c r="P18" s="76">
        <f>SUM(P14:P17)</f>
        <v>0</v>
      </c>
    </row>
    <row r="19" spans="1:16">
      <c r="A19" s="20"/>
      <c r="B19" s="20"/>
      <c r="C19" s="20"/>
      <c r="D19" s="20"/>
      <c r="E19" s="20"/>
      <c r="F19" s="20"/>
      <c r="G19" s="20"/>
      <c r="H19" s="20"/>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1" t="s">
        <v>14</v>
      </c>
      <c r="B21" s="20"/>
      <c r="C21" s="302">
        <f>'Kops n'!C35:H35</f>
        <v>0</v>
      </c>
      <c r="D21" s="302"/>
      <c r="E21" s="302"/>
      <c r="F21" s="302"/>
      <c r="G21" s="302"/>
      <c r="H21" s="302"/>
      <c r="I21" s="20"/>
      <c r="J21" s="20"/>
      <c r="K21" s="20"/>
      <c r="L21" s="20"/>
      <c r="M21" s="20"/>
      <c r="N21" s="20"/>
      <c r="O21" s="20"/>
      <c r="P21" s="20"/>
    </row>
    <row r="22" spans="1:16">
      <c r="A22" s="20"/>
      <c r="B22" s="20"/>
      <c r="C22" s="222" t="s">
        <v>15</v>
      </c>
      <c r="D22" s="222"/>
      <c r="E22" s="222"/>
      <c r="F22" s="222"/>
      <c r="G22" s="222"/>
      <c r="H22" s="222"/>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268" t="str">
        <f>'Kops n'!A38:D38</f>
        <v>Tāme sastādīta 2023. gada __. _____</v>
      </c>
      <c r="B24" s="269"/>
      <c r="C24" s="269"/>
      <c r="D24" s="269"/>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41</v>
      </c>
      <c r="B26" s="20"/>
      <c r="C26" s="302">
        <f>'Kops n'!C40:H40</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03" t="s">
        <v>16</v>
      </c>
      <c r="B29" s="52"/>
      <c r="C29" s="115">
        <f>'Kops n'!C43</f>
        <v>0</v>
      </c>
      <c r="D29" s="5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8:K18">
    <cfRule type="containsText" dxfId="154"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53" priority="1" operator="equal">
      <formula>0</formula>
    </cfRule>
  </conditionalFormatting>
  <conditionalFormatting sqref="C2:I2 D5:L8 N9:O9 L18:P18 C21:H21 C26:H26 C29">
    <cfRule type="cellIs" dxfId="152"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P32"/>
  <sheetViews>
    <sheetView topLeftCell="A7" workbookViewId="0">
      <selection activeCell="A20" sqref="A20:XFD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290" t="str">
        <f>'6a+c+n'!C2:I2</f>
        <v>Jumta darbi</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P20</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71" t="s">
        <v>61</v>
      </c>
    </row>
    <row r="14" spans="1:16">
      <c r="A14" s="63">
        <f>IF(P14=0,0,IF(COUNTBLANK(P14)=1,0,COUNTA($P$14:P14)))</f>
        <v>0</v>
      </c>
      <c r="B14" s="27">
        <f>IF($C$4="citu pasākumu izmaksas",IF('6a+c+n'!$Q14="C",'6a+c+n'!B14,0))</f>
        <v>0</v>
      </c>
      <c r="C14" s="27">
        <f>IF($C$4="citu pasākumu izmaksas",IF('6a+c+n'!$Q14="C",'6a+c+n'!C14,0))</f>
        <v>0</v>
      </c>
      <c r="D14" s="27">
        <f>IF($C$4="citu pasākumu izmaksas",IF('6a+c+n'!$Q14="C",'6a+c+n'!D14,0))</f>
        <v>0</v>
      </c>
      <c r="E14" s="176"/>
      <c r="F14" s="79"/>
      <c r="G14" s="27">
        <f>IF($C$4="citu pasākumu izmaksas",IF('6a+c+n'!$Q14="C",'6a+c+n'!G14,0))</f>
        <v>0</v>
      </c>
      <c r="H14" s="27">
        <f>IF($C$4="citu pasākumu izmaksas",IF('6a+c+n'!$Q14="C",'6a+c+n'!H14,0))</f>
        <v>0</v>
      </c>
      <c r="I14" s="27"/>
      <c r="J14" s="27"/>
      <c r="K14" s="176">
        <f>IF($C$4="citu pasākumu izmaksas",IF('6a+c+n'!$Q14="C",'6a+c+n'!K14,0))</f>
        <v>0</v>
      </c>
      <c r="L14" s="79">
        <f>IF($C$4="citu pasākumu izmaksas",IF('6a+c+n'!$Q14="C",'6a+c+n'!L14,0))</f>
        <v>0</v>
      </c>
      <c r="M14" s="27">
        <f>IF($C$4="citu pasākumu izmaksas",IF('6a+c+n'!$Q14="C",'6a+c+n'!M14,0))</f>
        <v>0</v>
      </c>
      <c r="N14" s="27">
        <f>IF($C$4="citu pasākumu izmaksas",IF('6a+c+n'!$Q14="C",'6a+c+n'!N14,0))</f>
        <v>0</v>
      </c>
      <c r="O14" s="27">
        <f>IF($C$4="citu pasākumu izmaksas",IF('6a+c+n'!$Q14="C",'6a+c+n'!O14,0))</f>
        <v>0</v>
      </c>
      <c r="P14" s="57">
        <f>IF($C$4="citu pasākumu izmaksas",IF('6a+c+n'!$Q14="C",'6a+c+n'!P14,0))</f>
        <v>0</v>
      </c>
    </row>
    <row r="15" spans="1:16" ht="22.5">
      <c r="A15" s="64">
        <f>IF(P15=0,0,IF(COUNTBLANK(P15)=1,0,COUNTA($P$14:P15)))</f>
        <v>0</v>
      </c>
      <c r="B15" s="28" t="str">
        <f>IF($C$4="citu pasākumu izmaksas",IF('6a+c+n'!$Q15="C",'6a+c+n'!B15,0))</f>
        <v>09-00000</v>
      </c>
      <c r="C15" s="28" t="str">
        <f>IF($C$4="citu pasākumu izmaksas",IF('6a+c+n'!$Q15="C",'6a+c+n'!C15,0))</f>
        <v>Koka šķērslata 80x65, t.sk. stiprinājumi</v>
      </c>
      <c r="D15" s="28" t="str">
        <f>IF($C$4="citu pasākumu izmaksas",IF('6a+c+n'!$Q15="C",'6a+c+n'!D15,0))</f>
        <v>tm</v>
      </c>
      <c r="E15" s="156"/>
      <c r="F15" s="81"/>
      <c r="G15" s="28">
        <f>IF($C$4="citu pasākumu izmaksas",IF('6a+c+n'!$Q15="C",'6a+c+n'!G15,0))</f>
        <v>0</v>
      </c>
      <c r="H15" s="28">
        <f>IF($C$4="citu pasākumu izmaksas",IF('6a+c+n'!$Q15="C",'6a+c+n'!H15,0))</f>
        <v>0</v>
      </c>
      <c r="I15" s="28"/>
      <c r="J15" s="28"/>
      <c r="K15" s="156">
        <f>IF($C$4="citu pasākumu izmaksas",IF('6a+c+n'!$Q15="C",'6a+c+n'!K15,0))</f>
        <v>0</v>
      </c>
      <c r="L15" s="81">
        <f>IF($C$4="citu pasākumu izmaksas",IF('6a+c+n'!$Q15="C",'6a+c+n'!L15,0))</f>
        <v>0</v>
      </c>
      <c r="M15" s="28">
        <f>IF($C$4="citu pasākumu izmaksas",IF('6a+c+n'!$Q15="C",'6a+c+n'!M15,0))</f>
        <v>0</v>
      </c>
      <c r="N15" s="28">
        <f>IF($C$4="citu pasākumu izmaksas",IF('6a+c+n'!$Q15="C",'6a+c+n'!N15,0))</f>
        <v>0</v>
      </c>
      <c r="O15" s="28">
        <f>IF($C$4="citu pasākumu izmaksas",IF('6a+c+n'!$Q15="C",'6a+c+n'!O15,0))</f>
        <v>0</v>
      </c>
      <c r="P15" s="59">
        <f>IF($C$4="citu pasākumu izmaksas",IF('6a+c+n'!$Q15="C",'6a+c+n'!P15,0))</f>
        <v>0</v>
      </c>
    </row>
    <row r="16" spans="1:16" ht="22.5">
      <c r="A16" s="64">
        <f>IF(P16=0,0,IF(COUNTBLANK(P16)=1,0,COUNTA($P$14:P16)))</f>
        <v>0</v>
      </c>
      <c r="B16" s="28" t="str">
        <f>IF($C$4="citu pasākumu izmaksas",IF('6a+c+n'!$Q16="C",'6a+c+n'!B16,0))</f>
        <v>09-00000</v>
      </c>
      <c r="C16" s="28" t="str">
        <f>IF($C$4="citu pasākumu izmaksas",IF('6a+c+n'!$Q16="C",'6a+c+n'!C16,0))</f>
        <v>Apdares dēļi 25x110, t.sk. stiprinājumi</v>
      </c>
      <c r="D16" s="28" t="str">
        <f>IF($C$4="citu pasākumu izmaksas",IF('6a+c+n'!$Q16="C",'6a+c+n'!D16,0))</f>
        <v>tm</v>
      </c>
      <c r="E16" s="156"/>
      <c r="F16" s="81"/>
      <c r="G16" s="28">
        <f>IF($C$4="citu pasākumu izmaksas",IF('6a+c+n'!$Q16="C",'6a+c+n'!G16,0))</f>
        <v>0</v>
      </c>
      <c r="H16" s="28">
        <f>IF($C$4="citu pasākumu izmaksas",IF('6a+c+n'!$Q16="C",'6a+c+n'!H16,0))</f>
        <v>0</v>
      </c>
      <c r="I16" s="28"/>
      <c r="J16" s="28"/>
      <c r="K16" s="156">
        <f>IF($C$4="citu pasākumu izmaksas",IF('6a+c+n'!$Q16="C",'6a+c+n'!K16,0))</f>
        <v>0</v>
      </c>
      <c r="L16" s="81">
        <f>IF($C$4="citu pasākumu izmaksas",IF('6a+c+n'!$Q16="C",'6a+c+n'!L16,0))</f>
        <v>0</v>
      </c>
      <c r="M16" s="28">
        <f>IF($C$4="citu pasākumu izmaksas",IF('6a+c+n'!$Q16="C",'6a+c+n'!M16,0))</f>
        <v>0</v>
      </c>
      <c r="N16" s="28">
        <f>IF($C$4="citu pasākumu izmaksas",IF('6a+c+n'!$Q16="C",'6a+c+n'!N16,0))</f>
        <v>0</v>
      </c>
      <c r="O16" s="28">
        <f>IF($C$4="citu pasākumu izmaksas",IF('6a+c+n'!$Q16="C",'6a+c+n'!O16,0))</f>
        <v>0</v>
      </c>
      <c r="P16" s="59">
        <f>IF($C$4="citu pasākumu izmaksas",IF('6a+c+n'!$Q16="C",'6a+c+n'!P16,0))</f>
        <v>0</v>
      </c>
    </row>
    <row r="17" spans="1:16" ht="22.5">
      <c r="A17" s="64">
        <f>IF(P17=0,0,IF(COUNTBLANK(P17)=1,0,COUNTA($P$14:P17)))</f>
        <v>0</v>
      </c>
      <c r="B17" s="28" t="str">
        <f>IF($C$4="citu pasākumu izmaksas",IF('6a+c+n'!$Q17="C",'6a+c+n'!B17,0))</f>
        <v>09-00000</v>
      </c>
      <c r="C17" s="28" t="str">
        <f>IF($C$4="citu pasākumu izmaksas",IF('6a+c+n'!$Q17="C",'6a+c+n'!C17,0))</f>
        <v>Cinkota skārda ar PURAL pārklājumu jumta kores nosegdaļa</v>
      </c>
      <c r="D17" s="28" t="str">
        <f>IF($C$4="citu pasākumu izmaksas",IF('6a+c+n'!$Q17="C",'6a+c+n'!D17,0))</f>
        <v>tm</v>
      </c>
      <c r="E17" s="156"/>
      <c r="F17" s="81"/>
      <c r="G17" s="28">
        <f>IF($C$4="citu pasākumu izmaksas",IF('6a+c+n'!$Q17="C",'6a+c+n'!G17,0))</f>
        <v>0</v>
      </c>
      <c r="H17" s="28">
        <f>IF($C$4="citu pasākumu izmaksas",IF('6a+c+n'!$Q17="C",'6a+c+n'!H17,0))</f>
        <v>0</v>
      </c>
      <c r="I17" s="28"/>
      <c r="J17" s="28"/>
      <c r="K17" s="156">
        <f>IF($C$4="citu pasākumu izmaksas",IF('6a+c+n'!$Q17="C",'6a+c+n'!K17,0))</f>
        <v>0</v>
      </c>
      <c r="L17" s="81">
        <f>IF($C$4="citu pasākumu izmaksas",IF('6a+c+n'!$Q17="C",'6a+c+n'!L17,0))</f>
        <v>0</v>
      </c>
      <c r="M17" s="28">
        <f>IF($C$4="citu pasākumu izmaksas",IF('6a+c+n'!$Q17="C",'6a+c+n'!M17,0))</f>
        <v>0</v>
      </c>
      <c r="N17" s="28">
        <f>IF($C$4="citu pasākumu izmaksas",IF('6a+c+n'!$Q17="C",'6a+c+n'!N17,0))</f>
        <v>0</v>
      </c>
      <c r="O17" s="28">
        <f>IF($C$4="citu pasākumu izmaksas",IF('6a+c+n'!$Q17="C",'6a+c+n'!O17,0))</f>
        <v>0</v>
      </c>
      <c r="P17" s="59">
        <f>IF($C$4="citu pasākumu izmaksas",IF('6a+c+n'!$Q17="C",'6a+c+n'!P17,0))</f>
        <v>0</v>
      </c>
    </row>
    <row r="18" spans="1:16" ht="22.5">
      <c r="A18" s="64">
        <f>IF(P18=0,0,IF(COUNTBLANK(P18)=1,0,COUNTA($P$14:P18)))</f>
        <v>0</v>
      </c>
      <c r="B18" s="28" t="str">
        <f>IF($C$4="citu pasākumu izmaksas",IF('6a+c+n'!$Q18="C",'6a+c+n'!B18,0))</f>
        <v>09-00000</v>
      </c>
      <c r="C18" s="28" t="str">
        <f>IF($C$4="citu pasākumu izmaksas",IF('6a+c+n'!$Q18="C",'6a+c+n'!C18,0))</f>
        <v>Koka lata 25x50mm</v>
      </c>
      <c r="D18" s="28" t="str">
        <f>IF($C$4="citu pasākumu izmaksas",IF('6a+c+n'!$Q18="C",'6a+c+n'!D18,0))</f>
        <v>tm</v>
      </c>
      <c r="E18" s="156"/>
      <c r="F18" s="81"/>
      <c r="G18" s="28">
        <f>IF($C$4="citu pasākumu izmaksas",IF('6a+c+n'!$Q18="C",'6a+c+n'!G18,0))</f>
        <v>0</v>
      </c>
      <c r="H18" s="28">
        <f>IF($C$4="citu pasākumu izmaksas",IF('6a+c+n'!$Q18="C",'6a+c+n'!H18,0))</f>
        <v>0</v>
      </c>
      <c r="I18" s="28"/>
      <c r="J18" s="28"/>
      <c r="K18" s="156">
        <f>IF($C$4="citu pasākumu izmaksas",IF('6a+c+n'!$Q18="C",'6a+c+n'!K18,0))</f>
        <v>0</v>
      </c>
      <c r="L18" s="81">
        <f>IF($C$4="citu pasākumu izmaksas",IF('6a+c+n'!$Q18="C",'6a+c+n'!L18,0))</f>
        <v>0</v>
      </c>
      <c r="M18" s="28">
        <f>IF($C$4="citu pasākumu izmaksas",IF('6a+c+n'!$Q18="C",'6a+c+n'!M18,0))</f>
        <v>0</v>
      </c>
      <c r="N18" s="28">
        <f>IF($C$4="citu pasākumu izmaksas",IF('6a+c+n'!$Q18="C",'6a+c+n'!N18,0))</f>
        <v>0</v>
      </c>
      <c r="O18" s="28">
        <f>IF($C$4="citu pasākumu izmaksas",IF('6a+c+n'!$Q18="C",'6a+c+n'!O18,0))</f>
        <v>0</v>
      </c>
      <c r="P18" s="59">
        <f>IF($C$4="citu pasākumu izmaksas",IF('6a+c+n'!$Q18="C",'6a+c+n'!P18,0))</f>
        <v>0</v>
      </c>
    </row>
    <row r="19" spans="1:16" ht="33.75">
      <c r="A19" s="64">
        <f>IF(P19=0,0,IF(COUNTBLANK(P19)=1,0,COUNTA($P$14:P19)))</f>
        <v>0</v>
      </c>
      <c r="B19" s="28" t="str">
        <f>IF($C$4="citu pasākumu izmaksas",IF('6a+c+n'!$Q19="C",'6a+c+n'!B19,0))</f>
        <v>09-00000</v>
      </c>
      <c r="C19" s="28" t="str">
        <f>IF($C$4="citu pasākumu izmaksas",IF('6a+c+n'!$Q19="C",'6a+c+n'!C19,0))</f>
        <v>Jumta segums - Trapecveida lokšņu
profils Ruukki T20, cinkots 0,50 mm vai
ekvivalents</v>
      </c>
      <c r="D19" s="28" t="str">
        <f>IF($C$4="citu pasākumu izmaksas",IF('6a+c+n'!$Q19="C",'6a+c+n'!D19,0))</f>
        <v>m2</v>
      </c>
      <c r="E19" s="156"/>
      <c r="F19" s="81"/>
      <c r="G19" s="28">
        <f>IF($C$4="citu pasākumu izmaksas",IF('6a+c+n'!$Q19="C",'6a+c+n'!G19,0))</f>
        <v>0</v>
      </c>
      <c r="H19" s="28">
        <f>IF($C$4="citu pasākumu izmaksas",IF('6a+c+n'!$Q19="C",'6a+c+n'!H19,0))</f>
        <v>0</v>
      </c>
      <c r="I19" s="28"/>
      <c r="J19" s="28"/>
      <c r="K19" s="156">
        <f>IF($C$4="citu pasākumu izmaksas",IF('6a+c+n'!$Q19="C",'6a+c+n'!K19,0))</f>
        <v>0</v>
      </c>
      <c r="L19" s="81">
        <f>IF($C$4="citu pasākumu izmaksas",IF('6a+c+n'!$Q19="C",'6a+c+n'!L19,0))</f>
        <v>0</v>
      </c>
      <c r="M19" s="28">
        <f>IF($C$4="citu pasākumu izmaksas",IF('6a+c+n'!$Q19="C",'6a+c+n'!M19,0))</f>
        <v>0</v>
      </c>
      <c r="N19" s="28">
        <f>IF($C$4="citu pasākumu izmaksas",IF('6a+c+n'!$Q19="C",'6a+c+n'!N19,0))</f>
        <v>0</v>
      </c>
      <c r="O19" s="28">
        <f>IF($C$4="citu pasākumu izmaksas",IF('6a+c+n'!$Q19="C",'6a+c+n'!O19,0))</f>
        <v>0</v>
      </c>
      <c r="P19" s="59">
        <f>IF($C$4="citu pasākumu izmaksas",IF('6a+c+n'!$Q19="C",'6a+c+n'!P19,0))</f>
        <v>0</v>
      </c>
    </row>
    <row r="20" spans="1:16" ht="12" customHeight="1" thickBot="1">
      <c r="A20" s="299" t="s">
        <v>63</v>
      </c>
      <c r="B20" s="300"/>
      <c r="C20" s="300"/>
      <c r="D20" s="300"/>
      <c r="E20" s="300"/>
      <c r="F20" s="300"/>
      <c r="G20" s="300"/>
      <c r="H20" s="300"/>
      <c r="I20" s="300"/>
      <c r="J20" s="300"/>
      <c r="K20" s="301"/>
      <c r="L20" s="74">
        <f>SUM(L14:L19)</f>
        <v>0</v>
      </c>
      <c r="M20" s="75">
        <f>SUM(M14:M19)</f>
        <v>0</v>
      </c>
      <c r="N20" s="75">
        <f>SUM(N14:N19)</f>
        <v>0</v>
      </c>
      <c r="O20" s="75">
        <f>SUM(O14:O19)</f>
        <v>0</v>
      </c>
      <c r="P20" s="76">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02">
        <f>'Kops c'!C35:H35</f>
        <v>0</v>
      </c>
      <c r="D23" s="302"/>
      <c r="E23" s="302"/>
      <c r="F23" s="302"/>
      <c r="G23" s="302"/>
      <c r="H23" s="302"/>
      <c r="I23" s="20"/>
      <c r="J23" s="20"/>
      <c r="K23" s="20"/>
      <c r="L23" s="20"/>
      <c r="M23" s="20"/>
      <c r="N23" s="20"/>
      <c r="O23" s="20"/>
      <c r="P23" s="20"/>
    </row>
    <row r="24" spans="1:16">
      <c r="A24" s="20"/>
      <c r="B24" s="20"/>
      <c r="C24" s="222" t="s">
        <v>15</v>
      </c>
      <c r="D24" s="222"/>
      <c r="E24" s="222"/>
      <c r="F24" s="222"/>
      <c r="G24" s="222"/>
      <c r="H24" s="222"/>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268" t="str">
        <f>'Kops n'!A38:D38</f>
        <v>Tāme sastādīta 2023. gada __. _____</v>
      </c>
      <c r="B26" s="269"/>
      <c r="C26" s="269"/>
      <c r="D26" s="269"/>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02">
        <f>'Kops c'!C40:H40</f>
        <v>0</v>
      </c>
      <c r="D28" s="302"/>
      <c r="E28" s="302"/>
      <c r="F28" s="302"/>
      <c r="G28" s="302"/>
      <c r="H28" s="302"/>
      <c r="I28" s="20"/>
      <c r="J28" s="20"/>
      <c r="K28" s="20"/>
      <c r="L28" s="20"/>
      <c r="M28" s="20"/>
      <c r="N28" s="20"/>
      <c r="O28" s="20"/>
      <c r="P28" s="20"/>
    </row>
    <row r="29" spans="1:16">
      <c r="A29" s="20"/>
      <c r="B29" s="20"/>
      <c r="C29" s="222" t="s">
        <v>15</v>
      </c>
      <c r="D29" s="222"/>
      <c r="E29" s="222"/>
      <c r="F29" s="222"/>
      <c r="G29" s="222"/>
      <c r="H29" s="222"/>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3" t="s">
        <v>16</v>
      </c>
      <c r="B31" s="52"/>
      <c r="C31" s="115">
        <f>'Kops c'!C43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151"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50" priority="1" operator="equal">
      <formula>0</formula>
    </cfRule>
  </conditionalFormatting>
  <conditionalFormatting sqref="C2:I2 D5:L8 N9:O9 L20:P20 C23:H23 C28:H28 C31">
    <cfRule type="cellIs" dxfId="149"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00B0F0"/>
  </sheetPr>
  <dimension ref="A1:P27"/>
  <sheetViews>
    <sheetView workbookViewId="0">
      <selection activeCell="A23" sqref="A15:XFD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290" t="str">
        <f>'6a+c+n'!C2:I2</f>
        <v>Jumta darbi</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P15</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ht="12" thickBot="1">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8">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ht="12" customHeight="1" thickBot="1">
      <c r="A15" s="299" t="s">
        <v>63</v>
      </c>
      <c r="B15" s="300"/>
      <c r="C15" s="300"/>
      <c r="D15" s="300"/>
      <c r="E15" s="300"/>
      <c r="F15" s="300"/>
      <c r="G15" s="300"/>
      <c r="H15" s="300"/>
      <c r="I15" s="300"/>
      <c r="J15" s="300"/>
      <c r="K15" s="301"/>
      <c r="L15" s="110">
        <f>SUM(L14:L14)</f>
        <v>0</v>
      </c>
      <c r="M15" s="111">
        <f>SUM(M14:M14)</f>
        <v>0</v>
      </c>
      <c r="N15" s="111">
        <f>SUM(N14:N14)</f>
        <v>0</v>
      </c>
      <c r="O15" s="111">
        <f>SUM(O14:O14)</f>
        <v>0</v>
      </c>
      <c r="P15" s="112">
        <f>SUM(P14:P14)</f>
        <v>0</v>
      </c>
    </row>
    <row r="16" spans="1:16">
      <c r="A16" s="20"/>
      <c r="B16" s="20"/>
      <c r="C16" s="20"/>
      <c r="D16" s="20"/>
      <c r="E16" s="20"/>
      <c r="F16" s="20"/>
      <c r="G16" s="20"/>
      <c r="H16" s="20"/>
      <c r="I16" s="20"/>
      <c r="J16" s="20"/>
      <c r="K16" s="20"/>
      <c r="L16" s="20"/>
      <c r="M16" s="20"/>
      <c r="N16" s="20"/>
      <c r="O16" s="20"/>
      <c r="P16" s="20"/>
    </row>
    <row r="17" spans="1:16">
      <c r="A17" s="20"/>
      <c r="B17" s="20"/>
      <c r="C17" s="20"/>
      <c r="D17" s="20"/>
      <c r="E17" s="20"/>
      <c r="F17" s="20"/>
      <c r="G17" s="20"/>
      <c r="H17" s="20"/>
      <c r="I17" s="20"/>
      <c r="J17" s="20"/>
      <c r="K17" s="20"/>
      <c r="L17" s="20"/>
      <c r="M17" s="20"/>
      <c r="N17" s="20"/>
      <c r="O17" s="20"/>
      <c r="P17" s="20"/>
    </row>
    <row r="18" spans="1:16">
      <c r="A18" s="1" t="s">
        <v>14</v>
      </c>
      <c r="B18" s="20"/>
      <c r="C18" s="302">
        <f>'Kops n'!C35:H35</f>
        <v>0</v>
      </c>
      <c r="D18" s="302"/>
      <c r="E18" s="302"/>
      <c r="F18" s="302"/>
      <c r="G18" s="302"/>
      <c r="H18" s="302"/>
      <c r="I18" s="20"/>
      <c r="J18" s="20"/>
      <c r="K18" s="20"/>
      <c r="L18" s="20"/>
      <c r="M18" s="20"/>
      <c r="N18" s="20"/>
      <c r="O18" s="20"/>
      <c r="P18" s="20"/>
    </row>
    <row r="19" spans="1:16">
      <c r="A19" s="20"/>
      <c r="B19" s="20"/>
      <c r="C19" s="222" t="s">
        <v>15</v>
      </c>
      <c r="D19" s="222"/>
      <c r="E19" s="222"/>
      <c r="F19" s="222"/>
      <c r="G19" s="222"/>
      <c r="H19" s="222"/>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268" t="str">
        <f>'Kops n'!A38:D38</f>
        <v>Tāme sastādīta 2023. gada __. _____</v>
      </c>
      <c r="B21" s="269"/>
      <c r="C21" s="269"/>
      <c r="D21" s="269"/>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41</v>
      </c>
      <c r="B23" s="20"/>
      <c r="C23" s="302">
        <f>'Kops n'!C40:H40</f>
        <v>0</v>
      </c>
      <c r="D23" s="302"/>
      <c r="E23" s="302"/>
      <c r="F23" s="302"/>
      <c r="G23" s="302"/>
      <c r="H23" s="302"/>
      <c r="I23" s="20"/>
      <c r="J23" s="20"/>
      <c r="K23" s="20"/>
      <c r="L23" s="20"/>
      <c r="M23" s="20"/>
      <c r="N23" s="20"/>
      <c r="O23" s="20"/>
      <c r="P23" s="20"/>
    </row>
    <row r="24" spans="1:16">
      <c r="A24" s="20"/>
      <c r="B24" s="20"/>
      <c r="C24" s="222" t="s">
        <v>15</v>
      </c>
      <c r="D24" s="222"/>
      <c r="E24" s="222"/>
      <c r="F24" s="222"/>
      <c r="G24" s="222"/>
      <c r="H24" s="222"/>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03" t="s">
        <v>16</v>
      </c>
      <c r="B26" s="52"/>
      <c r="C26" s="115">
        <f>'Kops n'!C43</f>
        <v>0</v>
      </c>
      <c r="D26" s="5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sheetData>
  <mergeCells count="23">
    <mergeCell ref="C24:H24"/>
    <mergeCell ref="L12:P12"/>
    <mergeCell ref="A15:K15"/>
    <mergeCell ref="C18:H18"/>
    <mergeCell ref="C19:H19"/>
    <mergeCell ref="A21:D21"/>
    <mergeCell ref="C23:H2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5:K15">
    <cfRule type="containsText" dxfId="148" priority="3" operator="containsText" text="Tiešās izmaksas kopā, t. sk. darba devēja sociālais nodoklis __.__% ">
      <formula>NOT(ISERROR(SEARCH("Tiešās izmaksas kopā, t. sk. darba devēja sociālais nodoklis __.__% ",A15)))</formula>
    </cfRule>
  </conditionalFormatting>
  <conditionalFormatting sqref="A14:P14">
    <cfRule type="cellIs" dxfId="147" priority="1" operator="equal">
      <formula>0</formula>
    </cfRule>
  </conditionalFormatting>
  <conditionalFormatting sqref="C2:I2 D5:L8 N9:O9 L15:P15 C18:H18 C23:H23 C26">
    <cfRule type="cellIs" dxfId="146"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0070C0"/>
  </sheetPr>
  <dimension ref="A1:Q33"/>
  <sheetViews>
    <sheetView zoomScale="85" zoomScaleNormal="85" workbookViewId="0">
      <selection activeCell="I15" sqref="I15:J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7</v>
      </c>
      <c r="E1" s="26"/>
      <c r="F1" s="26"/>
      <c r="G1" s="26"/>
      <c r="H1" s="26"/>
      <c r="I1" s="26"/>
      <c r="J1" s="26"/>
      <c r="N1" s="30"/>
      <c r="O1" s="31"/>
      <c r="P1" s="32"/>
    </row>
    <row r="2" spans="1:17">
      <c r="A2" s="33"/>
      <c r="B2" s="33"/>
      <c r="C2" s="290" t="s">
        <v>226</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P21</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150</v>
      </c>
      <c r="D14" s="27"/>
      <c r="E14" s="57"/>
      <c r="F14" s="172"/>
      <c r="G14" s="90"/>
      <c r="H14" s="90">
        <f>F14*G14</f>
        <v>0</v>
      </c>
      <c r="I14" s="90"/>
      <c r="J14" s="90"/>
      <c r="K14" s="91">
        <f>SUM(H14:J14)</f>
        <v>0</v>
      </c>
      <c r="L14" s="89">
        <f>E14*F14</f>
        <v>0</v>
      </c>
      <c r="M14" s="90">
        <f>H14*E14</f>
        <v>0</v>
      </c>
      <c r="N14" s="90">
        <f>I14*E14</f>
        <v>0</v>
      </c>
      <c r="O14" s="90">
        <f>J14*E14</f>
        <v>0</v>
      </c>
      <c r="P14" s="106">
        <f>SUM(M14:O14)</f>
        <v>0</v>
      </c>
      <c r="Q14" s="70"/>
    </row>
    <row r="15" spans="1:17" ht="56.25">
      <c r="A15" s="40">
        <v>1</v>
      </c>
      <c r="B15" s="28" t="s">
        <v>154</v>
      </c>
      <c r="C15" s="136" t="s">
        <v>348</v>
      </c>
      <c r="D15" s="132" t="s">
        <v>88</v>
      </c>
      <c r="E15" s="220">
        <v>1162.3260000000002</v>
      </c>
      <c r="F15" s="134"/>
      <c r="G15" s="143"/>
      <c r="H15" s="49">
        <f>F15*G15</f>
        <v>0</v>
      </c>
      <c r="I15" s="135"/>
      <c r="J15" s="135"/>
      <c r="K15" s="50">
        <f t="shared" ref="K15:K20" si="0">SUM(H15:J15)</f>
        <v>0</v>
      </c>
      <c r="L15" s="51">
        <f t="shared" ref="L15:L20" si="1">E15*F15</f>
        <v>0</v>
      </c>
      <c r="M15" s="49">
        <f t="shared" ref="M15:M20" si="2">H15*E15</f>
        <v>0</v>
      </c>
      <c r="N15" s="49">
        <f t="shared" ref="N15:N20" si="3">I15*E15</f>
        <v>0</v>
      </c>
      <c r="O15" s="49">
        <f t="shared" ref="O15:O20" si="4">J15*E15</f>
        <v>0</v>
      </c>
      <c r="P15" s="107">
        <f t="shared" ref="P15:P20" si="5">SUM(M15:O15)</f>
        <v>0</v>
      </c>
      <c r="Q15" s="77" t="s">
        <v>48</v>
      </c>
    </row>
    <row r="16" spans="1:17" ht="33.75">
      <c r="A16" s="40">
        <v>2</v>
      </c>
      <c r="B16" s="28" t="s">
        <v>154</v>
      </c>
      <c r="C16" s="136" t="s">
        <v>151</v>
      </c>
      <c r="D16" s="132" t="s">
        <v>88</v>
      </c>
      <c r="E16" s="210">
        <v>630.63</v>
      </c>
      <c r="F16" s="134"/>
      <c r="G16" s="143"/>
      <c r="H16" s="49">
        <f t="shared" ref="H16:H20" si="6">F16*G16</f>
        <v>0</v>
      </c>
      <c r="I16" s="135"/>
      <c r="J16" s="135"/>
      <c r="K16" s="50">
        <f t="shared" si="0"/>
        <v>0</v>
      </c>
      <c r="L16" s="51">
        <f t="shared" si="1"/>
        <v>0</v>
      </c>
      <c r="M16" s="49">
        <f t="shared" si="2"/>
        <v>0</v>
      </c>
      <c r="N16" s="49">
        <f t="shared" si="3"/>
        <v>0</v>
      </c>
      <c r="O16" s="49">
        <f t="shared" si="4"/>
        <v>0</v>
      </c>
      <c r="P16" s="107">
        <f t="shared" si="5"/>
        <v>0</v>
      </c>
      <c r="Q16" s="77" t="s">
        <v>48</v>
      </c>
    </row>
    <row r="17" spans="1:17" ht="45">
      <c r="A17" s="40">
        <v>3</v>
      </c>
      <c r="B17" s="28" t="s">
        <v>154</v>
      </c>
      <c r="C17" s="136" t="s">
        <v>152</v>
      </c>
      <c r="D17" s="132" t="s">
        <v>88</v>
      </c>
      <c r="E17" s="210">
        <v>35.64</v>
      </c>
      <c r="F17" s="134"/>
      <c r="G17" s="143"/>
      <c r="H17" s="49">
        <f t="shared" si="6"/>
        <v>0</v>
      </c>
      <c r="I17" s="135"/>
      <c r="J17" s="135"/>
      <c r="K17" s="50">
        <f t="shared" si="0"/>
        <v>0</v>
      </c>
      <c r="L17" s="51">
        <f t="shared" si="1"/>
        <v>0</v>
      </c>
      <c r="M17" s="49">
        <f t="shared" si="2"/>
        <v>0</v>
      </c>
      <c r="N17" s="49">
        <f t="shared" si="3"/>
        <v>0</v>
      </c>
      <c r="O17" s="49">
        <f t="shared" si="4"/>
        <v>0</v>
      </c>
      <c r="P17" s="107">
        <f t="shared" si="5"/>
        <v>0</v>
      </c>
      <c r="Q17" s="77" t="s">
        <v>48</v>
      </c>
    </row>
    <row r="18" spans="1:17" ht="67.5">
      <c r="A18" s="40">
        <v>4</v>
      </c>
      <c r="B18" s="28" t="s">
        <v>154</v>
      </c>
      <c r="C18" s="136" t="s">
        <v>153</v>
      </c>
      <c r="D18" s="132" t="s">
        <v>88</v>
      </c>
      <c r="E18" s="210">
        <v>58.300000000000004</v>
      </c>
      <c r="F18" s="134"/>
      <c r="G18" s="143"/>
      <c r="H18" s="49">
        <f t="shared" si="6"/>
        <v>0</v>
      </c>
      <c r="I18" s="135"/>
      <c r="J18" s="135"/>
      <c r="K18" s="50">
        <f t="shared" si="0"/>
        <v>0</v>
      </c>
      <c r="L18" s="51">
        <f t="shared" ref="L18:L19" si="7">E18*F18</f>
        <v>0</v>
      </c>
      <c r="M18" s="49">
        <f t="shared" ref="M18:M19" si="8">H18*E18</f>
        <v>0</v>
      </c>
      <c r="N18" s="49">
        <f t="shared" ref="N18:N19" si="9">I18*E18</f>
        <v>0</v>
      </c>
      <c r="O18" s="49">
        <f t="shared" ref="O18:O19" si="10">J18*E18</f>
        <v>0</v>
      </c>
      <c r="P18" s="107">
        <f t="shared" ref="P18:P19" si="11">SUM(M18:O18)</f>
        <v>0</v>
      </c>
      <c r="Q18" s="77" t="s">
        <v>55</v>
      </c>
    </row>
    <row r="19" spans="1:17" ht="22.5">
      <c r="A19" s="40">
        <v>5</v>
      </c>
      <c r="B19" s="28" t="s">
        <v>154</v>
      </c>
      <c r="C19" s="136" t="s">
        <v>349</v>
      </c>
      <c r="D19" s="132" t="s">
        <v>76</v>
      </c>
      <c r="E19" s="210">
        <v>211</v>
      </c>
      <c r="F19" s="177"/>
      <c r="G19" s="143"/>
      <c r="H19" s="49">
        <f t="shared" si="6"/>
        <v>0</v>
      </c>
      <c r="I19" s="143"/>
      <c r="J19" s="143"/>
      <c r="K19" s="50">
        <f t="shared" si="0"/>
        <v>0</v>
      </c>
      <c r="L19" s="51">
        <f t="shared" si="7"/>
        <v>0</v>
      </c>
      <c r="M19" s="49">
        <f t="shared" si="8"/>
        <v>0</v>
      </c>
      <c r="N19" s="49">
        <f t="shared" si="9"/>
        <v>0</v>
      </c>
      <c r="O19" s="49">
        <f t="shared" si="10"/>
        <v>0</v>
      </c>
      <c r="P19" s="107">
        <f t="shared" si="11"/>
        <v>0</v>
      </c>
      <c r="Q19" s="77" t="s">
        <v>55</v>
      </c>
    </row>
    <row r="20" spans="1:17" ht="22.5">
      <c r="A20" s="40">
        <v>6</v>
      </c>
      <c r="B20" s="28" t="s">
        <v>154</v>
      </c>
      <c r="C20" s="136" t="s">
        <v>350</v>
      </c>
      <c r="D20" s="132" t="s">
        <v>76</v>
      </c>
      <c r="E20" s="114">
        <v>211</v>
      </c>
      <c r="F20" s="177"/>
      <c r="G20" s="143"/>
      <c r="H20" s="49">
        <f t="shared" si="6"/>
        <v>0</v>
      </c>
      <c r="I20" s="143"/>
      <c r="J20" s="143"/>
      <c r="K20" s="50">
        <f t="shared" si="0"/>
        <v>0</v>
      </c>
      <c r="L20" s="51">
        <f t="shared" si="1"/>
        <v>0</v>
      </c>
      <c r="M20" s="49">
        <f t="shared" si="2"/>
        <v>0</v>
      </c>
      <c r="N20" s="49">
        <f t="shared" si="3"/>
        <v>0</v>
      </c>
      <c r="O20" s="49">
        <f t="shared" si="4"/>
        <v>0</v>
      </c>
      <c r="P20" s="107">
        <f t="shared" si="5"/>
        <v>0</v>
      </c>
      <c r="Q20" s="77" t="s">
        <v>55</v>
      </c>
    </row>
    <row r="21" spans="1:17" ht="12" customHeight="1" thickBot="1">
      <c r="A21" s="299" t="s">
        <v>63</v>
      </c>
      <c r="B21" s="300"/>
      <c r="C21" s="300"/>
      <c r="D21" s="300"/>
      <c r="E21" s="300"/>
      <c r="F21" s="300"/>
      <c r="G21" s="300"/>
      <c r="H21" s="300"/>
      <c r="I21" s="300"/>
      <c r="J21" s="300"/>
      <c r="K21" s="301"/>
      <c r="L21" s="74">
        <f>SUM(L14:L20)</f>
        <v>0</v>
      </c>
      <c r="M21" s="75">
        <f>SUM(M14:M20)</f>
        <v>0</v>
      </c>
      <c r="N21" s="75">
        <f>SUM(N14:N20)</f>
        <v>0</v>
      </c>
      <c r="O21" s="75">
        <f>SUM(O14:O20)</f>
        <v>0</v>
      </c>
      <c r="P21" s="76">
        <f>SUM(P14:P20)</f>
        <v>0</v>
      </c>
    </row>
    <row r="22" spans="1:17">
      <c r="A22" s="20"/>
      <c r="B22" s="20"/>
      <c r="C22" s="20"/>
      <c r="D22" s="20"/>
      <c r="E22" s="20"/>
      <c r="F22" s="20"/>
      <c r="G22" s="20"/>
      <c r="H22" s="20"/>
      <c r="I22" s="20"/>
      <c r="J22" s="20"/>
      <c r="K22" s="20"/>
      <c r="L22" s="20"/>
      <c r="M22" s="20"/>
      <c r="N22" s="20"/>
      <c r="O22" s="20"/>
      <c r="P22" s="20"/>
    </row>
    <row r="23" spans="1:17">
      <c r="A23" s="20"/>
      <c r="B23" s="20"/>
      <c r="C23" s="20"/>
      <c r="D23" s="20"/>
      <c r="E23" s="20"/>
      <c r="F23" s="20"/>
      <c r="G23" s="20"/>
      <c r="H23" s="20"/>
      <c r="I23" s="20"/>
      <c r="J23" s="20"/>
      <c r="K23" s="20"/>
      <c r="L23" s="20"/>
      <c r="M23" s="20"/>
      <c r="N23" s="20"/>
      <c r="O23" s="20"/>
      <c r="P23" s="20"/>
    </row>
    <row r="24" spans="1:17">
      <c r="A24" s="1" t="s">
        <v>14</v>
      </c>
      <c r="B24" s="20"/>
      <c r="C24" s="302">
        <f>'Kops n'!C35:H35</f>
        <v>0</v>
      </c>
      <c r="D24" s="302"/>
      <c r="E24" s="302"/>
      <c r="F24" s="302"/>
      <c r="G24" s="302"/>
      <c r="H24" s="302"/>
      <c r="I24" s="20"/>
      <c r="J24" s="20"/>
      <c r="K24" s="20"/>
      <c r="L24" s="20"/>
      <c r="M24" s="20"/>
      <c r="N24" s="20"/>
      <c r="O24" s="20"/>
      <c r="P24" s="20"/>
    </row>
    <row r="25" spans="1:17">
      <c r="A25" s="20"/>
      <c r="B25" s="20"/>
      <c r="C25" s="222" t="s">
        <v>15</v>
      </c>
      <c r="D25" s="222"/>
      <c r="E25" s="222"/>
      <c r="F25" s="222"/>
      <c r="G25" s="222"/>
      <c r="H25" s="222"/>
      <c r="I25" s="20"/>
      <c r="J25" s="20"/>
      <c r="K25" s="20"/>
      <c r="L25" s="20"/>
      <c r="M25" s="20"/>
      <c r="N25" s="20"/>
      <c r="O25" s="20"/>
      <c r="P25" s="20"/>
    </row>
    <row r="26" spans="1:17">
      <c r="A26" s="20"/>
      <c r="B26" s="20"/>
      <c r="C26" s="20"/>
      <c r="D26" s="20"/>
      <c r="E26" s="20"/>
      <c r="F26" s="20"/>
      <c r="G26" s="20"/>
      <c r="H26" s="20"/>
      <c r="I26" s="20"/>
      <c r="J26" s="20"/>
      <c r="K26" s="20"/>
      <c r="L26" s="20"/>
      <c r="M26" s="20"/>
      <c r="N26" s="20"/>
      <c r="O26" s="20"/>
      <c r="P26" s="20"/>
    </row>
    <row r="27" spans="1:17">
      <c r="A27" s="268" t="str">
        <f>'Kops n'!A38:D38</f>
        <v>Tāme sastādīta 2023. gada __. _____</v>
      </c>
      <c r="B27" s="269"/>
      <c r="C27" s="269"/>
      <c r="D27" s="269"/>
      <c r="E27" s="20"/>
      <c r="F27" s="20"/>
      <c r="G27" s="20"/>
      <c r="H27" s="20"/>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1" t="s">
        <v>41</v>
      </c>
      <c r="B29" s="20"/>
      <c r="C29" s="302">
        <f>'Kops n'!C40:H40</f>
        <v>0</v>
      </c>
      <c r="D29" s="302"/>
      <c r="E29" s="302"/>
      <c r="F29" s="302"/>
      <c r="G29" s="302"/>
      <c r="H29" s="302"/>
      <c r="I29" s="20"/>
      <c r="J29" s="20"/>
      <c r="K29" s="20"/>
      <c r="L29" s="20"/>
      <c r="M29" s="20"/>
      <c r="N29" s="20"/>
      <c r="O29" s="20"/>
      <c r="P29" s="20"/>
    </row>
    <row r="30" spans="1:17">
      <c r="A30" s="20"/>
      <c r="B30" s="20"/>
      <c r="C30" s="222" t="s">
        <v>15</v>
      </c>
      <c r="D30" s="222"/>
      <c r="E30" s="222"/>
      <c r="F30" s="222"/>
      <c r="G30" s="222"/>
      <c r="H30" s="222"/>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103" t="s">
        <v>16</v>
      </c>
      <c r="B32" s="52"/>
      <c r="C32" s="115">
        <f>'Kops n'!C43</f>
        <v>0</v>
      </c>
      <c r="D32" s="52"/>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sheetData>
  <mergeCells count="23">
    <mergeCell ref="C30:H30"/>
    <mergeCell ref="L12:P12"/>
    <mergeCell ref="A21:K21"/>
    <mergeCell ref="C24:H24"/>
    <mergeCell ref="C25:H25"/>
    <mergeCell ref="A27:D27"/>
    <mergeCell ref="C29:H2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145" priority="3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0">
    <cfRule type="cellIs" dxfId="144" priority="6" operator="equal">
      <formula>0</formula>
    </cfRule>
  </conditionalFormatting>
  <conditionalFormatting sqref="A21:K21">
    <cfRule type="containsText" dxfId="143" priority="25" operator="containsText" text="Tiešās izmaksas kopā, t. sk. darba devēja sociālais nodoklis __.__% ">
      <formula>NOT(ISERROR(SEARCH("Tiešās izmaksas kopā, t. sk. darba devēja sociālais nodoklis __.__% ",A21)))</formula>
    </cfRule>
  </conditionalFormatting>
  <conditionalFormatting sqref="C24:H24">
    <cfRule type="cellIs" dxfId="142" priority="32" operator="equal">
      <formula>0</formula>
    </cfRule>
  </conditionalFormatting>
  <conditionalFormatting sqref="C29:H29">
    <cfRule type="cellIs" dxfId="141" priority="33" operator="equal">
      <formula>0</formula>
    </cfRule>
  </conditionalFormatting>
  <conditionalFormatting sqref="C2:I2">
    <cfRule type="cellIs" dxfId="140" priority="38" operator="equal">
      <formula>0</formula>
    </cfRule>
  </conditionalFormatting>
  <conditionalFormatting sqref="C4:I4">
    <cfRule type="cellIs" dxfId="139" priority="30" operator="equal">
      <formula>0</formula>
    </cfRule>
  </conditionalFormatting>
  <conditionalFormatting sqref="D1">
    <cfRule type="cellIs" dxfId="138" priority="27" operator="equal">
      <formula>0</formula>
    </cfRule>
  </conditionalFormatting>
  <conditionalFormatting sqref="D5:L8">
    <cfRule type="cellIs" dxfId="137" priority="28" operator="equal">
      <formula>0</formula>
    </cfRule>
  </conditionalFormatting>
  <conditionalFormatting sqref="H14:H20">
    <cfRule type="cellIs" dxfId="136" priority="23" operator="equal">
      <formula>0</formula>
    </cfRule>
  </conditionalFormatting>
  <conditionalFormatting sqref="I14:J20">
    <cfRule type="cellIs" dxfId="135" priority="1" operator="equal">
      <formula>0</formula>
    </cfRule>
  </conditionalFormatting>
  <conditionalFormatting sqref="K14:P20">
    <cfRule type="cellIs" dxfId="134" priority="22" operator="equal">
      <formula>0</formula>
    </cfRule>
  </conditionalFormatting>
  <conditionalFormatting sqref="L21:P21">
    <cfRule type="cellIs" dxfId="133" priority="31" operator="equal">
      <formula>0</formula>
    </cfRule>
  </conditionalFormatting>
  <conditionalFormatting sqref="N9:O9">
    <cfRule type="cellIs" dxfId="132" priority="40" operator="equal">
      <formula>0</formula>
    </cfRule>
  </conditionalFormatting>
  <conditionalFormatting sqref="Q14:Q20">
    <cfRule type="cellIs" dxfId="131" priority="21" operator="equal">
      <formula>0</formula>
    </cfRule>
  </conditionalFormatting>
  <dataValidations count="1">
    <dataValidation type="list" allowBlank="1" showInputMessage="1" showErrorMessage="1" sqref="Q14:Q20" xr:uid="{00000000-0002-0000-20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5" operator="containsText" id="{7147BC1D-48D1-42AC-A18F-E1A61E03E1A7}">
            <xm:f>NOT(ISERROR(SEARCH("Tāme sastādīta ____. gada ___. ______________",A27)))</xm:f>
            <xm:f>"Tāme sastādīta ____. gada ___. ______________"</xm:f>
            <x14:dxf>
              <font>
                <color auto="1"/>
              </font>
              <fill>
                <patternFill>
                  <bgColor rgb="FFC6EFCE"/>
                </patternFill>
              </fill>
            </x14:dxf>
          </x14:cfRule>
          <xm:sqref>A27</xm:sqref>
        </x14:conditionalFormatting>
        <x14:conditionalFormatting xmlns:xm="http://schemas.microsoft.com/office/excel/2006/main">
          <x14:cfRule type="containsText" priority="34" operator="containsText" id="{694EE524-F5D1-40CC-8DDC-9A24CDC41892}">
            <xm:f>NOT(ISERROR(SEARCH("Sertifikāta Nr. _________________________________",A32)))</xm:f>
            <xm:f>"Sertifikāta Nr. _________________________________"</xm:f>
            <x14:dxf>
              <font>
                <color auto="1"/>
              </font>
              <fill>
                <patternFill>
                  <bgColor rgb="FFC6EFCE"/>
                </patternFill>
              </fill>
            </x14:dxf>
          </x14:cfRule>
          <xm:sqref>A32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0070C0"/>
  </sheetPr>
  <dimension ref="A1:P31"/>
  <sheetViews>
    <sheetView workbookViewId="0">
      <selection activeCell="A19" sqref="A19:XFD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290" t="str">
        <f>'7a+c+n'!C2:I2</f>
        <v>Iekštelpu darbi</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P19</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c r="A18" s="64">
        <f>IF(P18=0,0,IF(COUNTBLANK(P18)=1,0,COUNTA($P$14:P18)))</f>
        <v>0</v>
      </c>
      <c r="B18" s="28">
        <f>IF($C$4="Attiecināmās izmaksas",IF('7a+c+n'!$Q20="A",'7a+c+n'!B20,0),0)</f>
        <v>0</v>
      </c>
      <c r="C18" s="28">
        <f>IF($C$4="Attiecināmās izmaksas",IF('7a+c+n'!$Q20="A",'7a+c+n'!C20,0),0)</f>
        <v>0</v>
      </c>
      <c r="D18" s="28">
        <f>IF($C$4="Attiecināmās izmaksas",IF('7a+c+n'!$Q20="A",'7a+c+n'!D20,0),0)</f>
        <v>0</v>
      </c>
      <c r="E18" s="59"/>
      <c r="F18" s="81"/>
      <c r="G18" s="28"/>
      <c r="H18" s="28">
        <f>IF($C$4="Attiecināmās izmaksas",IF('7a+c+n'!$Q20="A",'7a+c+n'!H20,0),0)</f>
        <v>0</v>
      </c>
      <c r="I18" s="28"/>
      <c r="J18" s="28"/>
      <c r="K18" s="59">
        <f>IF($C$4="Attiecināmās izmaksas",IF('7a+c+n'!$Q20="A",'7a+c+n'!K20,0),0)</f>
        <v>0</v>
      </c>
      <c r="L18" s="81">
        <f>IF($C$4="Attiecināmās izmaksas",IF('7a+c+n'!$Q20="A",'7a+c+n'!L20,0),0)</f>
        <v>0</v>
      </c>
      <c r="M18" s="28">
        <f>IF($C$4="Attiecināmās izmaksas",IF('7a+c+n'!$Q20="A",'7a+c+n'!M20,0),0)</f>
        <v>0</v>
      </c>
      <c r="N18" s="28">
        <f>IF($C$4="Attiecināmās izmaksas",IF('7a+c+n'!$Q20="A",'7a+c+n'!N20,0),0)</f>
        <v>0</v>
      </c>
      <c r="O18" s="28">
        <f>IF($C$4="Attiecināmās izmaksas",IF('7a+c+n'!$Q20="A",'7a+c+n'!O20,0),0)</f>
        <v>0</v>
      </c>
      <c r="P18" s="59">
        <f>IF($C$4="Attiecināmās izmaksas",IF('7a+c+n'!$Q20="A",'7a+c+n'!P20,0),0)</f>
        <v>0</v>
      </c>
    </row>
    <row r="19" spans="1:16" ht="12" customHeight="1" thickBot="1">
      <c r="A19" s="299" t="s">
        <v>63</v>
      </c>
      <c r="B19" s="300"/>
      <c r="C19" s="300"/>
      <c r="D19" s="300"/>
      <c r="E19" s="300"/>
      <c r="F19" s="300"/>
      <c r="G19" s="300"/>
      <c r="H19" s="300"/>
      <c r="I19" s="300"/>
      <c r="J19" s="300"/>
      <c r="K19" s="301"/>
      <c r="L19" s="74">
        <f>SUM(L14:L18)</f>
        <v>0</v>
      </c>
      <c r="M19" s="75">
        <f>SUM(M14:M18)</f>
        <v>0</v>
      </c>
      <c r="N19" s="75">
        <f>SUM(N14:N18)</f>
        <v>0</v>
      </c>
      <c r="O19" s="75">
        <f>SUM(O14:O18)</f>
        <v>0</v>
      </c>
      <c r="P19" s="76">
        <f>SUM(P14:P18)</f>
        <v>0</v>
      </c>
    </row>
    <row r="20" spans="1:16">
      <c r="A20" s="20"/>
      <c r="B20" s="20"/>
      <c r="C20" s="20"/>
      <c r="D20" s="20"/>
      <c r="E20" s="20"/>
      <c r="F20" s="20"/>
      <c r="G20" s="20"/>
      <c r="H20" s="20"/>
      <c r="I20" s="20"/>
      <c r="J20" s="20"/>
      <c r="K20" s="20"/>
      <c r="L20" s="20"/>
      <c r="M20" s="20"/>
      <c r="N20" s="20"/>
      <c r="O20" s="20"/>
      <c r="P20" s="20"/>
    </row>
    <row r="21" spans="1:16">
      <c r="A21" s="20"/>
      <c r="B21" s="20"/>
      <c r="C21" s="20"/>
      <c r="D21" s="20"/>
      <c r="E21" s="20"/>
      <c r="F21" s="20"/>
      <c r="G21" s="20"/>
      <c r="H21" s="20"/>
      <c r="I21" s="20"/>
      <c r="J21" s="20"/>
      <c r="K21" s="20"/>
      <c r="L21" s="20"/>
      <c r="M21" s="20"/>
      <c r="N21" s="20"/>
      <c r="O21" s="20"/>
      <c r="P21" s="20"/>
    </row>
    <row r="22" spans="1:16">
      <c r="A22" s="1" t="s">
        <v>14</v>
      </c>
      <c r="B22" s="20"/>
      <c r="C22" s="302">
        <f>'Kops n'!C35:H35</f>
        <v>0</v>
      </c>
      <c r="D22" s="302"/>
      <c r="E22" s="302"/>
      <c r="F22" s="302"/>
      <c r="G22" s="302"/>
      <c r="H22" s="302"/>
      <c r="I22" s="20"/>
      <c r="J22" s="20"/>
      <c r="K22" s="20"/>
      <c r="L22" s="20"/>
      <c r="M22" s="20"/>
      <c r="N22" s="20"/>
      <c r="O22" s="20"/>
      <c r="P22" s="20"/>
    </row>
    <row r="23" spans="1:16">
      <c r="A23" s="20"/>
      <c r="B23" s="20"/>
      <c r="C23" s="222" t="s">
        <v>15</v>
      </c>
      <c r="D23" s="222"/>
      <c r="E23" s="222"/>
      <c r="F23" s="222"/>
      <c r="G23" s="222"/>
      <c r="H23" s="222"/>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268" t="str">
        <f>'Kops n'!A38:D38</f>
        <v>Tāme sastādīta 2023. gada __. _____</v>
      </c>
      <c r="B25" s="269"/>
      <c r="C25" s="269"/>
      <c r="D25" s="269"/>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41</v>
      </c>
      <c r="B27" s="20"/>
      <c r="C27" s="302">
        <f>'Kops n'!C40:H40</f>
        <v>0</v>
      </c>
      <c r="D27" s="302"/>
      <c r="E27" s="302"/>
      <c r="F27" s="302"/>
      <c r="G27" s="302"/>
      <c r="H27" s="302"/>
      <c r="I27" s="20"/>
      <c r="J27" s="20"/>
      <c r="K27" s="20"/>
      <c r="L27" s="20"/>
      <c r="M27" s="20"/>
      <c r="N27" s="20"/>
      <c r="O27" s="20"/>
      <c r="P27" s="20"/>
    </row>
    <row r="28" spans="1:16">
      <c r="A28" s="20"/>
      <c r="B28" s="20"/>
      <c r="C28" s="222" t="s">
        <v>15</v>
      </c>
      <c r="D28" s="222"/>
      <c r="E28" s="222"/>
      <c r="F28" s="222"/>
      <c r="G28" s="222"/>
      <c r="H28" s="222"/>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03" t="s">
        <v>16</v>
      </c>
      <c r="B30" s="52"/>
      <c r="C30" s="115">
        <f>'Kops n'!C43</f>
        <v>0</v>
      </c>
      <c r="D30" s="5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sheetData>
  <mergeCells count="23">
    <mergeCell ref="C28:H28"/>
    <mergeCell ref="C4:I4"/>
    <mergeCell ref="F12:K12"/>
    <mergeCell ref="A9:F9"/>
    <mergeCell ref="J9:M9"/>
    <mergeCell ref="D8:L8"/>
    <mergeCell ref="A19:K19"/>
    <mergeCell ref="C22:H22"/>
    <mergeCell ref="C23:H23"/>
    <mergeCell ref="A25:D25"/>
    <mergeCell ref="C27:H27"/>
    <mergeCell ref="N9:O9"/>
    <mergeCell ref="A12:A13"/>
    <mergeCell ref="B12:B13"/>
    <mergeCell ref="C12:C13"/>
    <mergeCell ref="D12:D13"/>
    <mergeCell ref="E12:E13"/>
    <mergeCell ref="L12:P12"/>
    <mergeCell ref="C2:I2"/>
    <mergeCell ref="C3:I3"/>
    <mergeCell ref="D5:L5"/>
    <mergeCell ref="D6:L6"/>
    <mergeCell ref="D7:L7"/>
  </mergeCells>
  <conditionalFormatting sqref="A19:K19">
    <cfRule type="containsText" dxfId="128"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127" priority="1" operator="equal">
      <formula>0</formula>
    </cfRule>
  </conditionalFormatting>
  <conditionalFormatting sqref="C2:I2 D5:L8 N9:O9 L19:P19 C22:H22 C27:H27 C30">
    <cfRule type="cellIs" dxfId="126"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P30"/>
  <sheetViews>
    <sheetView topLeftCell="A10" workbookViewId="0">
      <selection activeCell="P15" sqref="P15:P1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290" t="str">
        <f>'7a+c+n'!C2:I2</f>
        <v>Iekštelpu darbi</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P18</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8">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56.25">
      <c r="A15" s="64">
        <f>IF(P15=0,0,IF(COUNTBLANK(P15)=1,0,COUNTA($P$14:P15)))</f>
        <v>0</v>
      </c>
      <c r="B15" s="28" t="str">
        <f>IF($C$4="citu pasākumu izmaksas",IF('7a+c+n'!$Q15="C",'7a+c+n'!B15,0))</f>
        <v>10-00000</v>
      </c>
      <c r="C15" s="28" t="str">
        <f>IF($C$4="citu pasākumu izmaksas",IF('7a+c+n'!$Q15="C",'7a+c+n'!C15,0))</f>
        <v>Sienu atjaunošana, t.sk. virsmas sagatavošana, gruntēšana, špaktelēšana ar Baumit MPI 35 vai ekvivalentu, virsmas izlīdzināšana ar Baumit Glema Briliant vai ekviv.,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109">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109">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75" thickBot="1">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109">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ht="12" customHeight="1" thickBot="1">
      <c r="A18" s="299" t="s">
        <v>63</v>
      </c>
      <c r="B18" s="300"/>
      <c r="C18" s="300"/>
      <c r="D18" s="300"/>
      <c r="E18" s="300"/>
      <c r="F18" s="300"/>
      <c r="G18" s="300"/>
      <c r="H18" s="300"/>
      <c r="I18" s="300"/>
      <c r="J18" s="300"/>
      <c r="K18" s="301"/>
      <c r="L18" s="110">
        <f>SUM(L14:L17)</f>
        <v>0</v>
      </c>
      <c r="M18" s="111">
        <f>SUM(M14:M17)</f>
        <v>0</v>
      </c>
      <c r="N18" s="111">
        <f>SUM(N14:N17)</f>
        <v>0</v>
      </c>
      <c r="O18" s="111">
        <f>SUM(O14:O17)</f>
        <v>0</v>
      </c>
      <c r="P18" s="112">
        <f>SUM(P14:P17)</f>
        <v>0</v>
      </c>
    </row>
    <row r="19" spans="1:16">
      <c r="A19" s="20"/>
      <c r="B19" s="20"/>
      <c r="C19" s="20"/>
      <c r="D19" s="20"/>
      <c r="E19" s="20"/>
      <c r="F19" s="20"/>
      <c r="G19" s="20"/>
      <c r="H19" s="20"/>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1" t="s">
        <v>14</v>
      </c>
      <c r="B21" s="20"/>
      <c r="C21" s="302">
        <f>'Kops c'!C35:H35</f>
        <v>0</v>
      </c>
      <c r="D21" s="302"/>
      <c r="E21" s="302"/>
      <c r="F21" s="302"/>
      <c r="G21" s="302"/>
      <c r="H21" s="302"/>
      <c r="I21" s="20"/>
      <c r="J21" s="20"/>
      <c r="K21" s="20"/>
      <c r="L21" s="20"/>
      <c r="M21" s="20"/>
      <c r="N21" s="20"/>
      <c r="O21" s="20"/>
      <c r="P21" s="20"/>
    </row>
    <row r="22" spans="1:16">
      <c r="A22" s="20"/>
      <c r="B22" s="20"/>
      <c r="C22" s="222" t="s">
        <v>15</v>
      </c>
      <c r="D22" s="222"/>
      <c r="E22" s="222"/>
      <c r="F22" s="222"/>
      <c r="G22" s="222"/>
      <c r="H22" s="222"/>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268" t="str">
        <f>'Kops n'!A38:D38</f>
        <v>Tāme sastādīta 2023. gada __. _____</v>
      </c>
      <c r="B24" s="269"/>
      <c r="C24" s="269"/>
      <c r="D24" s="269"/>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41</v>
      </c>
      <c r="B26" s="20"/>
      <c r="C26" s="302">
        <f>'Kops c'!C40:H40</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03" t="s">
        <v>16</v>
      </c>
      <c r="B29" s="52"/>
      <c r="C29" s="115">
        <f>'Kops c'!C43</f>
        <v>0</v>
      </c>
      <c r="D29" s="5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125"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24" priority="1" operator="equal">
      <formula>0</formula>
    </cfRule>
  </conditionalFormatting>
  <conditionalFormatting sqref="C2:I2 D5:L8 N9:O9 L18:P18 C21:H21 C26:H26 C29">
    <cfRule type="cellIs" dxfId="123"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0070C0"/>
  </sheetPr>
  <dimension ref="A1:P30"/>
  <sheetViews>
    <sheetView workbookViewId="0">
      <selection activeCell="T16" sqref="T1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290" t="str">
        <f>'7a+c+n'!C2:I2</f>
        <v>Iekštelpu darbi</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P18</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4">
        <f>IF(P14=0,0,IF(COUNTBLANK(P14)=1,0,COUNTA($P$14:P14)))</f>
        <v>0</v>
      </c>
      <c r="B14" s="28">
        <f>IF($C$4="Neattiecināmās izmaksas",IF('7a+c+n'!$Q17="N",'7a+c+n'!B17,0))</f>
        <v>0</v>
      </c>
      <c r="C14" s="28">
        <f>IF($C$4="Neattiecināmās izmaksas",IF('7a+c+n'!$Q17="N",'7a+c+n'!C17,0))</f>
        <v>0</v>
      </c>
      <c r="D14" s="28">
        <f>IF($C$4="Neattiecināmās izmaksas",IF('7a+c+n'!$Q17="N",'7a+c+n'!D17,0))</f>
        <v>0</v>
      </c>
      <c r="E14" s="59"/>
      <c r="F14" s="81"/>
      <c r="G14" s="28"/>
      <c r="H14" s="28">
        <f>IF($C$4="Neattiecināmās izmaksas",IF('7a+c+n'!$Q17="N",'7a+c+n'!H17,0))</f>
        <v>0</v>
      </c>
      <c r="I14" s="28"/>
      <c r="J14" s="28"/>
      <c r="K14" s="59">
        <f>IF($C$4="Neattiecināmās izmaksas",IF('7a+c+n'!$Q17="N",'7a+c+n'!K17,0))</f>
        <v>0</v>
      </c>
      <c r="L14" s="109">
        <f>IF($C$4="Neattiecināmās izmaksas",IF('7a+c+n'!$Q17="N",'7a+c+n'!L17,0))</f>
        <v>0</v>
      </c>
      <c r="M14" s="28">
        <f>IF($C$4="Neattiecināmās izmaksas",IF('7a+c+n'!$Q17="N",'7a+c+n'!M17,0))</f>
        <v>0</v>
      </c>
      <c r="N14" s="28">
        <f>IF($C$4="Neattiecināmās izmaksas",IF('7a+c+n'!$Q17="N",'7a+c+n'!N17,0))</f>
        <v>0</v>
      </c>
      <c r="O14" s="28">
        <f>IF($C$4="Neattiecināmās izmaksas",IF('7a+c+n'!$Q17="N",'7a+c+n'!O17,0))</f>
        <v>0</v>
      </c>
      <c r="P14" s="59">
        <f>IF($C$4="Neattiecināmās izmaksas",IF('7a+c+n'!$Q17="N",'7a+c+n'!P17,0))</f>
        <v>0</v>
      </c>
    </row>
    <row r="15" spans="1:16" ht="67.5">
      <c r="A15" s="64">
        <f>IF(P15=0,0,IF(COUNTBLANK(P15)=1,0,COUNTA($P$14:P15)))</f>
        <v>0</v>
      </c>
      <c r="B15" s="28" t="str">
        <f>IF($C$4="Neattiecināmās izmaksas",IF('7a+c+n'!$Q18="N",'7a+c+n'!B18,0))</f>
        <v>10-00000</v>
      </c>
      <c r="C15"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5" s="28" t="str">
        <f>IF($C$4="Neattiecināmās izmaksas",IF('7a+c+n'!$Q18="N",'7a+c+n'!D18,0))</f>
        <v>m2</v>
      </c>
      <c r="E15" s="59"/>
      <c r="F15" s="81"/>
      <c r="G15" s="28"/>
      <c r="H15" s="28">
        <f>IF($C$4="Neattiecināmās izmaksas",IF('7a+c+n'!$Q18="N",'7a+c+n'!H18,0))</f>
        <v>0</v>
      </c>
      <c r="I15" s="28"/>
      <c r="J15" s="28"/>
      <c r="K15" s="59">
        <f>IF($C$4="Neattiecināmās izmaksas",IF('7a+c+n'!$Q18="N",'7a+c+n'!K18,0))</f>
        <v>0</v>
      </c>
      <c r="L15" s="109">
        <f>IF($C$4="Neattiecināmās izmaksas",IF('7a+c+n'!$Q18="N",'7a+c+n'!L18,0))</f>
        <v>0</v>
      </c>
      <c r="M15" s="28">
        <f>IF($C$4="Neattiecināmās izmaksas",IF('7a+c+n'!$Q18="N",'7a+c+n'!M18,0))</f>
        <v>0</v>
      </c>
      <c r="N15" s="28">
        <f>IF($C$4="Neattiecināmās izmaksas",IF('7a+c+n'!$Q18="N",'7a+c+n'!N18,0))</f>
        <v>0</v>
      </c>
      <c r="O15" s="28">
        <f>IF($C$4="Neattiecināmās izmaksas",IF('7a+c+n'!$Q18="N",'7a+c+n'!O18,0))</f>
        <v>0</v>
      </c>
      <c r="P15" s="59">
        <f>IF($C$4="Neattiecināmās izmaksas",IF('7a+c+n'!$Q18="N",'7a+c+n'!P18,0))</f>
        <v>0</v>
      </c>
    </row>
    <row r="16" spans="1:16" ht="22.5">
      <c r="A16" s="64">
        <f>IF(P16=0,0,IF(COUNTBLANK(P16)=1,0,COUNTA($P$14:P16)))</f>
        <v>0</v>
      </c>
      <c r="B16" s="28" t="str">
        <f>IF($C$4="Neattiecināmās izmaksas",IF('7a+c+n'!$Q19="N",'7a+c+n'!B19,0))</f>
        <v>10-00000</v>
      </c>
      <c r="C16" s="28" t="str">
        <f>IF($C$4="Neattiecināmās izmaksas",IF('7a+c+n'!$Q19="N",'7a+c+n'!C19,0))</f>
        <v>Jauna PVC lentera uzstādīšana, krāsa saskaņojama ar Pasūtītāju t.s. materiāli.</v>
      </c>
      <c r="D16" s="28" t="str">
        <f>IF($C$4="Neattiecināmās izmaksas",IF('7a+c+n'!$Q19="N",'7a+c+n'!D19,0))</f>
        <v>tm</v>
      </c>
      <c r="E16" s="59"/>
      <c r="F16" s="81"/>
      <c r="G16" s="28"/>
      <c r="H16" s="28">
        <f>IF($C$4="Neattiecināmās izmaksas",IF('7a+c+n'!$Q19="N",'7a+c+n'!H19,0))</f>
        <v>0</v>
      </c>
      <c r="I16" s="28"/>
      <c r="J16" s="28"/>
      <c r="K16" s="59">
        <f>IF($C$4="Neattiecināmās izmaksas",IF('7a+c+n'!$Q19="N",'7a+c+n'!K19,0))</f>
        <v>0</v>
      </c>
      <c r="L16" s="109">
        <f>IF($C$4="Neattiecināmās izmaksas",IF('7a+c+n'!$Q19="N",'7a+c+n'!L19,0))</f>
        <v>0</v>
      </c>
      <c r="M16" s="28">
        <f>IF($C$4="Neattiecināmās izmaksas",IF('7a+c+n'!$Q19="N",'7a+c+n'!M19,0))</f>
        <v>0</v>
      </c>
      <c r="N16" s="28">
        <f>IF($C$4="Neattiecināmās izmaksas",IF('7a+c+n'!$Q19="N",'7a+c+n'!N19,0))</f>
        <v>0</v>
      </c>
      <c r="O16" s="28">
        <f>IF($C$4="Neattiecināmās izmaksas",IF('7a+c+n'!$Q19="N",'7a+c+n'!O19,0))</f>
        <v>0</v>
      </c>
      <c r="P16" s="59">
        <f>IF($C$4="Neattiecināmās izmaksas",IF('7a+c+n'!$Q19="N",'7a+c+n'!P19,0))</f>
        <v>0</v>
      </c>
    </row>
    <row r="17" spans="1:16" ht="23.25" thickBot="1">
      <c r="A17" s="64">
        <f>IF(P17=0,0,IF(COUNTBLANK(P17)=1,0,COUNTA($P$14:P17)))</f>
        <v>0</v>
      </c>
      <c r="B17" s="28" t="str">
        <f>IF($C$4="Neattiecināmās izmaksas",IF('7a+c+n'!$Q20="N",'7a+c+n'!B20,0))</f>
        <v>10-00000</v>
      </c>
      <c r="C17" s="28" t="str">
        <f>IF($C$4="Neattiecināmās izmaksas",IF('7a+c+n'!$Q20="N",'7a+c+n'!C20,0))</f>
        <v>Esošo margu atjaunošana, t.sk. esošās krāsas noņemšana, krāsošana, saskaņojot ar Pasūtītāju</v>
      </c>
      <c r="D17" s="28" t="str">
        <f>IF($C$4="Neattiecināmās izmaksas",IF('7a+c+n'!$Q20="N",'7a+c+n'!D20,0))</f>
        <v>tm</v>
      </c>
      <c r="E17" s="59"/>
      <c r="F17" s="81"/>
      <c r="G17" s="28"/>
      <c r="H17" s="28">
        <f>IF($C$4="Neattiecināmās izmaksas",IF('7a+c+n'!$Q20="N",'7a+c+n'!H20,0))</f>
        <v>0</v>
      </c>
      <c r="I17" s="28"/>
      <c r="J17" s="28"/>
      <c r="K17" s="59">
        <f>IF($C$4="Neattiecināmās izmaksas",IF('7a+c+n'!$Q20="N",'7a+c+n'!K20,0))</f>
        <v>0</v>
      </c>
      <c r="L17" s="109">
        <f>IF($C$4="Neattiecināmās izmaksas",IF('7a+c+n'!$Q20="N",'7a+c+n'!L20,0))</f>
        <v>0</v>
      </c>
      <c r="M17" s="28">
        <f>IF($C$4="Neattiecināmās izmaksas",IF('7a+c+n'!$Q20="N",'7a+c+n'!M20,0))</f>
        <v>0</v>
      </c>
      <c r="N17" s="28">
        <f>IF($C$4="Neattiecināmās izmaksas",IF('7a+c+n'!$Q20="N",'7a+c+n'!N20,0))</f>
        <v>0</v>
      </c>
      <c r="O17" s="28">
        <f>IF($C$4="Neattiecināmās izmaksas",IF('7a+c+n'!$Q20="N",'7a+c+n'!O20,0))</f>
        <v>0</v>
      </c>
      <c r="P17" s="59">
        <f>IF($C$4="Neattiecināmās izmaksas",IF('7a+c+n'!$Q20="N",'7a+c+n'!P20,0))</f>
        <v>0</v>
      </c>
    </row>
    <row r="18" spans="1:16" ht="12" customHeight="1" thickBot="1">
      <c r="A18" s="299" t="s">
        <v>63</v>
      </c>
      <c r="B18" s="300"/>
      <c r="C18" s="300"/>
      <c r="D18" s="300"/>
      <c r="E18" s="300"/>
      <c r="F18" s="300"/>
      <c r="G18" s="300"/>
      <c r="H18" s="300"/>
      <c r="I18" s="300"/>
      <c r="J18" s="300"/>
      <c r="K18" s="301"/>
      <c r="L18" s="110">
        <f>SUM(L14:L17)</f>
        <v>0</v>
      </c>
      <c r="M18" s="111">
        <f>SUM(M14:M17)</f>
        <v>0</v>
      </c>
      <c r="N18" s="111">
        <f>SUM(N14:N17)</f>
        <v>0</v>
      </c>
      <c r="O18" s="111">
        <f>SUM(O14:O17)</f>
        <v>0</v>
      </c>
      <c r="P18" s="112">
        <f>SUM(P14:P17)</f>
        <v>0</v>
      </c>
    </row>
    <row r="19" spans="1:16">
      <c r="A19" s="20"/>
      <c r="B19" s="20"/>
      <c r="C19" s="20"/>
      <c r="D19" s="20"/>
      <c r="E19" s="20"/>
      <c r="F19" s="20"/>
      <c r="G19" s="20"/>
      <c r="H19" s="20"/>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1" t="s">
        <v>14</v>
      </c>
      <c r="B21" s="20"/>
      <c r="C21" s="302">
        <f>'Kops n'!C35:H35</f>
        <v>0</v>
      </c>
      <c r="D21" s="302"/>
      <c r="E21" s="302"/>
      <c r="F21" s="302"/>
      <c r="G21" s="302"/>
      <c r="H21" s="302"/>
      <c r="I21" s="20"/>
      <c r="J21" s="20"/>
      <c r="K21" s="20"/>
      <c r="L21" s="20"/>
      <c r="M21" s="20"/>
      <c r="N21" s="20"/>
      <c r="O21" s="20"/>
      <c r="P21" s="20"/>
    </row>
    <row r="22" spans="1:16">
      <c r="A22" s="20"/>
      <c r="B22" s="20"/>
      <c r="C22" s="222" t="s">
        <v>15</v>
      </c>
      <c r="D22" s="222"/>
      <c r="E22" s="222"/>
      <c r="F22" s="222"/>
      <c r="G22" s="222"/>
      <c r="H22" s="222"/>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268" t="str">
        <f>'Kops n'!A38:D38</f>
        <v>Tāme sastādīta 2023. gada __. _____</v>
      </c>
      <c r="B24" s="269"/>
      <c r="C24" s="269"/>
      <c r="D24" s="269"/>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41</v>
      </c>
      <c r="B26" s="20"/>
      <c r="C26" s="302">
        <f>'Kops n'!C40:H40</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03" t="s">
        <v>16</v>
      </c>
      <c r="B29" s="52"/>
      <c r="C29" s="115">
        <f>'Kops n'!C43</f>
        <v>0</v>
      </c>
      <c r="D29" s="5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8:K18">
    <cfRule type="containsText" dxfId="122"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21" priority="1" operator="equal">
      <formula>0</formula>
    </cfRule>
  </conditionalFormatting>
  <conditionalFormatting sqref="C2:I2 D5:L8 N9:O9 L18:P18 C21:H21 C26:H26 C29">
    <cfRule type="cellIs" dxfId="120"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rgb="FF002060"/>
  </sheetPr>
  <dimension ref="A1:Q49"/>
  <sheetViews>
    <sheetView zoomScaleNormal="100" workbookViewId="0">
      <selection activeCell="I15" sqref="I15:J3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8</v>
      </c>
      <c r="E1" s="26"/>
      <c r="F1" s="26"/>
      <c r="G1" s="26"/>
      <c r="H1" s="26"/>
      <c r="I1" s="26"/>
      <c r="J1" s="26"/>
      <c r="N1" s="30"/>
      <c r="O1" s="31"/>
      <c r="P1" s="32"/>
    </row>
    <row r="2" spans="1:17">
      <c r="A2" s="33"/>
      <c r="B2" s="33"/>
      <c r="C2" s="290" t="s">
        <v>227</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P37</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140</v>
      </c>
      <c r="D14" s="27"/>
      <c r="E14" s="57"/>
      <c r="F14" s="172"/>
      <c r="G14" s="90"/>
      <c r="H14" s="90">
        <f>F14*G14</f>
        <v>0</v>
      </c>
      <c r="I14" s="90"/>
      <c r="J14" s="90"/>
      <c r="K14" s="91">
        <f>SUM(H14:J14)</f>
        <v>0</v>
      </c>
      <c r="L14" s="89">
        <f>E14*F14</f>
        <v>0</v>
      </c>
      <c r="M14" s="90">
        <f>H14*E14</f>
        <v>0</v>
      </c>
      <c r="N14" s="90">
        <f>I14*E14</f>
        <v>0</v>
      </c>
      <c r="O14" s="90">
        <f>J14*E14</f>
        <v>0</v>
      </c>
      <c r="P14" s="106">
        <f>SUM(M14:O14)</f>
        <v>0</v>
      </c>
      <c r="Q14" s="70"/>
    </row>
    <row r="15" spans="1:17" ht="33.75">
      <c r="A15" s="64">
        <v>1</v>
      </c>
      <c r="B15" s="28" t="s">
        <v>149</v>
      </c>
      <c r="C15" s="136" t="s">
        <v>247</v>
      </c>
      <c r="D15" s="150" t="s">
        <v>87</v>
      </c>
      <c r="E15" s="137">
        <v>0.38</v>
      </c>
      <c r="F15" s="200"/>
      <c r="G15" s="138"/>
      <c r="H15" s="49">
        <f t="shared" ref="H15:H16" si="0">F15*G15</f>
        <v>0</v>
      </c>
      <c r="I15" s="175"/>
      <c r="J15" s="175"/>
      <c r="K15" s="50">
        <f t="shared" ref="K15:K28" si="1">SUM(H15:J15)</f>
        <v>0</v>
      </c>
      <c r="L15" s="51">
        <f t="shared" ref="L15:L16" si="2">E15*F15</f>
        <v>0</v>
      </c>
      <c r="M15" s="49">
        <f t="shared" ref="M15:M16" si="3">H15*E15</f>
        <v>0</v>
      </c>
      <c r="N15" s="49">
        <f t="shared" ref="N15:N16" si="4">I15*E15</f>
        <v>0</v>
      </c>
      <c r="O15" s="49">
        <f t="shared" ref="O15:O16" si="5">J15*E15</f>
        <v>0</v>
      </c>
      <c r="P15" s="107">
        <f t="shared" ref="P15:P16" si="6">SUM(M15:O15)</f>
        <v>0</v>
      </c>
      <c r="Q15" s="174" t="s">
        <v>47</v>
      </c>
    </row>
    <row r="16" spans="1:17" ht="33.75">
      <c r="A16" s="64">
        <v>2</v>
      </c>
      <c r="B16" s="28" t="s">
        <v>149</v>
      </c>
      <c r="C16" s="136" t="s">
        <v>248</v>
      </c>
      <c r="D16" s="132" t="s">
        <v>88</v>
      </c>
      <c r="E16" s="137">
        <v>1</v>
      </c>
      <c r="F16" s="200"/>
      <c r="G16" s="138"/>
      <c r="H16" s="49">
        <f t="shared" si="0"/>
        <v>0</v>
      </c>
      <c r="I16" s="175"/>
      <c r="J16" s="175"/>
      <c r="K16" s="50">
        <f t="shared" si="1"/>
        <v>0</v>
      </c>
      <c r="L16" s="51">
        <f t="shared" si="2"/>
        <v>0</v>
      </c>
      <c r="M16" s="49">
        <f t="shared" si="3"/>
        <v>0</v>
      </c>
      <c r="N16" s="49">
        <f t="shared" si="4"/>
        <v>0</v>
      </c>
      <c r="O16" s="49">
        <f t="shared" si="5"/>
        <v>0</v>
      </c>
      <c r="P16" s="107">
        <f t="shared" si="6"/>
        <v>0</v>
      </c>
      <c r="Q16" s="174" t="s">
        <v>47</v>
      </c>
    </row>
    <row r="17" spans="1:17" ht="22.5">
      <c r="A17" s="64">
        <v>3</v>
      </c>
      <c r="B17" s="28" t="s">
        <v>149</v>
      </c>
      <c r="C17" s="136" t="s">
        <v>249</v>
      </c>
      <c r="D17" s="132" t="s">
        <v>77</v>
      </c>
      <c r="E17" s="133">
        <v>65</v>
      </c>
      <c r="F17" s="200"/>
      <c r="G17" s="143"/>
      <c r="H17" s="49">
        <f>F17*G17</f>
        <v>0</v>
      </c>
      <c r="I17" s="175"/>
      <c r="J17" s="175"/>
      <c r="K17" s="50">
        <f t="shared" si="1"/>
        <v>0</v>
      </c>
      <c r="L17" s="51">
        <f t="shared" ref="L17:L18" si="7">E17*F17</f>
        <v>0</v>
      </c>
      <c r="M17" s="49">
        <f t="shared" ref="M17:M18" si="8">H17*E17</f>
        <v>0</v>
      </c>
      <c r="N17" s="49">
        <f t="shared" ref="N17:N18" si="9">I17*E17</f>
        <v>0</v>
      </c>
      <c r="O17" s="49">
        <f t="shared" ref="O17:O18" si="10">J17*E17</f>
        <v>0</v>
      </c>
      <c r="P17" s="107">
        <f t="shared" ref="P17:P18" si="11">SUM(M17:O17)</f>
        <v>0</v>
      </c>
      <c r="Q17" s="174" t="s">
        <v>47</v>
      </c>
    </row>
    <row r="18" spans="1:17" ht="22.5">
      <c r="A18" s="64">
        <v>4</v>
      </c>
      <c r="B18" s="92"/>
      <c r="C18" s="145" t="s">
        <v>253</v>
      </c>
      <c r="D18" s="28"/>
      <c r="E18" s="59"/>
      <c r="F18" s="159"/>
      <c r="G18" s="49"/>
      <c r="H18" s="49">
        <f t="shared" ref="H18:H36" si="12">F18*G18</f>
        <v>0</v>
      </c>
      <c r="I18" s="49"/>
      <c r="J18" s="49"/>
      <c r="K18" s="50">
        <f t="shared" si="1"/>
        <v>0</v>
      </c>
      <c r="L18" s="51">
        <f t="shared" si="7"/>
        <v>0</v>
      </c>
      <c r="M18" s="49">
        <f t="shared" si="8"/>
        <v>0</v>
      </c>
      <c r="N18" s="49">
        <f t="shared" si="9"/>
        <v>0</v>
      </c>
      <c r="O18" s="49">
        <f t="shared" si="10"/>
        <v>0</v>
      </c>
      <c r="P18" s="107">
        <f t="shared" si="11"/>
        <v>0</v>
      </c>
      <c r="Q18" s="174" t="s">
        <v>282</v>
      </c>
    </row>
    <row r="19" spans="1:17" ht="22.5">
      <c r="A19" s="64">
        <v>5</v>
      </c>
      <c r="B19" s="28" t="s">
        <v>149</v>
      </c>
      <c r="C19" s="152" t="s">
        <v>351</v>
      </c>
      <c r="D19" s="132" t="s">
        <v>88</v>
      </c>
      <c r="E19" s="133">
        <v>120</v>
      </c>
      <c r="F19" s="200"/>
      <c r="G19" s="143"/>
      <c r="H19" s="49">
        <f t="shared" si="12"/>
        <v>0</v>
      </c>
      <c r="I19" s="175"/>
      <c r="J19" s="175"/>
      <c r="K19" s="50">
        <f t="shared" si="1"/>
        <v>0</v>
      </c>
      <c r="L19" s="51">
        <f t="shared" ref="L19:L22" si="13">E19*F19</f>
        <v>0</v>
      </c>
      <c r="M19" s="49">
        <f t="shared" ref="M19:M22" si="14">H19*E19</f>
        <v>0</v>
      </c>
      <c r="N19" s="49">
        <f t="shared" ref="N19:N22" si="15">I19*E19</f>
        <v>0</v>
      </c>
      <c r="O19" s="49">
        <f t="shared" ref="O19:O22" si="16">J19*E19</f>
        <v>0</v>
      </c>
      <c r="P19" s="107">
        <f t="shared" ref="P19:P22" si="17">SUM(M19:O19)</f>
        <v>0</v>
      </c>
      <c r="Q19" s="174" t="s">
        <v>47</v>
      </c>
    </row>
    <row r="20" spans="1:17" ht="22.5">
      <c r="A20" s="64">
        <v>6</v>
      </c>
      <c r="B20" s="28" t="s">
        <v>149</v>
      </c>
      <c r="C20" s="152" t="s">
        <v>250</v>
      </c>
      <c r="D20" s="150" t="s">
        <v>90</v>
      </c>
      <c r="E20" s="137">
        <v>30</v>
      </c>
      <c r="F20" s="200"/>
      <c r="G20" s="143"/>
      <c r="H20" s="49">
        <f t="shared" si="12"/>
        <v>0</v>
      </c>
      <c r="I20" s="175"/>
      <c r="J20" s="175"/>
      <c r="K20" s="50">
        <f t="shared" si="1"/>
        <v>0</v>
      </c>
      <c r="L20" s="51">
        <f t="shared" si="13"/>
        <v>0</v>
      </c>
      <c r="M20" s="49">
        <f t="shared" si="14"/>
        <v>0</v>
      </c>
      <c r="N20" s="49">
        <f t="shared" si="15"/>
        <v>0</v>
      </c>
      <c r="O20" s="49">
        <f t="shared" si="16"/>
        <v>0</v>
      </c>
      <c r="P20" s="107">
        <f t="shared" si="17"/>
        <v>0</v>
      </c>
      <c r="Q20" s="174" t="s">
        <v>47</v>
      </c>
    </row>
    <row r="21" spans="1:17" ht="22.5">
      <c r="A21" s="64">
        <v>7</v>
      </c>
      <c r="B21" s="28" t="s">
        <v>149</v>
      </c>
      <c r="C21" s="152" t="s">
        <v>251</v>
      </c>
      <c r="D21" s="150" t="s">
        <v>90</v>
      </c>
      <c r="E21" s="137">
        <v>600</v>
      </c>
      <c r="F21" s="200"/>
      <c r="G21" s="143"/>
      <c r="H21" s="49">
        <f t="shared" si="12"/>
        <v>0</v>
      </c>
      <c r="I21" s="175"/>
      <c r="J21" s="175"/>
      <c r="K21" s="50">
        <f t="shared" si="1"/>
        <v>0</v>
      </c>
      <c r="L21" s="51">
        <f t="shared" si="13"/>
        <v>0</v>
      </c>
      <c r="M21" s="49">
        <f t="shared" si="14"/>
        <v>0</v>
      </c>
      <c r="N21" s="49">
        <f t="shared" si="15"/>
        <v>0</v>
      </c>
      <c r="O21" s="49">
        <f t="shared" si="16"/>
        <v>0</v>
      </c>
      <c r="P21" s="107">
        <f t="shared" si="17"/>
        <v>0</v>
      </c>
      <c r="Q21" s="174" t="s">
        <v>47</v>
      </c>
    </row>
    <row r="22" spans="1:17" ht="22.5">
      <c r="A22" s="64">
        <v>8</v>
      </c>
      <c r="B22" s="28" t="s">
        <v>149</v>
      </c>
      <c r="C22" s="136" t="s">
        <v>252</v>
      </c>
      <c r="D22" s="132" t="s">
        <v>88</v>
      </c>
      <c r="E22" s="133">
        <v>120</v>
      </c>
      <c r="F22" s="200"/>
      <c r="G22" s="143"/>
      <c r="H22" s="49">
        <f t="shared" si="12"/>
        <v>0</v>
      </c>
      <c r="I22" s="175"/>
      <c r="J22" s="175"/>
      <c r="K22" s="50">
        <f t="shared" si="1"/>
        <v>0</v>
      </c>
      <c r="L22" s="51">
        <f t="shared" si="13"/>
        <v>0</v>
      </c>
      <c r="M22" s="49">
        <f t="shared" si="14"/>
        <v>0</v>
      </c>
      <c r="N22" s="49">
        <f t="shared" si="15"/>
        <v>0</v>
      </c>
      <c r="O22" s="49">
        <f t="shared" si="16"/>
        <v>0</v>
      </c>
      <c r="P22" s="107">
        <f t="shared" si="17"/>
        <v>0</v>
      </c>
      <c r="Q22" s="174" t="s">
        <v>47</v>
      </c>
    </row>
    <row r="23" spans="1:17" ht="22.5">
      <c r="A23" s="64">
        <v>9</v>
      </c>
      <c r="B23" s="28" t="s">
        <v>149</v>
      </c>
      <c r="C23" s="136" t="s">
        <v>352</v>
      </c>
      <c r="D23" s="132" t="s">
        <v>88</v>
      </c>
      <c r="E23" s="133">
        <v>130</v>
      </c>
      <c r="F23" s="200"/>
      <c r="G23" s="135"/>
      <c r="H23" s="49">
        <f t="shared" si="12"/>
        <v>0</v>
      </c>
      <c r="I23" s="175"/>
      <c r="J23" s="175"/>
      <c r="K23" s="50">
        <f t="shared" ref="K23:K25" si="18">SUM(H23:J23)</f>
        <v>0</v>
      </c>
      <c r="L23" s="51">
        <f t="shared" ref="L23:L25" si="19">E23*F23</f>
        <v>0</v>
      </c>
      <c r="M23" s="49">
        <f t="shared" ref="M23:M25" si="20">H23*E23</f>
        <v>0</v>
      </c>
      <c r="N23" s="49">
        <f t="shared" ref="N23:N25" si="21">I23*E23</f>
        <v>0</v>
      </c>
      <c r="O23" s="49">
        <f t="shared" ref="O23:O25" si="22">J23*E23</f>
        <v>0</v>
      </c>
      <c r="P23" s="107">
        <f t="shared" ref="P23:P25" si="23">SUM(M23:O23)</f>
        <v>0</v>
      </c>
      <c r="Q23" s="174" t="s">
        <v>47</v>
      </c>
    </row>
    <row r="24" spans="1:17" ht="22.5">
      <c r="A24" s="64">
        <v>10</v>
      </c>
      <c r="B24" s="28" t="s">
        <v>149</v>
      </c>
      <c r="C24" s="152" t="s">
        <v>353</v>
      </c>
      <c r="D24" s="132" t="s">
        <v>88</v>
      </c>
      <c r="E24" s="133">
        <v>120</v>
      </c>
      <c r="F24" s="200"/>
      <c r="G24" s="135"/>
      <c r="H24" s="49">
        <f t="shared" si="12"/>
        <v>0</v>
      </c>
      <c r="I24" s="175"/>
      <c r="J24" s="175"/>
      <c r="K24" s="50">
        <f t="shared" si="18"/>
        <v>0</v>
      </c>
      <c r="L24" s="51">
        <f t="shared" si="19"/>
        <v>0</v>
      </c>
      <c r="M24" s="49">
        <f t="shared" si="20"/>
        <v>0</v>
      </c>
      <c r="N24" s="49">
        <f t="shared" si="21"/>
        <v>0</v>
      </c>
      <c r="O24" s="49">
        <f t="shared" si="22"/>
        <v>0</v>
      </c>
      <c r="P24" s="107">
        <f t="shared" si="23"/>
        <v>0</v>
      </c>
      <c r="Q24" s="174" t="s">
        <v>47</v>
      </c>
    </row>
    <row r="25" spans="1:17" ht="22.5">
      <c r="A25" s="64">
        <v>11</v>
      </c>
      <c r="B25" s="92"/>
      <c r="C25" s="145" t="s">
        <v>156</v>
      </c>
      <c r="D25" s="28"/>
      <c r="E25" s="59"/>
      <c r="F25" s="159"/>
      <c r="G25" s="49"/>
      <c r="H25" s="167">
        <f t="shared" si="12"/>
        <v>0</v>
      </c>
      <c r="I25" s="49"/>
      <c r="J25" s="49"/>
      <c r="K25" s="168">
        <f t="shared" si="18"/>
        <v>0</v>
      </c>
      <c r="L25" s="166">
        <f t="shared" si="19"/>
        <v>0</v>
      </c>
      <c r="M25" s="167">
        <f t="shared" si="20"/>
        <v>0</v>
      </c>
      <c r="N25" s="167">
        <f t="shared" si="21"/>
        <v>0</v>
      </c>
      <c r="O25" s="167">
        <f t="shared" si="22"/>
        <v>0</v>
      </c>
      <c r="P25" s="169">
        <f t="shared" si="23"/>
        <v>0</v>
      </c>
      <c r="Q25" s="174" t="s">
        <v>47</v>
      </c>
    </row>
    <row r="26" spans="1:17" ht="22.5">
      <c r="A26" s="64">
        <v>12</v>
      </c>
      <c r="B26" s="28" t="s">
        <v>86</v>
      </c>
      <c r="C26" s="152" t="s">
        <v>254</v>
      </c>
      <c r="D26" s="132" t="s">
        <v>88</v>
      </c>
      <c r="E26" s="137">
        <v>972.40000000000009</v>
      </c>
      <c r="F26" s="200"/>
      <c r="G26" s="143"/>
      <c r="H26" s="49">
        <f t="shared" si="12"/>
        <v>0</v>
      </c>
      <c r="I26" s="175"/>
      <c r="J26" s="175"/>
      <c r="K26" s="50">
        <f t="shared" si="1"/>
        <v>0</v>
      </c>
      <c r="L26" s="51">
        <f t="shared" ref="L26:L28" si="24">E26*F26</f>
        <v>0</v>
      </c>
      <c r="M26" s="49">
        <f t="shared" ref="M26:M28" si="25">H26*E26</f>
        <v>0</v>
      </c>
      <c r="N26" s="49">
        <f t="shared" ref="N26:N28" si="26">I26*E26</f>
        <v>0</v>
      </c>
      <c r="O26" s="49">
        <f t="shared" ref="O26:O28" si="27">J26*E26</f>
        <v>0</v>
      </c>
      <c r="P26" s="107">
        <f t="shared" ref="P26:P28" si="28">SUM(M26:O26)</f>
        <v>0</v>
      </c>
      <c r="Q26" s="77" t="s">
        <v>47</v>
      </c>
    </row>
    <row r="27" spans="1:17" ht="33.75">
      <c r="A27" s="64">
        <v>13</v>
      </c>
      <c r="B27" s="28" t="s">
        <v>86</v>
      </c>
      <c r="C27" s="152" t="s">
        <v>366</v>
      </c>
      <c r="D27" s="150" t="s">
        <v>87</v>
      </c>
      <c r="E27" s="137">
        <v>99.000000000000014</v>
      </c>
      <c r="F27" s="200"/>
      <c r="G27" s="143"/>
      <c r="H27" s="49">
        <f t="shared" si="12"/>
        <v>0</v>
      </c>
      <c r="I27" s="175"/>
      <c r="J27" s="175"/>
      <c r="K27" s="50">
        <f t="shared" si="1"/>
        <v>0</v>
      </c>
      <c r="L27" s="51">
        <f t="shared" si="24"/>
        <v>0</v>
      </c>
      <c r="M27" s="49">
        <f t="shared" si="25"/>
        <v>0</v>
      </c>
      <c r="N27" s="49">
        <f t="shared" si="26"/>
        <v>0</v>
      </c>
      <c r="O27" s="49">
        <f t="shared" si="27"/>
        <v>0</v>
      </c>
      <c r="P27" s="107">
        <f t="shared" si="28"/>
        <v>0</v>
      </c>
      <c r="Q27" s="77" t="s">
        <v>47</v>
      </c>
    </row>
    <row r="28" spans="1:17" ht="33.75">
      <c r="A28" s="64">
        <v>14</v>
      </c>
      <c r="B28" s="28" t="s">
        <v>86</v>
      </c>
      <c r="C28" s="152" t="s">
        <v>367</v>
      </c>
      <c r="D28" s="150" t="s">
        <v>77</v>
      </c>
      <c r="E28" s="137">
        <v>1</v>
      </c>
      <c r="F28" s="200"/>
      <c r="G28" s="143"/>
      <c r="H28" s="49">
        <f t="shared" si="12"/>
        <v>0</v>
      </c>
      <c r="I28" s="175"/>
      <c r="J28" s="175"/>
      <c r="K28" s="50">
        <f t="shared" si="1"/>
        <v>0</v>
      </c>
      <c r="L28" s="51">
        <f t="shared" si="24"/>
        <v>0</v>
      </c>
      <c r="M28" s="49">
        <f t="shared" si="25"/>
        <v>0</v>
      </c>
      <c r="N28" s="49">
        <f t="shared" si="26"/>
        <v>0</v>
      </c>
      <c r="O28" s="49">
        <f t="shared" si="27"/>
        <v>0</v>
      </c>
      <c r="P28" s="107">
        <f t="shared" si="28"/>
        <v>0</v>
      </c>
      <c r="Q28" s="77" t="s">
        <v>47</v>
      </c>
    </row>
    <row r="29" spans="1:17" ht="22.5">
      <c r="A29" s="64">
        <v>15</v>
      </c>
      <c r="B29" s="28"/>
      <c r="C29" s="145" t="s">
        <v>255</v>
      </c>
      <c r="D29" s="28"/>
      <c r="E29" s="59"/>
      <c r="F29" s="177"/>
      <c r="G29" s="143"/>
      <c r="H29" s="49">
        <f t="shared" si="12"/>
        <v>0</v>
      </c>
      <c r="I29" s="138"/>
      <c r="J29" s="138"/>
      <c r="K29" s="50">
        <f t="shared" ref="K29:K36" si="29">SUM(H29:J29)</f>
        <v>0</v>
      </c>
      <c r="L29" s="51">
        <f t="shared" ref="L29:L36" si="30">E29*F29</f>
        <v>0</v>
      </c>
      <c r="M29" s="49">
        <f t="shared" ref="M29:M36" si="31">H29*E29</f>
        <v>0</v>
      </c>
      <c r="N29" s="49">
        <f t="shared" ref="N29:N36" si="32">I29*E29</f>
        <v>0</v>
      </c>
      <c r="O29" s="49">
        <f t="shared" ref="O29:O36" si="33">J29*E29</f>
        <v>0</v>
      </c>
      <c r="P29" s="107">
        <f t="shared" ref="P29:P36" si="34">SUM(M29:O29)</f>
        <v>0</v>
      </c>
      <c r="Q29" s="77"/>
    </row>
    <row r="30" spans="1:17" ht="22.5">
      <c r="A30" s="64">
        <v>16</v>
      </c>
      <c r="B30" s="28" t="s">
        <v>86</v>
      </c>
      <c r="C30" s="136" t="s">
        <v>143</v>
      </c>
      <c r="D30" s="132" t="s">
        <v>88</v>
      </c>
      <c r="E30" s="137">
        <v>156.02400000000003</v>
      </c>
      <c r="F30" s="134"/>
      <c r="G30" s="143"/>
      <c r="H30" s="49">
        <f t="shared" si="12"/>
        <v>0</v>
      </c>
      <c r="I30" s="135"/>
      <c r="J30" s="135"/>
      <c r="K30" s="50">
        <f t="shared" si="29"/>
        <v>0</v>
      </c>
      <c r="L30" s="51">
        <f t="shared" si="30"/>
        <v>0</v>
      </c>
      <c r="M30" s="49">
        <f t="shared" si="31"/>
        <v>0</v>
      </c>
      <c r="N30" s="49">
        <f t="shared" si="32"/>
        <v>0</v>
      </c>
      <c r="O30" s="49">
        <f t="shared" si="33"/>
        <v>0</v>
      </c>
      <c r="P30" s="107">
        <f t="shared" si="34"/>
        <v>0</v>
      </c>
      <c r="Q30" s="77" t="s">
        <v>47</v>
      </c>
    </row>
    <row r="31" spans="1:17" ht="33.75">
      <c r="A31" s="64">
        <v>17</v>
      </c>
      <c r="B31" s="28" t="s">
        <v>86</v>
      </c>
      <c r="C31" s="136" t="s">
        <v>336</v>
      </c>
      <c r="D31" s="132" t="s">
        <v>90</v>
      </c>
      <c r="E31" s="133">
        <v>858.13200000000018</v>
      </c>
      <c r="F31" s="134"/>
      <c r="G31" s="143"/>
      <c r="H31" s="49">
        <f t="shared" si="12"/>
        <v>0</v>
      </c>
      <c r="I31" s="135"/>
      <c r="J31" s="135"/>
      <c r="K31" s="50">
        <f t="shared" si="29"/>
        <v>0</v>
      </c>
      <c r="L31" s="51">
        <f t="shared" si="30"/>
        <v>0</v>
      </c>
      <c r="M31" s="49">
        <f t="shared" si="31"/>
        <v>0</v>
      </c>
      <c r="N31" s="49">
        <f t="shared" si="32"/>
        <v>0</v>
      </c>
      <c r="O31" s="49">
        <f t="shared" si="33"/>
        <v>0</v>
      </c>
      <c r="P31" s="107">
        <f t="shared" si="34"/>
        <v>0</v>
      </c>
      <c r="Q31" s="77" t="s">
        <v>47</v>
      </c>
    </row>
    <row r="32" spans="1:17" ht="22.5">
      <c r="A32" s="64">
        <v>18</v>
      </c>
      <c r="B32" s="28" t="s">
        <v>86</v>
      </c>
      <c r="C32" s="136" t="s">
        <v>309</v>
      </c>
      <c r="D32" s="132" t="s">
        <v>88</v>
      </c>
      <c r="E32" s="137">
        <v>156.02000000000001</v>
      </c>
      <c r="F32" s="134"/>
      <c r="G32" s="143"/>
      <c r="H32" s="49">
        <f t="shared" si="12"/>
        <v>0</v>
      </c>
      <c r="I32" s="135"/>
      <c r="J32" s="135"/>
      <c r="K32" s="50">
        <f t="shared" si="29"/>
        <v>0</v>
      </c>
      <c r="L32" s="51">
        <f t="shared" si="30"/>
        <v>0</v>
      </c>
      <c r="M32" s="49">
        <f t="shared" si="31"/>
        <v>0</v>
      </c>
      <c r="N32" s="49">
        <f t="shared" si="32"/>
        <v>0</v>
      </c>
      <c r="O32" s="49">
        <f t="shared" si="33"/>
        <v>0</v>
      </c>
      <c r="P32" s="107">
        <f t="shared" si="34"/>
        <v>0</v>
      </c>
      <c r="Q32" s="77" t="s">
        <v>47</v>
      </c>
    </row>
    <row r="33" spans="1:17" ht="22.5">
      <c r="A33" s="64">
        <v>19</v>
      </c>
      <c r="B33" s="28" t="s">
        <v>86</v>
      </c>
      <c r="C33" s="136" t="s">
        <v>97</v>
      </c>
      <c r="D33" s="132" t="s">
        <v>90</v>
      </c>
      <c r="E33" s="133">
        <v>702.09</v>
      </c>
      <c r="F33" s="134"/>
      <c r="G33" s="143"/>
      <c r="H33" s="49">
        <f t="shared" si="12"/>
        <v>0</v>
      </c>
      <c r="I33" s="135"/>
      <c r="J33" s="135"/>
      <c r="K33" s="50">
        <f t="shared" si="29"/>
        <v>0</v>
      </c>
      <c r="L33" s="51">
        <f t="shared" si="30"/>
        <v>0</v>
      </c>
      <c r="M33" s="49">
        <f t="shared" si="31"/>
        <v>0</v>
      </c>
      <c r="N33" s="49">
        <f t="shared" si="32"/>
        <v>0</v>
      </c>
      <c r="O33" s="49">
        <f t="shared" si="33"/>
        <v>0</v>
      </c>
      <c r="P33" s="107">
        <f t="shared" si="34"/>
        <v>0</v>
      </c>
      <c r="Q33" s="77" t="s">
        <v>47</v>
      </c>
    </row>
    <row r="34" spans="1:17" ht="22.5">
      <c r="A34" s="64">
        <v>20</v>
      </c>
      <c r="B34" s="28" t="s">
        <v>86</v>
      </c>
      <c r="C34" s="136" t="s">
        <v>144</v>
      </c>
      <c r="D34" s="132" t="s">
        <v>88</v>
      </c>
      <c r="E34" s="133">
        <v>156.02000000000001</v>
      </c>
      <c r="F34" s="134"/>
      <c r="G34" s="143"/>
      <c r="H34" s="49">
        <f t="shared" si="12"/>
        <v>0</v>
      </c>
      <c r="I34" s="135"/>
      <c r="J34" s="135"/>
      <c r="K34" s="50">
        <f t="shared" si="29"/>
        <v>0</v>
      </c>
      <c r="L34" s="51">
        <f t="shared" si="30"/>
        <v>0</v>
      </c>
      <c r="M34" s="49">
        <f t="shared" si="31"/>
        <v>0</v>
      </c>
      <c r="N34" s="49">
        <f t="shared" si="32"/>
        <v>0</v>
      </c>
      <c r="O34" s="49">
        <f t="shared" si="33"/>
        <v>0</v>
      </c>
      <c r="P34" s="107">
        <f t="shared" si="34"/>
        <v>0</v>
      </c>
      <c r="Q34" s="77" t="s">
        <v>47</v>
      </c>
    </row>
    <row r="35" spans="1:17">
      <c r="A35" s="64">
        <v>21</v>
      </c>
      <c r="B35" s="28"/>
      <c r="C35" s="145" t="s">
        <v>155</v>
      </c>
      <c r="D35" s="28"/>
      <c r="E35" s="59"/>
      <c r="F35" s="177"/>
      <c r="G35" s="143"/>
      <c r="H35" s="49">
        <f t="shared" si="12"/>
        <v>0</v>
      </c>
      <c r="I35" s="138"/>
      <c r="J35" s="138"/>
      <c r="K35" s="50">
        <f t="shared" si="29"/>
        <v>0</v>
      </c>
      <c r="L35" s="51">
        <f t="shared" si="30"/>
        <v>0</v>
      </c>
      <c r="M35" s="49">
        <f t="shared" si="31"/>
        <v>0</v>
      </c>
      <c r="N35" s="49">
        <f t="shared" si="32"/>
        <v>0</v>
      </c>
      <c r="O35" s="49">
        <f t="shared" si="33"/>
        <v>0</v>
      </c>
      <c r="P35" s="107">
        <f t="shared" si="34"/>
        <v>0</v>
      </c>
      <c r="Q35" s="77"/>
    </row>
    <row r="36" spans="1:17" ht="22.5">
      <c r="A36" s="64">
        <v>22</v>
      </c>
      <c r="B36" s="28" t="s">
        <v>256</v>
      </c>
      <c r="C36" s="152" t="s">
        <v>354</v>
      </c>
      <c r="D36" s="132" t="s">
        <v>77</v>
      </c>
      <c r="E36" s="137">
        <v>1</v>
      </c>
      <c r="F36" s="200"/>
      <c r="G36" s="135"/>
      <c r="H36" s="49">
        <f t="shared" si="12"/>
        <v>0</v>
      </c>
      <c r="I36" s="175"/>
      <c r="J36" s="175"/>
      <c r="K36" s="50">
        <f t="shared" si="29"/>
        <v>0</v>
      </c>
      <c r="L36" s="51">
        <f t="shared" si="30"/>
        <v>0</v>
      </c>
      <c r="M36" s="49">
        <f t="shared" si="31"/>
        <v>0</v>
      </c>
      <c r="N36" s="49">
        <f t="shared" si="32"/>
        <v>0</v>
      </c>
      <c r="O36" s="49">
        <f t="shared" si="33"/>
        <v>0</v>
      </c>
      <c r="P36" s="107">
        <f t="shared" si="34"/>
        <v>0</v>
      </c>
      <c r="Q36" s="77" t="s">
        <v>47</v>
      </c>
    </row>
    <row r="37" spans="1:17" ht="12" customHeight="1" thickBot="1">
      <c r="A37" s="299" t="s">
        <v>63</v>
      </c>
      <c r="B37" s="300"/>
      <c r="C37" s="300"/>
      <c r="D37" s="300"/>
      <c r="E37" s="300"/>
      <c r="F37" s="300"/>
      <c r="G37" s="300"/>
      <c r="H37" s="300"/>
      <c r="I37" s="300"/>
      <c r="J37" s="300"/>
      <c r="K37" s="301"/>
      <c r="L37" s="74">
        <f>SUM(L14:L36)</f>
        <v>0</v>
      </c>
      <c r="M37" s="75">
        <f>SUM(M14:M36)</f>
        <v>0</v>
      </c>
      <c r="N37" s="75">
        <f>SUM(N14:N36)</f>
        <v>0</v>
      </c>
      <c r="O37" s="75">
        <f>SUM(O14:O36)</f>
        <v>0</v>
      </c>
      <c r="P37" s="76">
        <f>SUM(P14:P36)</f>
        <v>0</v>
      </c>
    </row>
    <row r="38" spans="1:17">
      <c r="A38" s="20"/>
      <c r="B38" s="20"/>
      <c r="C38" s="20"/>
      <c r="D38" s="20"/>
      <c r="E38" s="20"/>
      <c r="F38" s="20"/>
      <c r="G38" s="20"/>
      <c r="H38" s="20"/>
      <c r="I38" s="20"/>
      <c r="J38" s="20"/>
      <c r="K38" s="20"/>
      <c r="L38" s="20"/>
      <c r="M38" s="20"/>
      <c r="N38" s="20"/>
      <c r="O38" s="20"/>
      <c r="P38" s="20"/>
    </row>
    <row r="39" spans="1:17">
      <c r="A39" s="20"/>
      <c r="B39" s="20"/>
      <c r="C39" s="20"/>
      <c r="D39" s="20"/>
      <c r="E39" s="20"/>
      <c r="F39" s="20"/>
      <c r="G39" s="20"/>
      <c r="H39" s="20"/>
      <c r="I39" s="20"/>
      <c r="J39" s="20"/>
      <c r="K39" s="20"/>
      <c r="L39" s="20"/>
      <c r="M39" s="20"/>
      <c r="N39" s="20"/>
      <c r="O39" s="20"/>
      <c r="P39" s="20"/>
    </row>
    <row r="40" spans="1:17">
      <c r="A40" s="1" t="s">
        <v>14</v>
      </c>
      <c r="B40" s="20"/>
      <c r="C40" s="302">
        <f>'Kops n'!C35:H35</f>
        <v>0</v>
      </c>
      <c r="D40" s="302"/>
      <c r="E40" s="302"/>
      <c r="F40" s="302"/>
      <c r="G40" s="302"/>
      <c r="H40" s="302"/>
      <c r="I40" s="20"/>
      <c r="J40" s="20"/>
      <c r="K40" s="20"/>
      <c r="L40" s="20"/>
      <c r="M40" s="20"/>
      <c r="N40" s="20"/>
      <c r="O40" s="20"/>
      <c r="P40" s="20"/>
    </row>
    <row r="41" spans="1:17">
      <c r="A41" s="20"/>
      <c r="B41" s="20"/>
      <c r="C41" s="222" t="s">
        <v>15</v>
      </c>
      <c r="D41" s="222"/>
      <c r="E41" s="222"/>
      <c r="F41" s="222"/>
      <c r="G41" s="222"/>
      <c r="H41" s="222"/>
      <c r="I41" s="20"/>
      <c r="J41" s="20"/>
      <c r="K41" s="20"/>
      <c r="L41" s="20"/>
      <c r="M41" s="20"/>
      <c r="N41" s="20"/>
      <c r="O41" s="20"/>
      <c r="P41" s="20"/>
    </row>
    <row r="42" spans="1:17">
      <c r="A42" s="20"/>
      <c r="B42" s="20"/>
      <c r="C42" s="20"/>
      <c r="D42" s="20"/>
      <c r="E42" s="20"/>
      <c r="F42" s="20"/>
      <c r="G42" s="20"/>
      <c r="H42" s="20"/>
      <c r="I42" s="20"/>
      <c r="J42" s="20"/>
      <c r="K42" s="20"/>
      <c r="L42" s="20"/>
      <c r="M42" s="20"/>
      <c r="N42" s="20"/>
      <c r="O42" s="20"/>
      <c r="P42" s="20"/>
    </row>
    <row r="43" spans="1:17">
      <c r="A43" s="268" t="str">
        <f>'Kops n'!A38:D38</f>
        <v>Tāme sastādīta 2023. gada __. _____</v>
      </c>
      <c r="B43" s="269"/>
      <c r="C43" s="269"/>
      <c r="D43" s="269"/>
      <c r="E43" s="20"/>
      <c r="F43" s="20"/>
      <c r="G43" s="20"/>
      <c r="H43" s="20"/>
      <c r="I43" s="20"/>
      <c r="J43" s="20"/>
      <c r="K43" s="20"/>
      <c r="L43" s="20"/>
      <c r="M43" s="20"/>
      <c r="N43" s="20"/>
      <c r="O43" s="20"/>
      <c r="P43" s="20"/>
    </row>
    <row r="44" spans="1:17">
      <c r="A44" s="20"/>
      <c r="B44" s="20"/>
      <c r="C44" s="20"/>
      <c r="D44" s="20"/>
      <c r="E44" s="20"/>
      <c r="F44" s="20"/>
      <c r="G44" s="20"/>
      <c r="H44" s="20"/>
      <c r="I44" s="20"/>
      <c r="J44" s="20"/>
      <c r="K44" s="20"/>
      <c r="L44" s="20"/>
      <c r="M44" s="20"/>
      <c r="N44" s="20"/>
      <c r="O44" s="20"/>
      <c r="P44" s="20"/>
    </row>
    <row r="45" spans="1:17">
      <c r="A45" s="1" t="s">
        <v>41</v>
      </c>
      <c r="B45" s="20"/>
      <c r="C45" s="302">
        <f>'Kops n'!C40:H40</f>
        <v>0</v>
      </c>
      <c r="D45" s="302"/>
      <c r="E45" s="302"/>
      <c r="F45" s="302"/>
      <c r="G45" s="302"/>
      <c r="H45" s="302"/>
      <c r="I45" s="20"/>
      <c r="J45" s="20"/>
      <c r="K45" s="20"/>
      <c r="L45" s="20"/>
      <c r="M45" s="20"/>
      <c r="N45" s="20"/>
      <c r="O45" s="20"/>
      <c r="P45" s="20"/>
    </row>
    <row r="46" spans="1:17">
      <c r="A46" s="20"/>
      <c r="B46" s="20"/>
      <c r="C46" s="222" t="s">
        <v>15</v>
      </c>
      <c r="D46" s="222"/>
      <c r="E46" s="222"/>
      <c r="F46" s="222"/>
      <c r="G46" s="222"/>
      <c r="H46" s="222"/>
      <c r="I46" s="20"/>
      <c r="J46" s="20"/>
      <c r="K46" s="20"/>
      <c r="L46" s="20"/>
      <c r="M46" s="20"/>
      <c r="N46" s="20"/>
      <c r="O46" s="20"/>
      <c r="P46" s="20"/>
    </row>
    <row r="47" spans="1:17">
      <c r="A47" s="20"/>
      <c r="B47" s="20"/>
      <c r="C47" s="20"/>
      <c r="D47" s="20"/>
      <c r="E47" s="20"/>
      <c r="F47" s="20"/>
      <c r="G47" s="20"/>
      <c r="H47" s="20"/>
      <c r="I47" s="20"/>
      <c r="J47" s="20"/>
      <c r="K47" s="20"/>
      <c r="L47" s="20"/>
      <c r="M47" s="20"/>
      <c r="N47" s="20"/>
      <c r="O47" s="20"/>
      <c r="P47" s="20"/>
    </row>
    <row r="48" spans="1:17">
      <c r="A48" s="103" t="s">
        <v>16</v>
      </c>
      <c r="B48" s="52"/>
      <c r="C48" s="115">
        <f>'Kops n'!C43</f>
        <v>0</v>
      </c>
      <c r="D48" s="52"/>
      <c r="E48" s="20"/>
      <c r="F48" s="20"/>
      <c r="G48" s="20"/>
      <c r="H48" s="20"/>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sheetData>
  <mergeCells count="23">
    <mergeCell ref="C46:H46"/>
    <mergeCell ref="C4:I4"/>
    <mergeCell ref="F12:K12"/>
    <mergeCell ref="A9:F9"/>
    <mergeCell ref="J9:M9"/>
    <mergeCell ref="D8:L8"/>
    <mergeCell ref="A37:K37"/>
    <mergeCell ref="C40:H40"/>
    <mergeCell ref="C41:H41"/>
    <mergeCell ref="A43:D43"/>
    <mergeCell ref="C45:H45"/>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19" priority="182" operator="containsText" text="Tāme sastādīta  20__. gada tirgus cenās, pamatojoties uz ___ daļas rasējumiem">
      <formula>NOT(ISERROR(SEARCH("Tāme sastādīta  20__. gada tirgus cenās, pamatojoties uz ___ daļas rasējumiem",A9)))</formula>
    </cfRule>
  </conditionalFormatting>
  <conditionalFormatting sqref="A37:K37">
    <cfRule type="containsText" dxfId="118" priority="168" operator="containsText" text="Tiešās izmaksas kopā, t. sk. darba devēja sociālais nodoklis __.__% ">
      <formula>NOT(ISERROR(SEARCH("Tiešās izmaksas kopā, t. sk. darba devēja sociālais nodoklis __.__% ",A37)))</formula>
    </cfRule>
  </conditionalFormatting>
  <conditionalFormatting sqref="C31">
    <cfRule type="cellIs" dxfId="117" priority="24" operator="equal">
      <formula>0</formula>
    </cfRule>
  </conditionalFormatting>
  <conditionalFormatting sqref="C33:C34">
    <cfRule type="cellIs" dxfId="116" priority="23" operator="equal">
      <formula>0</formula>
    </cfRule>
  </conditionalFormatting>
  <conditionalFormatting sqref="C19:D21">
    <cfRule type="cellIs" dxfId="115" priority="40" operator="equal">
      <formula>0</formula>
    </cfRule>
  </conditionalFormatting>
  <conditionalFormatting sqref="C23:D24">
    <cfRule type="cellIs" dxfId="114" priority="46" operator="equal">
      <formula>0</formula>
    </cfRule>
  </conditionalFormatting>
  <conditionalFormatting sqref="C15:E16">
    <cfRule type="cellIs" dxfId="113" priority="4" operator="equal">
      <formula>0</formula>
    </cfRule>
  </conditionalFormatting>
  <conditionalFormatting sqref="C20:E21">
    <cfRule type="cellIs" dxfId="112" priority="38" operator="equal">
      <formula>0</formula>
    </cfRule>
  </conditionalFormatting>
  <conditionalFormatting sqref="C30:E30">
    <cfRule type="cellIs" dxfId="111" priority="25" operator="equal">
      <formula>0</formula>
    </cfRule>
  </conditionalFormatting>
  <conditionalFormatting sqref="C26:F29">
    <cfRule type="cellIs" dxfId="110" priority="30" operator="equal">
      <formula>0</formula>
    </cfRule>
  </conditionalFormatting>
  <conditionalFormatting sqref="C35:F36">
    <cfRule type="cellIs" dxfId="109" priority="8" operator="equal">
      <formula>0</formula>
    </cfRule>
  </conditionalFormatting>
  <conditionalFormatting sqref="C14:G14 C18:G18 C25:G25">
    <cfRule type="cellIs" dxfId="108" priority="172" operator="equal">
      <formula>0</formula>
    </cfRule>
  </conditionalFormatting>
  <conditionalFormatting sqref="C40:H40">
    <cfRule type="cellIs" dxfId="107" priority="175" operator="equal">
      <formula>0</formula>
    </cfRule>
  </conditionalFormatting>
  <conditionalFormatting sqref="C45:H45">
    <cfRule type="cellIs" dxfId="106" priority="176" operator="equal">
      <formula>0</formula>
    </cfRule>
  </conditionalFormatting>
  <conditionalFormatting sqref="C2:I2">
    <cfRule type="cellIs" dxfId="105" priority="181" operator="equal">
      <formula>0</formula>
    </cfRule>
  </conditionalFormatting>
  <conditionalFormatting sqref="C4:I4">
    <cfRule type="cellIs" dxfId="104" priority="173" operator="equal">
      <formula>0</formula>
    </cfRule>
  </conditionalFormatting>
  <conditionalFormatting sqref="D1 A14:B36 Q14:Q36">
    <cfRule type="cellIs" dxfId="103" priority="170" operator="equal">
      <formula>0</formula>
    </cfRule>
  </conditionalFormatting>
  <conditionalFormatting sqref="D19">
    <cfRule type="cellIs" dxfId="102" priority="45" operator="equal">
      <formula>0</formula>
    </cfRule>
  </conditionalFormatting>
  <conditionalFormatting sqref="D21:D24">
    <cfRule type="cellIs" dxfId="101" priority="39" operator="equal">
      <formula>0</formula>
    </cfRule>
  </conditionalFormatting>
  <conditionalFormatting sqref="D28">
    <cfRule type="cellIs" dxfId="100" priority="28" operator="equal">
      <formula>0</formula>
    </cfRule>
  </conditionalFormatting>
  <conditionalFormatting sqref="D5:L8 H14:H36 K14:P36">
    <cfRule type="cellIs" dxfId="99" priority="171" operator="equal">
      <formula>0</formula>
    </cfRule>
  </conditionalFormatting>
  <conditionalFormatting sqref="E32">
    <cfRule type="cellIs" dxfId="98" priority="17" operator="equal">
      <formula>0</formula>
    </cfRule>
  </conditionalFormatting>
  <conditionalFormatting sqref="F30:F34">
    <cfRule type="cellIs" dxfId="97" priority="18" operator="equal">
      <formula>0</formula>
    </cfRule>
  </conditionalFormatting>
  <conditionalFormatting sqref="F15:G17">
    <cfRule type="cellIs" dxfId="96" priority="143" operator="equal">
      <formula>0</formula>
    </cfRule>
  </conditionalFormatting>
  <conditionalFormatting sqref="F19:G24">
    <cfRule type="cellIs" dxfId="95" priority="35" operator="equal">
      <formula>0</formula>
    </cfRule>
  </conditionalFormatting>
  <conditionalFormatting sqref="G26:G36">
    <cfRule type="cellIs" dxfId="94" priority="79" operator="equal">
      <formula>0</formula>
    </cfRule>
  </conditionalFormatting>
  <conditionalFormatting sqref="I14:J36">
    <cfRule type="cellIs" dxfId="93" priority="1" operator="equal">
      <formula>0</formula>
    </cfRule>
  </conditionalFormatting>
  <conditionalFormatting sqref="L37:P37">
    <cfRule type="cellIs" dxfId="92" priority="174" operator="equal">
      <formula>0</formula>
    </cfRule>
  </conditionalFormatting>
  <conditionalFormatting sqref="N9:O9">
    <cfRule type="cellIs" dxfId="91" priority="183" operator="equal">
      <formula>0</formula>
    </cfRule>
  </conditionalFormatting>
  <dataValidations disablePrompts="1" count="1">
    <dataValidation type="list" allowBlank="1" showInputMessage="1" showErrorMessage="1" sqref="Q14:Q36" xr:uid="{00000000-0002-0000-24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8" operator="containsText" id="{691F4930-6CFB-4D6E-9602-D8BBD1FA0B0A}">
            <xm:f>NOT(ISERROR(SEARCH("Tāme sastādīta ____. gada ___. ______________",A43)))</xm:f>
            <xm:f>"Tāme sastādīta ____. gada ___. ______________"</xm:f>
            <x14:dxf>
              <font>
                <color auto="1"/>
              </font>
              <fill>
                <patternFill>
                  <bgColor rgb="FFC6EFCE"/>
                </patternFill>
              </fill>
            </x14:dxf>
          </x14:cfRule>
          <xm:sqref>A43</xm:sqref>
        </x14:conditionalFormatting>
        <x14:conditionalFormatting xmlns:xm="http://schemas.microsoft.com/office/excel/2006/main">
          <x14:cfRule type="containsText" priority="177" operator="containsText" id="{5235297E-D242-4173-AE1C-DA1CD197EAF6}">
            <xm:f>NOT(ISERROR(SEARCH("Sertifikāta Nr. _________________________________",A48)))</xm:f>
            <xm:f>"Sertifikāta Nr. _________________________________"</xm:f>
            <x14:dxf>
              <font>
                <color auto="1"/>
              </font>
              <fill>
                <patternFill>
                  <bgColor rgb="FFC6EFCE"/>
                </patternFill>
              </fill>
            </x14:dxf>
          </x14:cfRule>
          <xm:sqref>A48</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tabColor rgb="FF002060"/>
  </sheetPr>
  <dimension ref="A1:P49"/>
  <sheetViews>
    <sheetView topLeftCell="A20" workbookViewId="0">
      <selection activeCell="A37" sqref="A37:XFD5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290" t="str">
        <f>'8a+c+n'!C2:I2</f>
        <v>Bēniņu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P37</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85">
        <f>IF($C$4="Attiecināmās izmaksas",IF('8a+c+n'!$Q14="A",'8a+c+n'!B14,0),0)</f>
        <v>0</v>
      </c>
      <c r="C14" s="85">
        <f>IF($C$4="Attiecināmās izmaksas",IF('8a+c+n'!$Q14="A",'8a+c+n'!C14,0),0)</f>
        <v>0</v>
      </c>
      <c r="D14" s="85">
        <f>IF($C$4="Attiecināmās izmaksas",IF('8a+c+n'!$Q14="A",'8a+c+n'!D14,0),0)</f>
        <v>0</v>
      </c>
      <c r="E14" s="185"/>
      <c r="F14" s="63"/>
      <c r="G14" s="85">
        <f>IF($C$4="Attiecināmās izmaksas",IF('8a+c+n'!$Q14="A",'8a+c+n'!G14,0),0)</f>
        <v>0</v>
      </c>
      <c r="H14" s="85">
        <f>IF($C$4="Attiecināmās izmaksas",IF('8a+c+n'!$Q14="A",'8a+c+n'!H14,0),0)</f>
        <v>0</v>
      </c>
      <c r="I14" s="85"/>
      <c r="J14" s="85"/>
      <c r="K14" s="185">
        <f>IF($C$4="Attiecināmās izmaksas",IF('8a+c+n'!$Q14="A",'8a+c+n'!K14,0),0)</f>
        <v>0</v>
      </c>
      <c r="L14" s="63">
        <f>IF($C$4="Attiecināmās izmaksas",IF('8a+c+n'!$Q14="A",'8a+c+n'!L14,0),0)</f>
        <v>0</v>
      </c>
      <c r="M14" s="85">
        <f>IF($C$4="Attiecināmās izmaksas",IF('8a+c+n'!$Q14="A",'8a+c+n'!M14,0),0)</f>
        <v>0</v>
      </c>
      <c r="N14" s="85">
        <f>IF($C$4="Attiecināmās izmaksas",IF('8a+c+n'!$Q14="A",'8a+c+n'!N14,0),0)</f>
        <v>0</v>
      </c>
      <c r="O14" s="85">
        <f>IF($C$4="Attiecināmās izmaksas",IF('8a+c+n'!$Q14="A",'8a+c+n'!O14,0),0)</f>
        <v>0</v>
      </c>
      <c r="P14" s="113">
        <f>IF($C$4="Attiecināmās izmaksas",IF('8a+c+n'!$Q14="A",'8a+c+n'!P14,0),0)</f>
        <v>0</v>
      </c>
    </row>
    <row r="15" spans="1:16" ht="33.75">
      <c r="A15" s="64">
        <f>IF(P15=0,0,IF(COUNTBLANK(P15)=1,0,COUNTA($P$14:P15)))</f>
        <v>0</v>
      </c>
      <c r="B15" s="84" t="str">
        <f>IF($C$4="Attiecināmās izmaksas",IF('8a+c+n'!$Q15="A",'8a+c+n'!B15,0),0)</f>
        <v>09-00000</v>
      </c>
      <c r="C15" s="84" t="str">
        <f>IF($C$4="Attiecināmās izmaksas",IF('8a+c+n'!$Q15="A",'8a+c+n'!C15,0),0)</f>
        <v>BAUROC (Aeroc) Clasic 150x200 vai ekviv. mūrējums, samazinot duvju aili par 300 mm un veidojot pakāpienus, t.sk. java</v>
      </c>
      <c r="D15" s="84" t="str">
        <f>IF($C$4="Attiecināmās izmaksas",IF('8a+c+n'!$Q15="A",'8a+c+n'!D15,0),0)</f>
        <v>m3</v>
      </c>
      <c r="E15" s="186"/>
      <c r="F15" s="64"/>
      <c r="G15" s="84">
        <f>IF($C$4="Attiecināmās izmaksas",IF('8a+c+n'!$Q15="A",'8a+c+n'!G15,0),0)</f>
        <v>0</v>
      </c>
      <c r="H15" s="84">
        <f>IF($C$4="Attiecināmās izmaksas",IF('8a+c+n'!$Q15="A",'8a+c+n'!H15,0),0)</f>
        <v>0</v>
      </c>
      <c r="I15" s="84"/>
      <c r="J15" s="84"/>
      <c r="K15" s="186">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4">
        <f>IF($C$4="Attiecināmās izmaksas",IF('8a+c+n'!$Q15="A",'8a+c+n'!P15,0),0)</f>
        <v>0</v>
      </c>
    </row>
    <row r="16" spans="1:16" ht="33.75">
      <c r="A16" s="64">
        <f>IF(P16=0,0,IF(COUNTBLANK(P16)=1,0,COUNTA($P$14:P16)))</f>
        <v>0</v>
      </c>
      <c r="B16" s="84" t="str">
        <f>IF($C$4="Attiecināmās izmaksas",IF('8a+c+n'!$Q16="A",'8a+c+n'!B16,0),0)</f>
        <v>09-00000</v>
      </c>
      <c r="C16" s="84" t="str">
        <f>IF($C$4="Attiecināmās izmaksas",IF('8a+c+n'!$Q16="A",'8a+c+n'!C16,0),0)</f>
        <v>Iekštelpu flīzes jaunizveidotiem pakāpieniem, pretslīdes koeficiens R11. Tips un tonis saskaņojams ar Pasūtītāju</v>
      </c>
      <c r="D16" s="84" t="str">
        <f>IF($C$4="Attiecināmās izmaksas",IF('8a+c+n'!$Q16="A",'8a+c+n'!D16,0),0)</f>
        <v>m2</v>
      </c>
      <c r="E16" s="186"/>
      <c r="F16" s="64"/>
      <c r="G16" s="84">
        <f>IF($C$4="Attiecināmās izmaksas",IF('8a+c+n'!$Q16="A",'8a+c+n'!G16,0),0)</f>
        <v>0</v>
      </c>
      <c r="H16" s="84">
        <f>IF($C$4="Attiecināmās izmaksas",IF('8a+c+n'!$Q16="A",'8a+c+n'!H16,0),0)</f>
        <v>0</v>
      </c>
      <c r="I16" s="84"/>
      <c r="J16" s="84"/>
      <c r="K16" s="186">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4">
        <f>IF($C$4="Attiecināmās izmaksas",IF('8a+c+n'!$Q16="A",'8a+c+n'!P16,0),0)</f>
        <v>0</v>
      </c>
    </row>
    <row r="17" spans="1:16" ht="22.5">
      <c r="A17" s="64">
        <f>IF(P17=0,0,IF(COUNTBLANK(P17)=1,0,COUNTA($P$14:P17)))</f>
        <v>0</v>
      </c>
      <c r="B17" s="84" t="str">
        <f>IF($C$4="Attiecināmās izmaksas",IF('8a+c+n'!$Q17="A",'8a+c+n'!B17,0),0)</f>
        <v>09-00000</v>
      </c>
      <c r="C17" s="84" t="str">
        <f>IF($C$4="Attiecināmās izmaksas",IF('8a+c+n'!$Q17="A",'8a+c+n'!C17,0),0)</f>
        <v>Gaisa kanālu veidošana siltumizolācijas slānī, t.s. Lokanas gofrētas caurules uzstādīšna DN100</v>
      </c>
      <c r="D17" s="84" t="str">
        <f>IF($C$4="Attiecināmās izmaksas",IF('8a+c+n'!$Q17="A",'8a+c+n'!D17,0),0)</f>
        <v>kompl</v>
      </c>
      <c r="E17" s="186"/>
      <c r="F17" s="64"/>
      <c r="G17" s="84">
        <f>IF($C$4="Attiecināmās izmaksas",IF('8a+c+n'!$Q17="A",'8a+c+n'!G17,0),0)</f>
        <v>0</v>
      </c>
      <c r="H17" s="84">
        <f>IF($C$4="Attiecināmās izmaksas",IF('8a+c+n'!$Q17="A",'8a+c+n'!H17,0),0)</f>
        <v>0</v>
      </c>
      <c r="I17" s="84"/>
      <c r="J17" s="84"/>
      <c r="K17" s="186">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4">
        <f>IF($C$4="Attiecināmās izmaksas",IF('8a+c+n'!$Q17="A",'8a+c+n'!P17,0),0)</f>
        <v>0</v>
      </c>
    </row>
    <row r="18" spans="1:16">
      <c r="A18" s="64">
        <f>IF(P18=0,0,IF(COUNTBLANK(P18)=1,0,COUNTA($P$14:P18)))</f>
        <v>0</v>
      </c>
      <c r="B18" s="84">
        <f>IF($C$4="Attiecināmās izmaksas",IF('8a+c+n'!$Q18="A",'8a+c+n'!B18,0),0)</f>
        <v>0</v>
      </c>
      <c r="C18" s="84">
        <f>IF($C$4="Attiecināmās izmaksas",IF('8a+c+n'!$Q18="A",'8a+c+n'!C18,0),0)</f>
        <v>0</v>
      </c>
      <c r="D18" s="84">
        <f>IF($C$4="Attiecināmās izmaksas",IF('8a+c+n'!$Q18="A",'8a+c+n'!D18,0),0)</f>
        <v>0</v>
      </c>
      <c r="E18" s="186"/>
      <c r="F18" s="64"/>
      <c r="G18" s="84">
        <f>IF($C$4="Attiecināmās izmaksas",IF('8a+c+n'!$Q18="A",'8a+c+n'!G18,0),0)</f>
        <v>0</v>
      </c>
      <c r="H18" s="84">
        <f>IF($C$4="Attiecināmās izmaksas",IF('8a+c+n'!$Q18="A",'8a+c+n'!H18,0),0)</f>
        <v>0</v>
      </c>
      <c r="I18" s="84"/>
      <c r="J18" s="84"/>
      <c r="K18" s="186">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4">
        <f>IF($C$4="Attiecināmās izmaksas",IF('8a+c+n'!$Q18="A",'8a+c+n'!P18,0),0)</f>
        <v>0</v>
      </c>
    </row>
    <row r="19" spans="1:16" ht="22.5">
      <c r="A19" s="64">
        <f>IF(P19=0,0,IF(COUNTBLANK(P19)=1,0,COUNTA($P$14:P19)))</f>
        <v>0</v>
      </c>
      <c r="B19" s="84" t="str">
        <f>IF($C$4="Attiecināmās izmaksas",IF('8a+c+n'!$Q19="A",'8a+c+n'!B19,0),0)</f>
        <v>09-00000</v>
      </c>
      <c r="C19" s="84" t="str">
        <f>IF($C$4="Attiecināmās izmaksas",IF('8a+c+n'!$Q19="A",'8a+c+n'!C19,0),0)</f>
        <v>Esošā jumta metala seguma pagaidu demontāža lai nosiltinātu kāpņu telpas griestus</v>
      </c>
      <c r="D19" s="84" t="str">
        <f>IF($C$4="Attiecināmās izmaksas",IF('8a+c+n'!$Q19="A",'8a+c+n'!D19,0),0)</f>
        <v>m2</v>
      </c>
      <c r="E19" s="186"/>
      <c r="F19" s="64"/>
      <c r="G19" s="84">
        <f>IF($C$4="Attiecināmās izmaksas",IF('8a+c+n'!$Q19="A",'8a+c+n'!G19,0),0)</f>
        <v>0</v>
      </c>
      <c r="H19" s="84">
        <f>IF($C$4="Attiecināmās izmaksas",IF('8a+c+n'!$Q19="A",'8a+c+n'!H19,0),0)</f>
        <v>0</v>
      </c>
      <c r="I19" s="84"/>
      <c r="J19" s="84"/>
      <c r="K19" s="186">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4">
        <f>IF($C$4="Attiecināmās izmaksas",IF('8a+c+n'!$Q19="A",'8a+c+n'!P19,0),0)</f>
        <v>0</v>
      </c>
    </row>
    <row r="20" spans="1:16" ht="22.5">
      <c r="A20" s="64">
        <f>IF(P20=0,0,IF(COUNTBLANK(P20)=1,0,COUNTA($P$14:P20)))</f>
        <v>0</v>
      </c>
      <c r="B20" s="84" t="str">
        <f>IF($C$4="Attiecināmās izmaksas",IF('8a+c+n'!$Q20="A",'8a+c+n'!B20,0),0)</f>
        <v>09-00000</v>
      </c>
      <c r="C20" s="84" t="str">
        <f>IF($C$4="Attiecināmās izmaksas",IF('8a+c+n'!$Q20="A",'8a+c+n'!C20,0),0)</f>
        <v>Apstrāde ar grunti Baumit Tiefengrund vai ekviv.</v>
      </c>
      <c r="D20" s="84" t="str">
        <f>IF($C$4="Attiecināmās izmaksas",IF('8a+c+n'!$Q20="A",'8a+c+n'!D20,0),0)</f>
        <v>kg</v>
      </c>
      <c r="E20" s="186"/>
      <c r="F20" s="64"/>
      <c r="G20" s="84">
        <f>IF($C$4="Attiecināmās izmaksas",IF('8a+c+n'!$Q20="A",'8a+c+n'!G20,0),0)</f>
        <v>0</v>
      </c>
      <c r="H20" s="84">
        <f>IF($C$4="Attiecināmās izmaksas",IF('8a+c+n'!$Q20="A",'8a+c+n'!H20,0),0)</f>
        <v>0</v>
      </c>
      <c r="I20" s="84"/>
      <c r="J20" s="84"/>
      <c r="K20" s="186">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4">
        <f>IF($C$4="Attiecināmās izmaksas",IF('8a+c+n'!$Q20="A",'8a+c+n'!P20,0),0)</f>
        <v>0</v>
      </c>
    </row>
    <row r="21" spans="1:16" ht="22.5">
      <c r="A21" s="64">
        <f>IF(P21=0,0,IF(COUNTBLANK(P21)=1,0,COUNTA($P$14:P21)))</f>
        <v>0</v>
      </c>
      <c r="B21" s="84" t="str">
        <f>IF($C$4="Attiecināmās izmaksas",IF('8a+c+n'!$Q21="A",'8a+c+n'!B21,0),0)</f>
        <v>09-00000</v>
      </c>
      <c r="C21" s="84" t="str">
        <f>IF($C$4="Attiecināmās izmaksas",IF('8a+c+n'!$Q21="A",'8a+c+n'!C21,0),0)</f>
        <v>Siltumizolācijas materiāla stiprināšana ar līmjavu Baumit Nivofix vai ekviv.</v>
      </c>
      <c r="D21" s="84" t="str">
        <f>IF($C$4="Attiecināmās izmaksas",IF('8a+c+n'!$Q21="A",'8a+c+n'!D21,0),0)</f>
        <v>kg</v>
      </c>
      <c r="E21" s="186"/>
      <c r="F21" s="64"/>
      <c r="G21" s="84">
        <f>IF($C$4="Attiecināmās izmaksas",IF('8a+c+n'!$Q21="A",'8a+c+n'!G21,0),0)</f>
        <v>0</v>
      </c>
      <c r="H21" s="84">
        <f>IF($C$4="Attiecināmās izmaksas",IF('8a+c+n'!$Q21="A",'8a+c+n'!H21,0),0)</f>
        <v>0</v>
      </c>
      <c r="I21" s="84"/>
      <c r="J21" s="84"/>
      <c r="K21" s="186">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4">
        <f>IF($C$4="Attiecināmās izmaksas",IF('8a+c+n'!$Q21="A",'8a+c+n'!P21,0),0)</f>
        <v>0</v>
      </c>
    </row>
    <row r="22" spans="1:16" ht="22.5">
      <c r="A22" s="64">
        <f>IF(P22=0,0,IF(COUNTBLANK(P22)=1,0,COUNTA($P$14:P22)))</f>
        <v>0</v>
      </c>
      <c r="B22" s="84" t="str">
        <f>IF($C$4="Attiecināmās izmaksas",IF('8a+c+n'!$Q22="A",'8a+c+n'!B22,0),0)</f>
        <v>09-00000</v>
      </c>
      <c r="C22" s="84" t="str">
        <f>IF($C$4="Attiecināmās izmaksas",IF('8a+c+n'!$Q22="A",'8a+c+n'!C22,0),0)</f>
        <v>Siltumizolācijas materiāla Paroc eXtra vai ekvivalenta montāža - λ&lt;=0,036 W/(mK), b=100 mm</v>
      </c>
      <c r="D22" s="84" t="str">
        <f>IF($C$4="Attiecināmās izmaksas",IF('8a+c+n'!$Q22="A",'8a+c+n'!D22,0),0)</f>
        <v>m2</v>
      </c>
      <c r="E22" s="186"/>
      <c r="F22" s="64"/>
      <c r="G22" s="84">
        <f>IF($C$4="Attiecināmās izmaksas",IF('8a+c+n'!$Q22="A",'8a+c+n'!G22,0),0)</f>
        <v>0</v>
      </c>
      <c r="H22" s="84">
        <f>IF($C$4="Attiecināmās izmaksas",IF('8a+c+n'!$Q22="A",'8a+c+n'!H22,0),0)</f>
        <v>0</v>
      </c>
      <c r="I22" s="84"/>
      <c r="J22" s="84"/>
      <c r="K22" s="186">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4">
        <f>IF($C$4="Attiecināmās izmaksas",IF('8a+c+n'!$Q22="A",'8a+c+n'!P22,0),0)</f>
        <v>0</v>
      </c>
    </row>
    <row r="23" spans="1:16" ht="22.5">
      <c r="A23" s="64">
        <f>IF(P23=0,0,IF(COUNTBLANK(P23)=1,0,COUNTA($P$14:P23)))</f>
        <v>0</v>
      </c>
      <c r="B23" s="84" t="str">
        <f>IF($C$4="Attiecināmās izmaksas",IF('8a+c+n'!$Q23="A",'8a+c+n'!B23,0),0)</f>
        <v>09-00000</v>
      </c>
      <c r="C23" s="84" t="str">
        <f>IF($C$4="Attiecināmās izmaksas",IF('8a+c+n'!$Q23="A",'8a+c+n'!C23,0),0)</f>
        <v>Antikondensāta plēves ieklāšana t.sk. antikondensāta plēve</v>
      </c>
      <c r="D23" s="84" t="str">
        <f>IF($C$4="Attiecināmās izmaksas",IF('8a+c+n'!$Q23="A",'8a+c+n'!D23,0),0)</f>
        <v>m2</v>
      </c>
      <c r="E23" s="186"/>
      <c r="F23" s="64"/>
      <c r="G23" s="84">
        <f>IF($C$4="Attiecināmās izmaksas",IF('8a+c+n'!$Q23="A",'8a+c+n'!G23,0),0)</f>
        <v>0</v>
      </c>
      <c r="H23" s="84">
        <f>IF($C$4="Attiecināmās izmaksas",IF('8a+c+n'!$Q23="A",'8a+c+n'!H23,0),0)</f>
        <v>0</v>
      </c>
      <c r="I23" s="84"/>
      <c r="J23" s="84"/>
      <c r="K23" s="186">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4">
        <f>IF($C$4="Attiecināmās izmaksas",IF('8a+c+n'!$Q23="A",'8a+c+n'!P23,0),0)</f>
        <v>0</v>
      </c>
    </row>
    <row r="24" spans="1:16" ht="22.5">
      <c r="A24" s="64">
        <f>IF(P24=0,0,IF(COUNTBLANK(P24)=1,0,COUNTA($P$14:P24)))</f>
        <v>0</v>
      </c>
      <c r="B24" s="84" t="str">
        <f>IF($C$4="Attiecināmās izmaksas",IF('8a+c+n'!$Q24="A",'8a+c+n'!B24,0),0)</f>
        <v>09-00000</v>
      </c>
      <c r="C24" s="84" t="str">
        <f>IF($C$4="Attiecināmās izmaksas",IF('8a+c+n'!$Q24="A",'8a+c+n'!C24,0),0)</f>
        <v>Esošā jumta metala seguma montāža iepriekšējā vietā</v>
      </c>
      <c r="D24" s="84" t="str">
        <f>IF($C$4="Attiecināmās izmaksas",IF('8a+c+n'!$Q24="A",'8a+c+n'!D24,0),0)</f>
        <v>m2</v>
      </c>
      <c r="E24" s="186"/>
      <c r="F24" s="64"/>
      <c r="G24" s="84">
        <f>IF($C$4="Attiecināmās izmaksas",IF('8a+c+n'!$Q24="A",'8a+c+n'!G24,0),0)</f>
        <v>0</v>
      </c>
      <c r="H24" s="84">
        <f>IF($C$4="Attiecināmās izmaksas",IF('8a+c+n'!$Q24="A",'8a+c+n'!H24,0),0)</f>
        <v>0</v>
      </c>
      <c r="I24" s="84"/>
      <c r="J24" s="84"/>
      <c r="K24" s="186">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4">
        <f>IF($C$4="Attiecināmās izmaksas",IF('8a+c+n'!$Q24="A",'8a+c+n'!P24,0),0)</f>
        <v>0</v>
      </c>
    </row>
    <row r="25" spans="1:16">
      <c r="A25" s="64">
        <f>IF(P25=0,0,IF(COUNTBLANK(P25)=1,0,COUNTA($P$14:P25)))</f>
        <v>0</v>
      </c>
      <c r="B25" s="84">
        <f>IF($C$4="Attiecināmās izmaksas",IF('8a+c+n'!$Q25="A",'8a+c+n'!B25,0),0)</f>
        <v>0</v>
      </c>
      <c r="C25" s="84" t="str">
        <f>IF($C$4="Attiecināmās izmaksas",IF('8a+c+n'!$Q25="A",'8a+c+n'!C25,0),0)</f>
        <v>Bēniņu pārseguma siltinājums atbilstoši pīrāgam P2</v>
      </c>
      <c r="D25" s="84">
        <f>IF($C$4="Attiecināmās izmaksas",IF('8a+c+n'!$Q25="A",'8a+c+n'!D25,0),0)</f>
        <v>0</v>
      </c>
      <c r="E25" s="186"/>
      <c r="F25" s="64"/>
      <c r="G25" s="84">
        <f>IF($C$4="Attiecināmās izmaksas",IF('8a+c+n'!$Q25="A",'8a+c+n'!G25,0),0)</f>
        <v>0</v>
      </c>
      <c r="H25" s="84">
        <f>IF($C$4="Attiecināmās izmaksas",IF('8a+c+n'!$Q25="A",'8a+c+n'!H25,0),0)</f>
        <v>0</v>
      </c>
      <c r="I25" s="84"/>
      <c r="J25" s="84"/>
      <c r="K25" s="186">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4">
        <f>IF($C$4="Attiecināmās izmaksas",IF('8a+c+n'!$Q25="A",'8a+c+n'!P25,0),0)</f>
        <v>0</v>
      </c>
    </row>
    <row r="26" spans="1:16" ht="22.5">
      <c r="A26" s="64">
        <f>IF(P26=0,0,IF(COUNTBLANK(P26)=1,0,COUNTA($P$14:P26)))</f>
        <v>0</v>
      </c>
      <c r="B26" s="84" t="str">
        <f>IF($C$4="Attiecināmās izmaksas",IF('8a+c+n'!$Q26="A",'8a+c+n'!B26,0),0)</f>
        <v>13-00000</v>
      </c>
      <c r="C26" s="84" t="str">
        <f>IF($C$4="Attiecināmās izmaksas",IF('8a+c+n'!$Q26="A",'8a+c+n'!C26,0),0)</f>
        <v>Pretvēja plēve</v>
      </c>
      <c r="D26" s="84" t="str">
        <f>IF($C$4="Attiecināmās izmaksas",IF('8a+c+n'!$Q26="A",'8a+c+n'!D26,0),0)</f>
        <v>m2</v>
      </c>
      <c r="E26" s="186"/>
      <c r="F26" s="64"/>
      <c r="G26" s="84">
        <f>IF($C$4="Attiecināmās izmaksas",IF('8a+c+n'!$Q26="A",'8a+c+n'!G26,0),0)</f>
        <v>0</v>
      </c>
      <c r="H26" s="84">
        <f>IF($C$4="Attiecināmās izmaksas",IF('8a+c+n'!$Q26="A",'8a+c+n'!H26,0),0)</f>
        <v>0</v>
      </c>
      <c r="I26" s="84"/>
      <c r="J26" s="84"/>
      <c r="K26" s="186">
        <f>IF($C$4="Attiecināmās izmaksas",IF('8a+c+n'!$Q26="A",'8a+c+n'!K26,0),0)</f>
        <v>0</v>
      </c>
      <c r="L26" s="64">
        <f>IF($C$4="Attiecināmās izmaksas",IF('8a+c+n'!$Q26="A",'8a+c+n'!L26,0),0)</f>
        <v>0</v>
      </c>
      <c r="M26" s="84">
        <f>IF($C$4="Attiecināmās izmaksas",IF('8a+c+n'!$Q26="A",'8a+c+n'!M26,0),0)</f>
        <v>0</v>
      </c>
      <c r="N26" s="84">
        <f>IF($C$4="Attiecināmās izmaksas",IF('8a+c+n'!$Q26="A",'8a+c+n'!N26,0),0)</f>
        <v>0</v>
      </c>
      <c r="O26" s="84">
        <f>IF($C$4="Attiecināmās izmaksas",IF('8a+c+n'!$Q26="A",'8a+c+n'!O26,0),0)</f>
        <v>0</v>
      </c>
      <c r="P26" s="114">
        <f>IF($C$4="Attiecināmās izmaksas",IF('8a+c+n'!$Q26="A",'8a+c+n'!P26,0),0)</f>
        <v>0</v>
      </c>
    </row>
    <row r="27" spans="1:16" ht="33.75">
      <c r="A27" s="64">
        <f>IF(P27=0,0,IF(COUNTBLANK(P27)=1,0,COUNTA($P$14:P27)))</f>
        <v>0</v>
      </c>
      <c r="B27" s="84" t="str">
        <f>IF($C$4="Attiecināmās izmaksas",IF('8a+c+n'!$Q27="A",'8a+c+n'!B27,0),0)</f>
        <v>13-00000</v>
      </c>
      <c r="C27" s="84" t="str">
        <f>IF($C$4="Attiecināmās izmaksas",IF('8a+c+n'!$Q27="A",'8a+c+n'!C27,0),0)</f>
        <v xml:space="preserve">Beramās akmens vates siltumizolācijas slāņa ieklāšana PAROC BLT3 vai ekvivalentas (λ&lt;=0,041 W/(mK)) b=100mm, papildis apjoms 20% sēšanās. </v>
      </c>
      <c r="D27" s="84" t="str">
        <f>IF($C$4="Attiecināmās izmaksas",IF('8a+c+n'!$Q27="A",'8a+c+n'!D27,0),0)</f>
        <v>m3</v>
      </c>
      <c r="E27" s="186"/>
      <c r="F27" s="64"/>
      <c r="G27" s="84">
        <f>IF($C$4="Attiecināmās izmaksas",IF('8a+c+n'!$Q27="A",'8a+c+n'!G27,0),0)</f>
        <v>0</v>
      </c>
      <c r="H27" s="84">
        <f>IF($C$4="Attiecināmās izmaksas",IF('8a+c+n'!$Q27="A",'8a+c+n'!H27,0),0)</f>
        <v>0</v>
      </c>
      <c r="I27" s="84"/>
      <c r="J27" s="84"/>
      <c r="K27" s="186">
        <f>IF($C$4="Attiecināmās izmaksas",IF('8a+c+n'!$Q27="A",'8a+c+n'!K27,0),0)</f>
        <v>0</v>
      </c>
      <c r="L27" s="64">
        <f>IF($C$4="Attiecināmās izmaksas",IF('8a+c+n'!$Q27="A",'8a+c+n'!L27,0),0)</f>
        <v>0</v>
      </c>
      <c r="M27" s="84">
        <f>IF($C$4="Attiecināmās izmaksas",IF('8a+c+n'!$Q27="A",'8a+c+n'!M27,0),0)</f>
        <v>0</v>
      </c>
      <c r="N27" s="84">
        <f>IF($C$4="Attiecināmās izmaksas",IF('8a+c+n'!$Q27="A",'8a+c+n'!N27,0),0)</f>
        <v>0</v>
      </c>
      <c r="O27" s="84">
        <f>IF($C$4="Attiecināmās izmaksas",IF('8a+c+n'!$Q27="A",'8a+c+n'!O27,0),0)</f>
        <v>0</v>
      </c>
      <c r="P27" s="114">
        <f>IF($C$4="Attiecināmās izmaksas",IF('8a+c+n'!$Q27="A",'8a+c+n'!P27,0),0)</f>
        <v>0</v>
      </c>
    </row>
    <row r="28" spans="1:16" ht="33.75">
      <c r="A28" s="64">
        <f>IF(P28=0,0,IF(COUNTBLANK(P28)=1,0,COUNTA($P$14:P28)))</f>
        <v>0</v>
      </c>
      <c r="B28" s="84" t="str">
        <f>IF($C$4="Attiecināmās izmaksas",IF('8a+c+n'!$Q28="A",'8a+c+n'!B28,0),0)</f>
        <v>13-00000</v>
      </c>
      <c r="C28" s="84" t="str">
        <f>IF($C$4="Attiecināmās izmaksas",IF('8a+c+n'!$Q28="A",'8a+c+n'!C28,0),0)</f>
        <v>Esoša bojātā siltuizolācijas slāņa nomaiņa (λ&lt;=0,036 W/(mK)), apjoms precizējams būvniecības laikā. T.sk. bojātā siltumizolācijas slāņa utilizācija</v>
      </c>
      <c r="D28" s="84" t="str">
        <f>IF($C$4="Attiecināmās izmaksas",IF('8a+c+n'!$Q28="A",'8a+c+n'!D28,0),0)</f>
        <v>kompl</v>
      </c>
      <c r="E28" s="186"/>
      <c r="F28" s="64"/>
      <c r="G28" s="84">
        <f>IF($C$4="Attiecināmās izmaksas",IF('8a+c+n'!$Q28="A",'8a+c+n'!G28,0),0)</f>
        <v>0</v>
      </c>
      <c r="H28" s="84">
        <f>IF($C$4="Attiecināmās izmaksas",IF('8a+c+n'!$Q28="A",'8a+c+n'!H28,0),0)</f>
        <v>0</v>
      </c>
      <c r="I28" s="84"/>
      <c r="J28" s="84"/>
      <c r="K28" s="186">
        <f>IF($C$4="Attiecināmās izmaksas",IF('8a+c+n'!$Q28="A",'8a+c+n'!K28,0),0)</f>
        <v>0</v>
      </c>
      <c r="L28" s="64">
        <f>IF($C$4="Attiecināmās izmaksas",IF('8a+c+n'!$Q28="A",'8a+c+n'!L28,0),0)</f>
        <v>0</v>
      </c>
      <c r="M28" s="84">
        <f>IF($C$4="Attiecināmās izmaksas",IF('8a+c+n'!$Q28="A",'8a+c+n'!M28,0),0)</f>
        <v>0</v>
      </c>
      <c r="N28" s="84">
        <f>IF($C$4="Attiecināmās izmaksas",IF('8a+c+n'!$Q28="A",'8a+c+n'!N28,0),0)</f>
        <v>0</v>
      </c>
      <c r="O28" s="84">
        <f>IF($C$4="Attiecināmās izmaksas",IF('8a+c+n'!$Q28="A",'8a+c+n'!O28,0),0)</f>
        <v>0</v>
      </c>
      <c r="P28" s="114">
        <f>IF($C$4="Attiecināmās izmaksas",IF('8a+c+n'!$Q28="A",'8a+c+n'!P28,0),0)</f>
        <v>0</v>
      </c>
    </row>
    <row r="29" spans="1:16">
      <c r="A29" s="64">
        <f>IF(P29=0,0,IF(COUNTBLANK(P29)=1,0,COUNTA($P$14:P29)))</f>
        <v>0</v>
      </c>
      <c r="B29" s="84">
        <f>IF($C$4="Attiecināmās izmaksas",IF('8a+c+n'!$Q29="A",'8a+c+n'!B29,0),0)</f>
        <v>0</v>
      </c>
      <c r="C29" s="84">
        <f>IF($C$4="Attiecināmās izmaksas",IF('8a+c+n'!$Q29="A",'8a+c+n'!C29,0),0)</f>
        <v>0</v>
      </c>
      <c r="D29" s="84">
        <f>IF($C$4="Attiecināmās izmaksas",IF('8a+c+n'!$Q29="A",'8a+c+n'!D29,0),0)</f>
        <v>0</v>
      </c>
      <c r="E29" s="186"/>
      <c r="F29" s="64"/>
      <c r="G29" s="84">
        <f>IF($C$4="Attiecināmās izmaksas",IF('8a+c+n'!$Q29="A",'8a+c+n'!G29,0),0)</f>
        <v>0</v>
      </c>
      <c r="H29" s="84">
        <f>IF($C$4="Attiecināmās izmaksas",IF('8a+c+n'!$Q29="A",'8a+c+n'!H29,0),0)</f>
        <v>0</v>
      </c>
      <c r="I29" s="84"/>
      <c r="J29" s="84"/>
      <c r="K29" s="186">
        <f>IF($C$4="Attiecināmās izmaksas",IF('8a+c+n'!$Q29="A",'8a+c+n'!K29,0),0)</f>
        <v>0</v>
      </c>
      <c r="L29" s="64">
        <f>IF($C$4="Attiecināmās izmaksas",IF('8a+c+n'!$Q29="A",'8a+c+n'!L29,0),0)</f>
        <v>0</v>
      </c>
      <c r="M29" s="84">
        <f>IF($C$4="Attiecināmās izmaksas",IF('8a+c+n'!$Q29="A",'8a+c+n'!M29,0),0)</f>
        <v>0</v>
      </c>
      <c r="N29" s="84">
        <f>IF($C$4="Attiecināmās izmaksas",IF('8a+c+n'!$Q29="A",'8a+c+n'!N29,0),0)</f>
        <v>0</v>
      </c>
      <c r="O29" s="84">
        <f>IF($C$4="Attiecināmās izmaksas",IF('8a+c+n'!$Q29="A",'8a+c+n'!O29,0),0)</f>
        <v>0</v>
      </c>
      <c r="P29" s="114">
        <f>IF($C$4="Attiecināmās izmaksas",IF('8a+c+n'!$Q29="A",'8a+c+n'!P29,0),0)</f>
        <v>0</v>
      </c>
    </row>
    <row r="30" spans="1:16" ht="22.5">
      <c r="A30" s="64">
        <f>IF(P30=0,0,IF(COUNTBLANK(P30)=1,0,COUNTA($P$14:P30)))</f>
        <v>0</v>
      </c>
      <c r="B30" s="84" t="str">
        <f>IF($C$4="Attiecināmās izmaksas",IF('8a+c+n'!$Q30="A",'8a+c+n'!B30,0),0)</f>
        <v>13-00000</v>
      </c>
      <c r="C30" s="84" t="str">
        <f>IF($C$4="Attiecināmās izmaksas",IF('8a+c+n'!$Q30="A",'8a+c+n'!C30,0),0)</f>
        <v>Virsmas attīrīšana, izlīdzināšana, sagatavošana</v>
      </c>
      <c r="D30" s="84" t="str">
        <f>IF($C$4="Attiecināmās izmaksas",IF('8a+c+n'!$Q30="A",'8a+c+n'!D30,0),0)</f>
        <v>m2</v>
      </c>
      <c r="E30" s="186"/>
      <c r="F30" s="64"/>
      <c r="G30" s="84">
        <f>IF($C$4="Attiecināmās izmaksas",IF('8a+c+n'!$Q30="A",'8a+c+n'!G30,0),0)</f>
        <v>0</v>
      </c>
      <c r="H30" s="84">
        <f>IF($C$4="Attiecināmās izmaksas",IF('8a+c+n'!$Q30="A",'8a+c+n'!H30,0),0)</f>
        <v>0</v>
      </c>
      <c r="I30" s="84"/>
      <c r="J30" s="84"/>
      <c r="K30" s="186">
        <f>IF($C$4="Attiecināmās izmaksas",IF('8a+c+n'!$Q30="A",'8a+c+n'!K30,0),0)</f>
        <v>0</v>
      </c>
      <c r="L30" s="64">
        <f>IF($C$4="Attiecināmās izmaksas",IF('8a+c+n'!$Q30="A",'8a+c+n'!L30,0),0)</f>
        <v>0</v>
      </c>
      <c r="M30" s="84">
        <f>IF($C$4="Attiecināmās izmaksas",IF('8a+c+n'!$Q30="A",'8a+c+n'!M30,0),0)</f>
        <v>0</v>
      </c>
      <c r="N30" s="84">
        <f>IF($C$4="Attiecināmās izmaksas",IF('8a+c+n'!$Q30="A",'8a+c+n'!N30,0),0)</f>
        <v>0</v>
      </c>
      <c r="O30" s="84">
        <f>IF($C$4="Attiecināmās izmaksas",IF('8a+c+n'!$Q30="A",'8a+c+n'!O30,0),0)</f>
        <v>0</v>
      </c>
      <c r="P30" s="114">
        <f>IF($C$4="Attiecināmās izmaksas",IF('8a+c+n'!$Q30="A",'8a+c+n'!P30,0),0)</f>
        <v>0</v>
      </c>
    </row>
    <row r="31" spans="1:16" ht="33.75">
      <c r="A31" s="64">
        <f>IF(P31=0,0,IF(COUNTBLANK(P31)=1,0,COUNTA($P$14:P31)))</f>
        <v>0</v>
      </c>
      <c r="B31" s="84" t="str">
        <f>IF($C$4="Attiecināmās izmaksas",IF('8a+c+n'!$Q31="A",'8a+c+n'!B31,0),0)</f>
        <v>13-00000</v>
      </c>
      <c r="C31" s="84" t="str">
        <f>IF($C$4="Attiecināmās izmaksas",IF('8a+c+n'!$Q31="A",'8a+c+n'!C31,0),0)</f>
        <v>Siltumizolācijas materiālu stiprināšana ar līmjavu BAUMIT ProContact vai ekvivalentu. Pēc nepieciešamības pirms tam virsmas gruntēšana.</v>
      </c>
      <c r="D31" s="84" t="str">
        <f>IF($C$4="Attiecināmās izmaksas",IF('8a+c+n'!$Q31="A",'8a+c+n'!D31,0),0)</f>
        <v>kg</v>
      </c>
      <c r="E31" s="186"/>
      <c r="F31" s="64"/>
      <c r="G31" s="84">
        <f>IF($C$4="Attiecināmās izmaksas",IF('8a+c+n'!$Q31="A",'8a+c+n'!G31,0),0)</f>
        <v>0</v>
      </c>
      <c r="H31" s="84">
        <f>IF($C$4="Attiecināmās izmaksas",IF('8a+c+n'!$Q31="A",'8a+c+n'!H31,0),0)</f>
        <v>0</v>
      </c>
      <c r="I31" s="84"/>
      <c r="J31" s="84"/>
      <c r="K31" s="186">
        <f>IF($C$4="Attiecināmās izmaksas",IF('8a+c+n'!$Q31="A",'8a+c+n'!K31,0),0)</f>
        <v>0</v>
      </c>
      <c r="L31" s="64">
        <f>IF($C$4="Attiecināmās izmaksas",IF('8a+c+n'!$Q31="A",'8a+c+n'!L31,0),0)</f>
        <v>0</v>
      </c>
      <c r="M31" s="84">
        <f>IF($C$4="Attiecināmās izmaksas",IF('8a+c+n'!$Q31="A",'8a+c+n'!M31,0),0)</f>
        <v>0</v>
      </c>
      <c r="N31" s="84">
        <f>IF($C$4="Attiecināmās izmaksas",IF('8a+c+n'!$Q31="A",'8a+c+n'!N31,0),0)</f>
        <v>0</v>
      </c>
      <c r="O31" s="84">
        <f>IF($C$4="Attiecināmās izmaksas",IF('8a+c+n'!$Q31="A",'8a+c+n'!O31,0),0)</f>
        <v>0</v>
      </c>
      <c r="P31" s="114">
        <f>IF($C$4="Attiecināmās izmaksas",IF('8a+c+n'!$Q31="A",'8a+c+n'!P31,0),0)</f>
        <v>0</v>
      </c>
    </row>
    <row r="32" spans="1:16" ht="22.5">
      <c r="A32" s="64">
        <f>IF(P32=0,0,IF(COUNTBLANK(P32)=1,0,COUNTA($P$14:P32)))</f>
        <v>0</v>
      </c>
      <c r="B32" s="84" t="str">
        <f>IF($C$4="Attiecināmās izmaksas",IF('8a+c+n'!$Q32="A",'8a+c+n'!B32,0),0)</f>
        <v>13-00000</v>
      </c>
      <c r="C32" s="84" t="str">
        <f>IF($C$4="Attiecināmās izmaksas",IF('8a+c+n'!$Q32="A",'8a+c+n'!C32,0),0)</f>
        <v>Nedegoša akmens vates siltumizolācija plānajām apmetuma sistēmām - λ&lt;=0,036 W/(mK), b=150 mm</v>
      </c>
      <c r="D32" s="84" t="str">
        <f>IF($C$4="Attiecināmās izmaksas",IF('8a+c+n'!$Q32="A",'8a+c+n'!D32,0),0)</f>
        <v>m2</v>
      </c>
      <c r="E32" s="186"/>
      <c r="F32" s="64"/>
      <c r="G32" s="84">
        <f>IF($C$4="Attiecināmās izmaksas",IF('8a+c+n'!$Q32="A",'8a+c+n'!G32,0),0)</f>
        <v>0</v>
      </c>
      <c r="H32" s="84">
        <f>IF($C$4="Attiecināmās izmaksas",IF('8a+c+n'!$Q32="A",'8a+c+n'!H32,0),0)</f>
        <v>0</v>
      </c>
      <c r="I32" s="84"/>
      <c r="J32" s="84"/>
      <c r="K32" s="186">
        <f>IF($C$4="Attiecināmās izmaksas",IF('8a+c+n'!$Q32="A",'8a+c+n'!K32,0),0)</f>
        <v>0</v>
      </c>
      <c r="L32" s="64">
        <f>IF($C$4="Attiecināmās izmaksas",IF('8a+c+n'!$Q32="A",'8a+c+n'!L32,0),0)</f>
        <v>0</v>
      </c>
      <c r="M32" s="84">
        <f>IF($C$4="Attiecināmās izmaksas",IF('8a+c+n'!$Q32="A",'8a+c+n'!M32,0),0)</f>
        <v>0</v>
      </c>
      <c r="N32" s="84">
        <f>IF($C$4="Attiecināmās izmaksas",IF('8a+c+n'!$Q32="A",'8a+c+n'!N32,0),0)</f>
        <v>0</v>
      </c>
      <c r="O32" s="84">
        <f>IF($C$4="Attiecināmās izmaksas",IF('8a+c+n'!$Q32="A",'8a+c+n'!O32,0),0)</f>
        <v>0</v>
      </c>
      <c r="P32" s="114">
        <f>IF($C$4="Attiecināmās izmaksas",IF('8a+c+n'!$Q32="A",'8a+c+n'!P32,0),0)</f>
        <v>0</v>
      </c>
    </row>
    <row r="33" spans="1:16" ht="22.5">
      <c r="A33" s="64">
        <f>IF(P33=0,0,IF(COUNTBLANK(P33)=1,0,COUNTA($P$14:P33)))</f>
        <v>0</v>
      </c>
      <c r="B33" s="84" t="str">
        <f>IF($C$4="Attiecināmās izmaksas",IF('8a+c+n'!$Q33="A",'8a+c+n'!B33,0),0)</f>
        <v>13-00000</v>
      </c>
      <c r="C33" s="84" t="str">
        <f>IF($C$4="Attiecināmās izmaksas",IF('8a+c+n'!$Q33="A",'8a+c+n'!C33,0),0)</f>
        <v>Armējošā slāņa iestrāde ar javas kārtu BAUMIT ProContact vai ekvivalentu - 1 kārtā</v>
      </c>
      <c r="D33" s="84" t="str">
        <f>IF($C$4="Attiecināmās izmaksas",IF('8a+c+n'!$Q33="A",'8a+c+n'!D33,0),0)</f>
        <v>kg</v>
      </c>
      <c r="E33" s="186"/>
      <c r="F33" s="64"/>
      <c r="G33" s="84">
        <f>IF($C$4="Attiecināmās izmaksas",IF('8a+c+n'!$Q33="A",'8a+c+n'!G33,0),0)</f>
        <v>0</v>
      </c>
      <c r="H33" s="84">
        <f>IF($C$4="Attiecināmās izmaksas",IF('8a+c+n'!$Q33="A",'8a+c+n'!H33,0),0)</f>
        <v>0</v>
      </c>
      <c r="I33" s="84"/>
      <c r="J33" s="84"/>
      <c r="K33" s="186">
        <f>IF($C$4="Attiecināmās izmaksas",IF('8a+c+n'!$Q33="A",'8a+c+n'!K33,0),0)</f>
        <v>0</v>
      </c>
      <c r="L33" s="64">
        <f>IF($C$4="Attiecināmās izmaksas",IF('8a+c+n'!$Q33="A",'8a+c+n'!L33,0),0)</f>
        <v>0</v>
      </c>
      <c r="M33" s="84">
        <f>IF($C$4="Attiecināmās izmaksas",IF('8a+c+n'!$Q33="A",'8a+c+n'!M33,0),0)</f>
        <v>0</v>
      </c>
      <c r="N33" s="84">
        <f>IF($C$4="Attiecināmās izmaksas",IF('8a+c+n'!$Q33="A",'8a+c+n'!N33,0),0)</f>
        <v>0</v>
      </c>
      <c r="O33" s="84">
        <f>IF($C$4="Attiecināmās izmaksas",IF('8a+c+n'!$Q33="A",'8a+c+n'!O33,0),0)</f>
        <v>0</v>
      </c>
      <c r="P33" s="114">
        <f>IF($C$4="Attiecināmās izmaksas",IF('8a+c+n'!$Q33="A",'8a+c+n'!P33,0),0)</f>
        <v>0</v>
      </c>
    </row>
    <row r="34" spans="1:16" ht="22.5">
      <c r="A34" s="64">
        <f>IF(P34=0,0,IF(COUNTBLANK(P34)=1,0,COUNTA($P$14:P34)))</f>
        <v>0</v>
      </c>
      <c r="B34" s="84" t="str">
        <f>IF($C$4="Attiecināmās izmaksas",IF('8a+c+n'!$Q34="A",'8a+c+n'!B34,0),0)</f>
        <v>13-00000</v>
      </c>
      <c r="C34" s="84" t="str">
        <f>IF($C$4="Attiecināmās izmaksas",IF('8a+c+n'!$Q34="A",'8a+c+n'!C34,0),0)</f>
        <v>Baumit StarTex vai ekvivalents stiklušķiedras siets 160 g/m²  - 1 kārtā</v>
      </c>
      <c r="D34" s="84" t="str">
        <f>IF($C$4="Attiecināmās izmaksas",IF('8a+c+n'!$Q34="A",'8a+c+n'!D34,0),0)</f>
        <v>m2</v>
      </c>
      <c r="E34" s="186"/>
      <c r="F34" s="64"/>
      <c r="G34" s="84">
        <f>IF($C$4="Attiecināmās izmaksas",IF('8a+c+n'!$Q34="A",'8a+c+n'!G34,0),0)</f>
        <v>0</v>
      </c>
      <c r="H34" s="84">
        <f>IF($C$4="Attiecināmās izmaksas",IF('8a+c+n'!$Q34="A",'8a+c+n'!H34,0),0)</f>
        <v>0</v>
      </c>
      <c r="I34" s="84"/>
      <c r="J34" s="84"/>
      <c r="K34" s="186">
        <f>IF($C$4="Attiecināmās izmaksas",IF('8a+c+n'!$Q34="A",'8a+c+n'!K34,0),0)</f>
        <v>0</v>
      </c>
      <c r="L34" s="64">
        <f>IF($C$4="Attiecināmās izmaksas",IF('8a+c+n'!$Q34="A",'8a+c+n'!L34,0),0)</f>
        <v>0</v>
      </c>
      <c r="M34" s="84">
        <f>IF($C$4="Attiecināmās izmaksas",IF('8a+c+n'!$Q34="A",'8a+c+n'!M34,0),0)</f>
        <v>0</v>
      </c>
      <c r="N34" s="84">
        <f>IF($C$4="Attiecināmās izmaksas",IF('8a+c+n'!$Q34="A",'8a+c+n'!N34,0),0)</f>
        <v>0</v>
      </c>
      <c r="O34" s="84">
        <f>IF($C$4="Attiecināmās izmaksas",IF('8a+c+n'!$Q34="A",'8a+c+n'!O34,0),0)</f>
        <v>0</v>
      </c>
      <c r="P34" s="114">
        <f>IF($C$4="Attiecināmās izmaksas",IF('8a+c+n'!$Q34="A",'8a+c+n'!P34,0),0)</f>
        <v>0</v>
      </c>
    </row>
    <row r="35" spans="1:16">
      <c r="A35" s="64">
        <f>IF(P35=0,0,IF(COUNTBLANK(P35)=1,0,COUNTA($P$14:P35)))</f>
        <v>0</v>
      </c>
      <c r="B35" s="84">
        <f>IF($C$4="Attiecināmās izmaksas",IF('8a+c+n'!$Q35="A",'8a+c+n'!B35,0),0)</f>
        <v>0</v>
      </c>
      <c r="C35" s="84">
        <f>IF($C$4="Attiecināmās izmaksas",IF('8a+c+n'!$Q35="A",'8a+c+n'!C35,0),0)</f>
        <v>0</v>
      </c>
      <c r="D35" s="84">
        <f>IF($C$4="Attiecināmās izmaksas",IF('8a+c+n'!$Q35="A",'8a+c+n'!D35,0),0)</f>
        <v>0</v>
      </c>
      <c r="E35" s="186"/>
      <c r="F35" s="64"/>
      <c r="G35" s="84">
        <f>IF($C$4="Attiecināmās izmaksas",IF('8a+c+n'!$Q35="A",'8a+c+n'!G35,0),0)</f>
        <v>0</v>
      </c>
      <c r="H35" s="84">
        <f>IF($C$4="Attiecināmās izmaksas",IF('8a+c+n'!$Q35="A",'8a+c+n'!H35,0),0)</f>
        <v>0</v>
      </c>
      <c r="I35" s="84"/>
      <c r="J35" s="84"/>
      <c r="K35" s="186">
        <f>IF($C$4="Attiecināmās izmaksas",IF('8a+c+n'!$Q35="A",'8a+c+n'!K35,0),0)</f>
        <v>0</v>
      </c>
      <c r="L35" s="64">
        <f>IF($C$4="Attiecināmās izmaksas",IF('8a+c+n'!$Q35="A",'8a+c+n'!L35,0),0)</f>
        <v>0</v>
      </c>
      <c r="M35" s="84">
        <f>IF($C$4="Attiecināmās izmaksas",IF('8a+c+n'!$Q35="A",'8a+c+n'!M35,0),0)</f>
        <v>0</v>
      </c>
      <c r="N35" s="84">
        <f>IF($C$4="Attiecināmās izmaksas",IF('8a+c+n'!$Q35="A",'8a+c+n'!N35,0),0)</f>
        <v>0</v>
      </c>
      <c r="O35" s="84">
        <f>IF($C$4="Attiecināmās izmaksas",IF('8a+c+n'!$Q35="A",'8a+c+n'!O35,0),0)</f>
        <v>0</v>
      </c>
      <c r="P35" s="114">
        <f>IF($C$4="Attiecināmās izmaksas",IF('8a+c+n'!$Q35="A",'8a+c+n'!P35,0),0)</f>
        <v>0</v>
      </c>
    </row>
    <row r="36" spans="1:16" ht="22.5">
      <c r="A36" s="64">
        <f>IF(P36=0,0,IF(COUNTBLANK(P36)=1,0,COUNTA($P$14:P36)))</f>
        <v>0</v>
      </c>
      <c r="B36" s="84" t="str">
        <f>IF($C$4="Attiecināmās izmaksas",IF('8a+c+n'!$Q36="A",'8a+c+n'!B36,0),0)</f>
        <v>08-00000</v>
      </c>
      <c r="C36" s="84" t="str">
        <f>IF($C$4="Attiecināmās izmaksas",IF('8a+c+n'!$Q36="A",'8a+c+n'!C36,0),0)</f>
        <v>Esošās pārvietošanās laipas remonts</v>
      </c>
      <c r="D36" s="84" t="str">
        <f>IF($C$4="Attiecināmās izmaksas",IF('8a+c+n'!$Q36="A",'8a+c+n'!D36,0),0)</f>
        <v>kompl</v>
      </c>
      <c r="E36" s="186"/>
      <c r="F36" s="64"/>
      <c r="G36" s="84">
        <f>IF($C$4="Attiecināmās izmaksas",IF('8a+c+n'!$Q36="A",'8a+c+n'!G36,0),0)</f>
        <v>0</v>
      </c>
      <c r="H36" s="84">
        <f>IF($C$4="Attiecināmās izmaksas",IF('8a+c+n'!$Q36="A",'8a+c+n'!H36,0),0)</f>
        <v>0</v>
      </c>
      <c r="I36" s="84"/>
      <c r="J36" s="84"/>
      <c r="K36" s="186">
        <f>IF($C$4="Attiecināmās izmaksas",IF('8a+c+n'!$Q36="A",'8a+c+n'!K36,0),0)</f>
        <v>0</v>
      </c>
      <c r="L36" s="64">
        <f>IF($C$4="Attiecināmās izmaksas",IF('8a+c+n'!$Q36="A",'8a+c+n'!L36,0),0)</f>
        <v>0</v>
      </c>
      <c r="M36" s="84">
        <f>IF($C$4="Attiecināmās izmaksas",IF('8a+c+n'!$Q36="A",'8a+c+n'!M36,0),0)</f>
        <v>0</v>
      </c>
      <c r="N36" s="84">
        <f>IF($C$4="Attiecināmās izmaksas",IF('8a+c+n'!$Q36="A",'8a+c+n'!N36,0),0)</f>
        <v>0</v>
      </c>
      <c r="O36" s="84">
        <f>IF($C$4="Attiecināmās izmaksas",IF('8a+c+n'!$Q36="A",'8a+c+n'!O36,0),0)</f>
        <v>0</v>
      </c>
      <c r="P36" s="114">
        <f>IF($C$4="Attiecināmās izmaksas",IF('8a+c+n'!$Q36="A",'8a+c+n'!P36,0),0)</f>
        <v>0</v>
      </c>
    </row>
    <row r="37" spans="1:16" ht="12" customHeight="1" thickBot="1">
      <c r="A37" s="299" t="s">
        <v>63</v>
      </c>
      <c r="B37" s="300"/>
      <c r="C37" s="300"/>
      <c r="D37" s="300"/>
      <c r="E37" s="300"/>
      <c r="F37" s="300"/>
      <c r="G37" s="300"/>
      <c r="H37" s="300"/>
      <c r="I37" s="300"/>
      <c r="J37" s="300"/>
      <c r="K37" s="301"/>
      <c r="L37" s="74">
        <f>SUM(L14:L36)</f>
        <v>0</v>
      </c>
      <c r="M37" s="75">
        <f>SUM(M14:M36)</f>
        <v>0</v>
      </c>
      <c r="N37" s="75">
        <f>SUM(N14:N36)</f>
        <v>0</v>
      </c>
      <c r="O37" s="75">
        <f>SUM(O14:O36)</f>
        <v>0</v>
      </c>
      <c r="P37" s="76">
        <f>SUM(P14:P36)</f>
        <v>0</v>
      </c>
    </row>
    <row r="38" spans="1:16">
      <c r="A38" s="20"/>
      <c r="B38" s="20"/>
      <c r="C38" s="20"/>
      <c r="D38" s="20"/>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 t="s">
        <v>14</v>
      </c>
      <c r="B40" s="20"/>
      <c r="C40" s="302">
        <f>'Kops n'!C35:H35</f>
        <v>0</v>
      </c>
      <c r="D40" s="302"/>
      <c r="E40" s="302"/>
      <c r="F40" s="302"/>
      <c r="G40" s="302"/>
      <c r="H40" s="302"/>
      <c r="I40" s="20"/>
      <c r="J40" s="20"/>
      <c r="K40" s="20"/>
      <c r="L40" s="20"/>
      <c r="M40" s="20"/>
      <c r="N40" s="20"/>
      <c r="O40" s="20"/>
      <c r="P40" s="20"/>
    </row>
    <row r="41" spans="1:16">
      <c r="A41" s="20"/>
      <c r="B41" s="20"/>
      <c r="C41" s="222" t="s">
        <v>15</v>
      </c>
      <c r="D41" s="222"/>
      <c r="E41" s="222"/>
      <c r="F41" s="222"/>
      <c r="G41" s="222"/>
      <c r="H41" s="222"/>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268" t="str">
        <f>'Kops n'!A38:D38</f>
        <v>Tāme sastādīta 2023. gada __. _____</v>
      </c>
      <c r="B43" s="269"/>
      <c r="C43" s="269"/>
      <c r="D43" s="269"/>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row r="45" spans="1:16">
      <c r="A45" s="1" t="s">
        <v>41</v>
      </c>
      <c r="B45" s="20"/>
      <c r="C45" s="302">
        <f>'Kops n'!C40:H40</f>
        <v>0</v>
      </c>
      <c r="D45" s="302"/>
      <c r="E45" s="302"/>
      <c r="F45" s="302"/>
      <c r="G45" s="302"/>
      <c r="H45" s="302"/>
      <c r="I45" s="20"/>
      <c r="J45" s="20"/>
      <c r="K45" s="20"/>
      <c r="L45" s="20"/>
      <c r="M45" s="20"/>
      <c r="N45" s="20"/>
      <c r="O45" s="20"/>
      <c r="P45" s="20"/>
    </row>
    <row r="46" spans="1:16">
      <c r="A46" s="20"/>
      <c r="B46" s="20"/>
      <c r="C46" s="222" t="s">
        <v>15</v>
      </c>
      <c r="D46" s="222"/>
      <c r="E46" s="222"/>
      <c r="F46" s="222"/>
      <c r="G46" s="222"/>
      <c r="H46" s="222"/>
      <c r="I46" s="20"/>
      <c r="J46" s="20"/>
      <c r="K46" s="20"/>
      <c r="L46" s="20"/>
      <c r="M46" s="20"/>
      <c r="N46" s="20"/>
      <c r="O46" s="20"/>
      <c r="P46" s="20"/>
    </row>
    <row r="47" spans="1:16">
      <c r="A47" s="20"/>
      <c r="B47" s="20"/>
      <c r="C47" s="20"/>
      <c r="D47" s="20"/>
      <c r="E47" s="20"/>
      <c r="F47" s="20"/>
      <c r="G47" s="20"/>
      <c r="H47" s="20"/>
      <c r="I47" s="20"/>
      <c r="J47" s="20"/>
      <c r="K47" s="20"/>
      <c r="L47" s="20"/>
      <c r="M47" s="20"/>
      <c r="N47" s="20"/>
      <c r="O47" s="20"/>
      <c r="P47" s="20"/>
    </row>
    <row r="48" spans="1:16">
      <c r="A48" s="103" t="s">
        <v>16</v>
      </c>
      <c r="B48" s="52"/>
      <c r="C48" s="115">
        <f>'Kops n'!C43</f>
        <v>0</v>
      </c>
      <c r="D48" s="52"/>
      <c r="E48" s="20"/>
      <c r="F48" s="20"/>
      <c r="G48" s="20"/>
      <c r="H48" s="20"/>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7:K37">
    <cfRule type="containsText" dxfId="88" priority="3" operator="containsText" text="Tiešās izmaksas kopā, t. sk. darba devēja sociālais nodoklis __.__% ">
      <formula>NOT(ISERROR(SEARCH("Tiešās izmaksas kopā, t. sk. darba devēja sociālais nodoklis __.__% ",A37)))</formula>
    </cfRule>
  </conditionalFormatting>
  <conditionalFormatting sqref="C2:I2 D5:L8 N9:O9 A14:P36 L37:P37 C40:H40 C45:H45 C48">
    <cfRule type="cellIs" dxfId="87"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2060"/>
  </sheetPr>
  <dimension ref="A1:P29"/>
  <sheetViews>
    <sheetView workbookViewId="0">
      <selection activeCell="A17" sqref="A17:XFD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290" t="str">
        <f>'8a+c+n'!C2:I2</f>
        <v>Bēniņu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P17</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izmaksas",IF('8a+c+n'!$Q14="C",'8a+c+n'!B14,0))</f>
        <v>0</v>
      </c>
      <c r="C14" s="27">
        <f>IF($C$4="citu pasākumu izmaksas",IF('8a+c+n'!$Q14="C",'8a+c+n'!C14,0))</f>
        <v>0</v>
      </c>
      <c r="D14" s="27">
        <f>IF($C$4="citu pasākumu izmaksas",IF('8a+c+n'!$Q14="C",'8a+c+n'!D14,0))</f>
        <v>0</v>
      </c>
      <c r="E14" s="57"/>
      <c r="F14" s="79"/>
      <c r="G14" s="27">
        <f>IF($C$4="citu pasākumu izmaksas",IF('8a+c+n'!$Q14="C",'8a+c+n'!G14,0))</f>
        <v>0</v>
      </c>
      <c r="H14" s="27">
        <f>IF($C$4="citu pasākumu izmaksas",IF('8a+c+n'!$Q14="C",'8a+c+n'!H14,0))</f>
        <v>0</v>
      </c>
      <c r="I14" s="27"/>
      <c r="J14" s="27"/>
      <c r="K14" s="57">
        <f>IF($C$4="citu pasākumu izmaksas",IF('8a+c+n'!$Q14="C",'8a+c+n'!K14,0))</f>
        <v>0</v>
      </c>
      <c r="L14" s="108">
        <f>IF($C$4="citu pasākumu izmaksas",IF('8a+c+n'!$Q14="C",'8a+c+n'!L14,0))</f>
        <v>0</v>
      </c>
      <c r="M14" s="27">
        <f>IF($C$4="citu pasākumu izmaksas",IF('8a+c+n'!$Q14="C",'8a+c+n'!M14,0))</f>
        <v>0</v>
      </c>
      <c r="N14" s="27">
        <f>IF($C$4="citu pasākumu izmaksas",IF('8a+c+n'!$Q14="C",'8a+c+n'!N14,0))</f>
        <v>0</v>
      </c>
      <c r="O14" s="27">
        <f>IF($C$4="citu pasākumu izmaksas",IF('8a+c+n'!$Q14="C",'8a+c+n'!O14,0))</f>
        <v>0</v>
      </c>
      <c r="P14" s="57">
        <f>IF($C$4="citu pasākumu izmaksas",IF('8a+c+n'!$Q14="C",'8a+c+n'!P14,0))</f>
        <v>0</v>
      </c>
    </row>
    <row r="15" spans="1:16">
      <c r="A15" s="64">
        <f>IF(P15=0,0,IF(COUNTBLANK(P15)=1,0,COUNTA($P$14:P15)))</f>
        <v>0</v>
      </c>
      <c r="B15" s="28">
        <f>IF($C$4="citu pasākumu izmaksas",IF('8a+c+n'!$Q17="C",'8a+c+n'!B17,0))</f>
        <v>0</v>
      </c>
      <c r="C15" s="28">
        <f>IF($C$4="citu pasākumu izmaksas",IF('8a+c+n'!$Q17="C",'8a+c+n'!C17,0))</f>
        <v>0</v>
      </c>
      <c r="D15" s="28">
        <f>IF($C$4="citu pasākumu izmaksas",IF('8a+c+n'!$Q17="C",'8a+c+n'!D17,0))</f>
        <v>0</v>
      </c>
      <c r="E15" s="59"/>
      <c r="F15" s="81"/>
      <c r="G15" s="28"/>
      <c r="H15" s="28">
        <f>IF($C$4="citu pasākumu izmaksas",IF('8a+c+n'!$Q17="C",'8a+c+n'!H17,0))</f>
        <v>0</v>
      </c>
      <c r="I15" s="28"/>
      <c r="J15" s="28"/>
      <c r="K15" s="59">
        <f>IF($C$4="citu pasākumu izmaksas",IF('8a+c+n'!$Q17="C",'8a+c+n'!K17,0))</f>
        <v>0</v>
      </c>
      <c r="L15" s="109">
        <f>IF($C$4="citu pasākumu izmaksas",IF('8a+c+n'!$Q17="C",'8a+c+n'!L17,0))</f>
        <v>0</v>
      </c>
      <c r="M15" s="28">
        <f>IF($C$4="citu pasākumu izmaksas",IF('8a+c+n'!$Q17="C",'8a+c+n'!M17,0))</f>
        <v>0</v>
      </c>
      <c r="N15" s="28">
        <f>IF($C$4="citu pasākumu izmaksas",IF('8a+c+n'!$Q17="C",'8a+c+n'!N17,0))</f>
        <v>0</v>
      </c>
      <c r="O15" s="28">
        <f>IF($C$4="citu pasākumu izmaksas",IF('8a+c+n'!$Q17="C",'8a+c+n'!O17,0))</f>
        <v>0</v>
      </c>
      <c r="P15" s="59">
        <f>IF($C$4="citu pasākumu izmaksas",IF('8a+c+n'!$Q17="C",'8a+c+n'!P17,0))</f>
        <v>0</v>
      </c>
    </row>
    <row r="16" spans="1:16" ht="12" thickBot="1">
      <c r="A16" s="64">
        <f>IF(P16=0,0,IF(COUNTBLANK(P16)=1,0,COUNTA($P$14:P16)))</f>
        <v>0</v>
      </c>
      <c r="B16" s="28">
        <f>IF($C$4="citu pasākumu izmaksas",IF('8a+c+n'!$Q18="C",'8a+c+n'!B18,0))</f>
        <v>0</v>
      </c>
      <c r="C16" s="28">
        <f>IF($C$4="citu pasākumu izmaksas",IF('8a+c+n'!$Q18="C",'8a+c+n'!C18,0))</f>
        <v>0</v>
      </c>
      <c r="D16" s="28">
        <f>IF($C$4="citu pasākumu izmaksas",IF('8a+c+n'!$Q18="C",'8a+c+n'!D18,0))</f>
        <v>0</v>
      </c>
      <c r="E16" s="59"/>
      <c r="F16" s="81"/>
      <c r="G16" s="28"/>
      <c r="H16" s="28">
        <f>IF($C$4="citu pasākumu izmaksas",IF('8a+c+n'!$Q18="C",'8a+c+n'!H18,0))</f>
        <v>0</v>
      </c>
      <c r="I16" s="28"/>
      <c r="J16" s="28"/>
      <c r="K16" s="59">
        <f>IF($C$4="citu pasākumu izmaksas",IF('8a+c+n'!$Q18="C",'8a+c+n'!K18,0))</f>
        <v>0</v>
      </c>
      <c r="L16" s="109">
        <f>IF($C$4="citu pasākumu izmaksas",IF('8a+c+n'!$Q18="C",'8a+c+n'!L18,0))</f>
        <v>0</v>
      </c>
      <c r="M16" s="28">
        <f>IF($C$4="citu pasākumu izmaksas",IF('8a+c+n'!$Q18="C",'8a+c+n'!M18,0))</f>
        <v>0</v>
      </c>
      <c r="N16" s="28">
        <f>IF($C$4="citu pasākumu izmaksas",IF('8a+c+n'!$Q18="C",'8a+c+n'!N18,0))</f>
        <v>0</v>
      </c>
      <c r="O16" s="28">
        <f>IF($C$4="citu pasākumu izmaksas",IF('8a+c+n'!$Q18="C",'8a+c+n'!O18,0))</f>
        <v>0</v>
      </c>
      <c r="P16" s="59">
        <f>IF($C$4="citu pasākumu izmaksas",IF('8a+c+n'!$Q18="C",'8a+c+n'!P18,0))</f>
        <v>0</v>
      </c>
    </row>
    <row r="17" spans="1:16" ht="12" customHeight="1" thickBot="1">
      <c r="A17" s="299" t="s">
        <v>63</v>
      </c>
      <c r="B17" s="300"/>
      <c r="C17" s="300"/>
      <c r="D17" s="300"/>
      <c r="E17" s="300"/>
      <c r="F17" s="300"/>
      <c r="G17" s="300"/>
      <c r="H17" s="300"/>
      <c r="I17" s="300"/>
      <c r="J17" s="300"/>
      <c r="K17" s="301"/>
      <c r="L17" s="110">
        <f>SUM(L14:L16)</f>
        <v>0</v>
      </c>
      <c r="M17" s="111">
        <f>SUM(M14:M16)</f>
        <v>0</v>
      </c>
      <c r="N17" s="111">
        <f>SUM(N14:N16)</f>
        <v>0</v>
      </c>
      <c r="O17" s="111">
        <f>SUM(O14:O16)</f>
        <v>0</v>
      </c>
      <c r="P17" s="112">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02">
        <f>'Kops c'!C35:H35</f>
        <v>0</v>
      </c>
      <c r="D20" s="302"/>
      <c r="E20" s="302"/>
      <c r="F20" s="302"/>
      <c r="G20" s="302"/>
      <c r="H20" s="302"/>
      <c r="I20" s="20"/>
      <c r="J20" s="20"/>
      <c r="K20" s="20"/>
      <c r="L20" s="20"/>
      <c r="M20" s="20"/>
      <c r="N20" s="20"/>
      <c r="O20" s="20"/>
      <c r="P20" s="20"/>
    </row>
    <row r="21" spans="1:16">
      <c r="A21" s="20"/>
      <c r="B21" s="20"/>
      <c r="C21" s="222" t="s">
        <v>15</v>
      </c>
      <c r="D21" s="222"/>
      <c r="E21" s="222"/>
      <c r="F21" s="222"/>
      <c r="G21" s="222"/>
      <c r="H21" s="222"/>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268" t="str">
        <f>'Kops n'!A38:D38</f>
        <v>Tāme sastādīta 2023. gada __. _____</v>
      </c>
      <c r="B23" s="269"/>
      <c r="C23" s="269"/>
      <c r="D23" s="269"/>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02">
        <f>'Kops c'!C40:H40</f>
        <v>0</v>
      </c>
      <c r="D25" s="302"/>
      <c r="E25" s="302"/>
      <c r="F25" s="302"/>
      <c r="G25" s="302"/>
      <c r="H25" s="302"/>
      <c r="I25" s="20"/>
      <c r="J25" s="20"/>
      <c r="K25" s="20"/>
      <c r="L25" s="20"/>
      <c r="M25" s="20"/>
      <c r="N25" s="20"/>
      <c r="O25" s="20"/>
      <c r="P25" s="20"/>
    </row>
    <row r="26" spans="1:16">
      <c r="A26" s="20"/>
      <c r="B26" s="20"/>
      <c r="C26" s="222" t="s">
        <v>15</v>
      </c>
      <c r="D26" s="222"/>
      <c r="E26" s="222"/>
      <c r="F26" s="222"/>
      <c r="G26" s="222"/>
      <c r="H26" s="222"/>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3" t="s">
        <v>16</v>
      </c>
      <c r="B28" s="52"/>
      <c r="C28" s="115">
        <f>'Kops c'!C43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7:K17">
    <cfRule type="containsText" dxfId="86" priority="3" operator="containsText" text="Tiešās izmaksas kopā, t. sk. darba devēja sociālais nodoklis __.__% ">
      <formula>NOT(ISERROR(SEARCH("Tiešās izmaksas kopā, t. sk. darba devēja sociālais nodoklis __.__% ",A17)))</formula>
    </cfRule>
  </conditionalFormatting>
  <conditionalFormatting sqref="C2:I2 D5:L8 N9:O9 A14:P16 L17:P17 C20:H20 C25:H25 C28">
    <cfRule type="cellIs" dxfId="85"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rgb="FF002060"/>
  </sheetPr>
  <dimension ref="A1:P29"/>
  <sheetViews>
    <sheetView workbookViewId="0">
      <selection activeCell="A17" sqref="A17:XFD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290" t="str">
        <f>'8a+c+n'!C2:I2</f>
        <v>Bēniņu siltināšana</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P17</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izmaksas",IF('8a+c+n'!$Q14="N",'8a+c+n'!B14,0))</f>
        <v>0</v>
      </c>
      <c r="C14" s="27">
        <f>IF($C$4="Neattiecināmās izmaksas",IF('8a+c+n'!$Q14="N",'8a+c+n'!C14,0))</f>
        <v>0</v>
      </c>
      <c r="D14" s="27">
        <f>IF($C$4="Neattiecināmās izmaksas",IF('8a+c+n'!$Q14="N",'8a+c+n'!D14,0))</f>
        <v>0</v>
      </c>
      <c r="E14" s="57"/>
      <c r="F14" s="79"/>
      <c r="G14" s="27">
        <f>IF($C$4="Neattiecināmās izmaksas",IF('8a+c+n'!$Q14="N",'8a+c+n'!G14,0))</f>
        <v>0</v>
      </c>
      <c r="H14" s="27">
        <f>IF($C$4="Neattiecināmās izmaksas",IF('8a+c+n'!$Q14="N",'8a+c+n'!H14,0))</f>
        <v>0</v>
      </c>
      <c r="I14" s="27"/>
      <c r="J14" s="27"/>
      <c r="K14" s="57">
        <f>IF($C$4="Neattiecināmās izmaksas",IF('8a+c+n'!$Q14="N",'8a+c+n'!K14,0))</f>
        <v>0</v>
      </c>
      <c r="L14" s="108">
        <f>IF($C$4="Neattiecināmās izmaksas",IF('8a+c+n'!$Q14="N",'8a+c+n'!L14,0))</f>
        <v>0</v>
      </c>
      <c r="M14" s="27">
        <f>IF($C$4="Neattiecināmās izmaksas",IF('8a+c+n'!$Q14="N",'8a+c+n'!M14,0))</f>
        <v>0</v>
      </c>
      <c r="N14" s="27">
        <f>IF($C$4="Neattiecināmās izmaksas",IF('8a+c+n'!$Q14="N",'8a+c+n'!N14,0))</f>
        <v>0</v>
      </c>
      <c r="O14" s="27">
        <f>IF($C$4="Neattiecināmās izmaksas",IF('8a+c+n'!$Q14="N",'8a+c+n'!O14,0))</f>
        <v>0</v>
      </c>
      <c r="P14" s="57">
        <f>IF($C$4="Neattiecināmās izmaksas",IF('8a+c+n'!$Q14="N",'8a+c+n'!P14,0))</f>
        <v>0</v>
      </c>
    </row>
    <row r="15" spans="1:16">
      <c r="A15" s="64">
        <f>IF(P15=0,0,IF(COUNTBLANK(P15)=1,0,COUNTA($P$14:P15)))</f>
        <v>0</v>
      </c>
      <c r="B15" s="28">
        <f>IF($C$4="Neattiecināmās izmaksas",IF('8a+c+n'!$Q17="N",'8a+c+n'!B17,0))</f>
        <v>0</v>
      </c>
      <c r="C15" s="28">
        <f>IF($C$4="Neattiecināmās izmaksas",IF('8a+c+n'!$Q17="N",'8a+c+n'!C17,0))</f>
        <v>0</v>
      </c>
      <c r="D15" s="28">
        <f>IF($C$4="Neattiecināmās izmaksas",IF('8a+c+n'!$Q17="N",'8a+c+n'!D17,0))</f>
        <v>0</v>
      </c>
      <c r="E15" s="59"/>
      <c r="F15" s="81"/>
      <c r="G15" s="28"/>
      <c r="H15" s="28">
        <f>IF($C$4="Neattiecināmās izmaksas",IF('8a+c+n'!$Q17="N",'8a+c+n'!H17,0))</f>
        <v>0</v>
      </c>
      <c r="I15" s="28"/>
      <c r="J15" s="28"/>
      <c r="K15" s="59">
        <f>IF($C$4="Neattiecināmās izmaksas",IF('8a+c+n'!$Q17="N",'8a+c+n'!K17,0))</f>
        <v>0</v>
      </c>
      <c r="L15" s="109">
        <f>IF($C$4="Neattiecināmās izmaksas",IF('8a+c+n'!$Q17="N",'8a+c+n'!L17,0))</f>
        <v>0</v>
      </c>
      <c r="M15" s="28">
        <f>IF($C$4="Neattiecināmās izmaksas",IF('8a+c+n'!$Q17="N",'8a+c+n'!M17,0))</f>
        <v>0</v>
      </c>
      <c r="N15" s="28">
        <f>IF($C$4="Neattiecināmās izmaksas",IF('8a+c+n'!$Q17="N",'8a+c+n'!N17,0))</f>
        <v>0</v>
      </c>
      <c r="O15" s="28">
        <f>IF($C$4="Neattiecināmās izmaksas",IF('8a+c+n'!$Q17="N",'8a+c+n'!O17,0))</f>
        <v>0</v>
      </c>
      <c r="P15" s="59">
        <f>IF($C$4="Neattiecināmās izmaksas",IF('8a+c+n'!$Q17="N",'8a+c+n'!P17,0))</f>
        <v>0</v>
      </c>
    </row>
    <row r="16" spans="1:16" ht="12" thickBot="1">
      <c r="A16" s="64">
        <f>IF(P16=0,0,IF(COUNTBLANK(P16)=1,0,COUNTA($P$14:P16)))</f>
        <v>0</v>
      </c>
      <c r="B16" s="28">
        <f>IF($C$4="Neattiecināmās izmaksas",IF('8a+c+n'!$Q18="N",'8a+c+n'!B18,0))</f>
        <v>0</v>
      </c>
      <c r="C16" s="28">
        <f>IF($C$4="Neattiecināmās izmaksas",IF('8a+c+n'!$Q18="N",'8a+c+n'!C18,0))</f>
        <v>0</v>
      </c>
      <c r="D16" s="28">
        <f>IF($C$4="Neattiecināmās izmaksas",IF('8a+c+n'!$Q18="N",'8a+c+n'!D18,0))</f>
        <v>0</v>
      </c>
      <c r="E16" s="59"/>
      <c r="F16" s="81"/>
      <c r="G16" s="28"/>
      <c r="H16" s="28">
        <f>IF($C$4="Neattiecināmās izmaksas",IF('8a+c+n'!$Q18="N",'8a+c+n'!H18,0))</f>
        <v>0</v>
      </c>
      <c r="I16" s="28"/>
      <c r="J16" s="28"/>
      <c r="K16" s="59">
        <f>IF($C$4="Neattiecināmās izmaksas",IF('8a+c+n'!$Q18="N",'8a+c+n'!K18,0))</f>
        <v>0</v>
      </c>
      <c r="L16" s="109">
        <f>IF($C$4="Neattiecināmās izmaksas",IF('8a+c+n'!$Q18="N",'8a+c+n'!L18,0))</f>
        <v>0</v>
      </c>
      <c r="M16" s="28">
        <f>IF($C$4="Neattiecināmās izmaksas",IF('8a+c+n'!$Q18="N",'8a+c+n'!M18,0))</f>
        <v>0</v>
      </c>
      <c r="N16" s="28">
        <f>IF($C$4="Neattiecināmās izmaksas",IF('8a+c+n'!$Q18="N",'8a+c+n'!N18,0))</f>
        <v>0</v>
      </c>
      <c r="O16" s="28">
        <f>IF($C$4="Neattiecināmās izmaksas",IF('8a+c+n'!$Q18="N",'8a+c+n'!O18,0))</f>
        <v>0</v>
      </c>
      <c r="P16" s="59">
        <f>IF($C$4="Neattiecināmās izmaksas",IF('8a+c+n'!$Q18="N",'8a+c+n'!P18,0))</f>
        <v>0</v>
      </c>
    </row>
    <row r="17" spans="1:16" ht="12" customHeight="1" thickBot="1">
      <c r="A17" s="299" t="s">
        <v>63</v>
      </c>
      <c r="B17" s="300"/>
      <c r="C17" s="300"/>
      <c r="D17" s="300"/>
      <c r="E17" s="300"/>
      <c r="F17" s="300"/>
      <c r="G17" s="300"/>
      <c r="H17" s="300"/>
      <c r="I17" s="300"/>
      <c r="J17" s="300"/>
      <c r="K17" s="301"/>
      <c r="L17" s="110">
        <f>SUM(L14:L16)</f>
        <v>0</v>
      </c>
      <c r="M17" s="111">
        <f>SUM(M14:M16)</f>
        <v>0</v>
      </c>
      <c r="N17" s="111">
        <f>SUM(N14:N16)</f>
        <v>0</v>
      </c>
      <c r="O17" s="111">
        <f>SUM(O14:O16)</f>
        <v>0</v>
      </c>
      <c r="P17" s="112">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02">
        <f>'Kops n'!C35:H35</f>
        <v>0</v>
      </c>
      <c r="D20" s="302"/>
      <c r="E20" s="302"/>
      <c r="F20" s="302"/>
      <c r="G20" s="302"/>
      <c r="H20" s="302"/>
      <c r="I20" s="20"/>
      <c r="J20" s="20"/>
      <c r="K20" s="20"/>
      <c r="L20" s="20"/>
      <c r="M20" s="20"/>
      <c r="N20" s="20"/>
      <c r="O20" s="20"/>
      <c r="P20" s="20"/>
    </row>
    <row r="21" spans="1:16">
      <c r="A21" s="20"/>
      <c r="B21" s="20"/>
      <c r="C21" s="222" t="s">
        <v>15</v>
      </c>
      <c r="D21" s="222"/>
      <c r="E21" s="222"/>
      <c r="F21" s="222"/>
      <c r="G21" s="222"/>
      <c r="H21" s="222"/>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268" t="str">
        <f>'Kops n'!A38:D38</f>
        <v>Tāme sastādīta 2023. gada __. _____</v>
      </c>
      <c r="B23" s="269"/>
      <c r="C23" s="269"/>
      <c r="D23" s="269"/>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02">
        <f>'Kops n'!C40:H40</f>
        <v>0</v>
      </c>
      <c r="D25" s="302"/>
      <c r="E25" s="302"/>
      <c r="F25" s="302"/>
      <c r="G25" s="302"/>
      <c r="H25" s="302"/>
      <c r="I25" s="20"/>
      <c r="J25" s="20"/>
      <c r="K25" s="20"/>
      <c r="L25" s="20"/>
      <c r="M25" s="20"/>
      <c r="N25" s="20"/>
      <c r="O25" s="20"/>
      <c r="P25" s="20"/>
    </row>
    <row r="26" spans="1:16">
      <c r="A26" s="20"/>
      <c r="B26" s="20"/>
      <c r="C26" s="222" t="s">
        <v>15</v>
      </c>
      <c r="D26" s="222"/>
      <c r="E26" s="222"/>
      <c r="F26" s="222"/>
      <c r="G26" s="222"/>
      <c r="H26" s="222"/>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3" t="s">
        <v>16</v>
      </c>
      <c r="B28" s="52"/>
      <c r="C28" s="115">
        <f>'Kops n'!C43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7:K17">
    <cfRule type="containsText" dxfId="84" priority="3" operator="containsText" text="Tiešās izmaksas kopā, t. sk. darba devēja sociālais nodoklis __.__% ">
      <formula>NOT(ISERROR(SEARCH("Tiešās izmaksas kopā, t. sk. darba devēja sociālais nodoklis __.__% ",A17)))</formula>
    </cfRule>
  </conditionalFormatting>
  <conditionalFormatting sqref="C2:I2 D5:L8 N9:O9 A14:P16 L17:P17 C20:H20 C25:H25 C28">
    <cfRule type="cellIs" dxfId="83"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7030A0"/>
  </sheetPr>
  <dimension ref="A1:Q36"/>
  <sheetViews>
    <sheetView zoomScale="85" zoomScaleNormal="85" workbookViewId="0">
      <selection activeCell="I15" sqref="I15:J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9</v>
      </c>
      <c r="E1" s="26"/>
      <c r="F1" s="26"/>
      <c r="G1" s="26"/>
      <c r="H1" s="26"/>
      <c r="I1" s="26"/>
      <c r="J1" s="26"/>
      <c r="N1" s="30"/>
      <c r="O1" s="31"/>
      <c r="P1" s="32"/>
    </row>
    <row r="2" spans="1:17">
      <c r="A2" s="33"/>
      <c r="B2" s="33"/>
      <c r="C2" s="290" t="s">
        <v>228</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221</v>
      </c>
      <c r="B9" s="293"/>
      <c r="C9" s="293"/>
      <c r="D9" s="293"/>
      <c r="E9" s="293"/>
      <c r="F9" s="293"/>
      <c r="G9" s="35"/>
      <c r="H9" s="35"/>
      <c r="I9" s="35"/>
      <c r="J9" s="294" t="s">
        <v>46</v>
      </c>
      <c r="K9" s="294"/>
      <c r="L9" s="294"/>
      <c r="M9" s="294"/>
      <c r="N9" s="295">
        <f>P24</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157</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c r="A15" s="40">
        <v>1</v>
      </c>
      <c r="B15" s="28" t="s">
        <v>166</v>
      </c>
      <c r="C15" s="136" t="s">
        <v>158</v>
      </c>
      <c r="D15" s="132" t="s">
        <v>76</v>
      </c>
      <c r="E15" s="133">
        <v>193.2</v>
      </c>
      <c r="F15" s="134"/>
      <c r="G15" s="143"/>
      <c r="H15" s="49">
        <f>F15*G15</f>
        <v>0</v>
      </c>
      <c r="I15" s="135"/>
      <c r="J15" s="135"/>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47</v>
      </c>
    </row>
    <row r="16" spans="1:17" ht="22.5">
      <c r="A16" s="40">
        <v>2</v>
      </c>
      <c r="B16" s="28" t="s">
        <v>166</v>
      </c>
      <c r="C16" s="136" t="s">
        <v>355</v>
      </c>
      <c r="D16" s="132" t="s">
        <v>77</v>
      </c>
      <c r="E16" s="133">
        <v>6</v>
      </c>
      <c r="F16" s="134"/>
      <c r="G16" s="143"/>
      <c r="H16" s="49">
        <f>F16*G16</f>
        <v>0</v>
      </c>
      <c r="I16" s="135"/>
      <c r="J16" s="135"/>
      <c r="K16" s="50">
        <f t="shared" ref="K16" si="6">SUM(H16:J16)</f>
        <v>0</v>
      </c>
      <c r="L16" s="51">
        <f t="shared" ref="L16" si="7">E16*F16</f>
        <v>0</v>
      </c>
      <c r="M16" s="49">
        <f t="shared" ref="M16" si="8">H16*E16</f>
        <v>0</v>
      </c>
      <c r="N16" s="49">
        <f t="shared" ref="N16" si="9">I16*E16</f>
        <v>0</v>
      </c>
      <c r="O16" s="49">
        <f t="shared" ref="O16" si="10">J16*E16</f>
        <v>0</v>
      </c>
      <c r="P16" s="107">
        <f t="shared" ref="P16" si="11">SUM(M16:O16)</f>
        <v>0</v>
      </c>
      <c r="Q16" s="77" t="s">
        <v>47</v>
      </c>
    </row>
    <row r="17" spans="1:17" ht="22.5">
      <c r="A17" s="40">
        <v>3</v>
      </c>
      <c r="B17" s="28" t="s">
        <v>166</v>
      </c>
      <c r="C17" s="136" t="s">
        <v>159</v>
      </c>
      <c r="D17" s="132" t="s">
        <v>87</v>
      </c>
      <c r="E17" s="133">
        <v>5.9630000000000001</v>
      </c>
      <c r="F17" s="134"/>
      <c r="G17" s="143"/>
      <c r="H17" s="49">
        <f t="shared" ref="H17:H23" si="12">F17*G17</f>
        <v>0</v>
      </c>
      <c r="I17" s="135"/>
      <c r="J17" s="135"/>
      <c r="K17" s="50">
        <f t="shared" si="0"/>
        <v>0</v>
      </c>
      <c r="L17" s="51">
        <f t="shared" si="1"/>
        <v>0</v>
      </c>
      <c r="M17" s="49">
        <f t="shared" si="2"/>
        <v>0</v>
      </c>
      <c r="N17" s="49">
        <f t="shared" si="3"/>
        <v>0</v>
      </c>
      <c r="O17" s="49">
        <f t="shared" si="4"/>
        <v>0</v>
      </c>
      <c r="P17" s="107">
        <f t="shared" si="5"/>
        <v>0</v>
      </c>
      <c r="Q17" s="77" t="s">
        <v>47</v>
      </c>
    </row>
    <row r="18" spans="1:17" ht="22.5">
      <c r="A18" s="40">
        <v>4</v>
      </c>
      <c r="B18" s="28" t="s">
        <v>166</v>
      </c>
      <c r="C18" s="136" t="s">
        <v>160</v>
      </c>
      <c r="D18" s="132" t="s">
        <v>87</v>
      </c>
      <c r="E18" s="133">
        <v>17.89</v>
      </c>
      <c r="F18" s="134"/>
      <c r="G18" s="143"/>
      <c r="H18" s="49">
        <f t="shared" si="12"/>
        <v>0</v>
      </c>
      <c r="I18" s="135"/>
      <c r="J18" s="135"/>
      <c r="K18" s="50">
        <f t="shared" si="0"/>
        <v>0</v>
      </c>
      <c r="L18" s="51">
        <f t="shared" si="1"/>
        <v>0</v>
      </c>
      <c r="M18" s="49">
        <f t="shared" si="2"/>
        <v>0</v>
      </c>
      <c r="N18" s="49">
        <f t="shared" si="3"/>
        <v>0</v>
      </c>
      <c r="O18" s="49">
        <f t="shared" si="4"/>
        <v>0</v>
      </c>
      <c r="P18" s="107">
        <f t="shared" si="5"/>
        <v>0</v>
      </c>
      <c r="Q18" s="77" t="s">
        <v>47</v>
      </c>
    </row>
    <row r="19" spans="1:17" ht="22.5">
      <c r="A19" s="40">
        <v>5</v>
      </c>
      <c r="B19" s="28" t="s">
        <v>166</v>
      </c>
      <c r="C19" s="136" t="s">
        <v>161</v>
      </c>
      <c r="D19" s="132" t="s">
        <v>77</v>
      </c>
      <c r="E19" s="133">
        <v>1</v>
      </c>
      <c r="F19" s="134"/>
      <c r="G19" s="143"/>
      <c r="H19" s="49">
        <f t="shared" si="12"/>
        <v>0</v>
      </c>
      <c r="I19" s="135"/>
      <c r="J19" s="135"/>
      <c r="K19" s="50">
        <f t="shared" si="0"/>
        <v>0</v>
      </c>
      <c r="L19" s="51">
        <f t="shared" si="1"/>
        <v>0</v>
      </c>
      <c r="M19" s="49">
        <f t="shared" si="2"/>
        <v>0</v>
      </c>
      <c r="N19" s="49">
        <f t="shared" si="3"/>
        <v>0</v>
      </c>
      <c r="O19" s="49">
        <f t="shared" si="4"/>
        <v>0</v>
      </c>
      <c r="P19" s="107">
        <f t="shared" si="5"/>
        <v>0</v>
      </c>
      <c r="Q19" s="77" t="s">
        <v>47</v>
      </c>
    </row>
    <row r="20" spans="1:17" ht="22.5">
      <c r="A20" s="40">
        <v>6</v>
      </c>
      <c r="B20" s="28" t="s">
        <v>166</v>
      </c>
      <c r="C20" s="136" t="s">
        <v>162</v>
      </c>
      <c r="D20" s="132" t="s">
        <v>76</v>
      </c>
      <c r="E20" s="133">
        <v>193.2</v>
      </c>
      <c r="F20" s="134"/>
      <c r="G20" s="143"/>
      <c r="H20" s="49">
        <f t="shared" si="12"/>
        <v>0</v>
      </c>
      <c r="I20" s="135"/>
      <c r="J20" s="135"/>
      <c r="K20" s="50">
        <f t="shared" si="0"/>
        <v>0</v>
      </c>
      <c r="L20" s="51">
        <f t="shared" si="1"/>
        <v>0</v>
      </c>
      <c r="M20" s="49">
        <f t="shared" si="2"/>
        <v>0</v>
      </c>
      <c r="N20" s="49">
        <f t="shared" si="3"/>
        <v>0</v>
      </c>
      <c r="O20" s="49">
        <f t="shared" si="4"/>
        <v>0</v>
      </c>
      <c r="P20" s="107">
        <f t="shared" si="5"/>
        <v>0</v>
      </c>
      <c r="Q20" s="77" t="s">
        <v>47</v>
      </c>
    </row>
    <row r="21" spans="1:17" ht="22.5">
      <c r="A21" s="40">
        <v>7</v>
      </c>
      <c r="B21" s="28" t="s">
        <v>166</v>
      </c>
      <c r="C21" s="136" t="s">
        <v>163</v>
      </c>
      <c r="D21" s="132" t="s">
        <v>76</v>
      </c>
      <c r="E21" s="133">
        <v>193.2</v>
      </c>
      <c r="F21" s="134"/>
      <c r="G21" s="143"/>
      <c r="H21" s="49">
        <f t="shared" si="12"/>
        <v>0</v>
      </c>
      <c r="I21" s="135"/>
      <c r="J21" s="135"/>
      <c r="K21" s="50">
        <f t="shared" si="0"/>
        <v>0</v>
      </c>
      <c r="L21" s="51">
        <f t="shared" si="1"/>
        <v>0</v>
      </c>
      <c r="M21" s="49">
        <f t="shared" si="2"/>
        <v>0</v>
      </c>
      <c r="N21" s="49">
        <f t="shared" si="3"/>
        <v>0</v>
      </c>
      <c r="O21" s="49">
        <f t="shared" si="4"/>
        <v>0</v>
      </c>
      <c r="P21" s="107">
        <f t="shared" si="5"/>
        <v>0</v>
      </c>
      <c r="Q21" s="77" t="s">
        <v>47</v>
      </c>
    </row>
    <row r="22" spans="1:17" ht="22.5">
      <c r="A22" s="40">
        <v>8</v>
      </c>
      <c r="B22" s="28" t="s">
        <v>166</v>
      </c>
      <c r="C22" s="136" t="s">
        <v>164</v>
      </c>
      <c r="D22" s="132" t="s">
        <v>165</v>
      </c>
      <c r="E22" s="151">
        <v>1</v>
      </c>
      <c r="F22" s="134"/>
      <c r="G22" s="143"/>
      <c r="H22" s="49">
        <f t="shared" si="12"/>
        <v>0</v>
      </c>
      <c r="I22" s="135"/>
      <c r="J22" s="135"/>
      <c r="K22" s="50">
        <f t="shared" si="0"/>
        <v>0</v>
      </c>
      <c r="L22" s="51">
        <f t="shared" si="1"/>
        <v>0</v>
      </c>
      <c r="M22" s="49">
        <f t="shared" si="2"/>
        <v>0</v>
      </c>
      <c r="N22" s="49">
        <f t="shared" si="3"/>
        <v>0</v>
      </c>
      <c r="O22" s="49">
        <f t="shared" si="4"/>
        <v>0</v>
      </c>
      <c r="P22" s="107">
        <f t="shared" si="5"/>
        <v>0</v>
      </c>
      <c r="Q22" s="77" t="s">
        <v>47</v>
      </c>
    </row>
    <row r="23" spans="1:17" ht="22.5">
      <c r="A23" s="40">
        <v>9</v>
      </c>
      <c r="B23" s="28" t="s">
        <v>166</v>
      </c>
      <c r="C23" s="136" t="s">
        <v>257</v>
      </c>
      <c r="D23" s="132" t="s">
        <v>78</v>
      </c>
      <c r="E23" s="133">
        <v>9</v>
      </c>
      <c r="F23" s="134"/>
      <c r="G23" s="143"/>
      <c r="H23" s="49">
        <f t="shared" si="12"/>
        <v>0</v>
      </c>
      <c r="I23" s="135"/>
      <c r="J23" s="135"/>
      <c r="K23" s="50">
        <f t="shared" si="0"/>
        <v>0</v>
      </c>
      <c r="L23" s="51">
        <f t="shared" si="1"/>
        <v>0</v>
      </c>
      <c r="M23" s="49">
        <f t="shared" si="2"/>
        <v>0</v>
      </c>
      <c r="N23" s="49">
        <f t="shared" si="3"/>
        <v>0</v>
      </c>
      <c r="O23" s="49">
        <f t="shared" si="4"/>
        <v>0</v>
      </c>
      <c r="P23" s="107">
        <f t="shared" si="5"/>
        <v>0</v>
      </c>
      <c r="Q23" s="77" t="s">
        <v>47</v>
      </c>
    </row>
    <row r="24" spans="1:17" ht="12" customHeight="1" thickBot="1">
      <c r="A24" s="299" t="s">
        <v>63</v>
      </c>
      <c r="B24" s="300"/>
      <c r="C24" s="300"/>
      <c r="D24" s="300"/>
      <c r="E24" s="300"/>
      <c r="F24" s="300"/>
      <c r="G24" s="300"/>
      <c r="H24" s="300"/>
      <c r="I24" s="300"/>
      <c r="J24" s="300"/>
      <c r="K24" s="301"/>
      <c r="L24" s="74">
        <f>SUM(L14:L23)</f>
        <v>0</v>
      </c>
      <c r="M24" s="75">
        <f>SUM(M14:M23)</f>
        <v>0</v>
      </c>
      <c r="N24" s="75">
        <f>SUM(N14:N23)</f>
        <v>0</v>
      </c>
      <c r="O24" s="75">
        <f>SUM(O14:O23)</f>
        <v>0</v>
      </c>
      <c r="P24" s="76">
        <f>SUM(P14:P23)</f>
        <v>0</v>
      </c>
    </row>
    <row r="25" spans="1:17">
      <c r="A25" s="20"/>
      <c r="B25" s="20"/>
      <c r="C25" s="20"/>
      <c r="D25" s="20"/>
      <c r="E25" s="20"/>
      <c r="F25" s="20"/>
      <c r="G25" s="20"/>
      <c r="H25" s="20"/>
      <c r="I25" s="20"/>
      <c r="J25" s="20"/>
      <c r="K25" s="20"/>
      <c r="L25" s="20"/>
      <c r="M25" s="20"/>
      <c r="N25" s="20"/>
      <c r="O25" s="20"/>
      <c r="P25" s="20"/>
    </row>
    <row r="26" spans="1:17">
      <c r="A26" s="20"/>
      <c r="B26" s="20"/>
      <c r="C26" s="20"/>
      <c r="D26" s="20"/>
      <c r="E26" s="20"/>
      <c r="F26" s="20"/>
      <c r="G26" s="20"/>
      <c r="H26" s="20"/>
      <c r="I26" s="20"/>
      <c r="J26" s="20"/>
      <c r="K26" s="20"/>
      <c r="L26" s="20"/>
      <c r="M26" s="20"/>
      <c r="N26" s="20"/>
      <c r="O26" s="20"/>
      <c r="P26" s="20"/>
    </row>
    <row r="27" spans="1:17">
      <c r="A27" s="1" t="s">
        <v>14</v>
      </c>
      <c r="B27" s="20"/>
      <c r="C27" s="302">
        <f>'Kops n'!C35:H35</f>
        <v>0</v>
      </c>
      <c r="D27" s="302"/>
      <c r="E27" s="302"/>
      <c r="F27" s="302"/>
      <c r="G27" s="302"/>
      <c r="H27" s="302"/>
      <c r="I27" s="20"/>
      <c r="J27" s="20"/>
      <c r="K27" s="20"/>
      <c r="L27" s="20"/>
      <c r="M27" s="20"/>
      <c r="N27" s="20"/>
      <c r="O27" s="20"/>
      <c r="P27" s="20"/>
    </row>
    <row r="28" spans="1:17">
      <c r="A28" s="20"/>
      <c r="B28" s="20"/>
      <c r="C28" s="222" t="s">
        <v>15</v>
      </c>
      <c r="D28" s="222"/>
      <c r="E28" s="222"/>
      <c r="F28" s="222"/>
      <c r="G28" s="222"/>
      <c r="H28" s="222"/>
      <c r="I28" s="20"/>
      <c r="J28" s="20"/>
      <c r="K28" s="20"/>
      <c r="L28" s="20"/>
      <c r="M28" s="20"/>
      <c r="N28" s="20"/>
      <c r="O28" s="20"/>
      <c r="P28" s="20"/>
    </row>
    <row r="29" spans="1:17">
      <c r="A29" s="20"/>
      <c r="B29" s="20"/>
      <c r="C29" s="20"/>
      <c r="D29" s="20"/>
      <c r="E29" s="20"/>
      <c r="F29" s="20"/>
      <c r="G29" s="20"/>
      <c r="H29" s="20"/>
      <c r="I29" s="20"/>
      <c r="J29" s="20"/>
      <c r="K29" s="20"/>
      <c r="L29" s="20"/>
      <c r="M29" s="20"/>
      <c r="N29" s="20"/>
      <c r="O29" s="20"/>
      <c r="P29" s="20"/>
    </row>
    <row r="30" spans="1:17">
      <c r="A30" s="268" t="str">
        <f>'Kops n'!A38:D38</f>
        <v>Tāme sastādīta 2023. gada __. _____</v>
      </c>
      <c r="B30" s="269"/>
      <c r="C30" s="269"/>
      <c r="D30" s="269"/>
      <c r="E30" s="20"/>
      <c r="F30" s="20"/>
      <c r="G30" s="20"/>
      <c r="H30" s="20"/>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1" t="s">
        <v>41</v>
      </c>
      <c r="B32" s="20"/>
      <c r="C32" s="302">
        <f>'Kops n'!C40:H40</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C4:I4"/>
    <mergeCell ref="F12:K12"/>
    <mergeCell ref="A9:F9"/>
    <mergeCell ref="J9:M9"/>
    <mergeCell ref="D8:L8"/>
    <mergeCell ref="A24:K24"/>
    <mergeCell ref="C27:H27"/>
    <mergeCell ref="C28:H28"/>
    <mergeCell ref="A30:D30"/>
    <mergeCell ref="C32:H32"/>
    <mergeCell ref="N9:O9"/>
    <mergeCell ref="A12:A13"/>
    <mergeCell ref="B12:B13"/>
    <mergeCell ref="C12:C13"/>
    <mergeCell ref="D12:D13"/>
    <mergeCell ref="E12:E13"/>
    <mergeCell ref="L12:P12"/>
    <mergeCell ref="C2:I2"/>
    <mergeCell ref="C3:I3"/>
    <mergeCell ref="D5:L5"/>
    <mergeCell ref="D6:L6"/>
    <mergeCell ref="D7:L7"/>
  </mergeCells>
  <conditionalFormatting sqref="A14:B23">
    <cfRule type="cellIs" dxfId="82" priority="50" operator="equal">
      <formula>0</formula>
    </cfRule>
  </conditionalFormatting>
  <conditionalFormatting sqref="A9:F9">
    <cfRule type="containsText" dxfId="81" priority="47"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80" priority="31" operator="containsText" text="Tiešās izmaksas kopā, t. sk. darba devēja sociālais nodoklis __.__% ">
      <formula>NOT(ISERROR(SEARCH("Tiešās izmaksas kopā, t. sk. darba devēja sociālais nodoklis __.__% ",A24)))</formula>
    </cfRule>
  </conditionalFormatting>
  <conditionalFormatting sqref="C22:E22">
    <cfRule type="cellIs" dxfId="79" priority="15" operator="equal">
      <formula>0</formula>
    </cfRule>
  </conditionalFormatting>
  <conditionalFormatting sqref="C14:G14">
    <cfRule type="cellIs" dxfId="78" priority="37" operator="equal">
      <formula>0</formula>
    </cfRule>
  </conditionalFormatting>
  <conditionalFormatting sqref="C27:H27">
    <cfRule type="cellIs" dxfId="77" priority="40" operator="equal">
      <formula>0</formula>
    </cfRule>
  </conditionalFormatting>
  <conditionalFormatting sqref="C32:H32">
    <cfRule type="cellIs" dxfId="76" priority="41" operator="equal">
      <formula>0</formula>
    </cfRule>
  </conditionalFormatting>
  <conditionalFormatting sqref="C2:I2">
    <cfRule type="cellIs" dxfId="75" priority="46" operator="equal">
      <formula>0</formula>
    </cfRule>
  </conditionalFormatting>
  <conditionalFormatting sqref="C4:I4">
    <cfRule type="cellIs" dxfId="74" priority="38" operator="equal">
      <formula>0</formula>
    </cfRule>
  </conditionalFormatting>
  <conditionalFormatting sqref="D1">
    <cfRule type="cellIs" dxfId="73" priority="33" operator="equal">
      <formula>0</formula>
    </cfRule>
  </conditionalFormatting>
  <conditionalFormatting sqref="D5:L8">
    <cfRule type="cellIs" dxfId="72" priority="34" operator="equal">
      <formula>0</formula>
    </cfRule>
  </conditionalFormatting>
  <conditionalFormatting sqref="F15:G23">
    <cfRule type="cellIs" dxfId="71" priority="8" operator="equal">
      <formula>0</formula>
    </cfRule>
  </conditionalFormatting>
  <conditionalFormatting sqref="H14:H23">
    <cfRule type="cellIs" dxfId="70" priority="29" operator="equal">
      <formula>0</formula>
    </cfRule>
  </conditionalFormatting>
  <conditionalFormatting sqref="I14:J23">
    <cfRule type="cellIs" dxfId="69" priority="1" operator="equal">
      <formula>0</formula>
    </cfRule>
  </conditionalFormatting>
  <conditionalFormatting sqref="K14:P23">
    <cfRule type="cellIs" dxfId="68" priority="28" operator="equal">
      <formula>0</formula>
    </cfRule>
  </conditionalFormatting>
  <conditionalFormatting sqref="L24:P24">
    <cfRule type="cellIs" dxfId="67" priority="39" operator="equal">
      <formula>0</formula>
    </cfRule>
  </conditionalFormatting>
  <conditionalFormatting sqref="N9:O9">
    <cfRule type="cellIs" dxfId="66" priority="49" operator="equal">
      <formula>0</formula>
    </cfRule>
  </conditionalFormatting>
  <conditionalFormatting sqref="Q14:Q23">
    <cfRule type="cellIs" dxfId="65" priority="27" operator="equal">
      <formula>0</formula>
    </cfRule>
  </conditionalFormatting>
  <dataValidations count="1">
    <dataValidation type="list" allowBlank="1" showInputMessage="1" showErrorMessage="1" sqref="Q14:Q23" xr:uid="{00000000-0002-0000-28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3" operator="containsText" id="{CA968219-76FB-4505-92C3-C4DDA46A6362}">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42" operator="containsText" id="{F298470E-59D4-4BDF-88C0-AD8C775F3EA9}">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7030A0"/>
  </sheetPr>
  <dimension ref="A1:P36"/>
  <sheetViews>
    <sheetView topLeftCell="D1" workbookViewId="0">
      <selection activeCell="S21" sqref="S2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290" t="str">
        <f>'9a+c+n'!C2:I2</f>
        <v>Labiekārtošana</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P24</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izmaksas",IF('9a+c+n'!$Q14="A",'9a+c+n'!B14,0),0)</f>
        <v>0</v>
      </c>
      <c r="C14" s="27">
        <f>IF($C$4="Attiecināmās izmaksas",IF('9a+c+n'!$Q14="A",'9a+c+n'!C14,0),0)</f>
        <v>0</v>
      </c>
      <c r="D14" s="27">
        <f>IF($C$4="Attiecināmās izmaksas",IF('9a+c+n'!$Q14="A",'9a+c+n'!D14,0),0)</f>
        <v>0</v>
      </c>
      <c r="E14" s="57"/>
      <c r="F14" s="108"/>
      <c r="G14" s="27">
        <f>IF($C$4="Attiecināmās izmaksas",IF('9a+c+n'!$Q14="A",'9a+c+n'!G14,0),0)</f>
        <v>0</v>
      </c>
      <c r="H14" s="27">
        <f>IF($C$4="Attiecināmās izmaksas",IF('9a+c+n'!$Q14="A",'9a+c+n'!H14,0),0)</f>
        <v>0</v>
      </c>
      <c r="I14" s="27"/>
      <c r="J14" s="27"/>
      <c r="K14" s="57">
        <f>IF($C$4="Attiecināmās izmaksas",IF('9a+c+n'!$Q14="A",'9a+c+n'!K14,0),0)</f>
        <v>0</v>
      </c>
      <c r="L14" s="108">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tm</v>
      </c>
      <c r="E15" s="59"/>
      <c r="F15" s="109"/>
      <c r="G15" s="28">
        <f>IF($C$4="Attiecināmās izmaksas",IF('9a+c+n'!$Q15="A",'9a+c+n'!G15,0),0)</f>
        <v>0</v>
      </c>
      <c r="H15" s="28">
        <f>IF($C$4="Attiecināmās izmaksas",IF('9a+c+n'!$Q15="A",'9a+c+n'!H15,0),0)</f>
        <v>0</v>
      </c>
      <c r="I15" s="28"/>
      <c r="J15" s="28"/>
      <c r="K15" s="59">
        <f>IF($C$4="Attiecināmās izmaksas",IF('9a+c+n'!$Q15="A",'9a+c+n'!K15,0),0)</f>
        <v>0</v>
      </c>
      <c r="L15" s="109">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c r="A16" s="64">
        <f>IF(P16=0,0,IF(COUNTBLANK(P16)=1,0,COUNTA($P$14:P16)))</f>
        <v>0</v>
      </c>
      <c r="B16" s="28" t="str">
        <f>IF($C$4="Attiecināmās izmaksas",IF('9a+c+n'!$Q16="A",'9a+c+n'!B16,0),0)</f>
        <v>31-00000</v>
      </c>
      <c r="C16" s="28" t="str">
        <f>IF($C$4="Attiecināmās izmaksas",IF('9a+c+n'!$Q16="A",'9a+c+n'!C16,0),0)</f>
        <v>Betonona lietus reņu iestrāde betona bruģakmens joslā l=2m</v>
      </c>
      <c r="D16" s="28" t="str">
        <f>IF($C$4="Attiecināmās izmaksas",IF('9a+c+n'!$Q16="A",'9a+c+n'!D16,0),0)</f>
        <v>kompl</v>
      </c>
      <c r="E16" s="59"/>
      <c r="F16" s="109"/>
      <c r="G16" s="28">
        <f>IF($C$4="Attiecināmās izmaksas",IF('9a+c+n'!$Q16="A",'9a+c+n'!G16,0),0)</f>
        <v>0</v>
      </c>
      <c r="H16" s="28">
        <f>IF($C$4="Attiecināmās izmaksas",IF('9a+c+n'!$Q16="A",'9a+c+n'!H16,0),0)</f>
        <v>0</v>
      </c>
      <c r="I16" s="28"/>
      <c r="J16" s="28"/>
      <c r="K16" s="59">
        <f>IF($C$4="Attiecināmās izmaksas",IF('9a+c+n'!$Q16="A",'9a+c+n'!K16,0),0)</f>
        <v>0</v>
      </c>
      <c r="L16" s="109">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c r="A17" s="64">
        <f>IF(P17=0,0,IF(COUNTBLANK(P17)=1,0,COUNTA($P$14:P17)))</f>
        <v>0</v>
      </c>
      <c r="B17" s="28" t="str">
        <f>IF($C$4="Attiecināmās izmaksas",IF('9a+c+n'!$Q17="A",'9a+c+n'!B17,0),0)</f>
        <v>31-00000</v>
      </c>
      <c r="C17" s="28" t="str">
        <f>IF($C$4="Attiecināmās izmaksas",IF('9a+c+n'!$Q17="A",'9a+c+n'!C17,0),0)</f>
        <v>Dolomīta atsijas fr. 2 - 8; 50mm</v>
      </c>
      <c r="D17" s="28" t="str">
        <f>IF($C$4="Attiecināmās izmaksas",IF('9a+c+n'!$Q17="A",'9a+c+n'!D17,0),0)</f>
        <v>m3</v>
      </c>
      <c r="E17" s="59"/>
      <c r="F17" s="109"/>
      <c r="G17" s="28">
        <f>IF($C$4="Attiecināmās izmaksas",IF('9a+c+n'!$Q17="A",'9a+c+n'!G17,0),0)</f>
        <v>0</v>
      </c>
      <c r="H17" s="28">
        <f>IF($C$4="Attiecināmās izmaksas",IF('9a+c+n'!$Q17="A",'9a+c+n'!H17,0),0)</f>
        <v>0</v>
      </c>
      <c r="I17" s="28"/>
      <c r="J17" s="28"/>
      <c r="K17" s="59">
        <f>IF($C$4="Attiecināmās izmaksas",IF('9a+c+n'!$Q17="A",'9a+c+n'!K17,0),0)</f>
        <v>0</v>
      </c>
      <c r="L17" s="109">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c r="A18" s="64">
        <f>IF(P18=0,0,IF(COUNTBLANK(P18)=1,0,COUNTA($P$14:P18)))</f>
        <v>0</v>
      </c>
      <c r="B18" s="28" t="str">
        <f>IF($C$4="Attiecināmās izmaksas",IF('9a+c+n'!$Q18="A",'9a+c+n'!B18,0),0)</f>
        <v>31-00000</v>
      </c>
      <c r="C18" s="28" t="str">
        <f>IF($C$4="Attiecināmās izmaksas",IF('9a+c+n'!$Q18="A",'9a+c+n'!C18,0),0)</f>
        <v>Šķembas fr. 20-60mm, biezums 150 mm</v>
      </c>
      <c r="D18" s="28" t="str">
        <f>IF($C$4="Attiecināmās izmaksas",IF('9a+c+n'!$Q18="A",'9a+c+n'!D18,0),0)</f>
        <v>m3</v>
      </c>
      <c r="E18" s="59"/>
      <c r="F18" s="109"/>
      <c r="G18" s="28">
        <f>IF($C$4="Attiecināmās izmaksas",IF('9a+c+n'!$Q18="A",'9a+c+n'!G18,0),0)</f>
        <v>0</v>
      </c>
      <c r="H18" s="28">
        <f>IF($C$4="Attiecināmās izmaksas",IF('9a+c+n'!$Q18="A",'9a+c+n'!H18,0),0)</f>
        <v>0</v>
      </c>
      <c r="I18" s="28"/>
      <c r="J18" s="28"/>
      <c r="K18" s="59">
        <f>IF($C$4="Attiecināmās izmaksas",IF('9a+c+n'!$Q18="A",'9a+c+n'!K18,0),0)</f>
        <v>0</v>
      </c>
      <c r="L18" s="109">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c r="A19" s="64">
        <f>IF(P19=0,0,IF(COUNTBLANK(P19)=1,0,COUNTA($P$14:P19)))</f>
        <v>0</v>
      </c>
      <c r="B19" s="28" t="str">
        <f>IF($C$4="Attiecināmās izmaksas",IF('9a+c+n'!$Q19="A",'9a+c+n'!B19,0),0)</f>
        <v>31-00000</v>
      </c>
      <c r="C19" s="28" t="str">
        <f>IF($C$4="Attiecināmās izmaksas",IF('9a+c+n'!$Q19="A",'9a+c+n'!C19,0),0)</f>
        <v>Esošās grunts blietēšana</v>
      </c>
      <c r="D19" s="28" t="str">
        <f>IF($C$4="Attiecināmās izmaksas",IF('9a+c+n'!$Q19="A",'9a+c+n'!D19,0),0)</f>
        <v>kompl</v>
      </c>
      <c r="E19" s="59"/>
      <c r="F19" s="109"/>
      <c r="G19" s="28">
        <f>IF($C$4="Attiecināmās izmaksas",IF('9a+c+n'!$Q19="A",'9a+c+n'!G19,0),0)</f>
        <v>0</v>
      </c>
      <c r="H19" s="28">
        <f>IF($C$4="Attiecināmās izmaksas",IF('9a+c+n'!$Q19="A",'9a+c+n'!H19,0),0)</f>
        <v>0</v>
      </c>
      <c r="I19" s="28"/>
      <c r="J19" s="28"/>
      <c r="K19" s="59">
        <f>IF($C$4="Attiecināmās izmaksas",IF('9a+c+n'!$Q19="A",'9a+c+n'!K19,0),0)</f>
        <v>0</v>
      </c>
      <c r="L19" s="109">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c r="A20" s="64">
        <f>IF(P20=0,0,IF(COUNTBLANK(P20)=1,0,COUNTA($P$14:P20)))</f>
        <v>0</v>
      </c>
      <c r="B20" s="28" t="str">
        <f>IF($C$4="Attiecināmās izmaksas",IF('9a+c+n'!$Q20="A",'9a+c+n'!B20,0),0)</f>
        <v>31-00000</v>
      </c>
      <c r="C20" s="28" t="str">
        <f>IF($C$4="Attiecināmās izmaksas",IF('9a+c+n'!$Q20="A",'9a+c+n'!C20,0),0)</f>
        <v>Betona bortakmeņa BR 100.20.8 iebūve</v>
      </c>
      <c r="D20" s="28" t="str">
        <f>IF($C$4="Attiecināmās izmaksas",IF('9a+c+n'!$Q20="A",'9a+c+n'!D20,0),0)</f>
        <v>tm</v>
      </c>
      <c r="E20" s="59"/>
      <c r="F20" s="109"/>
      <c r="G20" s="28">
        <f>IF($C$4="Attiecināmās izmaksas",IF('9a+c+n'!$Q20="A",'9a+c+n'!G20,0),0)</f>
        <v>0</v>
      </c>
      <c r="H20" s="28">
        <f>IF($C$4="Attiecināmās izmaksas",IF('9a+c+n'!$Q20="A",'9a+c+n'!H20,0),0)</f>
        <v>0</v>
      </c>
      <c r="I20" s="28"/>
      <c r="J20" s="28"/>
      <c r="K20" s="59">
        <f>IF($C$4="Attiecināmās izmaksas",IF('9a+c+n'!$Q20="A",'9a+c+n'!K20,0),0)</f>
        <v>0</v>
      </c>
      <c r="L20" s="109">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ht="22.5">
      <c r="A21" s="64">
        <f>IF(P21=0,0,IF(COUNTBLANK(P21)=1,0,COUNTA($P$14:P21)))</f>
        <v>0</v>
      </c>
      <c r="B21" s="28" t="str">
        <f>IF($C$4="Attiecināmās izmaksas",IF('9a+c+n'!$Q21="A",'9a+c+n'!B21,0),0)</f>
        <v>31-00000</v>
      </c>
      <c r="C21" s="28" t="str">
        <f>IF($C$4="Attiecināmās izmaksas",IF('9a+c+n'!$Q21="A",'9a+c+n'!C21,0),0)</f>
        <v>Betona C16/20 pamatnes izveidošana bortakmens pamatnei</v>
      </c>
      <c r="D21" s="28" t="str">
        <f>IF($C$4="Attiecināmās izmaksas",IF('9a+c+n'!$Q21="A",'9a+c+n'!D21,0),0)</f>
        <v>tm</v>
      </c>
      <c r="E21" s="59"/>
      <c r="F21" s="109"/>
      <c r="G21" s="28">
        <f>IF($C$4="Attiecināmās izmaksas",IF('9a+c+n'!$Q21="A",'9a+c+n'!G21,0),0)</f>
        <v>0</v>
      </c>
      <c r="H21" s="28">
        <f>IF($C$4="Attiecināmās izmaksas",IF('9a+c+n'!$Q21="A",'9a+c+n'!H21,0),0)</f>
        <v>0</v>
      </c>
      <c r="I21" s="28"/>
      <c r="J21" s="28"/>
      <c r="K21" s="59">
        <f>IF($C$4="Attiecināmās izmaksas",IF('9a+c+n'!$Q21="A",'9a+c+n'!K21,0),0)</f>
        <v>0</v>
      </c>
      <c r="L21" s="109">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ht="22.5">
      <c r="A22" s="64">
        <f>IF(P22=0,0,IF(COUNTBLANK(P22)=1,0,COUNTA($P$14:P22)))</f>
        <v>0</v>
      </c>
      <c r="B22" s="28" t="str">
        <f>IF($C$4="Attiecināmās izmaksas",IF('9a+c+n'!$Q22="A",'9a+c+n'!B22,0),0)</f>
        <v>31-00000</v>
      </c>
      <c r="C22" s="28" t="str">
        <f>IF($C$4="Attiecināmās izmaksas",IF('9a+c+n'!$Q22="A",'9a+c+n'!C22,0),0)</f>
        <v>Zāliena atjaunošana pēc darbu pabeigšanas, t.sk. melnzemes uzbēršana 150mm un zāliena sēšana</v>
      </c>
      <c r="D22" s="28" t="str">
        <f>IF($C$4="Attiecināmās izmaksas",IF('9a+c+n'!$Q22="A",'9a+c+n'!D22,0),0)</f>
        <v>obj</v>
      </c>
      <c r="E22" s="59"/>
      <c r="F22" s="109"/>
      <c r="G22" s="28">
        <f>IF($C$4="Attiecināmās izmaksas",IF('9a+c+n'!$Q22="A",'9a+c+n'!G22,0),0)</f>
        <v>0</v>
      </c>
      <c r="H22" s="28">
        <f>IF($C$4="Attiecināmās izmaksas",IF('9a+c+n'!$Q22="A",'9a+c+n'!H22,0),0)</f>
        <v>0</v>
      </c>
      <c r="I22" s="28"/>
      <c r="J22" s="28"/>
      <c r="K22" s="59">
        <f>IF($C$4="Attiecināmās izmaksas",IF('9a+c+n'!$Q22="A",'9a+c+n'!K22,0),0)</f>
        <v>0</v>
      </c>
      <c r="L22" s="109">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22.5">
      <c r="A23" s="64">
        <f>IF(P23=0,0,IF(COUNTBLANK(P23)=1,0,COUNTA($P$14:P23)))</f>
        <v>0</v>
      </c>
      <c r="B23" s="28" t="str">
        <f>IF($C$4="Attiecināmās izmaksas",IF('9a+c+n'!$Q23="A",'9a+c+n'!B23,0),0)</f>
        <v>31-00000</v>
      </c>
      <c r="C23" s="28" t="str">
        <f>IF($C$4="Attiecināmās izmaksas",IF('9a+c+n'!$Q23="A",'9a+c+n'!C23,0),0)</f>
        <v>Dalīto aizsargcauruļu uzstādīšana esošiem elektrības un sakaru kabeļiem, atrokot pamatus, l=1500</v>
      </c>
      <c r="D23" s="28" t="str">
        <f>IF($C$4="Attiecināmās izmaksas",IF('9a+c+n'!$Q23="A",'9a+c+n'!D23,0),0)</f>
        <v>gab</v>
      </c>
      <c r="E23" s="59"/>
      <c r="F23" s="109"/>
      <c r="G23" s="28">
        <f>IF($C$4="Attiecināmās izmaksas",IF('9a+c+n'!$Q23="A",'9a+c+n'!G23,0),0)</f>
        <v>0</v>
      </c>
      <c r="H23" s="28">
        <f>IF($C$4="Attiecināmās izmaksas",IF('9a+c+n'!$Q23="A",'9a+c+n'!H23,0),0)</f>
        <v>0</v>
      </c>
      <c r="I23" s="28"/>
      <c r="J23" s="28"/>
      <c r="K23" s="59">
        <f>IF($C$4="Attiecināmās izmaksas",IF('9a+c+n'!$Q23="A",'9a+c+n'!K23,0),0)</f>
        <v>0</v>
      </c>
      <c r="L23" s="109">
        <f>IF($C$4="Attiecināmās izmaksas",IF('9a+c+n'!$Q23="A",'9a+c+n'!L23,0),0)</f>
        <v>0</v>
      </c>
      <c r="M23" s="28">
        <f>IF($C$4="Attiecināmās izmaksas",IF('9a+c+n'!$Q23="A",'9a+c+n'!M23,0),0)</f>
        <v>0</v>
      </c>
      <c r="N23" s="28">
        <f>IF($C$4="Attiecināmās izmaksas",IF('9a+c+n'!$Q23="A",'9a+c+n'!N23,0),0)</f>
        <v>0</v>
      </c>
      <c r="O23" s="28">
        <f>IF($C$4="Attiecināmās izmaksas",IF('9a+c+n'!$Q23="A",'9a+c+n'!O23,0),0)</f>
        <v>0</v>
      </c>
      <c r="P23" s="59">
        <f>IF($C$4="Attiecināmās izmaksas",IF('9a+c+n'!$Q23="A",'9a+c+n'!P23,0),0)</f>
        <v>0</v>
      </c>
    </row>
    <row r="24" spans="1:16" ht="12" customHeight="1" thickBot="1">
      <c r="A24" s="299" t="s">
        <v>63</v>
      </c>
      <c r="B24" s="300"/>
      <c r="C24" s="300"/>
      <c r="D24" s="300"/>
      <c r="E24" s="300"/>
      <c r="F24" s="300"/>
      <c r="G24" s="300"/>
      <c r="H24" s="300"/>
      <c r="I24" s="300"/>
      <c r="J24" s="300"/>
      <c r="K24" s="301"/>
      <c r="L24" s="74">
        <f>SUM(L14:L22)</f>
        <v>0</v>
      </c>
      <c r="M24" s="75">
        <f>SUM(M14:M22)</f>
        <v>0</v>
      </c>
      <c r="N24" s="75">
        <f>SUM(N14:N22)</f>
        <v>0</v>
      </c>
      <c r="O24" s="75">
        <f>SUM(O14:O22)</f>
        <v>0</v>
      </c>
      <c r="P24" s="76">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02">
        <f>'Kops n'!C35:H35</f>
        <v>0</v>
      </c>
      <c r="D27" s="302"/>
      <c r="E27" s="302"/>
      <c r="F27" s="302"/>
      <c r="G27" s="302"/>
      <c r="H27" s="302"/>
      <c r="I27" s="20"/>
      <c r="J27" s="20"/>
      <c r="K27" s="20"/>
      <c r="L27" s="20"/>
      <c r="M27" s="20"/>
      <c r="N27" s="20"/>
      <c r="O27" s="20"/>
      <c r="P27" s="20"/>
    </row>
    <row r="28" spans="1:16">
      <c r="A28" s="20"/>
      <c r="B28" s="20"/>
      <c r="C28" s="222" t="s">
        <v>15</v>
      </c>
      <c r="D28" s="222"/>
      <c r="E28" s="222"/>
      <c r="F28" s="222"/>
      <c r="G28" s="222"/>
      <c r="H28" s="222"/>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68" t="str">
        <f>'Kops n'!A38:D38</f>
        <v>Tāme sastādīta 2023. gada __. _____</v>
      </c>
      <c r="B30" s="269"/>
      <c r="C30" s="269"/>
      <c r="D30" s="269"/>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02">
        <f>'Kops n'!C40:H40</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62" priority="3" operator="containsText" text="Tiešās izmaksas kopā, t. sk. darba devēja sociālais nodoklis __.__% ">
      <formula>NOT(ISERROR(SEARCH("Tiešās izmaksas kopā, t. sk. darba devēja sociālais nodoklis __.__% ",A24)))</formula>
    </cfRule>
  </conditionalFormatting>
  <conditionalFormatting sqref="C2:I2 D5:L8 N9:O9 L24:P24 C27:H27 C32:H32 C35 A14:P23">
    <cfRule type="cellIs" dxfId="61"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sheetPr>
  <dimension ref="A1:P36"/>
  <sheetViews>
    <sheetView topLeftCell="A4" workbookViewId="0">
      <selection activeCell="A26" sqref="A24:XFD2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290" t="str">
        <f>'9a+c+n'!C2:I2</f>
        <v>Labiekārtošana</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P24</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8">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09">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09">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09">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09">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09">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09">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c r="A21" s="64">
        <f>IF(P21=0,0,IF(COUNTBLANK(P21)=1,0,COUNTA($P$14:P21)))</f>
        <v>0</v>
      </c>
      <c r="B21" s="28">
        <f>IF($C$4="citu pasākumu izmaksas",IF('9a+c+n'!$Q21="C",'9a+c+n'!B21,0))</f>
        <v>0</v>
      </c>
      <c r="C21" s="28">
        <f>IF($C$4="citu pasākumu izmaksas",IF('9a+c+n'!$Q21="C",'9a+c+n'!C21,0))</f>
        <v>0</v>
      </c>
      <c r="D21" s="28">
        <f>IF($C$4="citu pasākumu izmaksas",IF('9a+c+n'!$Q21="C",'9a+c+n'!D21,0))</f>
        <v>0</v>
      </c>
      <c r="E21" s="59"/>
      <c r="F21" s="81"/>
      <c r="G21" s="28"/>
      <c r="H21" s="28">
        <f>IF($C$4="citu pasākumu izmaksas",IF('9a+c+n'!$Q21="C",'9a+c+n'!H21,0))</f>
        <v>0</v>
      </c>
      <c r="I21" s="28"/>
      <c r="J21" s="28"/>
      <c r="K21" s="59">
        <f>IF($C$4="citu pasākumu izmaksas",IF('9a+c+n'!$Q21="C",'9a+c+n'!K21,0))</f>
        <v>0</v>
      </c>
      <c r="L21" s="109">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c r="A22" s="64">
        <f>IF(P22=0,0,IF(COUNTBLANK(P22)=1,0,COUNTA($P$14:P22)))</f>
        <v>0</v>
      </c>
      <c r="B22" s="28">
        <f>IF($C$4="citu pasākumu izmaksas",IF('9a+c+n'!$Q22="C",'9a+c+n'!B22,0))</f>
        <v>0</v>
      </c>
      <c r="C22" s="28">
        <f>IF($C$4="citu pasākumu izmaksas",IF('9a+c+n'!$Q22="C",'9a+c+n'!C22,0))</f>
        <v>0</v>
      </c>
      <c r="D22" s="28">
        <f>IF($C$4="citu pasākumu izmaksas",IF('9a+c+n'!$Q22="C",'9a+c+n'!D22,0))</f>
        <v>0</v>
      </c>
      <c r="E22" s="59"/>
      <c r="F22" s="81"/>
      <c r="G22" s="28"/>
      <c r="H22" s="28">
        <f>IF($C$4="citu pasākumu izmaksas",IF('9a+c+n'!$Q22="C",'9a+c+n'!H22,0))</f>
        <v>0</v>
      </c>
      <c r="I22" s="28"/>
      <c r="J22" s="28"/>
      <c r="K22" s="59">
        <f>IF($C$4="citu pasākumu izmaksas",IF('9a+c+n'!$Q22="C",'9a+c+n'!K22,0))</f>
        <v>0</v>
      </c>
      <c r="L22" s="109">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thickBot="1">
      <c r="A23" s="64">
        <f>IF(P23=0,0,IF(COUNTBLANK(P23)=1,0,COUNTA($P$14:P23)))</f>
        <v>0</v>
      </c>
      <c r="B23" s="28">
        <f>IF($C$4="citu pasākumu izmaksas",IF('9a+c+n'!$Q23="C",'9a+c+n'!B23,0))</f>
        <v>0</v>
      </c>
      <c r="C23" s="28">
        <f>IF($C$4="citu pasākumu izmaksas",IF('9a+c+n'!$Q23="C",'9a+c+n'!C23,0))</f>
        <v>0</v>
      </c>
      <c r="D23" s="28">
        <f>IF($C$4="citu pasākumu izmaksas",IF('9a+c+n'!$Q23="C",'9a+c+n'!D23,0))</f>
        <v>0</v>
      </c>
      <c r="E23" s="59"/>
      <c r="F23" s="81"/>
      <c r="G23" s="28"/>
      <c r="H23" s="28">
        <f>IF($C$4="citu pasākumu izmaksas",IF('9a+c+n'!$Q23="C",'9a+c+n'!H23,0))</f>
        <v>0</v>
      </c>
      <c r="I23" s="28"/>
      <c r="J23" s="28"/>
      <c r="K23" s="59">
        <f>IF($C$4="citu pasākumu izmaksas",IF('9a+c+n'!$Q23="C",'9a+c+n'!K23,0))</f>
        <v>0</v>
      </c>
      <c r="L23" s="109">
        <f>IF($C$4="citu pasākumu izmaksas",IF('9a+c+n'!$Q23="C",'9a+c+n'!L23,0))</f>
        <v>0</v>
      </c>
      <c r="M23" s="28">
        <f>IF($C$4="citu pasākumu izmaksas",IF('9a+c+n'!$Q23="C",'9a+c+n'!M23,0))</f>
        <v>0</v>
      </c>
      <c r="N23" s="28">
        <f>IF($C$4="citu pasākumu izmaksas",IF('9a+c+n'!$Q23="C",'9a+c+n'!N23,0))</f>
        <v>0</v>
      </c>
      <c r="O23" s="28">
        <f>IF($C$4="citu pasākumu izmaksas",IF('9a+c+n'!$Q23="C",'9a+c+n'!O23,0))</f>
        <v>0</v>
      </c>
      <c r="P23" s="59">
        <f>IF($C$4="citu pasākumu izmaksas",IF('9a+c+n'!$Q23="C",'9a+c+n'!P23,0))</f>
        <v>0</v>
      </c>
    </row>
    <row r="24" spans="1:16" ht="12" customHeight="1" thickBot="1">
      <c r="A24" s="299" t="s">
        <v>63</v>
      </c>
      <c r="B24" s="300"/>
      <c r="C24" s="300"/>
      <c r="D24" s="300"/>
      <c r="E24" s="300"/>
      <c r="F24" s="300"/>
      <c r="G24" s="300"/>
      <c r="H24" s="300"/>
      <c r="I24" s="300"/>
      <c r="J24" s="300"/>
      <c r="K24" s="301"/>
      <c r="L24" s="110">
        <f>SUM(L14:L23)</f>
        <v>0</v>
      </c>
      <c r="M24" s="111">
        <f>SUM(M14:M23)</f>
        <v>0</v>
      </c>
      <c r="N24" s="111">
        <f>SUM(N14:N23)</f>
        <v>0</v>
      </c>
      <c r="O24" s="111">
        <f>SUM(O14:O23)</f>
        <v>0</v>
      </c>
      <c r="P24" s="112">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02">
        <f>'Kops c'!C35:H35</f>
        <v>0</v>
      </c>
      <c r="D27" s="302"/>
      <c r="E27" s="302"/>
      <c r="F27" s="302"/>
      <c r="G27" s="302"/>
      <c r="H27" s="302"/>
      <c r="I27" s="20"/>
      <c r="J27" s="20"/>
      <c r="K27" s="20"/>
      <c r="L27" s="20"/>
      <c r="M27" s="20"/>
      <c r="N27" s="20"/>
      <c r="O27" s="20"/>
      <c r="P27" s="20"/>
    </row>
    <row r="28" spans="1:16">
      <c r="A28" s="20"/>
      <c r="B28" s="20"/>
      <c r="C28" s="222" t="s">
        <v>15</v>
      </c>
      <c r="D28" s="222"/>
      <c r="E28" s="222"/>
      <c r="F28" s="222"/>
      <c r="G28" s="222"/>
      <c r="H28" s="222"/>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68" t="str">
        <f>'Kops n'!A38:D38</f>
        <v>Tāme sastādīta 2023. gada __. _____</v>
      </c>
      <c r="B30" s="269"/>
      <c r="C30" s="269"/>
      <c r="D30" s="269"/>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02">
        <f>'Kops c'!C40:H40</f>
        <v>0</v>
      </c>
      <c r="D32" s="302"/>
      <c r="E32" s="302"/>
      <c r="F32" s="302"/>
      <c r="G32" s="302"/>
      <c r="H32" s="302"/>
      <c r="I32" s="20"/>
      <c r="J32" s="20"/>
      <c r="K32" s="20"/>
      <c r="L32" s="20"/>
      <c r="M32" s="20"/>
      <c r="N32" s="20"/>
      <c r="O32" s="20"/>
      <c r="P32" s="20"/>
    </row>
    <row r="33" spans="1:16">
      <c r="A33" s="20"/>
      <c r="B33" s="20"/>
      <c r="C33" s="222" t="s">
        <v>15</v>
      </c>
      <c r="D33" s="222"/>
      <c r="E33" s="222"/>
      <c r="F33" s="222"/>
      <c r="G33" s="222"/>
      <c r="H33" s="222"/>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c'!C43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60"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59" priority="1" operator="equal">
      <formula>0</formula>
    </cfRule>
  </conditionalFormatting>
  <conditionalFormatting sqref="C2:I2 D5:L8 N9:O9 L24:P24 C27:H27 C32:H32 C35">
    <cfRule type="cellIs" dxfId="58"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tabColor rgb="FF7030A0"/>
  </sheetPr>
  <dimension ref="A1:P35"/>
  <sheetViews>
    <sheetView workbookViewId="0">
      <selection activeCell="I31" sqref="I3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290" t="str">
        <f>'9a+c+n'!C2:I2</f>
        <v>Labiekārtošana</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221</v>
      </c>
      <c r="B9" s="293"/>
      <c r="C9" s="293"/>
      <c r="D9" s="293"/>
      <c r="E9" s="293"/>
      <c r="F9" s="293"/>
      <c r="G9" s="35"/>
      <c r="H9" s="35"/>
      <c r="I9" s="35"/>
      <c r="J9" s="294" t="s">
        <v>46</v>
      </c>
      <c r="K9" s="294"/>
      <c r="L9" s="294"/>
      <c r="M9" s="294"/>
      <c r="N9" s="295">
        <f>P23</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8">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09">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c r="A16" s="64">
        <f>IF(P16=0,0,IF(COUNTBLANK(P16)=1,0,COUNTA($P$14:P16)))</f>
        <v>0</v>
      </c>
      <c r="B16" s="28">
        <f>IF($C$4="Neattiecināmās izmaksas",IF('9a+c+n'!$Q17="N",'9a+c+n'!B17,0))</f>
        <v>0</v>
      </c>
      <c r="C16" s="28">
        <f>IF($C$4="Neattiecināmās izmaksas",IF('9a+c+n'!$Q17="N",'9a+c+n'!C17,0))</f>
        <v>0</v>
      </c>
      <c r="D16" s="28">
        <f>IF($C$4="Neattiecināmās izmaksas",IF('9a+c+n'!$Q17="N",'9a+c+n'!D17,0))</f>
        <v>0</v>
      </c>
      <c r="E16" s="59"/>
      <c r="F16" s="81"/>
      <c r="G16" s="28"/>
      <c r="H16" s="28">
        <f>IF($C$4="Neattiecināmās izmaksas",IF('9a+c+n'!$Q17="N",'9a+c+n'!H17,0))</f>
        <v>0</v>
      </c>
      <c r="I16" s="28"/>
      <c r="J16" s="28"/>
      <c r="K16" s="59">
        <f>IF($C$4="Neattiecināmās izmaksas",IF('9a+c+n'!$Q17="N",'9a+c+n'!K17,0))</f>
        <v>0</v>
      </c>
      <c r="L16" s="109">
        <f>IF($C$4="Neattiecināmās izmaksas",IF('9a+c+n'!$Q17="N",'9a+c+n'!L17,0))</f>
        <v>0</v>
      </c>
      <c r="M16" s="28">
        <f>IF($C$4="Neattiecināmās izmaksas",IF('9a+c+n'!$Q17="N",'9a+c+n'!M17,0))</f>
        <v>0</v>
      </c>
      <c r="N16" s="28">
        <f>IF($C$4="Neattiecināmās izmaksas",IF('9a+c+n'!$Q17="N",'9a+c+n'!N17,0))</f>
        <v>0</v>
      </c>
      <c r="O16" s="28">
        <f>IF($C$4="Neattiecināmās izmaksas",IF('9a+c+n'!$Q17="N",'9a+c+n'!O17,0))</f>
        <v>0</v>
      </c>
      <c r="P16" s="59">
        <f>IF($C$4="Neattiecināmās izmaksas",IF('9a+c+n'!$Q17="N",'9a+c+n'!P17,0))</f>
        <v>0</v>
      </c>
    </row>
    <row r="17" spans="1:16">
      <c r="A17" s="64">
        <f>IF(P17=0,0,IF(COUNTBLANK(P17)=1,0,COUNTA($P$14:P17)))</f>
        <v>0</v>
      </c>
      <c r="B17" s="28">
        <f>IF($C$4="Neattiecināmās izmaksas",IF('9a+c+n'!$Q18="N",'9a+c+n'!B18,0))</f>
        <v>0</v>
      </c>
      <c r="C17" s="28">
        <f>IF($C$4="Neattiecināmās izmaksas",IF('9a+c+n'!$Q18="N",'9a+c+n'!C18,0))</f>
        <v>0</v>
      </c>
      <c r="D17" s="28">
        <f>IF($C$4="Neattiecināmās izmaksas",IF('9a+c+n'!$Q18="N",'9a+c+n'!D18,0))</f>
        <v>0</v>
      </c>
      <c r="E17" s="59"/>
      <c r="F17" s="81"/>
      <c r="G17" s="28"/>
      <c r="H17" s="28">
        <f>IF($C$4="Neattiecināmās izmaksas",IF('9a+c+n'!$Q18="N",'9a+c+n'!H18,0))</f>
        <v>0</v>
      </c>
      <c r="I17" s="28"/>
      <c r="J17" s="28"/>
      <c r="K17" s="59">
        <f>IF($C$4="Neattiecināmās izmaksas",IF('9a+c+n'!$Q18="N",'9a+c+n'!K18,0))</f>
        <v>0</v>
      </c>
      <c r="L17" s="109">
        <f>IF($C$4="Neattiecināmās izmaksas",IF('9a+c+n'!$Q18="N",'9a+c+n'!L18,0))</f>
        <v>0</v>
      </c>
      <c r="M17" s="28">
        <f>IF($C$4="Neattiecināmās izmaksas",IF('9a+c+n'!$Q18="N",'9a+c+n'!M18,0))</f>
        <v>0</v>
      </c>
      <c r="N17" s="28">
        <f>IF($C$4="Neattiecināmās izmaksas",IF('9a+c+n'!$Q18="N",'9a+c+n'!N18,0))</f>
        <v>0</v>
      </c>
      <c r="O17" s="28">
        <f>IF($C$4="Neattiecināmās izmaksas",IF('9a+c+n'!$Q18="N",'9a+c+n'!O18,0))</f>
        <v>0</v>
      </c>
      <c r="P17" s="59">
        <f>IF($C$4="Neattiecināmās izmaksas",IF('9a+c+n'!$Q18="N",'9a+c+n'!P18,0))</f>
        <v>0</v>
      </c>
    </row>
    <row r="18" spans="1:16">
      <c r="A18" s="64">
        <f>IF(P18=0,0,IF(COUNTBLANK(P18)=1,0,COUNTA($P$14:P18)))</f>
        <v>0</v>
      </c>
      <c r="B18" s="28">
        <f>IF($C$4="Neattiecināmās izmaksas",IF('9a+c+n'!$Q19="N",'9a+c+n'!B19,0))</f>
        <v>0</v>
      </c>
      <c r="C18" s="28">
        <f>IF($C$4="Neattiecināmās izmaksas",IF('9a+c+n'!$Q19="N",'9a+c+n'!C19,0))</f>
        <v>0</v>
      </c>
      <c r="D18" s="28">
        <f>IF($C$4="Neattiecināmās izmaksas",IF('9a+c+n'!$Q19="N",'9a+c+n'!D19,0))</f>
        <v>0</v>
      </c>
      <c r="E18" s="59"/>
      <c r="F18" s="81"/>
      <c r="G18" s="28"/>
      <c r="H18" s="28">
        <f>IF($C$4="Neattiecināmās izmaksas",IF('9a+c+n'!$Q19="N",'9a+c+n'!H19,0))</f>
        <v>0</v>
      </c>
      <c r="I18" s="28"/>
      <c r="J18" s="28"/>
      <c r="K18" s="59">
        <f>IF($C$4="Neattiecināmās izmaksas",IF('9a+c+n'!$Q19="N",'9a+c+n'!K19,0))</f>
        <v>0</v>
      </c>
      <c r="L18" s="109">
        <f>IF($C$4="Neattiecināmās izmaksas",IF('9a+c+n'!$Q19="N",'9a+c+n'!L19,0))</f>
        <v>0</v>
      </c>
      <c r="M18" s="28">
        <f>IF($C$4="Neattiecināmās izmaksas",IF('9a+c+n'!$Q19="N",'9a+c+n'!M19,0))</f>
        <v>0</v>
      </c>
      <c r="N18" s="28">
        <f>IF($C$4="Neattiecināmās izmaksas",IF('9a+c+n'!$Q19="N",'9a+c+n'!N19,0))</f>
        <v>0</v>
      </c>
      <c r="O18" s="28">
        <f>IF($C$4="Neattiecināmās izmaksas",IF('9a+c+n'!$Q19="N",'9a+c+n'!O19,0))</f>
        <v>0</v>
      </c>
      <c r="P18" s="59">
        <f>IF($C$4="Neattiecināmās izmaksas",IF('9a+c+n'!$Q19="N",'9a+c+n'!P19,0))</f>
        <v>0</v>
      </c>
    </row>
    <row r="19" spans="1:16">
      <c r="A19" s="64">
        <f>IF(P19=0,0,IF(COUNTBLANK(P19)=1,0,COUNTA($P$14:P19)))</f>
        <v>0</v>
      </c>
      <c r="B19" s="28">
        <f>IF($C$4="Neattiecināmās izmaksas",IF('9a+c+n'!$Q20="N",'9a+c+n'!B20,0))</f>
        <v>0</v>
      </c>
      <c r="C19" s="28">
        <f>IF($C$4="Neattiecināmās izmaksas",IF('9a+c+n'!$Q20="N",'9a+c+n'!C20,0))</f>
        <v>0</v>
      </c>
      <c r="D19" s="28">
        <f>IF($C$4="Neattiecināmās izmaksas",IF('9a+c+n'!$Q20="N",'9a+c+n'!D20,0))</f>
        <v>0</v>
      </c>
      <c r="E19" s="59"/>
      <c r="F19" s="81"/>
      <c r="G19" s="28"/>
      <c r="H19" s="28">
        <f>IF($C$4="Neattiecināmās izmaksas",IF('9a+c+n'!$Q20="N",'9a+c+n'!H20,0))</f>
        <v>0</v>
      </c>
      <c r="I19" s="28"/>
      <c r="J19" s="28"/>
      <c r="K19" s="59">
        <f>IF($C$4="Neattiecināmās izmaksas",IF('9a+c+n'!$Q20="N",'9a+c+n'!K20,0))</f>
        <v>0</v>
      </c>
      <c r="L19" s="109">
        <f>IF($C$4="Neattiecināmās izmaksas",IF('9a+c+n'!$Q20="N",'9a+c+n'!L20,0))</f>
        <v>0</v>
      </c>
      <c r="M19" s="28">
        <f>IF($C$4="Neattiecināmās izmaksas",IF('9a+c+n'!$Q20="N",'9a+c+n'!M20,0))</f>
        <v>0</v>
      </c>
      <c r="N19" s="28">
        <f>IF($C$4="Neattiecināmās izmaksas",IF('9a+c+n'!$Q20="N",'9a+c+n'!N20,0))</f>
        <v>0</v>
      </c>
      <c r="O19" s="28">
        <f>IF($C$4="Neattiecināmās izmaksas",IF('9a+c+n'!$Q20="N",'9a+c+n'!O20,0))</f>
        <v>0</v>
      </c>
      <c r="P19" s="59">
        <f>IF($C$4="Neattiecināmās izmaksas",IF('9a+c+n'!$Q20="N",'9a+c+n'!P20,0))</f>
        <v>0</v>
      </c>
    </row>
    <row r="20" spans="1:16">
      <c r="A20" s="64">
        <f>IF(P20=0,0,IF(COUNTBLANK(P20)=1,0,COUNTA($P$14:P20)))</f>
        <v>0</v>
      </c>
      <c r="B20" s="28">
        <f>IF($C$4="Neattiecināmās izmaksas",IF('9a+c+n'!$Q21="N",'9a+c+n'!B21,0))</f>
        <v>0</v>
      </c>
      <c r="C20" s="28">
        <f>IF($C$4="Neattiecināmās izmaksas",IF('9a+c+n'!$Q21="N",'9a+c+n'!C21,0))</f>
        <v>0</v>
      </c>
      <c r="D20" s="28">
        <f>IF($C$4="Neattiecināmās izmaksas",IF('9a+c+n'!$Q21="N",'9a+c+n'!D21,0))</f>
        <v>0</v>
      </c>
      <c r="E20" s="59"/>
      <c r="F20" s="81"/>
      <c r="G20" s="28"/>
      <c r="H20" s="28">
        <f>IF($C$4="Neattiecināmās izmaksas",IF('9a+c+n'!$Q21="N",'9a+c+n'!H21,0))</f>
        <v>0</v>
      </c>
      <c r="I20" s="28"/>
      <c r="J20" s="28"/>
      <c r="K20" s="59">
        <f>IF($C$4="Neattiecināmās izmaksas",IF('9a+c+n'!$Q21="N",'9a+c+n'!K21,0))</f>
        <v>0</v>
      </c>
      <c r="L20" s="109">
        <f>IF($C$4="Neattiecināmās izmaksas",IF('9a+c+n'!$Q21="N",'9a+c+n'!L21,0))</f>
        <v>0</v>
      </c>
      <c r="M20" s="28">
        <f>IF($C$4="Neattiecināmās izmaksas",IF('9a+c+n'!$Q21="N",'9a+c+n'!M21,0))</f>
        <v>0</v>
      </c>
      <c r="N20" s="28">
        <f>IF($C$4="Neattiecināmās izmaksas",IF('9a+c+n'!$Q21="N",'9a+c+n'!N21,0))</f>
        <v>0</v>
      </c>
      <c r="O20" s="28">
        <f>IF($C$4="Neattiecināmās izmaksas",IF('9a+c+n'!$Q21="N",'9a+c+n'!O21,0))</f>
        <v>0</v>
      </c>
      <c r="P20" s="59">
        <f>IF($C$4="Neattiecināmās izmaksas",IF('9a+c+n'!$Q21="N",'9a+c+n'!P21,0))</f>
        <v>0</v>
      </c>
    </row>
    <row r="21" spans="1:16">
      <c r="A21" s="64">
        <f>IF(P21=0,0,IF(COUNTBLANK(P21)=1,0,COUNTA($P$14:P21)))</f>
        <v>0</v>
      </c>
      <c r="B21" s="28">
        <f>IF($C$4="Neattiecināmās izmaksas",IF('9a+c+n'!$Q22="N",'9a+c+n'!B22,0))</f>
        <v>0</v>
      </c>
      <c r="C21" s="28">
        <f>IF($C$4="Neattiecināmās izmaksas",IF('9a+c+n'!$Q22="N",'9a+c+n'!C22,0))</f>
        <v>0</v>
      </c>
      <c r="D21" s="28">
        <f>IF($C$4="Neattiecināmās izmaksas",IF('9a+c+n'!$Q22="N",'9a+c+n'!D22,0))</f>
        <v>0</v>
      </c>
      <c r="E21" s="59"/>
      <c r="F21" s="81"/>
      <c r="G21" s="28"/>
      <c r="H21" s="28">
        <f>IF($C$4="Neattiecināmās izmaksas",IF('9a+c+n'!$Q22="N",'9a+c+n'!H22,0))</f>
        <v>0</v>
      </c>
      <c r="I21" s="28"/>
      <c r="J21" s="28"/>
      <c r="K21" s="59">
        <f>IF($C$4="Neattiecināmās izmaksas",IF('9a+c+n'!$Q22="N",'9a+c+n'!K22,0))</f>
        <v>0</v>
      </c>
      <c r="L21" s="109">
        <f>IF($C$4="Neattiecināmās izmaksas",IF('9a+c+n'!$Q22="N",'9a+c+n'!L22,0))</f>
        <v>0</v>
      </c>
      <c r="M21" s="28">
        <f>IF($C$4="Neattiecināmās izmaksas",IF('9a+c+n'!$Q22="N",'9a+c+n'!M22,0))</f>
        <v>0</v>
      </c>
      <c r="N21" s="28">
        <f>IF($C$4="Neattiecināmās izmaksas",IF('9a+c+n'!$Q22="N",'9a+c+n'!N22,0))</f>
        <v>0</v>
      </c>
      <c r="O21" s="28">
        <f>IF($C$4="Neattiecināmās izmaksas",IF('9a+c+n'!$Q22="N",'9a+c+n'!O22,0))</f>
        <v>0</v>
      </c>
      <c r="P21" s="59">
        <f>IF($C$4="Neattiecināmās izmaksas",IF('9a+c+n'!$Q22="N",'9a+c+n'!P22,0))</f>
        <v>0</v>
      </c>
    </row>
    <row r="22" spans="1:16" ht="12" thickBot="1">
      <c r="A22" s="64">
        <f>IF(P22=0,0,IF(COUNTBLANK(P22)=1,0,COUNTA($P$14:P22)))</f>
        <v>0</v>
      </c>
      <c r="B22" s="28">
        <f>IF($C$4="Neattiecināmās izmaksas",IF('9a+c+n'!$Q23="N",'9a+c+n'!B23,0))</f>
        <v>0</v>
      </c>
      <c r="C22" s="28">
        <f>IF($C$4="Neattiecināmās izmaksas",IF('9a+c+n'!$Q23="N",'9a+c+n'!C23,0))</f>
        <v>0</v>
      </c>
      <c r="D22" s="28">
        <f>IF($C$4="Neattiecināmās izmaksas",IF('9a+c+n'!$Q23="N",'9a+c+n'!D23,0))</f>
        <v>0</v>
      </c>
      <c r="E22" s="59"/>
      <c r="F22" s="81"/>
      <c r="G22" s="28"/>
      <c r="H22" s="28">
        <f>IF($C$4="Neattiecināmās izmaksas",IF('9a+c+n'!$Q23="N",'9a+c+n'!H23,0))</f>
        <v>0</v>
      </c>
      <c r="I22" s="28"/>
      <c r="J22" s="28"/>
      <c r="K22" s="59">
        <f>IF($C$4="Neattiecināmās izmaksas",IF('9a+c+n'!$Q23="N",'9a+c+n'!K23,0))</f>
        <v>0</v>
      </c>
      <c r="L22" s="109">
        <f>IF($C$4="Neattiecināmās izmaksas",IF('9a+c+n'!$Q23="N",'9a+c+n'!L23,0))</f>
        <v>0</v>
      </c>
      <c r="M22" s="28">
        <f>IF($C$4="Neattiecināmās izmaksas",IF('9a+c+n'!$Q23="N",'9a+c+n'!M23,0))</f>
        <v>0</v>
      </c>
      <c r="N22" s="28">
        <f>IF($C$4="Neattiecināmās izmaksas",IF('9a+c+n'!$Q23="N",'9a+c+n'!N23,0))</f>
        <v>0</v>
      </c>
      <c r="O22" s="28">
        <f>IF($C$4="Neattiecināmās izmaksas",IF('9a+c+n'!$Q23="N",'9a+c+n'!O23,0))</f>
        <v>0</v>
      </c>
      <c r="P22" s="59">
        <f>IF($C$4="Neattiecināmās izmaksas",IF('9a+c+n'!$Q23="N",'9a+c+n'!P23,0))</f>
        <v>0</v>
      </c>
    </row>
    <row r="23" spans="1:16" ht="12" customHeight="1" thickBot="1">
      <c r="A23" s="299" t="s">
        <v>63</v>
      </c>
      <c r="B23" s="300"/>
      <c r="C23" s="300"/>
      <c r="D23" s="300"/>
      <c r="E23" s="300"/>
      <c r="F23" s="300"/>
      <c r="G23" s="300"/>
      <c r="H23" s="300"/>
      <c r="I23" s="300"/>
      <c r="J23" s="300"/>
      <c r="K23" s="301"/>
      <c r="L23" s="110">
        <f>SUM(L14:L22)</f>
        <v>0</v>
      </c>
      <c r="M23" s="111">
        <f>SUM(M14:M22)</f>
        <v>0</v>
      </c>
      <c r="N23" s="111">
        <f>SUM(N14:N22)</f>
        <v>0</v>
      </c>
      <c r="O23" s="111">
        <f>SUM(O14:O22)</f>
        <v>0</v>
      </c>
      <c r="P23" s="112">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02">
        <f>'Kops n'!C35:H35</f>
        <v>0</v>
      </c>
      <c r="D26" s="302"/>
      <c r="E26" s="302"/>
      <c r="F26" s="302"/>
      <c r="G26" s="302"/>
      <c r="H26" s="302"/>
      <c r="I26" s="20"/>
      <c r="J26" s="20"/>
      <c r="K26" s="20"/>
      <c r="L26" s="20"/>
      <c r="M26" s="20"/>
      <c r="N26" s="20"/>
      <c r="O26" s="20"/>
      <c r="P26" s="20"/>
    </row>
    <row r="27" spans="1:16">
      <c r="A27" s="20"/>
      <c r="B27" s="20"/>
      <c r="C27" s="222" t="s">
        <v>15</v>
      </c>
      <c r="D27" s="222"/>
      <c r="E27" s="222"/>
      <c r="F27" s="222"/>
      <c r="G27" s="222"/>
      <c r="H27" s="222"/>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68" t="str">
        <f>'Kops n'!A38:D38</f>
        <v>Tāme sastādīta 2023. gada __. _____</v>
      </c>
      <c r="B29" s="269"/>
      <c r="C29" s="269"/>
      <c r="D29" s="269"/>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02">
        <f>'Kops n'!C40:H40</f>
        <v>0</v>
      </c>
      <c r="D31" s="302"/>
      <c r="E31" s="302"/>
      <c r="F31" s="302"/>
      <c r="G31" s="302"/>
      <c r="H31" s="302"/>
      <c r="I31" s="20"/>
      <c r="J31" s="20"/>
      <c r="K31" s="20"/>
      <c r="L31" s="20"/>
      <c r="M31" s="20"/>
      <c r="N31" s="20"/>
      <c r="O31" s="20"/>
      <c r="P31" s="20"/>
    </row>
    <row r="32" spans="1:16">
      <c r="A32" s="20"/>
      <c r="B32" s="20"/>
      <c r="C32" s="222" t="s">
        <v>15</v>
      </c>
      <c r="D32" s="222"/>
      <c r="E32" s="222"/>
      <c r="F32" s="222"/>
      <c r="G32" s="222"/>
      <c r="H32" s="222"/>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3" t="s">
        <v>16</v>
      </c>
      <c r="B34" s="52"/>
      <c r="C34" s="115">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57"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56" priority="1" operator="equal">
      <formula>0</formula>
    </cfRule>
  </conditionalFormatting>
  <conditionalFormatting sqref="C2:I2 D5:L8 N9:O9 L23:P23 C26:H26 C31:H31 C34">
    <cfRule type="cellIs" dxfId="55"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4">
    <tabColor rgb="FFC00000"/>
  </sheetPr>
  <dimension ref="A1:Q79"/>
  <sheetViews>
    <sheetView topLeftCell="A19" zoomScale="85" zoomScaleNormal="85" workbookViewId="0">
      <selection activeCell="P21" sqref="P2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3" width="7.7109375" style="1" customWidth="1"/>
    <col min="14" max="14" width="9.140625" style="1" bestFit="1" customWidth="1"/>
    <col min="15" max="15" width="7.7109375" style="1" customWidth="1"/>
    <col min="16" max="16" width="9" style="1" customWidth="1"/>
    <col min="17" max="16384" width="9.140625" style="1"/>
  </cols>
  <sheetData>
    <row r="1" spans="1:17">
      <c r="A1" s="26"/>
      <c r="B1" s="26"/>
      <c r="C1" s="31" t="s">
        <v>44</v>
      </c>
      <c r="D1" s="105">
        <v>10</v>
      </c>
      <c r="E1" s="26"/>
      <c r="F1" s="26"/>
      <c r="G1" s="26"/>
      <c r="H1" s="26"/>
      <c r="I1" s="26"/>
      <c r="J1" s="26"/>
      <c r="N1" s="30"/>
      <c r="O1" s="31"/>
      <c r="P1" s="32"/>
    </row>
    <row r="2" spans="1:17">
      <c r="A2" s="33"/>
      <c r="B2" s="33"/>
      <c r="C2" s="290" t="s">
        <v>229</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230</v>
      </c>
      <c r="B9" s="293"/>
      <c r="C9" s="293"/>
      <c r="D9" s="293"/>
      <c r="E9" s="293"/>
      <c r="F9" s="293"/>
      <c r="G9" s="35"/>
      <c r="H9" s="35"/>
      <c r="I9" s="35"/>
      <c r="J9" s="294" t="s">
        <v>46</v>
      </c>
      <c r="K9" s="294"/>
      <c r="L9" s="294"/>
      <c r="M9" s="294"/>
      <c r="N9" s="295">
        <f>P67</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167</v>
      </c>
      <c r="D14" s="27"/>
      <c r="E14" s="57"/>
      <c r="F14" s="180"/>
      <c r="G14" s="181"/>
      <c r="H14" s="181">
        <f>F14*G14</f>
        <v>0</v>
      </c>
      <c r="I14" s="181"/>
      <c r="J14" s="181"/>
      <c r="K14" s="182">
        <f>SUM(H14:J14)</f>
        <v>0</v>
      </c>
      <c r="L14" s="89">
        <f>E14*F14</f>
        <v>0</v>
      </c>
      <c r="M14" s="90">
        <f>H14*E14</f>
        <v>0</v>
      </c>
      <c r="N14" s="90">
        <f>I14*E14</f>
        <v>0</v>
      </c>
      <c r="O14" s="90">
        <f>J14*E14</f>
        <v>0</v>
      </c>
      <c r="P14" s="106">
        <f>SUM(M14:O14)</f>
        <v>0</v>
      </c>
      <c r="Q14" s="70"/>
    </row>
    <row r="15" spans="1:17" ht="38.25">
      <c r="A15" s="40">
        <v>1</v>
      </c>
      <c r="B15" s="28" t="s">
        <v>184</v>
      </c>
      <c r="C15" s="161" t="s">
        <v>258</v>
      </c>
      <c r="D15" s="160" t="s">
        <v>83</v>
      </c>
      <c r="E15" s="201">
        <v>12</v>
      </c>
      <c r="F15" s="179"/>
      <c r="G15" s="143"/>
      <c r="H15" s="49">
        <f>F15*G15</f>
        <v>0</v>
      </c>
      <c r="I15" s="143"/>
      <c r="J15" s="143"/>
      <c r="K15" s="50">
        <f t="shared" ref="K15:K66" si="0">SUM(H15:J15)</f>
        <v>0</v>
      </c>
      <c r="L15" s="159">
        <f t="shared" ref="L15:L16" si="1">E15*F15</f>
        <v>0</v>
      </c>
      <c r="M15" s="49">
        <f t="shared" ref="M15:M16" si="2">H15*E15</f>
        <v>0</v>
      </c>
      <c r="N15" s="49">
        <f t="shared" ref="N15:N16" si="3">I15*E15</f>
        <v>0</v>
      </c>
      <c r="O15" s="49">
        <f t="shared" ref="O15:O16" si="4">J15*E15</f>
        <v>0</v>
      </c>
      <c r="P15" s="107">
        <f t="shared" ref="P15:P16" si="5">SUM(M15:O15)</f>
        <v>0</v>
      </c>
      <c r="Q15" s="77" t="s">
        <v>47</v>
      </c>
    </row>
    <row r="16" spans="1:17" ht="38.25">
      <c r="A16" s="40">
        <v>2</v>
      </c>
      <c r="B16" s="28" t="s">
        <v>184</v>
      </c>
      <c r="C16" s="161" t="s">
        <v>259</v>
      </c>
      <c r="D16" s="160" t="s">
        <v>83</v>
      </c>
      <c r="E16" s="202">
        <v>4</v>
      </c>
      <c r="F16" s="179"/>
      <c r="G16" s="143"/>
      <c r="H16" s="49">
        <f t="shared" ref="H16:H66" si="6">F16*G16</f>
        <v>0</v>
      </c>
      <c r="I16" s="143"/>
      <c r="J16" s="143"/>
      <c r="K16" s="50">
        <f t="shared" si="0"/>
        <v>0</v>
      </c>
      <c r="L16" s="159">
        <f t="shared" si="1"/>
        <v>0</v>
      </c>
      <c r="M16" s="49">
        <f t="shared" si="2"/>
        <v>0</v>
      </c>
      <c r="N16" s="49">
        <f t="shared" si="3"/>
        <v>0</v>
      </c>
      <c r="O16" s="49">
        <f t="shared" si="4"/>
        <v>0</v>
      </c>
      <c r="P16" s="107">
        <f t="shared" si="5"/>
        <v>0</v>
      </c>
      <c r="Q16" s="77" t="s">
        <v>47</v>
      </c>
    </row>
    <row r="17" spans="1:17" ht="38.25">
      <c r="A17" s="40">
        <v>3</v>
      </c>
      <c r="B17" s="28" t="s">
        <v>184</v>
      </c>
      <c r="C17" s="161" t="s">
        <v>260</v>
      </c>
      <c r="D17" s="160" t="s">
        <v>83</v>
      </c>
      <c r="E17" s="202">
        <v>4</v>
      </c>
      <c r="F17" s="179"/>
      <c r="G17" s="143"/>
      <c r="H17" s="49">
        <f t="shared" si="6"/>
        <v>0</v>
      </c>
      <c r="I17" s="143"/>
      <c r="J17" s="143"/>
      <c r="K17" s="50">
        <f t="shared" si="0"/>
        <v>0</v>
      </c>
      <c r="L17" s="159">
        <f t="shared" ref="L17:L66" si="7">E17*F17</f>
        <v>0</v>
      </c>
      <c r="M17" s="49">
        <f t="shared" ref="M17:M66" si="8">H17*E17</f>
        <v>0</v>
      </c>
      <c r="N17" s="49">
        <f t="shared" ref="N17:N66" si="9">I17*E17</f>
        <v>0</v>
      </c>
      <c r="O17" s="49">
        <f t="shared" ref="O17:O66" si="10">J17*E17</f>
        <v>0</v>
      </c>
      <c r="P17" s="107">
        <f t="shared" ref="P17:P66" si="11">SUM(M17:O17)</f>
        <v>0</v>
      </c>
      <c r="Q17" s="77" t="s">
        <v>47</v>
      </c>
    </row>
    <row r="18" spans="1:17" ht="38.25">
      <c r="A18" s="40">
        <v>4</v>
      </c>
      <c r="B18" s="28" t="s">
        <v>184</v>
      </c>
      <c r="C18" s="161" t="s">
        <v>261</v>
      </c>
      <c r="D18" s="160" t="s">
        <v>83</v>
      </c>
      <c r="E18" s="202">
        <v>57</v>
      </c>
      <c r="F18" s="179"/>
      <c r="G18" s="143"/>
      <c r="H18" s="49">
        <f t="shared" si="6"/>
        <v>0</v>
      </c>
      <c r="I18" s="143"/>
      <c r="J18" s="143"/>
      <c r="K18" s="50">
        <f t="shared" si="0"/>
        <v>0</v>
      </c>
      <c r="L18" s="159">
        <f t="shared" si="7"/>
        <v>0</v>
      </c>
      <c r="M18" s="49">
        <f t="shared" si="8"/>
        <v>0</v>
      </c>
      <c r="N18" s="49">
        <f t="shared" si="9"/>
        <v>0</v>
      </c>
      <c r="O18" s="49">
        <f t="shared" si="10"/>
        <v>0</v>
      </c>
      <c r="P18" s="107">
        <f t="shared" si="11"/>
        <v>0</v>
      </c>
      <c r="Q18" s="77" t="s">
        <v>47</v>
      </c>
    </row>
    <row r="19" spans="1:17" ht="38.25">
      <c r="A19" s="40">
        <v>5</v>
      </c>
      <c r="B19" s="28" t="s">
        <v>184</v>
      </c>
      <c r="C19" s="161" t="s">
        <v>168</v>
      </c>
      <c r="D19" s="160" t="s">
        <v>83</v>
      </c>
      <c r="E19" s="202">
        <v>45</v>
      </c>
      <c r="F19" s="179"/>
      <c r="G19" s="143"/>
      <c r="H19" s="49">
        <f t="shared" si="6"/>
        <v>0</v>
      </c>
      <c r="I19" s="143"/>
      <c r="J19" s="143"/>
      <c r="K19" s="50">
        <f t="shared" si="0"/>
        <v>0</v>
      </c>
      <c r="L19" s="159">
        <f t="shared" si="7"/>
        <v>0</v>
      </c>
      <c r="M19" s="49">
        <f t="shared" si="8"/>
        <v>0</v>
      </c>
      <c r="N19" s="49">
        <f t="shared" si="9"/>
        <v>0</v>
      </c>
      <c r="O19" s="49">
        <f t="shared" si="10"/>
        <v>0</v>
      </c>
      <c r="P19" s="107">
        <f t="shared" si="11"/>
        <v>0</v>
      </c>
      <c r="Q19" s="77" t="s">
        <v>47</v>
      </c>
    </row>
    <row r="20" spans="1:17" ht="38.25">
      <c r="A20" s="40">
        <v>6</v>
      </c>
      <c r="B20" s="28" t="s">
        <v>184</v>
      </c>
      <c r="C20" s="161" t="s">
        <v>356</v>
      </c>
      <c r="D20" s="160" t="s">
        <v>83</v>
      </c>
      <c r="E20" s="202">
        <v>145</v>
      </c>
      <c r="F20" s="179"/>
      <c r="G20" s="143"/>
      <c r="H20" s="49">
        <f t="shared" si="6"/>
        <v>0</v>
      </c>
      <c r="I20" s="143"/>
      <c r="J20" s="143"/>
      <c r="K20" s="50">
        <f t="shared" si="0"/>
        <v>0</v>
      </c>
      <c r="L20" s="159">
        <f t="shared" si="7"/>
        <v>0</v>
      </c>
      <c r="M20" s="49">
        <f t="shared" si="8"/>
        <v>0</v>
      </c>
      <c r="N20" s="49">
        <f t="shared" si="9"/>
        <v>0</v>
      </c>
      <c r="O20" s="49">
        <f t="shared" si="10"/>
        <v>0</v>
      </c>
      <c r="P20" s="107">
        <f t="shared" si="11"/>
        <v>0</v>
      </c>
      <c r="Q20" s="77" t="s">
        <v>47</v>
      </c>
    </row>
    <row r="21" spans="1:17" ht="38.25">
      <c r="A21" s="40">
        <v>7</v>
      </c>
      <c r="B21" s="28" t="s">
        <v>184</v>
      </c>
      <c r="C21" s="161" t="s">
        <v>357</v>
      </c>
      <c r="D21" s="160" t="s">
        <v>83</v>
      </c>
      <c r="E21" s="202">
        <v>15</v>
      </c>
      <c r="F21" s="179"/>
      <c r="G21" s="143"/>
      <c r="H21" s="49">
        <f t="shared" si="6"/>
        <v>0</v>
      </c>
      <c r="I21" s="143"/>
      <c r="J21" s="143"/>
      <c r="K21" s="50">
        <f t="shared" si="0"/>
        <v>0</v>
      </c>
      <c r="L21" s="159">
        <f t="shared" si="7"/>
        <v>0</v>
      </c>
      <c r="M21" s="49">
        <f t="shared" si="8"/>
        <v>0</v>
      </c>
      <c r="N21" s="49">
        <f t="shared" si="9"/>
        <v>0</v>
      </c>
      <c r="O21" s="49">
        <f t="shared" si="10"/>
        <v>0</v>
      </c>
      <c r="P21" s="107">
        <f t="shared" si="11"/>
        <v>0</v>
      </c>
      <c r="Q21" s="77" t="s">
        <v>47</v>
      </c>
    </row>
    <row r="22" spans="1:17" ht="22.5">
      <c r="A22" s="40">
        <v>8</v>
      </c>
      <c r="B22" s="28" t="s">
        <v>184</v>
      </c>
      <c r="C22" s="161" t="s">
        <v>169</v>
      </c>
      <c r="D22" s="160" t="s">
        <v>83</v>
      </c>
      <c r="E22" s="203">
        <v>282</v>
      </c>
      <c r="F22" s="179"/>
      <c r="G22" s="143"/>
      <c r="H22" s="49">
        <f t="shared" si="6"/>
        <v>0</v>
      </c>
      <c r="I22" s="143"/>
      <c r="J22" s="143"/>
      <c r="K22" s="50">
        <f t="shared" si="0"/>
        <v>0</v>
      </c>
      <c r="L22" s="159">
        <f t="shared" si="7"/>
        <v>0</v>
      </c>
      <c r="M22" s="49">
        <f t="shared" si="8"/>
        <v>0</v>
      </c>
      <c r="N22" s="49">
        <f t="shared" si="9"/>
        <v>0</v>
      </c>
      <c r="O22" s="49">
        <f t="shared" si="10"/>
        <v>0</v>
      </c>
      <c r="P22" s="107">
        <f t="shared" si="11"/>
        <v>0</v>
      </c>
      <c r="Q22" s="77" t="s">
        <v>47</v>
      </c>
    </row>
    <row r="23" spans="1:17" ht="25.5">
      <c r="A23" s="40">
        <v>9</v>
      </c>
      <c r="B23" s="28" t="s">
        <v>184</v>
      </c>
      <c r="C23" s="161" t="s">
        <v>170</v>
      </c>
      <c r="D23" s="160" t="s">
        <v>83</v>
      </c>
      <c r="E23" s="203">
        <v>270</v>
      </c>
      <c r="F23" s="179"/>
      <c r="G23" s="143"/>
      <c r="H23" s="49">
        <f t="shared" si="6"/>
        <v>0</v>
      </c>
      <c r="I23" s="143"/>
      <c r="J23" s="143"/>
      <c r="K23" s="50">
        <f t="shared" si="0"/>
        <v>0</v>
      </c>
      <c r="L23" s="159">
        <f t="shared" si="7"/>
        <v>0</v>
      </c>
      <c r="M23" s="49">
        <f t="shared" si="8"/>
        <v>0</v>
      </c>
      <c r="N23" s="49">
        <f t="shared" si="9"/>
        <v>0</v>
      </c>
      <c r="O23" s="49">
        <f t="shared" si="10"/>
        <v>0</v>
      </c>
      <c r="P23" s="107">
        <f t="shared" si="11"/>
        <v>0</v>
      </c>
      <c r="Q23" s="77" t="s">
        <v>47</v>
      </c>
    </row>
    <row r="24" spans="1:17" ht="25.5">
      <c r="A24" s="40">
        <v>10</v>
      </c>
      <c r="B24" s="28" t="s">
        <v>184</v>
      </c>
      <c r="C24" s="161" t="s">
        <v>171</v>
      </c>
      <c r="D24" s="160" t="s">
        <v>83</v>
      </c>
      <c r="E24" s="203">
        <v>12</v>
      </c>
      <c r="F24" s="179"/>
      <c r="G24" s="143"/>
      <c r="H24" s="49">
        <f t="shared" si="6"/>
        <v>0</v>
      </c>
      <c r="I24" s="143"/>
      <c r="J24" s="143"/>
      <c r="K24" s="50">
        <f t="shared" si="0"/>
        <v>0</v>
      </c>
      <c r="L24" s="159">
        <f t="shared" si="7"/>
        <v>0</v>
      </c>
      <c r="M24" s="49">
        <f t="shared" si="8"/>
        <v>0</v>
      </c>
      <c r="N24" s="49">
        <f t="shared" si="9"/>
        <v>0</v>
      </c>
      <c r="O24" s="49">
        <f t="shared" si="10"/>
        <v>0</v>
      </c>
      <c r="P24" s="107">
        <f t="shared" si="11"/>
        <v>0</v>
      </c>
      <c r="Q24" s="77" t="s">
        <v>47</v>
      </c>
    </row>
    <row r="25" spans="1:17" ht="22.5">
      <c r="A25" s="40">
        <v>11</v>
      </c>
      <c r="B25" s="28" t="s">
        <v>184</v>
      </c>
      <c r="C25" s="161" t="s">
        <v>172</v>
      </c>
      <c r="D25" s="160" t="s">
        <v>83</v>
      </c>
      <c r="E25" s="203">
        <v>282</v>
      </c>
      <c r="F25" s="179"/>
      <c r="G25" s="143"/>
      <c r="H25" s="49">
        <f t="shared" si="6"/>
        <v>0</v>
      </c>
      <c r="I25" s="143"/>
      <c r="J25" s="143"/>
      <c r="K25" s="50">
        <f t="shared" si="0"/>
        <v>0</v>
      </c>
      <c r="L25" s="159">
        <f t="shared" si="7"/>
        <v>0</v>
      </c>
      <c r="M25" s="49">
        <f t="shared" si="8"/>
        <v>0</v>
      </c>
      <c r="N25" s="49">
        <f t="shared" si="9"/>
        <v>0</v>
      </c>
      <c r="O25" s="49">
        <f t="shared" si="10"/>
        <v>0</v>
      </c>
      <c r="P25" s="107">
        <f t="shared" si="11"/>
        <v>0</v>
      </c>
      <c r="Q25" s="77" t="s">
        <v>47</v>
      </c>
    </row>
    <row r="26" spans="1:17" ht="25.5">
      <c r="A26" s="40">
        <v>12</v>
      </c>
      <c r="B26" s="28" t="s">
        <v>184</v>
      </c>
      <c r="C26" s="161" t="s">
        <v>173</v>
      </c>
      <c r="D26" s="160" t="s">
        <v>83</v>
      </c>
      <c r="E26" s="203">
        <v>60</v>
      </c>
      <c r="F26" s="179"/>
      <c r="G26" s="143"/>
      <c r="H26" s="49">
        <f t="shared" si="6"/>
        <v>0</v>
      </c>
      <c r="I26" s="143"/>
      <c r="J26" s="143"/>
      <c r="K26" s="50">
        <f t="shared" si="0"/>
        <v>0</v>
      </c>
      <c r="L26" s="159">
        <f t="shared" si="7"/>
        <v>0</v>
      </c>
      <c r="M26" s="49">
        <f t="shared" si="8"/>
        <v>0</v>
      </c>
      <c r="N26" s="49">
        <f t="shared" si="9"/>
        <v>0</v>
      </c>
      <c r="O26" s="49">
        <f t="shared" si="10"/>
        <v>0</v>
      </c>
      <c r="P26" s="107">
        <f t="shared" si="11"/>
        <v>0</v>
      </c>
      <c r="Q26" s="77" t="s">
        <v>47</v>
      </c>
    </row>
    <row r="27" spans="1:17" ht="22.5">
      <c r="A27" s="40">
        <v>13</v>
      </c>
      <c r="B27" s="28" t="s">
        <v>184</v>
      </c>
      <c r="C27" s="161" t="s">
        <v>214</v>
      </c>
      <c r="D27" s="160" t="s">
        <v>83</v>
      </c>
      <c r="E27" s="203">
        <v>180</v>
      </c>
      <c r="F27" s="179"/>
      <c r="G27" s="143"/>
      <c r="H27" s="49">
        <f t="shared" si="6"/>
        <v>0</v>
      </c>
      <c r="I27" s="143"/>
      <c r="J27" s="143"/>
      <c r="K27" s="50">
        <f t="shared" si="0"/>
        <v>0</v>
      </c>
      <c r="L27" s="159">
        <f t="shared" si="7"/>
        <v>0</v>
      </c>
      <c r="M27" s="49">
        <f t="shared" si="8"/>
        <v>0</v>
      </c>
      <c r="N27" s="49">
        <f t="shared" si="9"/>
        <v>0</v>
      </c>
      <c r="O27" s="49">
        <f t="shared" si="10"/>
        <v>0</v>
      </c>
      <c r="P27" s="107">
        <f t="shared" si="11"/>
        <v>0</v>
      </c>
      <c r="Q27" s="77" t="s">
        <v>47</v>
      </c>
    </row>
    <row r="28" spans="1:17" ht="22.5">
      <c r="A28" s="40">
        <v>14</v>
      </c>
      <c r="B28" s="28" t="s">
        <v>184</v>
      </c>
      <c r="C28" s="161" t="s">
        <v>174</v>
      </c>
      <c r="D28" s="160" t="s">
        <v>83</v>
      </c>
      <c r="E28" s="203">
        <v>120</v>
      </c>
      <c r="F28" s="179"/>
      <c r="G28" s="143"/>
      <c r="H28" s="49">
        <f t="shared" si="6"/>
        <v>0</v>
      </c>
      <c r="I28" s="143"/>
      <c r="J28" s="143"/>
      <c r="K28" s="50">
        <f t="shared" si="0"/>
        <v>0</v>
      </c>
      <c r="L28" s="159">
        <f t="shared" si="7"/>
        <v>0</v>
      </c>
      <c r="M28" s="49">
        <f t="shared" si="8"/>
        <v>0</v>
      </c>
      <c r="N28" s="49">
        <f t="shared" si="9"/>
        <v>0</v>
      </c>
      <c r="O28" s="49">
        <f t="shared" si="10"/>
        <v>0</v>
      </c>
      <c r="P28" s="107">
        <f t="shared" si="11"/>
        <v>0</v>
      </c>
      <c r="Q28" s="77" t="s">
        <v>47</v>
      </c>
    </row>
    <row r="29" spans="1:17" ht="25.5">
      <c r="A29" s="40">
        <v>15</v>
      </c>
      <c r="B29" s="28" t="s">
        <v>184</v>
      </c>
      <c r="C29" s="161" t="s">
        <v>175</v>
      </c>
      <c r="D29" s="160" t="s">
        <v>176</v>
      </c>
      <c r="E29" s="203">
        <v>1413</v>
      </c>
      <c r="F29" s="179"/>
      <c r="G29" s="143"/>
      <c r="H29" s="49">
        <f t="shared" si="6"/>
        <v>0</v>
      </c>
      <c r="I29" s="143"/>
      <c r="J29" s="143"/>
      <c r="K29" s="50">
        <f t="shared" si="0"/>
        <v>0</v>
      </c>
      <c r="L29" s="159">
        <f t="shared" si="7"/>
        <v>0</v>
      </c>
      <c r="M29" s="49">
        <f t="shared" si="8"/>
        <v>0</v>
      </c>
      <c r="N29" s="49">
        <f t="shared" si="9"/>
        <v>0</v>
      </c>
      <c r="O29" s="49">
        <f t="shared" si="10"/>
        <v>0</v>
      </c>
      <c r="P29" s="107">
        <f t="shared" si="11"/>
        <v>0</v>
      </c>
      <c r="Q29" s="77" t="s">
        <v>47</v>
      </c>
    </row>
    <row r="30" spans="1:17" ht="25.5">
      <c r="A30" s="40">
        <v>16</v>
      </c>
      <c r="B30" s="28" t="s">
        <v>184</v>
      </c>
      <c r="C30" s="161" t="s">
        <v>262</v>
      </c>
      <c r="D30" s="160" t="s">
        <v>176</v>
      </c>
      <c r="E30" s="203">
        <v>744</v>
      </c>
      <c r="F30" s="179"/>
      <c r="G30" s="143"/>
      <c r="H30" s="49">
        <f t="shared" si="6"/>
        <v>0</v>
      </c>
      <c r="I30" s="143"/>
      <c r="J30" s="143"/>
      <c r="K30" s="50">
        <f t="shared" si="0"/>
        <v>0</v>
      </c>
      <c r="L30" s="159">
        <f t="shared" si="7"/>
        <v>0</v>
      </c>
      <c r="M30" s="49">
        <f t="shared" si="8"/>
        <v>0</v>
      </c>
      <c r="N30" s="49">
        <f t="shared" si="9"/>
        <v>0</v>
      </c>
      <c r="O30" s="49">
        <f t="shared" si="10"/>
        <v>0</v>
      </c>
      <c r="P30" s="107">
        <f t="shared" si="11"/>
        <v>0</v>
      </c>
      <c r="Q30" s="77" t="s">
        <v>47</v>
      </c>
    </row>
    <row r="31" spans="1:17" ht="25.5">
      <c r="A31" s="40">
        <v>17</v>
      </c>
      <c r="B31" s="28" t="s">
        <v>184</v>
      </c>
      <c r="C31" s="161" t="s">
        <v>177</v>
      </c>
      <c r="D31" s="160" t="s">
        <v>176</v>
      </c>
      <c r="E31" s="203">
        <v>24</v>
      </c>
      <c r="F31" s="179"/>
      <c r="G31" s="143"/>
      <c r="H31" s="49">
        <f t="shared" si="6"/>
        <v>0</v>
      </c>
      <c r="I31" s="143"/>
      <c r="J31" s="143"/>
      <c r="K31" s="50">
        <f t="shared" si="0"/>
        <v>0</v>
      </c>
      <c r="L31" s="159">
        <f t="shared" si="7"/>
        <v>0</v>
      </c>
      <c r="M31" s="49">
        <f t="shared" si="8"/>
        <v>0</v>
      </c>
      <c r="N31" s="49">
        <f t="shared" si="9"/>
        <v>0</v>
      </c>
      <c r="O31" s="49">
        <f t="shared" si="10"/>
        <v>0</v>
      </c>
      <c r="P31" s="107">
        <f t="shared" si="11"/>
        <v>0</v>
      </c>
      <c r="Q31" s="77" t="s">
        <v>47</v>
      </c>
    </row>
    <row r="32" spans="1:17" ht="25.5">
      <c r="A32" s="40">
        <v>18</v>
      </c>
      <c r="B32" s="28" t="s">
        <v>184</v>
      </c>
      <c r="C32" s="161" t="s">
        <v>178</v>
      </c>
      <c r="D32" s="160" t="s">
        <v>146</v>
      </c>
      <c r="E32" s="203">
        <v>1</v>
      </c>
      <c r="F32" s="179"/>
      <c r="G32" s="143"/>
      <c r="H32" s="49">
        <f t="shared" si="6"/>
        <v>0</v>
      </c>
      <c r="I32" s="143"/>
      <c r="J32" s="143"/>
      <c r="K32" s="50">
        <f t="shared" si="0"/>
        <v>0</v>
      </c>
      <c r="L32" s="159">
        <f t="shared" si="7"/>
        <v>0</v>
      </c>
      <c r="M32" s="49">
        <f t="shared" si="8"/>
        <v>0</v>
      </c>
      <c r="N32" s="49">
        <f t="shared" si="9"/>
        <v>0</v>
      </c>
      <c r="O32" s="49">
        <f t="shared" si="10"/>
        <v>0</v>
      </c>
      <c r="P32" s="107">
        <f t="shared" si="11"/>
        <v>0</v>
      </c>
      <c r="Q32" s="77" t="s">
        <v>47</v>
      </c>
    </row>
    <row r="33" spans="1:17" ht="25.5">
      <c r="A33" s="40">
        <v>19</v>
      </c>
      <c r="B33" s="28" t="s">
        <v>184</v>
      </c>
      <c r="C33" s="161" t="s">
        <v>179</v>
      </c>
      <c r="D33" s="160" t="s">
        <v>83</v>
      </c>
      <c r="E33" s="202">
        <v>270</v>
      </c>
      <c r="F33" s="179"/>
      <c r="G33" s="143"/>
      <c r="H33" s="49">
        <f t="shared" si="6"/>
        <v>0</v>
      </c>
      <c r="I33" s="143"/>
      <c r="J33" s="143"/>
      <c r="K33" s="50">
        <f t="shared" si="0"/>
        <v>0</v>
      </c>
      <c r="L33" s="159">
        <f t="shared" si="7"/>
        <v>0</v>
      </c>
      <c r="M33" s="49">
        <f t="shared" si="8"/>
        <v>0</v>
      </c>
      <c r="N33" s="49">
        <f t="shared" si="9"/>
        <v>0</v>
      </c>
      <c r="O33" s="49">
        <f t="shared" si="10"/>
        <v>0</v>
      </c>
      <c r="P33" s="107">
        <f t="shared" si="11"/>
        <v>0</v>
      </c>
      <c r="Q33" s="77" t="s">
        <v>47</v>
      </c>
    </row>
    <row r="34" spans="1:17" ht="38.25">
      <c r="A34" s="40">
        <v>20</v>
      </c>
      <c r="B34" s="28" t="s">
        <v>184</v>
      </c>
      <c r="C34" s="161" t="s">
        <v>180</v>
      </c>
      <c r="D34" s="160" t="s">
        <v>83</v>
      </c>
      <c r="E34" s="202">
        <v>1</v>
      </c>
      <c r="F34" s="179"/>
      <c r="G34" s="143"/>
      <c r="H34" s="49">
        <f t="shared" si="6"/>
        <v>0</v>
      </c>
      <c r="I34" s="143"/>
      <c r="J34" s="143"/>
      <c r="K34" s="50">
        <f t="shared" si="0"/>
        <v>0</v>
      </c>
      <c r="L34" s="159">
        <f t="shared" si="7"/>
        <v>0</v>
      </c>
      <c r="M34" s="49">
        <f t="shared" si="8"/>
        <v>0</v>
      </c>
      <c r="N34" s="49">
        <f t="shared" si="9"/>
        <v>0</v>
      </c>
      <c r="O34" s="49">
        <f t="shared" si="10"/>
        <v>0</v>
      </c>
      <c r="P34" s="107">
        <f t="shared" si="11"/>
        <v>0</v>
      </c>
      <c r="Q34" s="77" t="s">
        <v>47</v>
      </c>
    </row>
    <row r="35" spans="1:17" ht="25.5">
      <c r="A35" s="40">
        <v>21</v>
      </c>
      <c r="B35" s="28" t="s">
        <v>184</v>
      </c>
      <c r="C35" s="161" t="s">
        <v>181</v>
      </c>
      <c r="D35" s="160" t="s">
        <v>83</v>
      </c>
      <c r="E35" s="202">
        <v>6</v>
      </c>
      <c r="F35" s="179"/>
      <c r="G35" s="143"/>
      <c r="H35" s="49">
        <f t="shared" si="6"/>
        <v>0</v>
      </c>
      <c r="I35" s="143"/>
      <c r="J35" s="143"/>
      <c r="K35" s="50">
        <f t="shared" si="0"/>
        <v>0</v>
      </c>
      <c r="L35" s="159">
        <f t="shared" si="7"/>
        <v>0</v>
      </c>
      <c r="M35" s="49">
        <f t="shared" si="8"/>
        <v>0</v>
      </c>
      <c r="N35" s="49">
        <f t="shared" si="9"/>
        <v>0</v>
      </c>
      <c r="O35" s="49">
        <f t="shared" si="10"/>
        <v>0</v>
      </c>
      <c r="P35" s="107">
        <f t="shared" si="11"/>
        <v>0</v>
      </c>
      <c r="Q35" s="77" t="s">
        <v>47</v>
      </c>
    </row>
    <row r="36" spans="1:17" ht="22.5">
      <c r="A36" s="40">
        <v>22</v>
      </c>
      <c r="B36" s="28" t="s">
        <v>184</v>
      </c>
      <c r="C36" s="161" t="s">
        <v>182</v>
      </c>
      <c r="D36" s="160" t="s">
        <v>83</v>
      </c>
      <c r="E36" s="202">
        <v>270</v>
      </c>
      <c r="F36" s="179"/>
      <c r="G36" s="143"/>
      <c r="H36" s="49">
        <f t="shared" si="6"/>
        <v>0</v>
      </c>
      <c r="I36" s="143"/>
      <c r="J36" s="143"/>
      <c r="K36" s="50">
        <f t="shared" si="0"/>
        <v>0</v>
      </c>
      <c r="L36" s="159">
        <f t="shared" si="7"/>
        <v>0</v>
      </c>
      <c r="M36" s="49">
        <f t="shared" si="8"/>
        <v>0</v>
      </c>
      <c r="N36" s="49">
        <f t="shared" si="9"/>
        <v>0</v>
      </c>
      <c r="O36" s="49">
        <f t="shared" si="10"/>
        <v>0</v>
      </c>
      <c r="P36" s="107">
        <f t="shared" si="11"/>
        <v>0</v>
      </c>
      <c r="Q36" s="77" t="s">
        <v>47</v>
      </c>
    </row>
    <row r="37" spans="1:17" ht="22.5">
      <c r="A37" s="40">
        <v>23</v>
      </c>
      <c r="B37" s="28" t="s">
        <v>184</v>
      </c>
      <c r="C37" s="161" t="s">
        <v>183</v>
      </c>
      <c r="D37" s="160" t="s">
        <v>83</v>
      </c>
      <c r="E37" s="203">
        <v>270</v>
      </c>
      <c r="F37" s="179"/>
      <c r="G37" s="143"/>
      <c r="H37" s="49">
        <f t="shared" si="6"/>
        <v>0</v>
      </c>
      <c r="I37" s="143"/>
      <c r="J37" s="143"/>
      <c r="K37" s="50">
        <f t="shared" si="0"/>
        <v>0</v>
      </c>
      <c r="L37" s="159">
        <f t="shared" si="7"/>
        <v>0</v>
      </c>
      <c r="M37" s="49">
        <f t="shared" si="8"/>
        <v>0</v>
      </c>
      <c r="N37" s="49">
        <f t="shared" si="9"/>
        <v>0</v>
      </c>
      <c r="O37" s="49">
        <f t="shared" si="10"/>
        <v>0</v>
      </c>
      <c r="P37" s="107">
        <f t="shared" si="11"/>
        <v>0</v>
      </c>
      <c r="Q37" s="77" t="s">
        <v>47</v>
      </c>
    </row>
    <row r="38" spans="1:17">
      <c r="A38" s="40">
        <v>24</v>
      </c>
      <c r="B38" s="92"/>
      <c r="C38" s="145" t="s">
        <v>185</v>
      </c>
      <c r="D38" s="28"/>
      <c r="E38" s="156"/>
      <c r="F38" s="51"/>
      <c r="G38" s="49"/>
      <c r="H38" s="49">
        <f t="shared" si="6"/>
        <v>0</v>
      </c>
      <c r="I38" s="143"/>
      <c r="J38" s="143"/>
      <c r="K38" s="50">
        <f t="shared" si="0"/>
        <v>0</v>
      </c>
      <c r="L38" s="159">
        <f t="shared" si="7"/>
        <v>0</v>
      </c>
      <c r="M38" s="49">
        <f t="shared" si="8"/>
        <v>0</v>
      </c>
      <c r="N38" s="49">
        <f t="shared" si="9"/>
        <v>0</v>
      </c>
      <c r="O38" s="49">
        <f t="shared" si="10"/>
        <v>0</v>
      </c>
      <c r="P38" s="107">
        <f t="shared" si="11"/>
        <v>0</v>
      </c>
      <c r="Q38" s="77" t="s">
        <v>282</v>
      </c>
    </row>
    <row r="39" spans="1:17" ht="25.5">
      <c r="A39" s="40">
        <v>25</v>
      </c>
      <c r="B39" s="28" t="s">
        <v>184</v>
      </c>
      <c r="C39" s="161" t="s">
        <v>175</v>
      </c>
      <c r="D39" s="160" t="s">
        <v>176</v>
      </c>
      <c r="E39" s="203">
        <v>18</v>
      </c>
      <c r="F39" s="179"/>
      <c r="G39" s="143"/>
      <c r="H39" s="49">
        <f t="shared" si="6"/>
        <v>0</v>
      </c>
      <c r="I39" s="143"/>
      <c r="J39" s="143"/>
      <c r="K39" s="50">
        <f t="shared" si="0"/>
        <v>0</v>
      </c>
      <c r="L39" s="159">
        <f t="shared" si="7"/>
        <v>0</v>
      </c>
      <c r="M39" s="49">
        <f t="shared" si="8"/>
        <v>0</v>
      </c>
      <c r="N39" s="49">
        <f t="shared" si="9"/>
        <v>0</v>
      </c>
      <c r="O39" s="49">
        <f t="shared" si="10"/>
        <v>0</v>
      </c>
      <c r="P39" s="107">
        <f t="shared" si="11"/>
        <v>0</v>
      </c>
      <c r="Q39" s="77" t="s">
        <v>47</v>
      </c>
    </row>
    <row r="40" spans="1:17" ht="22.5">
      <c r="A40" s="40">
        <v>26</v>
      </c>
      <c r="B40" s="28" t="s">
        <v>184</v>
      </c>
      <c r="C40" s="161" t="s">
        <v>263</v>
      </c>
      <c r="D40" s="178" t="s">
        <v>176</v>
      </c>
      <c r="E40" s="203">
        <v>221</v>
      </c>
      <c r="F40" s="179"/>
      <c r="G40" s="143"/>
      <c r="H40" s="49">
        <f t="shared" si="6"/>
        <v>0</v>
      </c>
      <c r="I40" s="143"/>
      <c r="J40" s="143"/>
      <c r="K40" s="50">
        <f t="shared" si="0"/>
        <v>0</v>
      </c>
      <c r="L40" s="159">
        <f t="shared" si="7"/>
        <v>0</v>
      </c>
      <c r="M40" s="49">
        <f t="shared" si="8"/>
        <v>0</v>
      </c>
      <c r="N40" s="49">
        <f t="shared" si="9"/>
        <v>0</v>
      </c>
      <c r="O40" s="49">
        <f t="shared" si="10"/>
        <v>0</v>
      </c>
      <c r="P40" s="107">
        <f t="shared" si="11"/>
        <v>0</v>
      </c>
      <c r="Q40" s="77" t="s">
        <v>47</v>
      </c>
    </row>
    <row r="41" spans="1:17" ht="22.5">
      <c r="A41" s="40">
        <v>27</v>
      </c>
      <c r="B41" s="28" t="s">
        <v>184</v>
      </c>
      <c r="C41" s="161" t="s">
        <v>264</v>
      </c>
      <c r="D41" s="178" t="s">
        <v>176</v>
      </c>
      <c r="E41" s="203">
        <v>147</v>
      </c>
      <c r="F41" s="179"/>
      <c r="G41" s="143"/>
      <c r="H41" s="49">
        <f t="shared" si="6"/>
        <v>0</v>
      </c>
      <c r="I41" s="143"/>
      <c r="J41" s="143"/>
      <c r="K41" s="50">
        <f t="shared" si="0"/>
        <v>0</v>
      </c>
      <c r="L41" s="159">
        <f t="shared" si="7"/>
        <v>0</v>
      </c>
      <c r="M41" s="49">
        <f t="shared" si="8"/>
        <v>0</v>
      </c>
      <c r="N41" s="49">
        <f t="shared" si="9"/>
        <v>0</v>
      </c>
      <c r="O41" s="49">
        <f t="shared" si="10"/>
        <v>0</v>
      </c>
      <c r="P41" s="107">
        <f t="shared" si="11"/>
        <v>0</v>
      </c>
      <c r="Q41" s="77" t="s">
        <v>47</v>
      </c>
    </row>
    <row r="42" spans="1:17" ht="22.5">
      <c r="A42" s="40">
        <v>28</v>
      </c>
      <c r="B42" s="28" t="s">
        <v>184</v>
      </c>
      <c r="C42" s="161" t="s">
        <v>265</v>
      </c>
      <c r="D42" s="178" t="s">
        <v>176</v>
      </c>
      <c r="E42" s="203">
        <v>160</v>
      </c>
      <c r="F42" s="179"/>
      <c r="G42" s="143"/>
      <c r="H42" s="49">
        <f t="shared" si="6"/>
        <v>0</v>
      </c>
      <c r="I42" s="143"/>
      <c r="J42" s="143"/>
      <c r="K42" s="50">
        <f t="shared" si="0"/>
        <v>0</v>
      </c>
      <c r="L42" s="159">
        <f t="shared" si="7"/>
        <v>0</v>
      </c>
      <c r="M42" s="49">
        <f t="shared" si="8"/>
        <v>0</v>
      </c>
      <c r="N42" s="49">
        <f t="shared" si="9"/>
        <v>0</v>
      </c>
      <c r="O42" s="49">
        <f t="shared" si="10"/>
        <v>0</v>
      </c>
      <c r="P42" s="107">
        <f t="shared" si="11"/>
        <v>0</v>
      </c>
      <c r="Q42" s="77" t="s">
        <v>47</v>
      </c>
    </row>
    <row r="43" spans="1:17" ht="22.5">
      <c r="A43" s="40">
        <v>29</v>
      </c>
      <c r="B43" s="28" t="s">
        <v>184</v>
      </c>
      <c r="C43" s="161" t="s">
        <v>266</v>
      </c>
      <c r="D43" s="178" t="s">
        <v>176</v>
      </c>
      <c r="E43" s="203">
        <v>32</v>
      </c>
      <c r="F43" s="179"/>
      <c r="G43" s="143"/>
      <c r="H43" s="49">
        <f t="shared" si="6"/>
        <v>0</v>
      </c>
      <c r="I43" s="143"/>
      <c r="J43" s="143"/>
      <c r="K43" s="50">
        <f t="shared" si="0"/>
        <v>0</v>
      </c>
      <c r="L43" s="159">
        <f t="shared" si="7"/>
        <v>0</v>
      </c>
      <c r="M43" s="49">
        <f t="shared" si="8"/>
        <v>0</v>
      </c>
      <c r="N43" s="49">
        <f t="shared" si="9"/>
        <v>0</v>
      </c>
      <c r="O43" s="49">
        <f t="shared" si="10"/>
        <v>0</v>
      </c>
      <c r="P43" s="107">
        <f t="shared" si="11"/>
        <v>0</v>
      </c>
      <c r="Q43" s="77" t="s">
        <v>47</v>
      </c>
    </row>
    <row r="44" spans="1:17" ht="22.5">
      <c r="A44" s="40">
        <v>30</v>
      </c>
      <c r="B44" s="28" t="s">
        <v>184</v>
      </c>
      <c r="C44" s="161" t="s">
        <v>267</v>
      </c>
      <c r="D44" s="178" t="s">
        <v>176</v>
      </c>
      <c r="E44" s="203">
        <v>115</v>
      </c>
      <c r="F44" s="179"/>
      <c r="G44" s="143"/>
      <c r="H44" s="49">
        <f t="shared" si="6"/>
        <v>0</v>
      </c>
      <c r="I44" s="143"/>
      <c r="J44" s="143"/>
      <c r="K44" s="50">
        <f t="shared" si="0"/>
        <v>0</v>
      </c>
      <c r="L44" s="159">
        <f t="shared" si="7"/>
        <v>0</v>
      </c>
      <c r="M44" s="49">
        <f t="shared" si="8"/>
        <v>0</v>
      </c>
      <c r="N44" s="49">
        <f t="shared" si="9"/>
        <v>0</v>
      </c>
      <c r="O44" s="49">
        <f t="shared" si="10"/>
        <v>0</v>
      </c>
      <c r="P44" s="107">
        <f t="shared" si="11"/>
        <v>0</v>
      </c>
      <c r="Q44" s="77" t="s">
        <v>47</v>
      </c>
    </row>
    <row r="45" spans="1:17" ht="22.5">
      <c r="A45" s="40">
        <v>31</v>
      </c>
      <c r="B45" s="28" t="s">
        <v>184</v>
      </c>
      <c r="C45" s="161" t="s">
        <v>268</v>
      </c>
      <c r="D45" s="178" t="s">
        <v>176</v>
      </c>
      <c r="E45" s="203">
        <v>20</v>
      </c>
      <c r="F45" s="179"/>
      <c r="G45" s="143"/>
      <c r="H45" s="49">
        <f t="shared" si="6"/>
        <v>0</v>
      </c>
      <c r="I45" s="143"/>
      <c r="J45" s="143"/>
      <c r="K45" s="50">
        <f t="shared" si="0"/>
        <v>0</v>
      </c>
      <c r="L45" s="159">
        <f t="shared" si="7"/>
        <v>0</v>
      </c>
      <c r="M45" s="49">
        <f t="shared" si="8"/>
        <v>0</v>
      </c>
      <c r="N45" s="49">
        <f t="shared" si="9"/>
        <v>0</v>
      </c>
      <c r="O45" s="49">
        <f t="shared" si="10"/>
        <v>0</v>
      </c>
      <c r="P45" s="107">
        <f t="shared" si="11"/>
        <v>0</v>
      </c>
      <c r="Q45" s="77" t="s">
        <v>47</v>
      </c>
    </row>
    <row r="46" spans="1:17" ht="25.5">
      <c r="A46" s="40">
        <v>32</v>
      </c>
      <c r="B46" s="28" t="s">
        <v>184</v>
      </c>
      <c r="C46" s="161" t="s">
        <v>178</v>
      </c>
      <c r="D46" s="178" t="s">
        <v>146</v>
      </c>
      <c r="E46" s="203">
        <v>1</v>
      </c>
      <c r="F46" s="179"/>
      <c r="G46" s="143"/>
      <c r="H46" s="49">
        <f t="shared" si="6"/>
        <v>0</v>
      </c>
      <c r="I46" s="143"/>
      <c r="J46" s="143"/>
      <c r="K46" s="50">
        <f t="shared" si="0"/>
        <v>0</v>
      </c>
      <c r="L46" s="159">
        <f t="shared" si="7"/>
        <v>0</v>
      </c>
      <c r="M46" s="49">
        <f t="shared" si="8"/>
        <v>0</v>
      </c>
      <c r="N46" s="49">
        <f t="shared" si="9"/>
        <v>0</v>
      </c>
      <c r="O46" s="49">
        <f t="shared" si="10"/>
        <v>0</v>
      </c>
      <c r="P46" s="107">
        <f t="shared" si="11"/>
        <v>0</v>
      </c>
      <c r="Q46" s="77" t="s">
        <v>47</v>
      </c>
    </row>
    <row r="47" spans="1:17" ht="51">
      <c r="A47" s="40">
        <v>33</v>
      </c>
      <c r="B47" s="28" t="s">
        <v>184</v>
      </c>
      <c r="C47" s="183" t="s">
        <v>358</v>
      </c>
      <c r="D47" s="160" t="s">
        <v>176</v>
      </c>
      <c r="E47" s="204">
        <v>18</v>
      </c>
      <c r="F47" s="179"/>
      <c r="G47" s="143"/>
      <c r="H47" s="49">
        <f t="shared" si="6"/>
        <v>0</v>
      </c>
      <c r="I47" s="143"/>
      <c r="J47" s="143"/>
      <c r="K47" s="50">
        <f t="shared" si="0"/>
        <v>0</v>
      </c>
      <c r="L47" s="159">
        <f t="shared" si="7"/>
        <v>0</v>
      </c>
      <c r="M47" s="49">
        <f t="shared" si="8"/>
        <v>0</v>
      </c>
      <c r="N47" s="49">
        <f t="shared" si="9"/>
        <v>0</v>
      </c>
      <c r="O47" s="49">
        <f t="shared" si="10"/>
        <v>0</v>
      </c>
      <c r="P47" s="107">
        <f t="shared" si="11"/>
        <v>0</v>
      </c>
      <c r="Q47" s="77" t="s">
        <v>47</v>
      </c>
    </row>
    <row r="48" spans="1:17" ht="51">
      <c r="A48" s="40">
        <v>34</v>
      </c>
      <c r="B48" s="28" t="s">
        <v>184</v>
      </c>
      <c r="C48" s="183" t="s">
        <v>269</v>
      </c>
      <c r="D48" s="178" t="s">
        <v>176</v>
      </c>
      <c r="E48" s="203">
        <v>221</v>
      </c>
      <c r="F48" s="179"/>
      <c r="G48" s="143"/>
      <c r="H48" s="49">
        <f t="shared" si="6"/>
        <v>0</v>
      </c>
      <c r="I48" s="143"/>
      <c r="J48" s="143"/>
      <c r="K48" s="50">
        <f t="shared" si="0"/>
        <v>0</v>
      </c>
      <c r="L48" s="159">
        <f t="shared" si="7"/>
        <v>0</v>
      </c>
      <c r="M48" s="49">
        <f t="shared" si="8"/>
        <v>0</v>
      </c>
      <c r="N48" s="49">
        <f t="shared" si="9"/>
        <v>0</v>
      </c>
      <c r="O48" s="49">
        <f t="shared" si="10"/>
        <v>0</v>
      </c>
      <c r="P48" s="107">
        <f t="shared" si="11"/>
        <v>0</v>
      </c>
      <c r="Q48" s="77" t="s">
        <v>47</v>
      </c>
    </row>
    <row r="49" spans="1:17" ht="51">
      <c r="A49" s="40">
        <v>35</v>
      </c>
      <c r="B49" s="28" t="s">
        <v>184</v>
      </c>
      <c r="C49" s="183" t="s">
        <v>270</v>
      </c>
      <c r="D49" s="178" t="s">
        <v>176</v>
      </c>
      <c r="E49" s="203">
        <v>147</v>
      </c>
      <c r="F49" s="179"/>
      <c r="G49" s="143"/>
      <c r="H49" s="49">
        <f t="shared" si="6"/>
        <v>0</v>
      </c>
      <c r="I49" s="143"/>
      <c r="J49" s="143"/>
      <c r="K49" s="50">
        <f t="shared" si="0"/>
        <v>0</v>
      </c>
      <c r="L49" s="159">
        <f t="shared" si="7"/>
        <v>0</v>
      </c>
      <c r="M49" s="49">
        <f t="shared" si="8"/>
        <v>0</v>
      </c>
      <c r="N49" s="49">
        <f t="shared" si="9"/>
        <v>0</v>
      </c>
      <c r="O49" s="49">
        <f t="shared" si="10"/>
        <v>0</v>
      </c>
      <c r="P49" s="107">
        <f t="shared" si="11"/>
        <v>0</v>
      </c>
      <c r="Q49" s="77" t="s">
        <v>47</v>
      </c>
    </row>
    <row r="50" spans="1:17" ht="51">
      <c r="A50" s="40">
        <v>36</v>
      </c>
      <c r="B50" s="28" t="s">
        <v>184</v>
      </c>
      <c r="C50" s="183" t="s">
        <v>271</v>
      </c>
      <c r="D50" s="178" t="s">
        <v>176</v>
      </c>
      <c r="E50" s="203">
        <v>160</v>
      </c>
      <c r="F50" s="179"/>
      <c r="G50" s="143"/>
      <c r="H50" s="49">
        <f t="shared" si="6"/>
        <v>0</v>
      </c>
      <c r="I50" s="143"/>
      <c r="J50" s="143"/>
      <c r="K50" s="50">
        <f t="shared" si="0"/>
        <v>0</v>
      </c>
      <c r="L50" s="159">
        <f t="shared" si="7"/>
        <v>0</v>
      </c>
      <c r="M50" s="49">
        <f t="shared" si="8"/>
        <v>0</v>
      </c>
      <c r="N50" s="49">
        <f t="shared" si="9"/>
        <v>0</v>
      </c>
      <c r="O50" s="49">
        <f t="shared" si="10"/>
        <v>0</v>
      </c>
      <c r="P50" s="107">
        <f t="shared" si="11"/>
        <v>0</v>
      </c>
      <c r="Q50" s="77" t="s">
        <v>47</v>
      </c>
    </row>
    <row r="51" spans="1:17" ht="51">
      <c r="A51" s="40">
        <v>37</v>
      </c>
      <c r="B51" s="28" t="s">
        <v>184</v>
      </c>
      <c r="C51" s="183" t="s">
        <v>272</v>
      </c>
      <c r="D51" s="178" t="s">
        <v>176</v>
      </c>
      <c r="E51" s="203">
        <v>32</v>
      </c>
      <c r="F51" s="179"/>
      <c r="G51" s="143"/>
      <c r="H51" s="49">
        <f t="shared" si="6"/>
        <v>0</v>
      </c>
      <c r="I51" s="143"/>
      <c r="J51" s="143"/>
      <c r="K51" s="50">
        <f t="shared" si="0"/>
        <v>0</v>
      </c>
      <c r="L51" s="159">
        <f t="shared" si="7"/>
        <v>0</v>
      </c>
      <c r="M51" s="49">
        <f t="shared" si="8"/>
        <v>0</v>
      </c>
      <c r="N51" s="49">
        <f t="shared" si="9"/>
        <v>0</v>
      </c>
      <c r="O51" s="49">
        <f t="shared" si="10"/>
        <v>0</v>
      </c>
      <c r="P51" s="107">
        <f t="shared" si="11"/>
        <v>0</v>
      </c>
      <c r="Q51" s="77" t="s">
        <v>47</v>
      </c>
    </row>
    <row r="52" spans="1:17" ht="51">
      <c r="A52" s="40">
        <v>38</v>
      </c>
      <c r="B52" s="28" t="s">
        <v>184</v>
      </c>
      <c r="C52" s="183" t="s">
        <v>273</v>
      </c>
      <c r="D52" s="178" t="s">
        <v>176</v>
      </c>
      <c r="E52" s="203">
        <v>115</v>
      </c>
      <c r="F52" s="179"/>
      <c r="G52" s="143"/>
      <c r="H52" s="49">
        <f t="shared" si="6"/>
        <v>0</v>
      </c>
      <c r="I52" s="143"/>
      <c r="J52" s="143"/>
      <c r="K52" s="50">
        <f t="shared" si="0"/>
        <v>0</v>
      </c>
      <c r="L52" s="159">
        <f t="shared" si="7"/>
        <v>0</v>
      </c>
      <c r="M52" s="49">
        <f t="shared" si="8"/>
        <v>0</v>
      </c>
      <c r="N52" s="49">
        <f t="shared" si="9"/>
        <v>0</v>
      </c>
      <c r="O52" s="49">
        <f t="shared" si="10"/>
        <v>0</v>
      </c>
      <c r="P52" s="107">
        <f t="shared" si="11"/>
        <v>0</v>
      </c>
      <c r="Q52" s="77" t="s">
        <v>47</v>
      </c>
    </row>
    <row r="53" spans="1:17" ht="51">
      <c r="A53" s="40">
        <v>39</v>
      </c>
      <c r="B53" s="28" t="s">
        <v>184</v>
      </c>
      <c r="C53" s="161" t="s">
        <v>274</v>
      </c>
      <c r="D53" s="178" t="s">
        <v>176</v>
      </c>
      <c r="E53" s="203">
        <v>20</v>
      </c>
      <c r="F53" s="179"/>
      <c r="G53" s="143"/>
      <c r="H53" s="49">
        <f t="shared" si="6"/>
        <v>0</v>
      </c>
      <c r="I53" s="143"/>
      <c r="J53" s="143"/>
      <c r="K53" s="50">
        <f t="shared" si="0"/>
        <v>0</v>
      </c>
      <c r="L53" s="159">
        <f t="shared" si="7"/>
        <v>0</v>
      </c>
      <c r="M53" s="49">
        <f t="shared" si="8"/>
        <v>0</v>
      </c>
      <c r="N53" s="49">
        <f t="shared" si="9"/>
        <v>0</v>
      </c>
      <c r="O53" s="49">
        <f t="shared" si="10"/>
        <v>0</v>
      </c>
      <c r="P53" s="107">
        <f t="shared" si="11"/>
        <v>0</v>
      </c>
      <c r="Q53" s="77" t="s">
        <v>47</v>
      </c>
    </row>
    <row r="54" spans="1:17" ht="22.5">
      <c r="A54" s="40">
        <v>40</v>
      </c>
      <c r="B54" s="28" t="s">
        <v>184</v>
      </c>
      <c r="C54" s="161" t="s">
        <v>275</v>
      </c>
      <c r="D54" s="178" t="s">
        <v>83</v>
      </c>
      <c r="E54" s="203">
        <v>2</v>
      </c>
      <c r="F54" s="179"/>
      <c r="G54" s="143"/>
      <c r="H54" s="49">
        <f t="shared" si="6"/>
        <v>0</v>
      </c>
      <c r="I54" s="143"/>
      <c r="J54" s="143"/>
      <c r="K54" s="50">
        <f t="shared" si="0"/>
        <v>0</v>
      </c>
      <c r="L54" s="159">
        <f t="shared" si="7"/>
        <v>0</v>
      </c>
      <c r="M54" s="49">
        <f t="shared" si="8"/>
        <v>0</v>
      </c>
      <c r="N54" s="49">
        <f t="shared" si="9"/>
        <v>0</v>
      </c>
      <c r="O54" s="49">
        <f t="shared" si="10"/>
        <v>0</v>
      </c>
      <c r="P54" s="107">
        <f t="shared" si="11"/>
        <v>0</v>
      </c>
      <c r="Q54" s="77" t="s">
        <v>47</v>
      </c>
    </row>
    <row r="55" spans="1:17" ht="25.5">
      <c r="A55" s="40">
        <v>41</v>
      </c>
      <c r="B55" s="28" t="s">
        <v>184</v>
      </c>
      <c r="C55" s="161" t="s">
        <v>276</v>
      </c>
      <c r="D55" s="178" t="s">
        <v>83</v>
      </c>
      <c r="E55" s="203">
        <v>8</v>
      </c>
      <c r="F55" s="179"/>
      <c r="G55" s="143"/>
      <c r="H55" s="49">
        <f t="shared" si="6"/>
        <v>0</v>
      </c>
      <c r="I55" s="143"/>
      <c r="J55" s="143"/>
      <c r="K55" s="50">
        <f t="shared" si="0"/>
        <v>0</v>
      </c>
      <c r="L55" s="159">
        <f t="shared" si="7"/>
        <v>0</v>
      </c>
      <c r="M55" s="49">
        <f t="shared" si="8"/>
        <v>0</v>
      </c>
      <c r="N55" s="49">
        <f t="shared" si="9"/>
        <v>0</v>
      </c>
      <c r="O55" s="49">
        <f t="shared" si="10"/>
        <v>0</v>
      </c>
      <c r="P55" s="107">
        <f t="shared" si="11"/>
        <v>0</v>
      </c>
      <c r="Q55" s="77" t="s">
        <v>47</v>
      </c>
    </row>
    <row r="56" spans="1:17" ht="22.5">
      <c r="A56" s="40">
        <v>42</v>
      </c>
      <c r="B56" s="28" t="s">
        <v>184</v>
      </c>
      <c r="C56" s="161" t="s">
        <v>277</v>
      </c>
      <c r="D56" s="178" t="s">
        <v>83</v>
      </c>
      <c r="E56" s="203">
        <v>24</v>
      </c>
      <c r="F56" s="179"/>
      <c r="G56" s="143"/>
      <c r="H56" s="49">
        <f t="shared" si="6"/>
        <v>0</v>
      </c>
      <c r="I56" s="143"/>
      <c r="J56" s="143"/>
      <c r="K56" s="50">
        <f t="shared" si="0"/>
        <v>0</v>
      </c>
      <c r="L56" s="159">
        <f t="shared" si="7"/>
        <v>0</v>
      </c>
      <c r="M56" s="49">
        <f t="shared" si="8"/>
        <v>0</v>
      </c>
      <c r="N56" s="49">
        <f t="shared" si="9"/>
        <v>0</v>
      </c>
      <c r="O56" s="49">
        <f t="shared" si="10"/>
        <v>0</v>
      </c>
      <c r="P56" s="107">
        <f t="shared" si="11"/>
        <v>0</v>
      </c>
      <c r="Q56" s="77" t="s">
        <v>47</v>
      </c>
    </row>
    <row r="57" spans="1:17" ht="22.5">
      <c r="A57" s="40">
        <v>43</v>
      </c>
      <c r="B57" s="28" t="s">
        <v>184</v>
      </c>
      <c r="C57" s="161" t="s">
        <v>174</v>
      </c>
      <c r="D57" s="178" t="s">
        <v>83</v>
      </c>
      <c r="E57" s="203">
        <v>8</v>
      </c>
      <c r="F57" s="179"/>
      <c r="G57" s="143"/>
      <c r="H57" s="49">
        <f t="shared" si="6"/>
        <v>0</v>
      </c>
      <c r="I57" s="143"/>
      <c r="J57" s="143"/>
      <c r="K57" s="50">
        <f t="shared" si="0"/>
        <v>0</v>
      </c>
      <c r="L57" s="159">
        <f t="shared" si="7"/>
        <v>0</v>
      </c>
      <c r="M57" s="49">
        <f t="shared" si="8"/>
        <v>0</v>
      </c>
      <c r="N57" s="49">
        <f t="shared" si="9"/>
        <v>0</v>
      </c>
      <c r="O57" s="49">
        <f t="shared" si="10"/>
        <v>0</v>
      </c>
      <c r="P57" s="107">
        <f t="shared" si="11"/>
        <v>0</v>
      </c>
      <c r="Q57" s="77" t="s">
        <v>47</v>
      </c>
    </row>
    <row r="58" spans="1:17">
      <c r="A58" s="40">
        <v>44</v>
      </c>
      <c r="B58" s="92"/>
      <c r="C58" s="145" t="s">
        <v>186</v>
      </c>
      <c r="D58" s="28"/>
      <c r="E58" s="156"/>
      <c r="F58" s="51"/>
      <c r="G58" s="49"/>
      <c r="H58" s="49">
        <f t="shared" si="6"/>
        <v>0</v>
      </c>
      <c r="I58" s="143"/>
      <c r="J58" s="143"/>
      <c r="K58" s="50">
        <f t="shared" si="0"/>
        <v>0</v>
      </c>
      <c r="L58" s="159">
        <f t="shared" si="7"/>
        <v>0</v>
      </c>
      <c r="M58" s="49">
        <f t="shared" si="8"/>
        <v>0</v>
      </c>
      <c r="N58" s="49">
        <f t="shared" si="9"/>
        <v>0</v>
      </c>
      <c r="O58" s="49">
        <f t="shared" si="10"/>
        <v>0</v>
      </c>
      <c r="P58" s="107">
        <f t="shared" si="11"/>
        <v>0</v>
      </c>
      <c r="Q58" s="77" t="s">
        <v>282</v>
      </c>
    </row>
    <row r="59" spans="1:17" ht="22.5">
      <c r="A59" s="40">
        <v>45</v>
      </c>
      <c r="B59" s="28" t="s">
        <v>184</v>
      </c>
      <c r="C59" s="161" t="s">
        <v>187</v>
      </c>
      <c r="D59" s="178" t="s">
        <v>83</v>
      </c>
      <c r="E59" s="203">
        <v>1</v>
      </c>
      <c r="F59" s="179"/>
      <c r="G59" s="143"/>
      <c r="H59" s="49">
        <f t="shared" si="6"/>
        <v>0</v>
      </c>
      <c r="I59" s="143"/>
      <c r="J59" s="143"/>
      <c r="K59" s="50">
        <f t="shared" si="0"/>
        <v>0</v>
      </c>
      <c r="L59" s="159">
        <f t="shared" si="7"/>
        <v>0</v>
      </c>
      <c r="M59" s="49">
        <f t="shared" si="8"/>
        <v>0</v>
      </c>
      <c r="N59" s="49">
        <f t="shared" si="9"/>
        <v>0</v>
      </c>
      <c r="O59" s="49">
        <f t="shared" si="10"/>
        <v>0</v>
      </c>
      <c r="P59" s="107">
        <f t="shared" si="11"/>
        <v>0</v>
      </c>
      <c r="Q59" s="77" t="s">
        <v>47</v>
      </c>
    </row>
    <row r="60" spans="1:17" ht="22.5">
      <c r="A60" s="40">
        <v>46</v>
      </c>
      <c r="B60" s="28" t="s">
        <v>184</v>
      </c>
      <c r="C60" s="161" t="s">
        <v>188</v>
      </c>
      <c r="D60" s="178" t="s">
        <v>77</v>
      </c>
      <c r="E60" s="203">
        <v>1</v>
      </c>
      <c r="F60" s="179"/>
      <c r="G60" s="143"/>
      <c r="H60" s="49">
        <f t="shared" si="6"/>
        <v>0</v>
      </c>
      <c r="I60" s="143"/>
      <c r="J60" s="143"/>
      <c r="K60" s="50">
        <f t="shared" si="0"/>
        <v>0</v>
      </c>
      <c r="L60" s="159">
        <f t="shared" si="7"/>
        <v>0</v>
      </c>
      <c r="M60" s="49">
        <f t="shared" si="8"/>
        <v>0</v>
      </c>
      <c r="N60" s="49">
        <f t="shared" si="9"/>
        <v>0</v>
      </c>
      <c r="O60" s="49">
        <f t="shared" si="10"/>
        <v>0</v>
      </c>
      <c r="P60" s="107">
        <f t="shared" si="11"/>
        <v>0</v>
      </c>
      <c r="Q60" s="77" t="s">
        <v>47</v>
      </c>
    </row>
    <row r="61" spans="1:17" ht="22.5">
      <c r="A61" s="40">
        <v>47</v>
      </c>
      <c r="B61" s="28" t="s">
        <v>184</v>
      </c>
      <c r="C61" s="161" t="s">
        <v>278</v>
      </c>
      <c r="D61" s="178" t="s">
        <v>146</v>
      </c>
      <c r="E61" s="203">
        <v>1</v>
      </c>
      <c r="F61" s="179"/>
      <c r="G61" s="143"/>
      <c r="H61" s="49">
        <f t="shared" si="6"/>
        <v>0</v>
      </c>
      <c r="I61" s="143"/>
      <c r="J61" s="143"/>
      <c r="K61" s="50">
        <f t="shared" si="0"/>
        <v>0</v>
      </c>
      <c r="L61" s="159">
        <f t="shared" si="7"/>
        <v>0</v>
      </c>
      <c r="M61" s="49">
        <f t="shared" si="8"/>
        <v>0</v>
      </c>
      <c r="N61" s="49">
        <f t="shared" si="9"/>
        <v>0</v>
      </c>
      <c r="O61" s="49">
        <f t="shared" si="10"/>
        <v>0</v>
      </c>
      <c r="P61" s="107">
        <f t="shared" si="11"/>
        <v>0</v>
      </c>
      <c r="Q61" s="77" t="s">
        <v>47</v>
      </c>
    </row>
    <row r="62" spans="1:17" ht="22.5">
      <c r="A62" s="40">
        <v>48</v>
      </c>
      <c r="B62" s="28" t="s">
        <v>184</v>
      </c>
      <c r="C62" s="161" t="s">
        <v>189</v>
      </c>
      <c r="D62" s="178" t="s">
        <v>146</v>
      </c>
      <c r="E62" s="203">
        <v>1</v>
      </c>
      <c r="F62" s="179"/>
      <c r="G62" s="143"/>
      <c r="H62" s="49">
        <f t="shared" si="6"/>
        <v>0</v>
      </c>
      <c r="I62" s="143"/>
      <c r="J62" s="143"/>
      <c r="K62" s="50">
        <f t="shared" si="0"/>
        <v>0</v>
      </c>
      <c r="L62" s="159">
        <f t="shared" si="7"/>
        <v>0</v>
      </c>
      <c r="M62" s="49">
        <f t="shared" si="8"/>
        <v>0</v>
      </c>
      <c r="N62" s="49">
        <f t="shared" si="9"/>
        <v>0</v>
      </c>
      <c r="O62" s="49">
        <f t="shared" si="10"/>
        <v>0</v>
      </c>
      <c r="P62" s="107">
        <f t="shared" si="11"/>
        <v>0</v>
      </c>
      <c r="Q62" s="77" t="s">
        <v>47</v>
      </c>
    </row>
    <row r="63" spans="1:17" ht="22.5">
      <c r="A63" s="40">
        <v>49</v>
      </c>
      <c r="B63" s="28" t="s">
        <v>184</v>
      </c>
      <c r="C63" s="161" t="s">
        <v>190</v>
      </c>
      <c r="D63" s="178" t="s">
        <v>146</v>
      </c>
      <c r="E63" s="203">
        <v>1</v>
      </c>
      <c r="F63" s="179"/>
      <c r="G63" s="143"/>
      <c r="H63" s="49">
        <f t="shared" si="6"/>
        <v>0</v>
      </c>
      <c r="I63" s="143"/>
      <c r="J63" s="143"/>
      <c r="K63" s="50">
        <f t="shared" si="0"/>
        <v>0</v>
      </c>
      <c r="L63" s="159">
        <f t="shared" si="7"/>
        <v>0</v>
      </c>
      <c r="M63" s="49">
        <f t="shared" si="8"/>
        <v>0</v>
      </c>
      <c r="N63" s="49">
        <f t="shared" si="9"/>
        <v>0</v>
      </c>
      <c r="O63" s="49">
        <f t="shared" si="10"/>
        <v>0</v>
      </c>
      <c r="P63" s="107">
        <f t="shared" si="11"/>
        <v>0</v>
      </c>
      <c r="Q63" s="77" t="s">
        <v>47</v>
      </c>
    </row>
    <row r="64" spans="1:17" ht="22.5">
      <c r="A64" s="40">
        <v>50</v>
      </c>
      <c r="B64" s="28" t="s">
        <v>184</v>
      </c>
      <c r="C64" s="161" t="s">
        <v>191</v>
      </c>
      <c r="D64" s="178" t="s">
        <v>146</v>
      </c>
      <c r="E64" s="203">
        <v>1</v>
      </c>
      <c r="F64" s="179"/>
      <c r="G64" s="143"/>
      <c r="H64" s="49">
        <f t="shared" si="6"/>
        <v>0</v>
      </c>
      <c r="I64" s="143"/>
      <c r="J64" s="143"/>
      <c r="K64" s="50">
        <f t="shared" si="0"/>
        <v>0</v>
      </c>
      <c r="L64" s="159">
        <f t="shared" si="7"/>
        <v>0</v>
      </c>
      <c r="M64" s="49">
        <f t="shared" si="8"/>
        <v>0</v>
      </c>
      <c r="N64" s="49">
        <f t="shared" si="9"/>
        <v>0</v>
      </c>
      <c r="O64" s="49">
        <f t="shared" si="10"/>
        <v>0</v>
      </c>
      <c r="P64" s="107">
        <f t="shared" si="11"/>
        <v>0</v>
      </c>
      <c r="Q64" s="77" t="s">
        <v>47</v>
      </c>
    </row>
    <row r="65" spans="1:17" ht="22.5">
      <c r="A65" s="40">
        <v>51</v>
      </c>
      <c r="B65" s="28" t="s">
        <v>184</v>
      </c>
      <c r="C65" s="161" t="s">
        <v>192</v>
      </c>
      <c r="D65" s="178" t="s">
        <v>146</v>
      </c>
      <c r="E65" s="203">
        <v>1</v>
      </c>
      <c r="F65" s="179"/>
      <c r="G65" s="143"/>
      <c r="H65" s="49">
        <f t="shared" si="6"/>
        <v>0</v>
      </c>
      <c r="I65" s="143"/>
      <c r="J65" s="143"/>
      <c r="K65" s="50">
        <f t="shared" si="0"/>
        <v>0</v>
      </c>
      <c r="L65" s="159">
        <f t="shared" si="7"/>
        <v>0</v>
      </c>
      <c r="M65" s="49">
        <f t="shared" si="8"/>
        <v>0</v>
      </c>
      <c r="N65" s="49">
        <f t="shared" si="9"/>
        <v>0</v>
      </c>
      <c r="O65" s="49">
        <f t="shared" si="10"/>
        <v>0</v>
      </c>
      <c r="P65" s="107">
        <f t="shared" si="11"/>
        <v>0</v>
      </c>
      <c r="Q65" s="77" t="s">
        <v>47</v>
      </c>
    </row>
    <row r="66" spans="1:17" ht="22.5">
      <c r="A66" s="40">
        <v>52</v>
      </c>
      <c r="B66" s="28" t="s">
        <v>184</v>
      </c>
      <c r="C66" s="161" t="s">
        <v>193</v>
      </c>
      <c r="D66" s="178" t="s">
        <v>146</v>
      </c>
      <c r="E66" s="203">
        <v>1</v>
      </c>
      <c r="F66" s="179"/>
      <c r="G66" s="143"/>
      <c r="H66" s="49">
        <f t="shared" si="6"/>
        <v>0</v>
      </c>
      <c r="I66" s="143"/>
      <c r="J66" s="143"/>
      <c r="K66" s="50">
        <f t="shared" si="0"/>
        <v>0</v>
      </c>
      <c r="L66" s="159">
        <f t="shared" si="7"/>
        <v>0</v>
      </c>
      <c r="M66" s="49">
        <f t="shared" si="8"/>
        <v>0</v>
      </c>
      <c r="N66" s="49">
        <f t="shared" si="9"/>
        <v>0</v>
      </c>
      <c r="O66" s="49">
        <f t="shared" si="10"/>
        <v>0</v>
      </c>
      <c r="P66" s="107">
        <f t="shared" si="11"/>
        <v>0</v>
      </c>
      <c r="Q66" s="77" t="s">
        <v>47</v>
      </c>
    </row>
    <row r="67" spans="1:17" ht="12" customHeight="1" thickBot="1">
      <c r="A67" s="299" t="s">
        <v>63</v>
      </c>
      <c r="B67" s="300"/>
      <c r="C67" s="300"/>
      <c r="D67" s="300"/>
      <c r="E67" s="300"/>
      <c r="F67" s="300"/>
      <c r="G67" s="300"/>
      <c r="H67" s="300"/>
      <c r="I67" s="300"/>
      <c r="J67" s="300"/>
      <c r="K67" s="301"/>
      <c r="L67" s="74">
        <f>SUM(L14:L66)</f>
        <v>0</v>
      </c>
      <c r="M67" s="75">
        <f>SUM(M14:M66)</f>
        <v>0</v>
      </c>
      <c r="N67" s="75">
        <f>SUM(N14:N66)</f>
        <v>0</v>
      </c>
      <c r="O67" s="75">
        <f>SUM(O14:O66)</f>
        <v>0</v>
      </c>
      <c r="P67" s="76">
        <f>SUM(P14:P66)</f>
        <v>0</v>
      </c>
    </row>
    <row r="68" spans="1:17">
      <c r="A68" s="20"/>
      <c r="B68" s="20"/>
      <c r="C68" s="20"/>
      <c r="D68" s="20"/>
      <c r="E68" s="20"/>
      <c r="F68" s="20"/>
      <c r="G68" s="20"/>
      <c r="H68" s="20"/>
      <c r="I68" s="20"/>
      <c r="J68" s="20"/>
      <c r="K68" s="20"/>
      <c r="L68" s="20"/>
      <c r="M68" s="20"/>
      <c r="N68" s="20"/>
      <c r="O68" s="20"/>
      <c r="P68" s="20"/>
    </row>
    <row r="69" spans="1:17">
      <c r="A69" s="20"/>
      <c r="B69" s="20"/>
      <c r="C69" s="20"/>
      <c r="D69" s="20"/>
      <c r="E69" s="20"/>
      <c r="F69" s="20"/>
      <c r="G69" s="20"/>
      <c r="H69" s="20"/>
      <c r="I69" s="20"/>
      <c r="J69" s="20"/>
      <c r="K69" s="20"/>
      <c r="L69" s="20"/>
      <c r="M69" s="20"/>
      <c r="N69" s="20"/>
      <c r="O69" s="20"/>
      <c r="P69" s="20"/>
    </row>
    <row r="70" spans="1:17">
      <c r="A70" s="1" t="s">
        <v>14</v>
      </c>
      <c r="B70" s="20"/>
      <c r="C70" s="302">
        <f>'Kops n'!C35:H35</f>
        <v>0</v>
      </c>
      <c r="D70" s="302"/>
      <c r="E70" s="302"/>
      <c r="F70" s="302"/>
      <c r="G70" s="302"/>
      <c r="H70" s="302"/>
      <c r="I70" s="20"/>
      <c r="J70" s="20"/>
      <c r="K70" s="20"/>
      <c r="L70" s="20"/>
      <c r="M70" s="20"/>
      <c r="N70" s="20"/>
      <c r="O70" s="20"/>
      <c r="P70" s="20"/>
    </row>
    <row r="71" spans="1:17">
      <c r="A71" s="20"/>
      <c r="B71" s="20"/>
      <c r="C71" s="222" t="s">
        <v>15</v>
      </c>
      <c r="D71" s="222"/>
      <c r="E71" s="222"/>
      <c r="F71" s="222"/>
      <c r="G71" s="222"/>
      <c r="H71" s="222"/>
      <c r="I71" s="20"/>
      <c r="J71" s="20"/>
      <c r="K71" s="20"/>
      <c r="L71" s="20"/>
      <c r="M71" s="20"/>
      <c r="N71" s="20"/>
      <c r="O71" s="20"/>
      <c r="P71" s="20"/>
    </row>
    <row r="72" spans="1:17">
      <c r="A72" s="20"/>
      <c r="B72" s="20"/>
      <c r="C72" s="20"/>
      <c r="D72" s="20"/>
      <c r="E72" s="20"/>
      <c r="F72" s="20"/>
      <c r="G72" s="20"/>
      <c r="H72" s="20"/>
      <c r="I72" s="20"/>
      <c r="J72" s="20"/>
      <c r="K72" s="20"/>
      <c r="L72" s="20"/>
      <c r="M72" s="20"/>
      <c r="N72" s="20"/>
      <c r="O72" s="20"/>
      <c r="P72" s="20"/>
    </row>
    <row r="73" spans="1:17">
      <c r="A73" s="268" t="str">
        <f>'Kops n'!A38:D38</f>
        <v>Tāme sastādīta 2023. gada __. _____</v>
      </c>
      <c r="B73" s="269"/>
      <c r="C73" s="269"/>
      <c r="D73" s="269"/>
      <c r="E73" s="20"/>
      <c r="F73" s="20"/>
      <c r="G73" s="20"/>
      <c r="H73" s="20"/>
      <c r="I73" s="20"/>
      <c r="J73" s="20"/>
      <c r="K73" s="20"/>
      <c r="L73" s="20"/>
      <c r="M73" s="20"/>
      <c r="N73" s="20"/>
      <c r="O73" s="20"/>
      <c r="P73" s="20"/>
    </row>
    <row r="74" spans="1:17">
      <c r="A74" s="20"/>
      <c r="B74" s="20"/>
      <c r="C74" s="20"/>
      <c r="D74" s="20"/>
      <c r="E74" s="20"/>
      <c r="F74" s="20"/>
      <c r="G74" s="20"/>
      <c r="H74" s="20"/>
      <c r="I74" s="20"/>
      <c r="J74" s="20"/>
      <c r="K74" s="20"/>
      <c r="L74" s="20"/>
      <c r="M74" s="20"/>
      <c r="N74" s="20"/>
      <c r="O74" s="20"/>
      <c r="P74" s="20"/>
    </row>
    <row r="75" spans="1:17">
      <c r="A75" s="1" t="s">
        <v>41</v>
      </c>
      <c r="B75" s="20"/>
      <c r="C75" s="302">
        <f>'Kops n'!C40:H40</f>
        <v>0</v>
      </c>
      <c r="D75" s="302"/>
      <c r="E75" s="302"/>
      <c r="F75" s="302"/>
      <c r="G75" s="302"/>
      <c r="H75" s="302"/>
      <c r="I75" s="20"/>
      <c r="J75" s="20"/>
      <c r="K75" s="20"/>
      <c r="L75" s="20"/>
      <c r="M75" s="20"/>
      <c r="N75" s="20"/>
      <c r="O75" s="20"/>
      <c r="P75" s="20"/>
    </row>
    <row r="76" spans="1:17">
      <c r="A76" s="20"/>
      <c r="B76" s="20"/>
      <c r="C76" s="222" t="s">
        <v>15</v>
      </c>
      <c r="D76" s="222"/>
      <c r="E76" s="222"/>
      <c r="F76" s="222"/>
      <c r="G76" s="222"/>
      <c r="H76" s="222"/>
      <c r="I76" s="20"/>
      <c r="J76" s="20"/>
      <c r="K76" s="20"/>
      <c r="L76" s="20"/>
      <c r="M76" s="20"/>
      <c r="N76" s="20"/>
      <c r="O76" s="20"/>
      <c r="P76" s="20"/>
    </row>
    <row r="77" spans="1:17">
      <c r="A77" s="20"/>
      <c r="B77" s="20"/>
      <c r="C77" s="20"/>
      <c r="D77" s="20"/>
      <c r="E77" s="20"/>
      <c r="F77" s="20"/>
      <c r="G77" s="20"/>
      <c r="H77" s="20"/>
      <c r="I77" s="20"/>
      <c r="J77" s="20"/>
      <c r="K77" s="20"/>
      <c r="L77" s="20"/>
      <c r="M77" s="20"/>
      <c r="N77" s="20"/>
      <c r="O77" s="20"/>
      <c r="P77" s="20"/>
    </row>
    <row r="78" spans="1:17">
      <c r="A78" s="103" t="s">
        <v>16</v>
      </c>
      <c r="B78" s="52"/>
      <c r="C78" s="115">
        <f>'Kops n'!C43</f>
        <v>0</v>
      </c>
      <c r="D78" s="52"/>
      <c r="E78" s="20"/>
      <c r="F78" s="20"/>
      <c r="G78" s="20"/>
      <c r="H78" s="20"/>
      <c r="I78" s="20"/>
      <c r="J78" s="20"/>
      <c r="K78" s="20"/>
      <c r="L78" s="20"/>
      <c r="M78" s="20"/>
      <c r="N78" s="20"/>
      <c r="O78" s="20"/>
      <c r="P78" s="20"/>
    </row>
    <row r="79" spans="1:17">
      <c r="A79" s="20"/>
      <c r="B79" s="20"/>
      <c r="C79" s="20"/>
      <c r="D79" s="20"/>
      <c r="E79" s="20"/>
      <c r="F79" s="20"/>
      <c r="G79" s="20"/>
      <c r="H79" s="20"/>
      <c r="I79" s="20"/>
      <c r="J79" s="20"/>
      <c r="K79" s="20"/>
      <c r="L79" s="20"/>
      <c r="M79" s="20"/>
      <c r="N79" s="20"/>
      <c r="O79" s="20"/>
      <c r="P79" s="20"/>
    </row>
  </sheetData>
  <mergeCells count="23">
    <mergeCell ref="C76:H76"/>
    <mergeCell ref="C4:I4"/>
    <mergeCell ref="F12:K12"/>
    <mergeCell ref="A9:F9"/>
    <mergeCell ref="J9:M9"/>
    <mergeCell ref="D8:L8"/>
    <mergeCell ref="A67:K67"/>
    <mergeCell ref="C70:H70"/>
    <mergeCell ref="C71:H71"/>
    <mergeCell ref="A73:D73"/>
    <mergeCell ref="C75:H75"/>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54" priority="23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Q14:Q66 A15:B15 B16:B37 A16:A66">
    <cfRule type="cellIs" dxfId="53" priority="238" operator="equal">
      <formula>0</formula>
    </cfRule>
  </conditionalFormatting>
  <conditionalFormatting sqref="A67:K67">
    <cfRule type="containsText" dxfId="52" priority="220" operator="containsText" text="Tiešās izmaksas kopā, t. sk. darba devēja sociālais nodoklis __.__% ">
      <formula>NOT(ISERROR(SEARCH("Tiešās izmaksas kopā, t. sk. darba devēja sociālais nodoklis __.__% ",A67)))</formula>
    </cfRule>
  </conditionalFormatting>
  <conditionalFormatting sqref="B38:G66">
    <cfRule type="cellIs" dxfId="51" priority="23" operator="equal">
      <formula>0</formula>
    </cfRule>
  </conditionalFormatting>
  <conditionalFormatting sqref="C15:G37">
    <cfRule type="cellIs" dxfId="50" priority="1" operator="equal">
      <formula>0</formula>
    </cfRule>
  </conditionalFormatting>
  <conditionalFormatting sqref="C70:H70">
    <cfRule type="cellIs" dxfId="49" priority="228" operator="equal">
      <formula>0</formula>
    </cfRule>
  </conditionalFormatting>
  <conditionalFormatting sqref="C75:H75">
    <cfRule type="cellIs" dxfId="48" priority="229" operator="equal">
      <formula>0</formula>
    </cfRule>
  </conditionalFormatting>
  <conditionalFormatting sqref="C2:I2">
    <cfRule type="cellIs" dxfId="47" priority="234" operator="equal">
      <formula>0</formula>
    </cfRule>
  </conditionalFormatting>
  <conditionalFormatting sqref="C4:I4">
    <cfRule type="cellIs" dxfId="46" priority="226" operator="equal">
      <formula>0</formula>
    </cfRule>
  </conditionalFormatting>
  <conditionalFormatting sqref="D1">
    <cfRule type="cellIs" dxfId="45" priority="222" operator="equal">
      <formula>0</formula>
    </cfRule>
  </conditionalFormatting>
  <conditionalFormatting sqref="D5:L8">
    <cfRule type="cellIs" dxfId="44" priority="223" operator="equal">
      <formula>0</formula>
    </cfRule>
  </conditionalFormatting>
  <conditionalFormatting sqref="I14:J66">
    <cfRule type="cellIs" dxfId="43" priority="18" operator="equal">
      <formula>0</formula>
    </cfRule>
  </conditionalFormatting>
  <conditionalFormatting sqref="L67:P67">
    <cfRule type="cellIs" dxfId="42" priority="227" operator="equal">
      <formula>0</formula>
    </cfRule>
  </conditionalFormatting>
  <conditionalFormatting sqref="N9:O9 H14:H66 K14:P66">
    <cfRule type="cellIs" dxfId="41" priority="237" operator="equal">
      <formula>0</formula>
    </cfRule>
  </conditionalFormatting>
  <dataValidations count="1">
    <dataValidation type="list" allowBlank="1" showInputMessage="1" showErrorMessage="1" sqref="Q14:Q66" xr:uid="{00000000-0002-0000-2C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1" operator="containsText" id="{8D07DFFB-F62B-48FD-9EA3-0019764D2C95}">
            <xm:f>NOT(ISERROR(SEARCH("Tāme sastādīta ____. gada ___. ______________",A73)))</xm:f>
            <xm:f>"Tāme sastādīta ____. gada ___. ______________"</xm:f>
            <x14:dxf>
              <font>
                <color auto="1"/>
              </font>
              <fill>
                <patternFill>
                  <bgColor rgb="FFC6EFCE"/>
                </patternFill>
              </fill>
            </x14:dxf>
          </x14:cfRule>
          <xm:sqref>A73</xm:sqref>
        </x14:conditionalFormatting>
        <x14:conditionalFormatting xmlns:xm="http://schemas.microsoft.com/office/excel/2006/main">
          <x14:cfRule type="containsText" priority="230" operator="containsText" id="{2E0F3D08-6598-4427-9938-13957157366A}">
            <xm:f>NOT(ISERROR(SEARCH("Sertifikāta Nr. _________________________________",A78)))</xm:f>
            <xm:f>"Sertifikāta Nr. _________________________________"</xm:f>
            <x14:dxf>
              <font>
                <color auto="1"/>
              </font>
              <fill>
                <patternFill>
                  <bgColor rgb="FFC6EFCE"/>
                </patternFill>
              </fill>
            </x14:dxf>
          </x14:cfRule>
          <xm:sqref>A78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5">
    <tabColor rgb="FFC00000"/>
  </sheetPr>
  <dimension ref="A1:P79"/>
  <sheetViews>
    <sheetView topLeftCell="A55" workbookViewId="0">
      <selection activeCell="A107" sqref="A67:XFD10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290" t="str">
        <f>'10a+c+n'!C2:I2</f>
        <v>Apkure, vēdināšana un gaisa kondicionēšana</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230</v>
      </c>
      <c r="B9" s="293"/>
      <c r="C9" s="293"/>
      <c r="D9" s="293"/>
      <c r="E9" s="293"/>
      <c r="F9" s="293"/>
      <c r="G9" s="35"/>
      <c r="H9" s="35"/>
      <c r="I9" s="35"/>
      <c r="J9" s="294" t="s">
        <v>46</v>
      </c>
      <c r="K9" s="294"/>
      <c r="L9" s="294"/>
      <c r="M9" s="294"/>
      <c r="N9" s="295">
        <f>P67</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izmaksas",IF('10a+c+n'!$Q14="A",'10a+c+n'!B14,0),0)</f>
        <v>0</v>
      </c>
      <c r="C14" s="27">
        <f>IF($C$4="Attiecināmās izmaksas",IF('10a+c+n'!$Q14="A",'10a+c+n'!C14,0),0)</f>
        <v>0</v>
      </c>
      <c r="D14" s="27">
        <f>IF($C$4="Attiecināmās izmaksas",IF('10a+c+n'!$Q14="A",'10a+c+n'!D14,0),0)</f>
        <v>0</v>
      </c>
      <c r="E14" s="176"/>
      <c r="F14" s="79"/>
      <c r="G14" s="27">
        <f>IF($C$4="Attiecināmās izmaksas",IF('10a+c+n'!$Q14="A",'10a+c+n'!G14,0),0)</f>
        <v>0</v>
      </c>
      <c r="H14" s="27">
        <f>IF($C$4="Attiecināmās izmaksas",IF('10a+c+n'!$Q14="A",'10a+c+n'!H14,0),0)</f>
        <v>0</v>
      </c>
      <c r="I14" s="27"/>
      <c r="J14" s="27"/>
      <c r="K14" s="176">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c r="A15" s="64">
        <f>IF(P15=0,0,IF(COUNTBLANK(P15)=1,0,COUNTA($P$14:P15)))</f>
        <v>0</v>
      </c>
      <c r="B15" s="28" t="str">
        <f>IF($C$4="Attiecināmās izmaksas",IF('10a+c+n'!$Q15="A",'10a+c+n'!B15,0),0)</f>
        <v>17-00000</v>
      </c>
      <c r="C15" s="28" t="str">
        <f>IF($C$4="Attiecināmās izmaksas",IF('10a+c+n'!$Q15="A",'10a+c+n'!C15,0),0)</f>
        <v>Radiators " Lyngson" ar atgaisotāju un korķi.                                          C22-500-1100 vai ekvivalents</v>
      </c>
      <c r="D15" s="28" t="str">
        <f>IF($C$4="Attiecināmās izmaksas",IF('10a+c+n'!$Q15="A",'10a+c+n'!D15,0),0)</f>
        <v>gb</v>
      </c>
      <c r="E15" s="156"/>
      <c r="F15" s="81"/>
      <c r="G15" s="28">
        <f>IF($C$4="Attiecināmās izmaksas",IF('10a+c+n'!$Q15="A",'10a+c+n'!G15,0),0)</f>
        <v>0</v>
      </c>
      <c r="H15" s="28">
        <f>IF($C$4="Attiecināmās izmaksas",IF('10a+c+n'!$Q15="A",'10a+c+n'!H15,0),0)</f>
        <v>0</v>
      </c>
      <c r="I15" s="28"/>
      <c r="J15" s="28"/>
      <c r="K15" s="156">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c r="A16" s="64">
        <f>IF(P16=0,0,IF(COUNTBLANK(P16)=1,0,COUNTA($P$14:P16)))</f>
        <v>0</v>
      </c>
      <c r="B16" s="28" t="str">
        <f>IF($C$4="Attiecināmās izmaksas",IF('10a+c+n'!$Q16="A",'10a+c+n'!B16,0),0)</f>
        <v>17-00000</v>
      </c>
      <c r="C16" s="28" t="str">
        <f>IF($C$4="Attiecināmās izmaksas",IF('10a+c+n'!$Q16="A",'10a+c+n'!C16,0),0)</f>
        <v>Radiators " Lyngson" ar atgaisotāju un korķi.                                           C22-500-900 vai ekvivalents</v>
      </c>
      <c r="D16" s="28" t="str">
        <f>IF($C$4="Attiecināmās izmaksas",IF('10a+c+n'!$Q16="A",'10a+c+n'!D16,0),0)</f>
        <v>gb</v>
      </c>
      <c r="E16" s="156"/>
      <c r="F16" s="81"/>
      <c r="G16" s="28">
        <f>IF($C$4="Attiecināmās izmaksas",IF('10a+c+n'!$Q16="A",'10a+c+n'!G16,0),0)</f>
        <v>0</v>
      </c>
      <c r="H16" s="28">
        <f>IF($C$4="Attiecināmās izmaksas",IF('10a+c+n'!$Q16="A",'10a+c+n'!H16,0),0)</f>
        <v>0</v>
      </c>
      <c r="I16" s="28"/>
      <c r="J16" s="28"/>
      <c r="K16" s="156">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c r="A17" s="64">
        <f>IF(P17=0,0,IF(COUNTBLANK(P17)=1,0,COUNTA($P$14:P17)))</f>
        <v>0</v>
      </c>
      <c r="B17" s="28" t="str">
        <f>IF($C$4="Attiecināmās izmaksas",IF('10a+c+n'!$Q17="A",'10a+c+n'!B17,0),0)</f>
        <v>17-00000</v>
      </c>
      <c r="C17" s="28" t="str">
        <f>IF($C$4="Attiecināmās izmaksas",IF('10a+c+n'!$Q17="A",'10a+c+n'!C17,0),0)</f>
        <v>Radiators " Lyngson" ar atgaisotāju un korķi.                                           C22-500-800 vai ekvivalents</v>
      </c>
      <c r="D17" s="28" t="str">
        <f>IF($C$4="Attiecināmās izmaksas",IF('10a+c+n'!$Q17="A",'10a+c+n'!D17,0),0)</f>
        <v>gb</v>
      </c>
      <c r="E17" s="156"/>
      <c r="F17" s="81"/>
      <c r="G17" s="28">
        <f>IF($C$4="Attiecināmās izmaksas",IF('10a+c+n'!$Q17="A",'10a+c+n'!G17,0),0)</f>
        <v>0</v>
      </c>
      <c r="H17" s="28">
        <f>IF($C$4="Attiecināmās izmaksas",IF('10a+c+n'!$Q17="A",'10a+c+n'!H17,0),0)</f>
        <v>0</v>
      </c>
      <c r="I17" s="28"/>
      <c r="J17" s="28"/>
      <c r="K17" s="156">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c r="A18" s="64">
        <f>IF(P18=0,0,IF(COUNTBLANK(P18)=1,0,COUNTA($P$14:P18)))</f>
        <v>0</v>
      </c>
      <c r="B18" s="28" t="str">
        <f>IF($C$4="Attiecināmās izmaksas",IF('10a+c+n'!$Q18="A",'10a+c+n'!B18,0),0)</f>
        <v>17-00000</v>
      </c>
      <c r="C18" s="28" t="str">
        <f>IF($C$4="Attiecināmās izmaksas",IF('10a+c+n'!$Q18="A",'10a+c+n'!C18,0),0)</f>
        <v>Radiators " Lyngson" ar atgaisotāju un korķi.                                       C22-500-700 vai ekvivalents</v>
      </c>
      <c r="D18" s="28" t="str">
        <f>IF($C$4="Attiecināmās izmaksas",IF('10a+c+n'!$Q18="A",'10a+c+n'!D18,0),0)</f>
        <v>gb</v>
      </c>
      <c r="E18" s="156"/>
      <c r="F18" s="81"/>
      <c r="G18" s="28">
        <f>IF($C$4="Attiecināmās izmaksas",IF('10a+c+n'!$Q18="A",'10a+c+n'!G18,0),0)</f>
        <v>0</v>
      </c>
      <c r="H18" s="28">
        <f>IF($C$4="Attiecināmās izmaksas",IF('10a+c+n'!$Q18="A",'10a+c+n'!H18,0),0)</f>
        <v>0</v>
      </c>
      <c r="I18" s="28"/>
      <c r="J18" s="28"/>
      <c r="K18" s="156">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c r="A19" s="64">
        <f>IF(P19=0,0,IF(COUNTBLANK(P19)=1,0,COUNTA($P$14:P19)))</f>
        <v>0</v>
      </c>
      <c r="B19" s="28" t="str">
        <f>IF($C$4="Attiecināmās izmaksas",IF('10a+c+n'!$Q19="A",'10a+c+n'!B19,0),0)</f>
        <v>17-00000</v>
      </c>
      <c r="C19" s="28" t="str">
        <f>IF($C$4="Attiecināmās izmaksas",IF('10a+c+n'!$Q19="A",'10a+c+n'!C19,0),0)</f>
        <v>Radiators " Lyngson" ar atgaisotāju un korķi.                                          C22-500-600 vai ekvivalents</v>
      </c>
      <c r="D19" s="28" t="str">
        <f>IF($C$4="Attiecināmās izmaksas",IF('10a+c+n'!$Q19="A",'10a+c+n'!D19,0),0)</f>
        <v>gb</v>
      </c>
      <c r="E19" s="156"/>
      <c r="F19" s="81"/>
      <c r="G19" s="28">
        <f>IF($C$4="Attiecināmās izmaksas",IF('10a+c+n'!$Q19="A",'10a+c+n'!G19,0),0)</f>
        <v>0</v>
      </c>
      <c r="H19" s="28">
        <f>IF($C$4="Attiecināmās izmaksas",IF('10a+c+n'!$Q19="A",'10a+c+n'!H19,0),0)</f>
        <v>0</v>
      </c>
      <c r="I19" s="28"/>
      <c r="J19" s="28"/>
      <c r="K19" s="156">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c r="A20" s="64">
        <f>IF(P20=0,0,IF(COUNTBLANK(P20)=1,0,COUNTA($P$14:P20)))</f>
        <v>0</v>
      </c>
      <c r="B20" s="28" t="str">
        <f>IF($C$4="Attiecināmās izmaksas",IF('10a+c+n'!$Q20="A",'10a+c+n'!B20,0),0)</f>
        <v>17-00000</v>
      </c>
      <c r="C20" s="28" t="str">
        <f>IF($C$4="Attiecināmās izmaksas",IF('10a+c+n'!$Q20="A",'10a+c+n'!C20,0),0)</f>
        <v>Radiators " Lyngson" ar atgaisotāju un korķi.                                          C22-500-500 vai ekvivalents</v>
      </c>
      <c r="D20" s="28" t="str">
        <f>IF($C$4="Attiecināmās izmaksas",IF('10a+c+n'!$Q20="A",'10a+c+n'!D20,0),0)</f>
        <v>gb</v>
      </c>
      <c r="E20" s="156"/>
      <c r="F20" s="81"/>
      <c r="G20" s="28">
        <f>IF($C$4="Attiecināmās izmaksas",IF('10a+c+n'!$Q20="A",'10a+c+n'!G20,0),0)</f>
        <v>0</v>
      </c>
      <c r="H20" s="28">
        <f>IF($C$4="Attiecināmās izmaksas",IF('10a+c+n'!$Q20="A",'10a+c+n'!H20,0),0)</f>
        <v>0</v>
      </c>
      <c r="I20" s="28"/>
      <c r="J20" s="28"/>
      <c r="K20" s="156">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c r="A21" s="64">
        <f>IF(P21=0,0,IF(COUNTBLANK(P21)=1,0,COUNTA($P$14:P21)))</f>
        <v>0</v>
      </c>
      <c r="B21" s="28" t="str">
        <f>IF($C$4="Attiecināmās izmaksas",IF('10a+c+n'!$Q21="A",'10a+c+n'!B21,0),0)</f>
        <v>17-00000</v>
      </c>
      <c r="C21" s="28" t="str">
        <f>IF($C$4="Attiecināmās izmaksas",IF('10a+c+n'!$Q21="A",'10a+c+n'!C21,0),0)</f>
        <v>Radiators " Lyngson" ar atgaisotāju un korķi.                                          C22-500-400 vai ekvivalents</v>
      </c>
      <c r="D21" s="28" t="str">
        <f>IF($C$4="Attiecināmās izmaksas",IF('10a+c+n'!$Q21="A",'10a+c+n'!D21,0),0)</f>
        <v>gb</v>
      </c>
      <c r="E21" s="156"/>
      <c r="F21" s="81"/>
      <c r="G21" s="28">
        <f>IF($C$4="Attiecināmās izmaksas",IF('10a+c+n'!$Q21="A",'10a+c+n'!G21,0),0)</f>
        <v>0</v>
      </c>
      <c r="H21" s="28">
        <f>IF($C$4="Attiecināmās izmaksas",IF('10a+c+n'!$Q21="A",'10a+c+n'!H21,0),0)</f>
        <v>0</v>
      </c>
      <c r="I21" s="28"/>
      <c r="J21" s="28"/>
      <c r="K21" s="156">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c r="A22" s="64">
        <f>IF(P22=0,0,IF(COUNTBLANK(P22)=1,0,COUNTA($P$14:P22)))</f>
        <v>0</v>
      </c>
      <c r="B22" s="28" t="str">
        <f>IF($C$4="Attiecināmās izmaksas",IF('10a+c+n'!$Q22="A",'10a+c+n'!B22,0),0)</f>
        <v>17-00000</v>
      </c>
      <c r="C22" s="28" t="str">
        <f>IF($C$4="Attiecināmās izmaksas",IF('10a+c+n'!$Q22="A",'10a+c+n'!C22,0),0)</f>
        <v xml:space="preserve">Radiatora vārsts </v>
      </c>
      <c r="D22" s="28" t="str">
        <f>IF($C$4="Attiecināmās izmaksas",IF('10a+c+n'!$Q22="A",'10a+c+n'!D22,0),0)</f>
        <v>gb</v>
      </c>
      <c r="E22" s="156"/>
      <c r="F22" s="81"/>
      <c r="G22" s="28">
        <f>IF($C$4="Attiecināmās izmaksas",IF('10a+c+n'!$Q22="A",'10a+c+n'!G22,0),0)</f>
        <v>0</v>
      </c>
      <c r="H22" s="28">
        <f>IF($C$4="Attiecināmās izmaksas",IF('10a+c+n'!$Q22="A",'10a+c+n'!H22,0),0)</f>
        <v>0</v>
      </c>
      <c r="I22" s="28"/>
      <c r="J22" s="28"/>
      <c r="K22" s="156">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c r="A23" s="64">
        <f>IF(P23=0,0,IF(COUNTBLANK(P23)=1,0,COUNTA($P$14:P23)))</f>
        <v>0</v>
      </c>
      <c r="B23" s="28" t="str">
        <f>IF($C$4="Attiecināmās izmaksas",IF('10a+c+n'!$Q23="A",'10a+c+n'!B23,0),0)</f>
        <v>17-00000</v>
      </c>
      <c r="C23" s="28" t="str">
        <f>IF($C$4="Attiecināmās izmaksas",IF('10a+c+n'!$Q23="A",'10a+c+n'!C23,0),0)</f>
        <v>Radiatora termostatiskie sensori Dn15,  (ar ierobežotu min.temp. 16°C)</v>
      </c>
      <c r="D23" s="28" t="str">
        <f>IF($C$4="Attiecināmās izmaksas",IF('10a+c+n'!$Q23="A",'10a+c+n'!D23,0),0)</f>
        <v>gb</v>
      </c>
      <c r="E23" s="156"/>
      <c r="F23" s="81"/>
      <c r="G23" s="28">
        <f>IF($C$4="Attiecināmās izmaksas",IF('10a+c+n'!$Q23="A",'10a+c+n'!G23,0),0)</f>
        <v>0</v>
      </c>
      <c r="H23" s="28">
        <f>IF($C$4="Attiecināmās izmaksas",IF('10a+c+n'!$Q23="A",'10a+c+n'!H23,0),0)</f>
        <v>0</v>
      </c>
      <c r="I23" s="28"/>
      <c r="J23" s="28"/>
      <c r="K23" s="156">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c r="A24" s="64">
        <f>IF(P24=0,0,IF(COUNTBLANK(P24)=1,0,COUNTA($P$14:P24)))</f>
        <v>0</v>
      </c>
      <c r="B24" s="28" t="str">
        <f>IF($C$4="Attiecināmās izmaksas",IF('10a+c+n'!$Q24="A",'10a+c+n'!B24,0),0)</f>
        <v>17-00000</v>
      </c>
      <c r="C24" s="28" t="str">
        <f>IF($C$4="Attiecināmās izmaksas",IF('10a+c+n'!$Q24="A",'10a+c+n'!C24,0),0)</f>
        <v>Kāpņu telpā termostatiskie sensori ar atslēgu regulējami</v>
      </c>
      <c r="D24" s="28" t="str">
        <f>IF($C$4="Attiecināmās izmaksas",IF('10a+c+n'!$Q24="A",'10a+c+n'!D24,0),0)</f>
        <v>gb</v>
      </c>
      <c r="E24" s="156"/>
      <c r="F24" s="81"/>
      <c r="G24" s="28">
        <f>IF($C$4="Attiecināmās izmaksas",IF('10a+c+n'!$Q24="A",'10a+c+n'!G24,0),0)</f>
        <v>0</v>
      </c>
      <c r="H24" s="28">
        <f>IF($C$4="Attiecināmās izmaksas",IF('10a+c+n'!$Q24="A",'10a+c+n'!H24,0),0)</f>
        <v>0</v>
      </c>
      <c r="I24" s="28"/>
      <c r="J24" s="28"/>
      <c r="K24" s="156">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c r="A25" s="64">
        <f>IF(P25=0,0,IF(COUNTBLANK(P25)=1,0,COUNTA($P$14:P25)))</f>
        <v>0</v>
      </c>
      <c r="B25" s="28" t="str">
        <f>IF($C$4="Attiecināmās izmaksas",IF('10a+c+n'!$Q25="A",'10a+c+n'!B25,0),0)</f>
        <v>17-00000</v>
      </c>
      <c r="C25" s="28" t="str">
        <f>IF($C$4="Attiecināmās izmaksas",IF('10a+c+n'!$Q25="A",'10a+c+n'!C25,0),0)</f>
        <v xml:space="preserve">Radiatora atgaitas noslēgventilis </v>
      </c>
      <c r="D25" s="28" t="str">
        <f>IF($C$4="Attiecināmās izmaksas",IF('10a+c+n'!$Q25="A",'10a+c+n'!D25,0),0)</f>
        <v>gb</v>
      </c>
      <c r="E25" s="156"/>
      <c r="F25" s="81"/>
      <c r="G25" s="28">
        <f>IF($C$4="Attiecināmās izmaksas",IF('10a+c+n'!$Q25="A",'10a+c+n'!G25,0),0)</f>
        <v>0</v>
      </c>
      <c r="H25" s="28">
        <f>IF($C$4="Attiecināmās izmaksas",IF('10a+c+n'!$Q25="A",'10a+c+n'!H25,0),0)</f>
        <v>0</v>
      </c>
      <c r="I25" s="28"/>
      <c r="J25" s="28"/>
      <c r="K25" s="156">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c r="A26" s="64">
        <f>IF(P26=0,0,IF(COUNTBLANK(P26)=1,0,COUNTA($P$14:P26)))</f>
        <v>0</v>
      </c>
      <c r="B26" s="28" t="str">
        <f>IF($C$4="Attiecināmās izmaksas",IF('10a+c+n'!$Q26="A",'10a+c+n'!B26,0),0)</f>
        <v>17-00000</v>
      </c>
      <c r="C26" s="28" t="str">
        <f>IF($C$4="Attiecināmās izmaksas",IF('10a+c+n'!$Q26="A",'10a+c+n'!C26,0),0)</f>
        <v xml:space="preserve">Balansēšanas vārsts STRÖMAX-M 4017 vai ekvivalents ,ar mērnipeļiem, dn15 </v>
      </c>
      <c r="D26" s="28" t="str">
        <f>IF($C$4="Attiecināmās izmaksas",IF('10a+c+n'!$Q26="A",'10a+c+n'!D26,0),0)</f>
        <v>gb</v>
      </c>
      <c r="E26" s="156"/>
      <c r="F26" s="81"/>
      <c r="G26" s="28">
        <f>IF($C$4="Attiecināmās izmaksas",IF('10a+c+n'!$Q26="A",'10a+c+n'!G26,0),0)</f>
        <v>0</v>
      </c>
      <c r="H26" s="28">
        <f>IF($C$4="Attiecināmās izmaksas",IF('10a+c+n'!$Q26="A",'10a+c+n'!H26,0),0)</f>
        <v>0</v>
      </c>
      <c r="I26" s="28"/>
      <c r="J26" s="28"/>
      <c r="K26" s="156">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c r="A27" s="64">
        <f>IF(P27=0,0,IF(COUNTBLANK(P27)=1,0,COUNTA($P$14:P27)))</f>
        <v>0</v>
      </c>
      <c r="B27" s="28" t="str">
        <f>IF($C$4="Attiecināmās izmaksas",IF('10a+c+n'!$Q27="A",'10a+c+n'!B27,0),0)</f>
        <v>17-00000</v>
      </c>
      <c r="C27" s="28" t="str">
        <f>IF($C$4="Attiecināmās izmaksas",IF('10a+c+n'!$Q27="A",'10a+c+n'!C27,0),0)</f>
        <v>Lodveida vārsts dn20</v>
      </c>
      <c r="D27" s="28" t="str">
        <f>IF($C$4="Attiecināmās izmaksas",IF('10a+c+n'!$Q27="A",'10a+c+n'!D27,0),0)</f>
        <v>gb</v>
      </c>
      <c r="E27" s="156"/>
      <c r="F27" s="81"/>
      <c r="G27" s="28">
        <f>IF($C$4="Attiecināmās izmaksas",IF('10a+c+n'!$Q27="A",'10a+c+n'!G27,0),0)</f>
        <v>0</v>
      </c>
      <c r="H27" s="28">
        <f>IF($C$4="Attiecināmās izmaksas",IF('10a+c+n'!$Q27="A",'10a+c+n'!H27,0),0)</f>
        <v>0</v>
      </c>
      <c r="I27" s="28"/>
      <c r="J27" s="28"/>
      <c r="K27" s="156">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c r="A28" s="64">
        <f>IF(P28=0,0,IF(COUNTBLANK(P28)=1,0,COUNTA($P$14:P28)))</f>
        <v>0</v>
      </c>
      <c r="B28" s="28" t="str">
        <f>IF($C$4="Attiecināmās izmaksas",IF('10a+c+n'!$Q28="A",'10a+c+n'!B28,0),0)</f>
        <v>17-00000</v>
      </c>
      <c r="C28" s="28" t="str">
        <f>IF($C$4="Attiecināmās izmaksas",IF('10a+c+n'!$Q28="A",'10a+c+n'!C28,0),0)</f>
        <v xml:space="preserve">Tukšošanas vārsti </v>
      </c>
      <c r="D28" s="28" t="str">
        <f>IF($C$4="Attiecināmās izmaksas",IF('10a+c+n'!$Q28="A",'10a+c+n'!D28,0),0)</f>
        <v>gb</v>
      </c>
      <c r="E28" s="156"/>
      <c r="F28" s="81"/>
      <c r="G28" s="28">
        <f>IF($C$4="Attiecināmās izmaksas",IF('10a+c+n'!$Q28="A",'10a+c+n'!G28,0),0)</f>
        <v>0</v>
      </c>
      <c r="H28" s="28">
        <f>IF($C$4="Attiecināmās izmaksas",IF('10a+c+n'!$Q28="A",'10a+c+n'!H28,0),0)</f>
        <v>0</v>
      </c>
      <c r="I28" s="28"/>
      <c r="J28" s="28"/>
      <c r="K28" s="156">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c r="A29" s="64">
        <f>IF(P29=0,0,IF(COUNTBLANK(P29)=1,0,COUNTA($P$14:P29)))</f>
        <v>0</v>
      </c>
      <c r="B29" s="28" t="str">
        <f>IF($C$4="Attiecināmās izmaksas",IF('10a+c+n'!$Q29="A",'10a+c+n'!B29,0),0)</f>
        <v>17-00000</v>
      </c>
      <c r="C29" s="28" t="str">
        <f>IF($C$4="Attiecināmās izmaksas",IF('10a+c+n'!$Q29="A",'10a+c+n'!C29,0),0)</f>
        <v xml:space="preserve">Presējamās tērauda caurules,Viega vai ekvivalents dn15 </v>
      </c>
      <c r="D29" s="28" t="str">
        <f>IF($C$4="Attiecināmās izmaksas",IF('10a+c+n'!$Q29="A",'10a+c+n'!D29,0),0)</f>
        <v>m</v>
      </c>
      <c r="E29" s="156"/>
      <c r="F29" s="81"/>
      <c r="G29" s="28">
        <f>IF($C$4="Attiecināmās izmaksas",IF('10a+c+n'!$Q29="A",'10a+c+n'!G29,0),0)</f>
        <v>0</v>
      </c>
      <c r="H29" s="28">
        <f>IF($C$4="Attiecināmās izmaksas",IF('10a+c+n'!$Q29="A",'10a+c+n'!H29,0),0)</f>
        <v>0</v>
      </c>
      <c r="I29" s="28"/>
      <c r="J29" s="28"/>
      <c r="K29" s="156">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c r="A30" s="64">
        <f>IF(P30=0,0,IF(COUNTBLANK(P30)=1,0,COUNTA($P$14:P30)))</f>
        <v>0</v>
      </c>
      <c r="B30" s="28" t="str">
        <f>IF($C$4="Attiecināmās izmaksas",IF('10a+c+n'!$Q30="A",'10a+c+n'!B30,0),0)</f>
        <v>17-00000</v>
      </c>
      <c r="C30" s="28" t="str">
        <f>IF($C$4="Attiecināmās izmaksas",IF('10a+c+n'!$Q30="A",'10a+c+n'!C30,0),0)</f>
        <v>Presējamās tērauda caurules,Viega vai ekvivalents dn18</v>
      </c>
      <c r="D30" s="28" t="str">
        <f>IF($C$4="Attiecināmās izmaksas",IF('10a+c+n'!$Q30="A",'10a+c+n'!D30,0),0)</f>
        <v>m</v>
      </c>
      <c r="E30" s="156"/>
      <c r="F30" s="81"/>
      <c r="G30" s="28">
        <f>IF($C$4="Attiecināmās izmaksas",IF('10a+c+n'!$Q30="A",'10a+c+n'!G30,0),0)</f>
        <v>0</v>
      </c>
      <c r="H30" s="28">
        <f>IF($C$4="Attiecināmās izmaksas",IF('10a+c+n'!$Q30="A",'10a+c+n'!H30,0),0)</f>
        <v>0</v>
      </c>
      <c r="I30" s="28"/>
      <c r="J30" s="28"/>
      <c r="K30" s="156">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c r="A31" s="64">
        <f>IF(P31=0,0,IF(COUNTBLANK(P31)=1,0,COUNTA($P$14:P31)))</f>
        <v>0</v>
      </c>
      <c r="B31" s="28" t="str">
        <f>IF($C$4="Attiecināmās izmaksas",IF('10a+c+n'!$Q31="A",'10a+c+n'!B31,0),0)</f>
        <v>17-00000</v>
      </c>
      <c r="C31" s="28" t="str">
        <f>IF($C$4="Attiecināmās izmaksas",IF('10a+c+n'!$Q31="A",'10a+c+n'!C31,0),0)</f>
        <v>Presējamās tērauda caurules,Viega vai ekvivalents dn22</v>
      </c>
      <c r="D31" s="28" t="str">
        <f>IF($C$4="Attiecināmās izmaksas",IF('10a+c+n'!$Q31="A",'10a+c+n'!D31,0),0)</f>
        <v>m</v>
      </c>
      <c r="E31" s="156"/>
      <c r="F31" s="81"/>
      <c r="G31" s="28">
        <f>IF($C$4="Attiecināmās izmaksas",IF('10a+c+n'!$Q31="A",'10a+c+n'!G31,0),0)</f>
        <v>0</v>
      </c>
      <c r="H31" s="28">
        <f>IF($C$4="Attiecināmās izmaksas",IF('10a+c+n'!$Q31="A",'10a+c+n'!H31,0),0)</f>
        <v>0</v>
      </c>
      <c r="I31" s="28"/>
      <c r="J31" s="28"/>
      <c r="K31" s="156">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c r="A32" s="64">
        <f>IF(P32=0,0,IF(COUNTBLANK(P32)=1,0,COUNTA($P$14:P32)))</f>
        <v>0</v>
      </c>
      <c r="B32" s="28" t="str">
        <f>IF($C$4="Attiecināmās izmaksas",IF('10a+c+n'!$Q32="A",'10a+c+n'!B32,0),0)</f>
        <v>17-00000</v>
      </c>
      <c r="C32" s="28" t="str">
        <f>IF($C$4="Attiecināmās izmaksas",IF('10a+c+n'!$Q32="A",'10a+c+n'!C32,0),0)</f>
        <v>Cauruļvadu fasondaļas (fitingi, savienojumi, pārejas)</v>
      </c>
      <c r="D32" s="28" t="str">
        <f>IF($C$4="Attiecināmās izmaksas",IF('10a+c+n'!$Q32="A",'10a+c+n'!D32,0),0)</f>
        <v>kompl.</v>
      </c>
      <c r="E32" s="156"/>
      <c r="F32" s="81"/>
      <c r="G32" s="28">
        <f>IF($C$4="Attiecināmās izmaksas",IF('10a+c+n'!$Q32="A",'10a+c+n'!G32,0),0)</f>
        <v>0</v>
      </c>
      <c r="H32" s="28">
        <f>IF($C$4="Attiecināmās izmaksas",IF('10a+c+n'!$Q32="A",'10a+c+n'!H32,0),0)</f>
        <v>0</v>
      </c>
      <c r="I32" s="28"/>
      <c r="J32" s="28"/>
      <c r="K32" s="156">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c r="A33" s="64">
        <f>IF(P33=0,0,IF(COUNTBLANK(P33)=1,0,COUNTA($P$14:P33)))</f>
        <v>0</v>
      </c>
      <c r="B33" s="28" t="str">
        <f>IF($C$4="Attiecināmās izmaksas",IF('10a+c+n'!$Q33="A",'10a+c+n'!B33,0),0)</f>
        <v>17-00000</v>
      </c>
      <c r="C33" s="28" t="str">
        <f>IF($C$4="Attiecināmās izmaksas",IF('10a+c+n'!$Q33="A",'10a+c+n'!C33,0),0)</f>
        <v>Alokators Sontex 566 radio 0566R2010B1 vai ekvivalents</v>
      </c>
      <c r="D33" s="28" t="str">
        <f>IF($C$4="Attiecināmās izmaksas",IF('10a+c+n'!$Q33="A",'10a+c+n'!D33,0),0)</f>
        <v>gb</v>
      </c>
      <c r="E33" s="156"/>
      <c r="F33" s="81"/>
      <c r="G33" s="28">
        <f>IF($C$4="Attiecināmās izmaksas",IF('10a+c+n'!$Q33="A",'10a+c+n'!G33,0),0)</f>
        <v>0</v>
      </c>
      <c r="H33" s="28">
        <f>IF($C$4="Attiecināmās izmaksas",IF('10a+c+n'!$Q33="A",'10a+c+n'!H33,0),0)</f>
        <v>0</v>
      </c>
      <c r="I33" s="28"/>
      <c r="J33" s="28"/>
      <c r="K33" s="156">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c r="A34" s="64">
        <f>IF(P34=0,0,IF(COUNTBLANK(P34)=1,0,COUNTA($P$14:P34)))</f>
        <v>0</v>
      </c>
      <c r="B34" s="28" t="str">
        <f>IF($C$4="Attiecināmās izmaksas",IF('10a+c+n'!$Q34="A",'10a+c+n'!B34,0),0)</f>
        <v>17-00000</v>
      </c>
      <c r="C34" s="28" t="str">
        <f>IF($C$4="Attiecināmās izmaksas",IF('10a+c+n'!$Q34="A",'10a+c+n'!C34,0),0)</f>
        <v>Radio centrāle Sontex 646 ar GPRS 230V ar programmatūru 0646R4231 vai ekvivalents</v>
      </c>
      <c r="D34" s="28" t="str">
        <f>IF($C$4="Attiecināmās izmaksas",IF('10a+c+n'!$Q34="A",'10a+c+n'!D34,0),0)</f>
        <v>gb</v>
      </c>
      <c r="E34" s="156"/>
      <c r="F34" s="81"/>
      <c r="G34" s="28">
        <f>IF($C$4="Attiecināmās izmaksas",IF('10a+c+n'!$Q34="A",'10a+c+n'!G34,0),0)</f>
        <v>0</v>
      </c>
      <c r="H34" s="28">
        <f>IF($C$4="Attiecināmās izmaksas",IF('10a+c+n'!$Q34="A",'10a+c+n'!H34,0),0)</f>
        <v>0</v>
      </c>
      <c r="I34" s="28"/>
      <c r="J34" s="28"/>
      <c r="K34" s="156">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c r="A35" s="64">
        <f>IF(P35=0,0,IF(COUNTBLANK(P35)=1,0,COUNTA($P$14:P35)))</f>
        <v>0</v>
      </c>
      <c r="B35" s="28" t="str">
        <f>IF($C$4="Attiecināmās izmaksas",IF('10a+c+n'!$Q35="A",'10a+c+n'!B35,0),0)</f>
        <v>17-00000</v>
      </c>
      <c r="C35" s="28" t="str">
        <f>IF($C$4="Attiecināmās izmaksas",IF('10a+c+n'!$Q35="A",'10a+c+n'!C35,0),0)</f>
        <v>Radio tīkla kontrolieris Sontex Su-percom 656 USB 1 0656R4101 vai ekvivalents</v>
      </c>
      <c r="D35" s="28" t="str">
        <f>IF($C$4="Attiecināmās izmaksas",IF('10a+c+n'!$Q35="A",'10a+c+n'!D35,0),0)</f>
        <v>gb</v>
      </c>
      <c r="E35" s="156"/>
      <c r="F35" s="81"/>
      <c r="G35" s="28">
        <f>IF($C$4="Attiecināmās izmaksas",IF('10a+c+n'!$Q35="A",'10a+c+n'!G35,0),0)</f>
        <v>0</v>
      </c>
      <c r="H35" s="28">
        <f>IF($C$4="Attiecināmās izmaksas",IF('10a+c+n'!$Q35="A",'10a+c+n'!H35,0),0)</f>
        <v>0</v>
      </c>
      <c r="I35" s="28"/>
      <c r="J35" s="28"/>
      <c r="K35" s="156">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ht="22.5">
      <c r="A36" s="64">
        <f>IF(P36=0,0,IF(COUNTBLANK(P36)=1,0,COUNTA($P$14:P36)))</f>
        <v>0</v>
      </c>
      <c r="B36" s="28" t="str">
        <f>IF($C$4="Attiecināmās izmaksas",IF('10a+c+n'!$Q36="A",'10a+c+n'!B36,0),0)</f>
        <v>17-00000</v>
      </c>
      <c r="C36" s="28" t="str">
        <f>IF($C$4="Attiecināmās izmaksas",IF('10a+c+n'!$Q36="A",'10a+c+n'!C36,0),0)</f>
        <v>Alokatoru sistēmas instalācijas darbi</v>
      </c>
      <c r="D36" s="28" t="str">
        <f>IF($C$4="Attiecināmās izmaksas",IF('10a+c+n'!$Q36="A",'10a+c+n'!D36,0),0)</f>
        <v>gb</v>
      </c>
      <c r="E36" s="156"/>
      <c r="F36" s="81"/>
      <c r="G36" s="28">
        <f>IF($C$4="Attiecināmās izmaksas",IF('10a+c+n'!$Q36="A",'10a+c+n'!G36,0),0)</f>
        <v>0</v>
      </c>
      <c r="H36" s="28">
        <f>IF($C$4="Attiecināmās izmaksas",IF('10a+c+n'!$Q36="A",'10a+c+n'!H36,0),0)</f>
        <v>0</v>
      </c>
      <c r="I36" s="28"/>
      <c r="J36" s="28"/>
      <c r="K36" s="156">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c r="A37" s="64">
        <f>IF(P37=0,0,IF(COUNTBLANK(P37)=1,0,COUNTA($P$14:P37)))</f>
        <v>0</v>
      </c>
      <c r="B37" s="28" t="str">
        <f>IF($C$4="Attiecināmās izmaksas",IF('10a+c+n'!$Q37="A",'10a+c+n'!B37,0),0)</f>
        <v>17-00000</v>
      </c>
      <c r="C37" s="28" t="str">
        <f>IF($C$4="Attiecināmās izmaksas",IF('10a+c+n'!$Q37="A",'10a+c+n'!C37,0),0)</f>
        <v>Alokatoru servera parametrizēšana</v>
      </c>
      <c r="D37" s="28" t="str">
        <f>IF($C$4="Attiecināmās izmaksas",IF('10a+c+n'!$Q37="A",'10a+c+n'!D37,0),0)</f>
        <v>gb</v>
      </c>
      <c r="E37" s="156"/>
      <c r="F37" s="81"/>
      <c r="G37" s="28">
        <f>IF($C$4="Attiecināmās izmaksas",IF('10a+c+n'!$Q37="A",'10a+c+n'!G37,0),0)</f>
        <v>0</v>
      </c>
      <c r="H37" s="28">
        <f>IF($C$4="Attiecināmās izmaksas",IF('10a+c+n'!$Q37="A",'10a+c+n'!H37,0),0)</f>
        <v>0</v>
      </c>
      <c r="I37" s="28"/>
      <c r="J37" s="28"/>
      <c r="K37" s="156">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c r="A38" s="64">
        <f>IF(P38=0,0,IF(COUNTBLANK(P38)=1,0,COUNTA($P$14:P38)))</f>
        <v>0</v>
      </c>
      <c r="B38" s="28">
        <f>IF($C$4="Attiecināmās izmaksas",IF('10a+c+n'!$Q38="A",'10a+c+n'!B38,0),0)</f>
        <v>0</v>
      </c>
      <c r="C38" s="28">
        <f>IF($C$4="Attiecināmās izmaksas",IF('10a+c+n'!$Q38="A",'10a+c+n'!C38,0),0)</f>
        <v>0</v>
      </c>
      <c r="D38" s="28">
        <f>IF($C$4="Attiecināmās izmaksas",IF('10a+c+n'!$Q38="A",'10a+c+n'!D38,0),0)</f>
        <v>0</v>
      </c>
      <c r="E38" s="156"/>
      <c r="F38" s="81"/>
      <c r="G38" s="28">
        <f>IF($C$4="Attiecināmās izmaksas",IF('10a+c+n'!$Q38="A",'10a+c+n'!G38,0),0)</f>
        <v>0</v>
      </c>
      <c r="H38" s="28">
        <f>IF($C$4="Attiecināmās izmaksas",IF('10a+c+n'!$Q38="A",'10a+c+n'!H38,0),0)</f>
        <v>0</v>
      </c>
      <c r="I38" s="28"/>
      <c r="J38" s="28"/>
      <c r="K38" s="156">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c r="A39" s="64">
        <f>IF(P39=0,0,IF(COUNTBLANK(P39)=1,0,COUNTA($P$14:P39)))</f>
        <v>0</v>
      </c>
      <c r="B39" s="28" t="str">
        <f>IF($C$4="Attiecināmās izmaksas",IF('10a+c+n'!$Q39="A",'10a+c+n'!B39,0),0)</f>
        <v>17-00000</v>
      </c>
      <c r="C39" s="28" t="str">
        <f>IF($C$4="Attiecināmās izmaksas",IF('10a+c+n'!$Q39="A",'10a+c+n'!C39,0),0)</f>
        <v xml:space="preserve">Presējamās tērauda caurules,Viega vai ekvivalents dn15 </v>
      </c>
      <c r="D39" s="28" t="str">
        <f>IF($C$4="Attiecināmās izmaksas",IF('10a+c+n'!$Q39="A",'10a+c+n'!D39,0),0)</f>
        <v>m</v>
      </c>
      <c r="E39" s="156"/>
      <c r="F39" s="81"/>
      <c r="G39" s="28">
        <f>IF($C$4="Attiecināmās izmaksas",IF('10a+c+n'!$Q39="A",'10a+c+n'!G39,0),0)</f>
        <v>0</v>
      </c>
      <c r="H39" s="28">
        <f>IF($C$4="Attiecināmās izmaksas",IF('10a+c+n'!$Q39="A",'10a+c+n'!H39,0),0)</f>
        <v>0</v>
      </c>
      <c r="I39" s="28"/>
      <c r="J39" s="28"/>
      <c r="K39" s="156">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ht="22.5">
      <c r="A40" s="64">
        <f>IF(P40=0,0,IF(COUNTBLANK(P40)=1,0,COUNTA($P$14:P40)))</f>
        <v>0</v>
      </c>
      <c r="B40" s="28" t="str">
        <f>IF($C$4="Attiecināmās izmaksas",IF('10a+c+n'!$Q40="A",'10a+c+n'!B40,0),0)</f>
        <v>17-00000</v>
      </c>
      <c r="C40" s="28" t="str">
        <f>IF($C$4="Attiecināmās izmaksas",IF('10a+c+n'!$Q40="A",'10a+c+n'!C40,0),0)</f>
        <v>Melnā tērauda caurule dn20</v>
      </c>
      <c r="D40" s="28" t="str">
        <f>IF($C$4="Attiecināmās izmaksas",IF('10a+c+n'!$Q40="A",'10a+c+n'!D40,0),0)</f>
        <v>m</v>
      </c>
      <c r="E40" s="156"/>
      <c r="F40" s="81"/>
      <c r="G40" s="28">
        <f>IF($C$4="Attiecināmās izmaksas",IF('10a+c+n'!$Q40="A",'10a+c+n'!G40,0),0)</f>
        <v>0</v>
      </c>
      <c r="H40" s="28">
        <f>IF($C$4="Attiecināmās izmaksas",IF('10a+c+n'!$Q40="A",'10a+c+n'!H40,0),0)</f>
        <v>0</v>
      </c>
      <c r="I40" s="28"/>
      <c r="J40" s="28"/>
      <c r="K40" s="156">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ht="22.5">
      <c r="A41" s="64">
        <f>IF(P41=0,0,IF(COUNTBLANK(P41)=1,0,COUNTA($P$14:P41)))</f>
        <v>0</v>
      </c>
      <c r="B41" s="28" t="str">
        <f>IF($C$4="Attiecināmās izmaksas",IF('10a+c+n'!$Q41="A",'10a+c+n'!B41,0),0)</f>
        <v>17-00000</v>
      </c>
      <c r="C41" s="28" t="str">
        <f>IF($C$4="Attiecināmās izmaksas",IF('10a+c+n'!$Q41="A",'10a+c+n'!C41,0),0)</f>
        <v>Melnā tērauda caurule dn25</v>
      </c>
      <c r="D41" s="28" t="str">
        <f>IF($C$4="Attiecināmās izmaksas",IF('10a+c+n'!$Q41="A",'10a+c+n'!D41,0),0)</f>
        <v>m</v>
      </c>
      <c r="E41" s="156"/>
      <c r="F41" s="81"/>
      <c r="G41" s="28">
        <f>IF($C$4="Attiecināmās izmaksas",IF('10a+c+n'!$Q41="A",'10a+c+n'!G41,0),0)</f>
        <v>0</v>
      </c>
      <c r="H41" s="28">
        <f>IF($C$4="Attiecināmās izmaksas",IF('10a+c+n'!$Q41="A",'10a+c+n'!H41,0),0)</f>
        <v>0</v>
      </c>
      <c r="I41" s="28"/>
      <c r="J41" s="28"/>
      <c r="K41" s="156">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ht="22.5">
      <c r="A42" s="64">
        <f>IF(P42=0,0,IF(COUNTBLANK(P42)=1,0,COUNTA($P$14:P42)))</f>
        <v>0</v>
      </c>
      <c r="B42" s="28" t="str">
        <f>IF($C$4="Attiecināmās izmaksas",IF('10a+c+n'!$Q42="A",'10a+c+n'!B42,0),0)</f>
        <v>17-00000</v>
      </c>
      <c r="C42" s="28" t="str">
        <f>IF($C$4="Attiecināmās izmaksas",IF('10a+c+n'!$Q42="A",'10a+c+n'!C42,0),0)</f>
        <v>Melnā tērauda caurule dn32</v>
      </c>
      <c r="D42" s="28" t="str">
        <f>IF($C$4="Attiecināmās izmaksas",IF('10a+c+n'!$Q42="A",'10a+c+n'!D42,0),0)</f>
        <v>m</v>
      </c>
      <c r="E42" s="156"/>
      <c r="F42" s="81"/>
      <c r="G42" s="28">
        <f>IF($C$4="Attiecināmās izmaksas",IF('10a+c+n'!$Q42="A",'10a+c+n'!G42,0),0)</f>
        <v>0</v>
      </c>
      <c r="H42" s="28">
        <f>IF($C$4="Attiecināmās izmaksas",IF('10a+c+n'!$Q42="A",'10a+c+n'!H42,0),0)</f>
        <v>0</v>
      </c>
      <c r="I42" s="28"/>
      <c r="J42" s="28"/>
      <c r="K42" s="156">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22.5">
      <c r="A43" s="64">
        <f>IF(P43=0,0,IF(COUNTBLANK(P43)=1,0,COUNTA($P$14:P43)))</f>
        <v>0</v>
      </c>
      <c r="B43" s="28" t="str">
        <f>IF($C$4="Attiecināmās izmaksas",IF('10a+c+n'!$Q43="A",'10a+c+n'!B43,0),0)</f>
        <v>17-00000</v>
      </c>
      <c r="C43" s="28" t="str">
        <f>IF($C$4="Attiecināmās izmaksas",IF('10a+c+n'!$Q43="A",'10a+c+n'!C43,0),0)</f>
        <v>Melnā tērauda caurule dn40</v>
      </c>
      <c r="D43" s="28" t="str">
        <f>IF($C$4="Attiecināmās izmaksas",IF('10a+c+n'!$Q43="A",'10a+c+n'!D43,0),0)</f>
        <v>m</v>
      </c>
      <c r="E43" s="156"/>
      <c r="F43" s="81"/>
      <c r="G43" s="28">
        <f>IF($C$4="Attiecināmās izmaksas",IF('10a+c+n'!$Q43="A",'10a+c+n'!G43,0),0)</f>
        <v>0</v>
      </c>
      <c r="H43" s="28">
        <f>IF($C$4="Attiecināmās izmaksas",IF('10a+c+n'!$Q43="A",'10a+c+n'!H43,0),0)</f>
        <v>0</v>
      </c>
      <c r="I43" s="28"/>
      <c r="J43" s="28"/>
      <c r="K43" s="156">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22.5">
      <c r="A44" s="64">
        <f>IF(P44=0,0,IF(COUNTBLANK(P44)=1,0,COUNTA($P$14:P44)))</f>
        <v>0</v>
      </c>
      <c r="B44" s="28" t="str">
        <f>IF($C$4="Attiecināmās izmaksas",IF('10a+c+n'!$Q44="A",'10a+c+n'!B44,0),0)</f>
        <v>17-00000</v>
      </c>
      <c r="C44" s="28" t="str">
        <f>IF($C$4="Attiecināmās izmaksas",IF('10a+c+n'!$Q44="A",'10a+c+n'!C44,0),0)</f>
        <v>Melnā tērauda caurule dn50</v>
      </c>
      <c r="D44" s="28" t="str">
        <f>IF($C$4="Attiecināmās izmaksas",IF('10a+c+n'!$Q44="A",'10a+c+n'!D44,0),0)</f>
        <v>m</v>
      </c>
      <c r="E44" s="156"/>
      <c r="F44" s="81"/>
      <c r="G44" s="28">
        <f>IF($C$4="Attiecināmās izmaksas",IF('10a+c+n'!$Q44="A",'10a+c+n'!G44,0),0)</f>
        <v>0</v>
      </c>
      <c r="H44" s="28">
        <f>IF($C$4="Attiecināmās izmaksas",IF('10a+c+n'!$Q44="A",'10a+c+n'!H44,0),0)</f>
        <v>0</v>
      </c>
      <c r="I44" s="28"/>
      <c r="J44" s="28"/>
      <c r="K44" s="156">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22.5">
      <c r="A45" s="64">
        <f>IF(P45=0,0,IF(COUNTBLANK(P45)=1,0,COUNTA($P$14:P45)))</f>
        <v>0</v>
      </c>
      <c r="B45" s="28" t="str">
        <f>IF($C$4="Attiecināmās izmaksas",IF('10a+c+n'!$Q45="A",'10a+c+n'!B45,0),0)</f>
        <v>17-00000</v>
      </c>
      <c r="C45" s="28" t="str">
        <f>IF($C$4="Attiecināmās izmaksas",IF('10a+c+n'!$Q45="A",'10a+c+n'!C45,0),0)</f>
        <v>Melnā tērauda caurule dn65</v>
      </c>
      <c r="D45" s="28" t="str">
        <f>IF($C$4="Attiecināmās izmaksas",IF('10a+c+n'!$Q45="A",'10a+c+n'!D45,0),0)</f>
        <v>m</v>
      </c>
      <c r="E45" s="156"/>
      <c r="F45" s="81"/>
      <c r="G45" s="28">
        <f>IF($C$4="Attiecināmās izmaksas",IF('10a+c+n'!$Q45="A",'10a+c+n'!G45,0),0)</f>
        <v>0</v>
      </c>
      <c r="H45" s="28">
        <f>IF($C$4="Attiecināmās izmaksas",IF('10a+c+n'!$Q45="A",'10a+c+n'!H45,0),0)</f>
        <v>0</v>
      </c>
      <c r="I45" s="28"/>
      <c r="J45" s="28"/>
      <c r="K45" s="156">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22.5">
      <c r="A46" s="64">
        <f>IF(P46=0,0,IF(COUNTBLANK(P46)=1,0,COUNTA($P$14:P46)))</f>
        <v>0</v>
      </c>
      <c r="B46" s="28" t="str">
        <f>IF($C$4="Attiecināmās izmaksas",IF('10a+c+n'!$Q46="A",'10a+c+n'!B46,0),0)</f>
        <v>17-00000</v>
      </c>
      <c r="C46" s="28" t="str">
        <f>IF($C$4="Attiecināmās izmaksas",IF('10a+c+n'!$Q46="A",'10a+c+n'!C46,0),0)</f>
        <v>Cauruļvadu fasondaļas (fitingi, savienojumi, pārejas)</v>
      </c>
      <c r="D46" s="28" t="str">
        <f>IF($C$4="Attiecināmās izmaksas",IF('10a+c+n'!$Q46="A",'10a+c+n'!D46,0),0)</f>
        <v>kompl.</v>
      </c>
      <c r="E46" s="156"/>
      <c r="F46" s="81"/>
      <c r="G46" s="28">
        <f>IF($C$4="Attiecināmās izmaksas",IF('10a+c+n'!$Q46="A",'10a+c+n'!G46,0),0)</f>
        <v>0</v>
      </c>
      <c r="H46" s="28">
        <f>IF($C$4="Attiecināmās izmaksas",IF('10a+c+n'!$Q46="A",'10a+c+n'!H46,0),0)</f>
        <v>0</v>
      </c>
      <c r="I46" s="28"/>
      <c r="J46" s="28"/>
      <c r="K46" s="156">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33.75">
      <c r="A47" s="64">
        <f>IF(P47=0,0,IF(COUNTBLANK(P47)=1,0,COUNTA($P$14:P47)))</f>
        <v>0</v>
      </c>
      <c r="B47" s="28" t="str">
        <f>IF($C$4="Attiecināmās izmaksas",IF('10a+c+n'!$Q47="A",'10a+c+n'!B47,0),0)</f>
        <v>17-00000</v>
      </c>
      <c r="C47" s="28" t="str">
        <f>IF($C$4="Attiecināmās izmaksas",IF('10a+c+n'!$Q47="A",'10a+c+n'!C47,0),0)</f>
        <v>Siltumizolācija cauruļvadiem pagrabā, PAROC Hvac Section AluCoat T vai ekvivalents. λ50=0,037 W/mK (pie temperatūras 50oC). Biezums, b=50, Dn15</v>
      </c>
      <c r="D47" s="28" t="str">
        <f>IF($C$4="Attiecināmās izmaksas",IF('10a+c+n'!$Q47="A",'10a+c+n'!D47,0),0)</f>
        <v>m</v>
      </c>
      <c r="E47" s="156"/>
      <c r="F47" s="81"/>
      <c r="G47" s="28">
        <f>IF($C$4="Attiecināmās izmaksas",IF('10a+c+n'!$Q47="A",'10a+c+n'!G47,0),0)</f>
        <v>0</v>
      </c>
      <c r="H47" s="28">
        <f>IF($C$4="Attiecināmās izmaksas",IF('10a+c+n'!$Q47="A",'10a+c+n'!H47,0),0)</f>
        <v>0</v>
      </c>
      <c r="I47" s="28"/>
      <c r="J47" s="28"/>
      <c r="K47" s="156">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33.75">
      <c r="A48" s="64">
        <f>IF(P48=0,0,IF(COUNTBLANK(P48)=1,0,COUNTA($P$14:P48)))</f>
        <v>0</v>
      </c>
      <c r="B48" s="28" t="str">
        <f>IF($C$4="Attiecināmās izmaksas",IF('10a+c+n'!$Q48="A",'10a+c+n'!B48,0),0)</f>
        <v>17-00000</v>
      </c>
      <c r="C48" s="28" t="str">
        <f>IF($C$4="Attiecināmās izmaksas",IF('10a+c+n'!$Q48="A",'10a+c+n'!C48,0),0)</f>
        <v>Siltumizolācija cauruļvadiem pagrabā, PAROC Hvac Section AluCoat T vai ekvivalents. λ50=0,037 W/mK. Biezums, b=50, Dn20</v>
      </c>
      <c r="D48" s="28" t="str">
        <f>IF($C$4="Attiecināmās izmaksas",IF('10a+c+n'!$Q48="A",'10a+c+n'!D48,0),0)</f>
        <v>m</v>
      </c>
      <c r="E48" s="156"/>
      <c r="F48" s="81"/>
      <c r="G48" s="28">
        <f>IF($C$4="Attiecināmās izmaksas",IF('10a+c+n'!$Q48="A",'10a+c+n'!G48,0),0)</f>
        <v>0</v>
      </c>
      <c r="H48" s="28">
        <f>IF($C$4="Attiecināmās izmaksas",IF('10a+c+n'!$Q48="A",'10a+c+n'!H48,0),0)</f>
        <v>0</v>
      </c>
      <c r="I48" s="28"/>
      <c r="J48" s="28"/>
      <c r="K48" s="156">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33.75">
      <c r="A49" s="64">
        <f>IF(P49=0,0,IF(COUNTBLANK(P49)=1,0,COUNTA($P$14:P49)))</f>
        <v>0</v>
      </c>
      <c r="B49" s="28" t="str">
        <f>IF($C$4="Attiecināmās izmaksas",IF('10a+c+n'!$Q49="A",'10a+c+n'!B49,0),0)</f>
        <v>17-00000</v>
      </c>
      <c r="C49" s="28" t="str">
        <f>IF($C$4="Attiecināmās izmaksas",IF('10a+c+n'!$Q49="A",'10a+c+n'!C49,0),0)</f>
        <v>Siltumizolācija cauruļvadiem pagrabā, PAROC Hvac Section AluCoat T vai ekvivalents. λ50=0,037 W/mK. Biezums, b=50, Dn25</v>
      </c>
      <c r="D49" s="28" t="str">
        <f>IF($C$4="Attiecināmās izmaksas",IF('10a+c+n'!$Q49="A",'10a+c+n'!D49,0),0)</f>
        <v>m</v>
      </c>
      <c r="E49" s="156"/>
      <c r="F49" s="81"/>
      <c r="G49" s="28">
        <f>IF($C$4="Attiecināmās izmaksas",IF('10a+c+n'!$Q49="A",'10a+c+n'!G49,0),0)</f>
        <v>0</v>
      </c>
      <c r="H49" s="28">
        <f>IF($C$4="Attiecināmās izmaksas",IF('10a+c+n'!$Q49="A",'10a+c+n'!H49,0),0)</f>
        <v>0</v>
      </c>
      <c r="I49" s="28"/>
      <c r="J49" s="28"/>
      <c r="K49" s="156">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33.75">
      <c r="A50" s="64">
        <f>IF(P50=0,0,IF(COUNTBLANK(P50)=1,0,COUNTA($P$14:P50)))</f>
        <v>0</v>
      </c>
      <c r="B50" s="28" t="str">
        <f>IF($C$4="Attiecināmās izmaksas",IF('10a+c+n'!$Q50="A",'10a+c+n'!B50,0),0)</f>
        <v>17-00000</v>
      </c>
      <c r="C50" s="28" t="str">
        <f>IF($C$4="Attiecināmās izmaksas",IF('10a+c+n'!$Q50="A",'10a+c+n'!C50,0),0)</f>
        <v>Siltumizolācija cauruļvadiem pagrabā, PAROC Hvac Section AluCoat T vai ekvivalents. λ50=0,037 W/mK. Biezums, b=50, Dn32</v>
      </c>
      <c r="D50" s="28" t="str">
        <f>IF($C$4="Attiecināmās izmaksas",IF('10a+c+n'!$Q50="A",'10a+c+n'!D50,0),0)</f>
        <v>m</v>
      </c>
      <c r="E50" s="156"/>
      <c r="F50" s="81"/>
      <c r="G50" s="28">
        <f>IF($C$4="Attiecināmās izmaksas",IF('10a+c+n'!$Q50="A",'10a+c+n'!G50,0),0)</f>
        <v>0</v>
      </c>
      <c r="H50" s="28">
        <f>IF($C$4="Attiecināmās izmaksas",IF('10a+c+n'!$Q50="A",'10a+c+n'!H50,0),0)</f>
        <v>0</v>
      </c>
      <c r="I50" s="28"/>
      <c r="J50" s="28"/>
      <c r="K50" s="156">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33.75">
      <c r="A51" s="64">
        <f>IF(P51=0,0,IF(COUNTBLANK(P51)=1,0,COUNTA($P$14:P51)))</f>
        <v>0</v>
      </c>
      <c r="B51" s="28" t="str">
        <f>IF($C$4="Attiecināmās izmaksas",IF('10a+c+n'!$Q51="A",'10a+c+n'!B51,0),0)</f>
        <v>17-00000</v>
      </c>
      <c r="C51" s="28" t="str">
        <f>IF($C$4="Attiecināmās izmaksas",IF('10a+c+n'!$Q51="A",'10a+c+n'!C51,0),0)</f>
        <v>Siltumizolācija cauruļvadiem pagrabā, PAROC Hvac Section AluCoat T vai ekvivalents. λ50=0,037 W/mK. Biezums, b=50, Dn40</v>
      </c>
      <c r="D51" s="28" t="str">
        <f>IF($C$4="Attiecināmās izmaksas",IF('10a+c+n'!$Q51="A",'10a+c+n'!D51,0),0)</f>
        <v>m</v>
      </c>
      <c r="E51" s="156"/>
      <c r="F51" s="81"/>
      <c r="G51" s="28">
        <f>IF($C$4="Attiecināmās izmaksas",IF('10a+c+n'!$Q51="A",'10a+c+n'!G51,0),0)</f>
        <v>0</v>
      </c>
      <c r="H51" s="28">
        <f>IF($C$4="Attiecināmās izmaksas",IF('10a+c+n'!$Q51="A",'10a+c+n'!H51,0),0)</f>
        <v>0</v>
      </c>
      <c r="I51" s="28"/>
      <c r="J51" s="28"/>
      <c r="K51" s="156">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ht="33.75">
      <c r="A52" s="64">
        <f>IF(P52=0,0,IF(COUNTBLANK(P52)=1,0,COUNTA($P$14:P52)))</f>
        <v>0</v>
      </c>
      <c r="B52" s="28" t="str">
        <f>IF($C$4="Attiecināmās izmaksas",IF('10a+c+n'!$Q52="A",'10a+c+n'!B52,0),0)</f>
        <v>17-00000</v>
      </c>
      <c r="C52" s="28" t="str">
        <f>IF($C$4="Attiecināmās izmaksas",IF('10a+c+n'!$Q52="A",'10a+c+n'!C52,0),0)</f>
        <v>Siltumizolācija cauruļvadiem pagrabā, PAROC Hvac Section AluCoat T vai ekvivalents. λ50=0,037 W/mK. Biezums, b=50, Dn50</v>
      </c>
      <c r="D52" s="28" t="str">
        <f>IF($C$4="Attiecināmās izmaksas",IF('10a+c+n'!$Q52="A",'10a+c+n'!D52,0),0)</f>
        <v>m</v>
      </c>
      <c r="E52" s="156"/>
      <c r="F52" s="81"/>
      <c r="G52" s="28">
        <f>IF($C$4="Attiecināmās izmaksas",IF('10a+c+n'!$Q52="A",'10a+c+n'!G52,0),0)</f>
        <v>0</v>
      </c>
      <c r="H52" s="28">
        <f>IF($C$4="Attiecināmās izmaksas",IF('10a+c+n'!$Q52="A",'10a+c+n'!H52,0),0)</f>
        <v>0</v>
      </c>
      <c r="I52" s="28"/>
      <c r="J52" s="28"/>
      <c r="K52" s="156">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33.75">
      <c r="A53" s="64">
        <f>IF(P53=0,0,IF(COUNTBLANK(P53)=1,0,COUNTA($P$14:P53)))</f>
        <v>0</v>
      </c>
      <c r="B53" s="28" t="str">
        <f>IF($C$4="Attiecināmās izmaksas",IF('10a+c+n'!$Q53="A",'10a+c+n'!B53,0),0)</f>
        <v>17-00000</v>
      </c>
      <c r="C53" s="28" t="str">
        <f>IF($C$4="Attiecināmās izmaksas",IF('10a+c+n'!$Q53="A",'10a+c+n'!C53,0),0)</f>
        <v>Siltumizolācija cauruļvadiem pagrabā, PAROC Hvac Section AluCoat T vai ekvivalents. λ50=0,037 W/mK. Biezums, b=50, Dn65</v>
      </c>
      <c r="D53" s="28" t="str">
        <f>IF($C$4="Attiecināmās izmaksas",IF('10a+c+n'!$Q53="A",'10a+c+n'!D53,0),0)</f>
        <v>m</v>
      </c>
      <c r="E53" s="156"/>
      <c r="F53" s="81"/>
      <c r="G53" s="28">
        <f>IF($C$4="Attiecināmās izmaksas",IF('10a+c+n'!$Q53="A",'10a+c+n'!G53,0),0)</f>
        <v>0</v>
      </c>
      <c r="H53" s="28">
        <f>IF($C$4="Attiecināmās izmaksas",IF('10a+c+n'!$Q53="A",'10a+c+n'!H53,0),0)</f>
        <v>0</v>
      </c>
      <c r="I53" s="28"/>
      <c r="J53" s="28"/>
      <c r="K53" s="156">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ht="22.5">
      <c r="A54" s="64">
        <f>IF(P54=0,0,IF(COUNTBLANK(P54)=1,0,COUNTA($P$14:P54)))</f>
        <v>0</v>
      </c>
      <c r="B54" s="28" t="str">
        <f>IF($C$4="Attiecināmās izmaksas",IF('10a+c+n'!$Q54="A",'10a+c+n'!B54,0),0)</f>
        <v>17-00000</v>
      </c>
      <c r="C54" s="28" t="str">
        <f>IF($C$4="Attiecināmās izmaksas",IF('10a+c+n'!$Q54="A",'10a+c+n'!C54,0),0)</f>
        <v>Noslēgvārsti dn65</v>
      </c>
      <c r="D54" s="28" t="str">
        <f>IF($C$4="Attiecināmās izmaksas",IF('10a+c+n'!$Q54="A",'10a+c+n'!D54,0),0)</f>
        <v>gb</v>
      </c>
      <c r="E54" s="156"/>
      <c r="F54" s="81"/>
      <c r="G54" s="28">
        <f>IF($C$4="Attiecināmās izmaksas",IF('10a+c+n'!$Q54="A",'10a+c+n'!G54,0),0)</f>
        <v>0</v>
      </c>
      <c r="H54" s="28">
        <f>IF($C$4="Attiecināmās izmaksas",IF('10a+c+n'!$Q54="A",'10a+c+n'!H54,0),0)</f>
        <v>0</v>
      </c>
      <c r="I54" s="28"/>
      <c r="J54" s="28"/>
      <c r="K54" s="156">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22.5">
      <c r="A55" s="64">
        <f>IF(P55=0,0,IF(COUNTBLANK(P55)=1,0,COUNTA($P$14:P55)))</f>
        <v>0</v>
      </c>
      <c r="B55" s="28" t="str">
        <f>IF($C$4="Attiecināmās izmaksas",IF('10a+c+n'!$Q55="A",'10a+c+n'!B55,0),0)</f>
        <v>17-00000</v>
      </c>
      <c r="C55" s="28" t="str">
        <f>IF($C$4="Attiecināmās izmaksas",IF('10a+c+n'!$Q55="A",'10a+c+n'!C55,0),0)</f>
        <v>Balansēšanas vārsts STRÖMAX-M 4017 vai ekvivalents,ar mērnipeļiem, dn25</v>
      </c>
      <c r="D55" s="28" t="str">
        <f>IF($C$4="Attiecināmās izmaksas",IF('10a+c+n'!$Q55="A",'10a+c+n'!D55,0),0)</f>
        <v>gb</v>
      </c>
      <c r="E55" s="156"/>
      <c r="F55" s="81"/>
      <c r="G55" s="28">
        <f>IF($C$4="Attiecināmās izmaksas",IF('10a+c+n'!$Q55="A",'10a+c+n'!G55,0),0)</f>
        <v>0</v>
      </c>
      <c r="H55" s="28">
        <f>IF($C$4="Attiecināmās izmaksas",IF('10a+c+n'!$Q55="A",'10a+c+n'!H55,0),0)</f>
        <v>0</v>
      </c>
      <c r="I55" s="28"/>
      <c r="J55" s="28"/>
      <c r="K55" s="156">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ht="22.5">
      <c r="A56" s="64">
        <f>IF(P56=0,0,IF(COUNTBLANK(P56)=1,0,COUNTA($P$14:P56)))</f>
        <v>0</v>
      </c>
      <c r="B56" s="28" t="str">
        <f>IF($C$4="Attiecināmās izmaksas",IF('10a+c+n'!$Q56="A",'10a+c+n'!B56,0),0)</f>
        <v>17-00000</v>
      </c>
      <c r="C56" s="28" t="str">
        <f>IF($C$4="Attiecināmās izmaksas",IF('10a+c+n'!$Q56="A",'10a+c+n'!C56,0),0)</f>
        <v>Lodveida vārsts dn32</v>
      </c>
      <c r="D56" s="28" t="str">
        <f>IF($C$4="Attiecināmās izmaksas",IF('10a+c+n'!$Q56="A",'10a+c+n'!D56,0),0)</f>
        <v>gb</v>
      </c>
      <c r="E56" s="156"/>
      <c r="F56" s="81"/>
      <c r="G56" s="28">
        <f>IF($C$4="Attiecināmās izmaksas",IF('10a+c+n'!$Q56="A",'10a+c+n'!G56,0),0)</f>
        <v>0</v>
      </c>
      <c r="H56" s="28">
        <f>IF($C$4="Attiecināmās izmaksas",IF('10a+c+n'!$Q56="A",'10a+c+n'!H56,0),0)</f>
        <v>0</v>
      </c>
      <c r="I56" s="28"/>
      <c r="J56" s="28"/>
      <c r="K56" s="156">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c r="A57" s="64">
        <f>IF(P57=0,0,IF(COUNTBLANK(P57)=1,0,COUNTA($P$14:P57)))</f>
        <v>0</v>
      </c>
      <c r="B57" s="28" t="str">
        <f>IF($C$4="Attiecināmās izmaksas",IF('10a+c+n'!$Q57="A",'10a+c+n'!B57,0),0)</f>
        <v>17-00000</v>
      </c>
      <c r="C57" s="28" t="str">
        <f>IF($C$4="Attiecināmās izmaksas",IF('10a+c+n'!$Q57="A",'10a+c+n'!C57,0),0)</f>
        <v xml:space="preserve">Tukšošanas vārsti </v>
      </c>
      <c r="D57" s="28" t="str">
        <f>IF($C$4="Attiecināmās izmaksas",IF('10a+c+n'!$Q57="A",'10a+c+n'!D57,0),0)</f>
        <v>gb</v>
      </c>
      <c r="E57" s="156"/>
      <c r="F57" s="81"/>
      <c r="G57" s="28">
        <f>IF($C$4="Attiecināmās izmaksas",IF('10a+c+n'!$Q57="A",'10a+c+n'!G57,0),0)</f>
        <v>0</v>
      </c>
      <c r="H57" s="28">
        <f>IF($C$4="Attiecināmās izmaksas",IF('10a+c+n'!$Q57="A",'10a+c+n'!H57,0),0)</f>
        <v>0</v>
      </c>
      <c r="I57" s="28"/>
      <c r="J57" s="28"/>
      <c r="K57" s="156">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c r="A58" s="64">
        <f>IF(P58=0,0,IF(COUNTBLANK(P58)=1,0,COUNTA($P$14:P58)))</f>
        <v>0</v>
      </c>
      <c r="B58" s="28">
        <f>IF($C$4="Attiecināmās izmaksas",IF('10a+c+n'!$Q58="A",'10a+c+n'!B58,0),0)</f>
        <v>0</v>
      </c>
      <c r="C58" s="28">
        <f>IF($C$4="Attiecināmās izmaksas",IF('10a+c+n'!$Q58="A",'10a+c+n'!C58,0),0)</f>
        <v>0</v>
      </c>
      <c r="D58" s="28">
        <f>IF($C$4="Attiecināmās izmaksas",IF('10a+c+n'!$Q58="A",'10a+c+n'!D58,0),0)</f>
        <v>0</v>
      </c>
      <c r="E58" s="156"/>
      <c r="F58" s="81"/>
      <c r="G58" s="28">
        <f>IF($C$4="Attiecināmās izmaksas",IF('10a+c+n'!$Q58="A",'10a+c+n'!G58,0),0)</f>
        <v>0</v>
      </c>
      <c r="H58" s="28">
        <f>IF($C$4="Attiecināmās izmaksas",IF('10a+c+n'!$Q58="A",'10a+c+n'!H58,0),0)</f>
        <v>0</v>
      </c>
      <c r="I58" s="28"/>
      <c r="J58" s="28"/>
      <c r="K58" s="156">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ht="22.5">
      <c r="A59" s="64">
        <f>IF(P59=0,0,IF(COUNTBLANK(P59)=1,0,COUNTA($P$14:P59)))</f>
        <v>0</v>
      </c>
      <c r="B59" s="28" t="str">
        <f>IF($C$4="Attiecināmās izmaksas",IF('10a+c+n'!$Q59="A",'10a+c+n'!B59,0),0)</f>
        <v>17-00000</v>
      </c>
      <c r="C59" s="28" t="str">
        <f>IF($C$4="Attiecināmās izmaksas",IF('10a+c+n'!$Q59="A",'10a+c+n'!C59,0),0)</f>
        <v>Ieregulēšanas un palaišanas darbi</v>
      </c>
      <c r="D59" s="28" t="str">
        <f>IF($C$4="Attiecināmās izmaksas",IF('10a+c+n'!$Q59="A",'10a+c+n'!D59,0),0)</f>
        <v>gb</v>
      </c>
      <c r="E59" s="156"/>
      <c r="F59" s="81"/>
      <c r="G59" s="28">
        <f>IF($C$4="Attiecināmās izmaksas",IF('10a+c+n'!$Q59="A",'10a+c+n'!G59,0),0)</f>
        <v>0</v>
      </c>
      <c r="H59" s="28">
        <f>IF($C$4="Attiecināmās izmaksas",IF('10a+c+n'!$Q59="A",'10a+c+n'!H59,0),0)</f>
        <v>0</v>
      </c>
      <c r="I59" s="28"/>
      <c r="J59" s="28"/>
      <c r="K59" s="156">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c r="A60" s="64">
        <f>IF(P60=0,0,IF(COUNTBLANK(P60)=1,0,COUNTA($P$14:P60)))</f>
        <v>0</v>
      </c>
      <c r="B60" s="28" t="str">
        <f>IF($C$4="Attiecināmās izmaksas",IF('10a+c+n'!$Q60="A",'10a+c+n'!B60,0),0)</f>
        <v>17-00000</v>
      </c>
      <c r="C60" s="28" t="str">
        <f>IF($C$4="Attiecināmās izmaksas",IF('10a+c+n'!$Q60="A",'10a+c+n'!C60,0),0)</f>
        <v xml:space="preserve">Pieslēgums pie siltummezgla </v>
      </c>
      <c r="D60" s="28" t="str">
        <f>IF($C$4="Attiecināmās izmaksas",IF('10a+c+n'!$Q60="A",'10a+c+n'!D60,0),0)</f>
        <v>kompl</v>
      </c>
      <c r="E60" s="156"/>
      <c r="F60" s="81"/>
      <c r="G60" s="28">
        <f>IF($C$4="Attiecināmās izmaksas",IF('10a+c+n'!$Q60="A",'10a+c+n'!G60,0),0)</f>
        <v>0</v>
      </c>
      <c r="H60" s="28">
        <f>IF($C$4="Attiecināmās izmaksas",IF('10a+c+n'!$Q60="A",'10a+c+n'!H60,0),0)</f>
        <v>0</v>
      </c>
      <c r="I60" s="28"/>
      <c r="J60" s="28"/>
      <c r="K60" s="156">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22.5">
      <c r="A61" s="64">
        <f>IF(P61=0,0,IF(COUNTBLANK(P61)=1,0,COUNTA($P$14:P61)))</f>
        <v>0</v>
      </c>
      <c r="B61" s="28" t="str">
        <f>IF($C$4="Attiecināmās izmaksas",IF('10a+c+n'!$Q61="A",'10a+c+n'!B61,0),0)</f>
        <v>17-00000</v>
      </c>
      <c r="C61" s="28" t="str">
        <f>IF($C$4="Attiecināmās izmaksas",IF('10a+c+n'!$Q61="A",'10a+c+n'!C61,0),0)</f>
        <v>Metināšanas piederumu komplekts</v>
      </c>
      <c r="D61" s="28" t="str">
        <f>IF($C$4="Attiecināmās izmaksas",IF('10a+c+n'!$Q61="A",'10a+c+n'!D61,0),0)</f>
        <v>kompl.</v>
      </c>
      <c r="E61" s="156"/>
      <c r="F61" s="81"/>
      <c r="G61" s="28">
        <f>IF($C$4="Attiecināmās izmaksas",IF('10a+c+n'!$Q61="A",'10a+c+n'!G61,0),0)</f>
        <v>0</v>
      </c>
      <c r="H61" s="28">
        <f>IF($C$4="Attiecināmās izmaksas",IF('10a+c+n'!$Q61="A",'10a+c+n'!H61,0),0)</f>
        <v>0</v>
      </c>
      <c r="I61" s="28"/>
      <c r="J61" s="28"/>
      <c r="K61" s="156">
        <f>IF($C$4="Attiecināmās izmaksas",IF('10a+c+n'!$Q61="A",'10a+c+n'!K61,0),0)</f>
        <v>0</v>
      </c>
      <c r="L61" s="81">
        <f>IF($C$4="Attiecināmās izmaksas",IF('10a+c+n'!$Q61="A",'10a+c+n'!L61,0),0)</f>
        <v>0</v>
      </c>
      <c r="M61" s="28">
        <f>IF($C$4="Attiecināmās izmaksas",IF('10a+c+n'!$Q61="A",'10a+c+n'!M61,0),0)</f>
        <v>0</v>
      </c>
      <c r="N61" s="28">
        <f>IF($C$4="Attiecināmās izmaksas",IF('10a+c+n'!$Q61="A",'10a+c+n'!N61,0),0)</f>
        <v>0</v>
      </c>
      <c r="O61" s="28">
        <f>IF($C$4="Attiecināmās izmaksas",IF('10a+c+n'!$Q61="A",'10a+c+n'!O61,0),0)</f>
        <v>0</v>
      </c>
      <c r="P61" s="59">
        <f>IF($C$4="Attiecināmās izmaksas",IF('10a+c+n'!$Q61="A",'10a+c+n'!P61,0),0)</f>
        <v>0</v>
      </c>
    </row>
    <row r="62" spans="1:16" ht="22.5">
      <c r="A62" s="64">
        <f>IF(P62=0,0,IF(COUNTBLANK(P62)=1,0,COUNTA($P$14:P62)))</f>
        <v>0</v>
      </c>
      <c r="B62" s="28" t="str">
        <f>IF($C$4="Attiecināmās izmaksas",IF('10a+c+n'!$Q62="A",'10a+c+n'!B62,0),0)</f>
        <v>17-00000</v>
      </c>
      <c r="C62" s="28" t="str">
        <f>IF($C$4="Attiecināmās izmaksas",IF('10a+c+n'!$Q62="A",'10a+c+n'!C62,0),0)</f>
        <v>Cauruļvadu stiprinājumi</v>
      </c>
      <c r="D62" s="28" t="str">
        <f>IF($C$4="Attiecināmās izmaksas",IF('10a+c+n'!$Q62="A",'10a+c+n'!D62,0),0)</f>
        <v>kompl.</v>
      </c>
      <c r="E62" s="156"/>
      <c r="F62" s="81"/>
      <c r="G62" s="28">
        <f>IF($C$4="Attiecināmās izmaksas",IF('10a+c+n'!$Q62="A",'10a+c+n'!G62,0),0)</f>
        <v>0</v>
      </c>
      <c r="H62" s="28">
        <f>IF($C$4="Attiecināmās izmaksas",IF('10a+c+n'!$Q62="A",'10a+c+n'!H62,0),0)</f>
        <v>0</v>
      </c>
      <c r="I62" s="28"/>
      <c r="J62" s="28"/>
      <c r="K62" s="156">
        <f>IF($C$4="Attiecināmās izmaksas",IF('10a+c+n'!$Q62="A",'10a+c+n'!K62,0),0)</f>
        <v>0</v>
      </c>
      <c r="L62" s="81">
        <f>IF($C$4="Attiecināmās izmaksas",IF('10a+c+n'!$Q62="A",'10a+c+n'!L62,0),0)</f>
        <v>0</v>
      </c>
      <c r="M62" s="28">
        <f>IF($C$4="Attiecināmās izmaksas",IF('10a+c+n'!$Q62="A",'10a+c+n'!M62,0),0)</f>
        <v>0</v>
      </c>
      <c r="N62" s="28">
        <f>IF($C$4="Attiecināmās izmaksas",IF('10a+c+n'!$Q62="A",'10a+c+n'!N62,0),0)</f>
        <v>0</v>
      </c>
      <c r="O62" s="28">
        <f>IF($C$4="Attiecināmās izmaksas",IF('10a+c+n'!$Q62="A",'10a+c+n'!O62,0),0)</f>
        <v>0</v>
      </c>
      <c r="P62" s="59">
        <f>IF($C$4="Attiecināmās izmaksas",IF('10a+c+n'!$Q62="A",'10a+c+n'!P62,0),0)</f>
        <v>0</v>
      </c>
    </row>
    <row r="63" spans="1:16" ht="22.5">
      <c r="A63" s="64">
        <f>IF(P63=0,0,IF(COUNTBLANK(P63)=1,0,COUNTA($P$14:P63)))</f>
        <v>0</v>
      </c>
      <c r="B63" s="28" t="str">
        <f>IF($C$4="Attiecināmās izmaksas",IF('10a+c+n'!$Q63="A",'10a+c+n'!B63,0),0)</f>
        <v>17-00000</v>
      </c>
      <c r="C63" s="28" t="str">
        <f>IF($C$4="Attiecināmās izmaksas",IF('10a+c+n'!$Q63="A",'10a+c+n'!C63,0),0)</f>
        <v>Caurumu aizdare, ugunsdrošā aizdare</v>
      </c>
      <c r="D63" s="28" t="str">
        <f>IF($C$4="Attiecināmās izmaksas",IF('10a+c+n'!$Q63="A",'10a+c+n'!D63,0),0)</f>
        <v>kompl.</v>
      </c>
      <c r="E63" s="156"/>
      <c r="F63" s="81"/>
      <c r="G63" s="28">
        <f>IF($C$4="Attiecināmās izmaksas",IF('10a+c+n'!$Q63="A",'10a+c+n'!G63,0),0)</f>
        <v>0</v>
      </c>
      <c r="H63" s="28">
        <f>IF($C$4="Attiecināmās izmaksas",IF('10a+c+n'!$Q63="A",'10a+c+n'!H63,0),0)</f>
        <v>0</v>
      </c>
      <c r="I63" s="28"/>
      <c r="J63" s="28"/>
      <c r="K63" s="156">
        <f>IF($C$4="Attiecināmās izmaksas",IF('10a+c+n'!$Q63="A",'10a+c+n'!K63,0),0)</f>
        <v>0</v>
      </c>
      <c r="L63" s="81">
        <f>IF($C$4="Attiecināmās izmaksas",IF('10a+c+n'!$Q63="A",'10a+c+n'!L63,0),0)</f>
        <v>0</v>
      </c>
      <c r="M63" s="28">
        <f>IF($C$4="Attiecināmās izmaksas",IF('10a+c+n'!$Q63="A",'10a+c+n'!M63,0),0)</f>
        <v>0</v>
      </c>
      <c r="N63" s="28">
        <f>IF($C$4="Attiecināmās izmaksas",IF('10a+c+n'!$Q63="A",'10a+c+n'!N63,0),0)</f>
        <v>0</v>
      </c>
      <c r="O63" s="28">
        <f>IF($C$4="Attiecināmās izmaksas",IF('10a+c+n'!$Q63="A",'10a+c+n'!O63,0),0)</f>
        <v>0</v>
      </c>
      <c r="P63" s="59">
        <f>IF($C$4="Attiecināmās izmaksas",IF('10a+c+n'!$Q63="A",'10a+c+n'!P63,0),0)</f>
        <v>0</v>
      </c>
    </row>
    <row r="64" spans="1:16" ht="22.5">
      <c r="A64" s="64">
        <f>IF(P64=0,0,IF(COUNTBLANK(P64)=1,0,COUNTA($P$14:P64)))</f>
        <v>0</v>
      </c>
      <c r="B64" s="28" t="str">
        <f>IF($C$4="Attiecināmās izmaksas",IF('10a+c+n'!$Q64="A",'10a+c+n'!B64,0),0)</f>
        <v>17-00000</v>
      </c>
      <c r="C64" s="28" t="str">
        <f>IF($C$4="Attiecināmās izmaksas",IF('10a+c+n'!$Q64="A",'10a+c+n'!C64,0),0)</f>
        <v>Palīgmateriāli</v>
      </c>
      <c r="D64" s="28" t="str">
        <f>IF($C$4="Attiecināmās izmaksas",IF('10a+c+n'!$Q64="A",'10a+c+n'!D64,0),0)</f>
        <v>kompl.</v>
      </c>
      <c r="E64" s="156"/>
      <c r="F64" s="81"/>
      <c r="G64" s="28">
        <f>IF($C$4="Attiecināmās izmaksas",IF('10a+c+n'!$Q64="A",'10a+c+n'!G64,0),0)</f>
        <v>0</v>
      </c>
      <c r="H64" s="28">
        <f>IF($C$4="Attiecināmās izmaksas",IF('10a+c+n'!$Q64="A",'10a+c+n'!H64,0),0)</f>
        <v>0</v>
      </c>
      <c r="I64" s="28"/>
      <c r="J64" s="28"/>
      <c r="K64" s="156">
        <f>IF($C$4="Attiecināmās izmaksas",IF('10a+c+n'!$Q64="A",'10a+c+n'!K64,0),0)</f>
        <v>0</v>
      </c>
      <c r="L64" s="81">
        <f>IF($C$4="Attiecināmās izmaksas",IF('10a+c+n'!$Q64="A",'10a+c+n'!L64,0),0)</f>
        <v>0</v>
      </c>
      <c r="M64" s="28">
        <f>IF($C$4="Attiecināmās izmaksas",IF('10a+c+n'!$Q64="A",'10a+c+n'!M64,0),0)</f>
        <v>0</v>
      </c>
      <c r="N64" s="28">
        <f>IF($C$4="Attiecināmās izmaksas",IF('10a+c+n'!$Q64="A",'10a+c+n'!N64,0),0)</f>
        <v>0</v>
      </c>
      <c r="O64" s="28">
        <f>IF($C$4="Attiecināmās izmaksas",IF('10a+c+n'!$Q64="A",'10a+c+n'!O64,0),0)</f>
        <v>0</v>
      </c>
      <c r="P64" s="59">
        <f>IF($C$4="Attiecināmās izmaksas",IF('10a+c+n'!$Q64="A",'10a+c+n'!P64,0),0)</f>
        <v>0</v>
      </c>
    </row>
    <row r="65" spans="1:16" ht="22.5">
      <c r="A65" s="64">
        <f>IF(P65=0,0,IF(COUNTBLANK(P65)=1,0,COUNTA($P$14:P65)))</f>
        <v>0</v>
      </c>
      <c r="B65" s="28" t="str">
        <f>IF($C$4="Attiecināmās izmaksas",IF('10a+c+n'!$Q65="A",'10a+c+n'!B65,0),0)</f>
        <v>17-00000</v>
      </c>
      <c r="C65" s="28" t="str">
        <f>IF($C$4="Attiecināmās izmaksas",IF('10a+c+n'!$Q65="A",'10a+c+n'!C65,0),0)</f>
        <v>Cauruļvadu hidrauliskā pārbaude</v>
      </c>
      <c r="D65" s="28" t="str">
        <f>IF($C$4="Attiecināmās izmaksas",IF('10a+c+n'!$Q65="A",'10a+c+n'!D65,0),0)</f>
        <v>kompl.</v>
      </c>
      <c r="E65" s="156"/>
      <c r="F65" s="81"/>
      <c r="G65" s="28">
        <f>IF($C$4="Attiecināmās izmaksas",IF('10a+c+n'!$Q65="A",'10a+c+n'!G65,0),0)</f>
        <v>0</v>
      </c>
      <c r="H65" s="28">
        <f>IF($C$4="Attiecināmās izmaksas",IF('10a+c+n'!$Q65="A",'10a+c+n'!H65,0),0)</f>
        <v>0</v>
      </c>
      <c r="I65" s="28"/>
      <c r="J65" s="28"/>
      <c r="K65" s="156">
        <f>IF($C$4="Attiecināmās izmaksas",IF('10a+c+n'!$Q65="A",'10a+c+n'!K65,0),0)</f>
        <v>0</v>
      </c>
      <c r="L65" s="81">
        <f>IF($C$4="Attiecināmās izmaksas",IF('10a+c+n'!$Q65="A",'10a+c+n'!L65,0),0)</f>
        <v>0</v>
      </c>
      <c r="M65" s="28">
        <f>IF($C$4="Attiecināmās izmaksas",IF('10a+c+n'!$Q65="A",'10a+c+n'!M65,0),0)</f>
        <v>0</v>
      </c>
      <c r="N65" s="28">
        <f>IF($C$4="Attiecināmās izmaksas",IF('10a+c+n'!$Q65="A",'10a+c+n'!N65,0),0)</f>
        <v>0</v>
      </c>
      <c r="O65" s="28">
        <f>IF($C$4="Attiecināmās izmaksas",IF('10a+c+n'!$Q65="A",'10a+c+n'!O65,0),0)</f>
        <v>0</v>
      </c>
      <c r="P65" s="59">
        <f>IF($C$4="Attiecināmās izmaksas",IF('10a+c+n'!$Q65="A",'10a+c+n'!P65,0),0)</f>
        <v>0</v>
      </c>
    </row>
    <row r="66" spans="1:16" ht="22.5">
      <c r="A66" s="64">
        <f>IF(P66=0,0,IF(COUNTBLANK(P66)=1,0,COUNTA($P$14:P66)))</f>
        <v>0</v>
      </c>
      <c r="B66" s="28" t="str">
        <f>IF($C$4="Attiecināmās izmaksas",IF('10a+c+n'!$Q66="A",'10a+c+n'!B66,0),0)</f>
        <v>17-00000</v>
      </c>
      <c r="C66" s="28" t="str">
        <f>IF($C$4="Attiecināmās izmaksas",IF('10a+c+n'!$Q66="A",'10a+c+n'!C66,0),0)</f>
        <v>Esošās apkures sistēmas demontāža</v>
      </c>
      <c r="D66" s="28" t="str">
        <f>IF($C$4="Attiecināmās izmaksas",IF('10a+c+n'!$Q66="A",'10a+c+n'!D66,0),0)</f>
        <v>kompl.</v>
      </c>
      <c r="E66" s="156"/>
      <c r="F66" s="81"/>
      <c r="G66" s="28">
        <f>IF($C$4="Attiecināmās izmaksas",IF('10a+c+n'!$Q66="A",'10a+c+n'!G66,0),0)</f>
        <v>0</v>
      </c>
      <c r="H66" s="28">
        <f>IF($C$4="Attiecināmās izmaksas",IF('10a+c+n'!$Q66="A",'10a+c+n'!H66,0),0)</f>
        <v>0</v>
      </c>
      <c r="I66" s="28"/>
      <c r="J66" s="28"/>
      <c r="K66" s="156">
        <f>IF($C$4="Attiecināmās izmaksas",IF('10a+c+n'!$Q66="A",'10a+c+n'!K66,0),0)</f>
        <v>0</v>
      </c>
      <c r="L66" s="81">
        <f>IF($C$4="Attiecināmās izmaksas",IF('10a+c+n'!$Q66="A",'10a+c+n'!L66,0),0)</f>
        <v>0</v>
      </c>
      <c r="M66" s="28">
        <f>IF($C$4="Attiecināmās izmaksas",IF('10a+c+n'!$Q66="A",'10a+c+n'!M66,0),0)</f>
        <v>0</v>
      </c>
      <c r="N66" s="28">
        <f>IF($C$4="Attiecināmās izmaksas",IF('10a+c+n'!$Q66="A",'10a+c+n'!N66,0),0)</f>
        <v>0</v>
      </c>
      <c r="O66" s="28">
        <f>IF($C$4="Attiecināmās izmaksas",IF('10a+c+n'!$Q66="A",'10a+c+n'!O66,0),0)</f>
        <v>0</v>
      </c>
      <c r="P66" s="59">
        <f>IF($C$4="Attiecināmās izmaksas",IF('10a+c+n'!$Q66="A",'10a+c+n'!P66,0),0)</f>
        <v>0</v>
      </c>
    </row>
    <row r="67" spans="1:16" ht="12" customHeight="1" thickBot="1">
      <c r="A67" s="299" t="s">
        <v>63</v>
      </c>
      <c r="B67" s="300"/>
      <c r="C67" s="300"/>
      <c r="D67" s="300"/>
      <c r="E67" s="300"/>
      <c r="F67" s="300"/>
      <c r="G67" s="300"/>
      <c r="H67" s="300"/>
      <c r="I67" s="300"/>
      <c r="J67" s="300"/>
      <c r="K67" s="301"/>
      <c r="L67" s="74">
        <f>SUM(L14:L66)</f>
        <v>0</v>
      </c>
      <c r="M67" s="75">
        <f>SUM(M14:M66)</f>
        <v>0</v>
      </c>
      <c r="N67" s="75">
        <f>SUM(N14:N66)</f>
        <v>0</v>
      </c>
      <c r="O67" s="75">
        <f>SUM(O14:O66)</f>
        <v>0</v>
      </c>
      <c r="P67" s="76">
        <f>SUM(P14:P66)</f>
        <v>0</v>
      </c>
    </row>
    <row r="68" spans="1:16">
      <c r="A68" s="20"/>
      <c r="B68" s="20"/>
      <c r="C68" s="20"/>
      <c r="D68" s="20"/>
      <c r="E68" s="20"/>
      <c r="F68" s="20"/>
      <c r="G68" s="20"/>
      <c r="H68" s="20"/>
      <c r="I68" s="20"/>
      <c r="J68" s="20"/>
      <c r="K68" s="20"/>
      <c r="L68" s="20"/>
      <c r="M68" s="20"/>
      <c r="N68" s="20"/>
      <c r="O68" s="20"/>
      <c r="P68" s="20"/>
    </row>
    <row r="69" spans="1:16">
      <c r="A69" s="20"/>
      <c r="B69" s="20"/>
      <c r="C69" s="20"/>
      <c r="D69" s="20"/>
      <c r="E69" s="20"/>
      <c r="F69" s="20"/>
      <c r="G69" s="20"/>
      <c r="H69" s="20"/>
      <c r="I69" s="20"/>
      <c r="J69" s="20"/>
      <c r="K69" s="20"/>
      <c r="L69" s="20"/>
      <c r="M69" s="20"/>
      <c r="N69" s="20"/>
      <c r="O69" s="20"/>
      <c r="P69" s="20"/>
    </row>
    <row r="70" spans="1:16">
      <c r="A70" s="1" t="s">
        <v>14</v>
      </c>
      <c r="B70" s="20"/>
      <c r="C70" s="302">
        <f>'Kops n'!C35:H35</f>
        <v>0</v>
      </c>
      <c r="D70" s="302"/>
      <c r="E70" s="302"/>
      <c r="F70" s="302"/>
      <c r="G70" s="302"/>
      <c r="H70" s="302"/>
      <c r="I70" s="20"/>
      <c r="J70" s="20"/>
      <c r="K70" s="20"/>
      <c r="L70" s="20"/>
      <c r="M70" s="20"/>
      <c r="N70" s="20"/>
      <c r="O70" s="20"/>
      <c r="P70" s="20"/>
    </row>
    <row r="71" spans="1:16">
      <c r="A71" s="20"/>
      <c r="B71" s="20"/>
      <c r="C71" s="222" t="s">
        <v>15</v>
      </c>
      <c r="D71" s="222"/>
      <c r="E71" s="222"/>
      <c r="F71" s="222"/>
      <c r="G71" s="222"/>
      <c r="H71" s="222"/>
      <c r="I71" s="20"/>
      <c r="J71" s="20"/>
      <c r="K71" s="20"/>
      <c r="L71" s="20"/>
      <c r="M71" s="20"/>
      <c r="N71" s="20"/>
      <c r="O71" s="20"/>
      <c r="P71" s="20"/>
    </row>
    <row r="72" spans="1:16">
      <c r="A72" s="20"/>
      <c r="B72" s="20"/>
      <c r="C72" s="20"/>
      <c r="D72" s="20"/>
      <c r="E72" s="20"/>
      <c r="F72" s="20"/>
      <c r="G72" s="20"/>
      <c r="H72" s="20"/>
      <c r="I72" s="20"/>
      <c r="J72" s="20"/>
      <c r="K72" s="20"/>
      <c r="L72" s="20"/>
      <c r="M72" s="20"/>
      <c r="N72" s="20"/>
      <c r="O72" s="20"/>
      <c r="P72" s="20"/>
    </row>
    <row r="73" spans="1:16">
      <c r="A73" s="268" t="str">
        <f>'Kops n'!A38:D38</f>
        <v>Tāme sastādīta 2023. gada __. _____</v>
      </c>
      <c r="B73" s="269"/>
      <c r="C73" s="269"/>
      <c r="D73" s="269"/>
      <c r="E73" s="20"/>
      <c r="F73" s="20"/>
      <c r="G73" s="20"/>
      <c r="H73" s="20"/>
      <c r="I73" s="20"/>
      <c r="J73" s="20"/>
      <c r="K73" s="20"/>
      <c r="L73" s="20"/>
      <c r="M73" s="20"/>
      <c r="N73" s="20"/>
      <c r="O73" s="20"/>
      <c r="P73" s="20"/>
    </row>
    <row r="74" spans="1:16">
      <c r="A74" s="20"/>
      <c r="B74" s="20"/>
      <c r="C74" s="20"/>
      <c r="D74" s="20"/>
      <c r="E74" s="20"/>
      <c r="F74" s="20"/>
      <c r="G74" s="20"/>
      <c r="H74" s="20"/>
      <c r="I74" s="20"/>
      <c r="J74" s="20"/>
      <c r="K74" s="20"/>
      <c r="L74" s="20"/>
      <c r="M74" s="20"/>
      <c r="N74" s="20"/>
      <c r="O74" s="20"/>
      <c r="P74" s="20"/>
    </row>
    <row r="75" spans="1:16">
      <c r="A75" s="1" t="s">
        <v>41</v>
      </c>
      <c r="B75" s="20"/>
      <c r="C75" s="302">
        <f>'Kops n'!C40:H40</f>
        <v>0</v>
      </c>
      <c r="D75" s="302"/>
      <c r="E75" s="302"/>
      <c r="F75" s="302"/>
      <c r="G75" s="302"/>
      <c r="H75" s="302"/>
      <c r="I75" s="20"/>
      <c r="J75" s="20"/>
      <c r="K75" s="20"/>
      <c r="L75" s="20"/>
      <c r="M75" s="20"/>
      <c r="N75" s="20"/>
      <c r="O75" s="20"/>
      <c r="P75" s="20"/>
    </row>
    <row r="76" spans="1:16">
      <c r="A76" s="20"/>
      <c r="B76" s="20"/>
      <c r="C76" s="222" t="s">
        <v>15</v>
      </c>
      <c r="D76" s="222"/>
      <c r="E76" s="222"/>
      <c r="F76" s="222"/>
      <c r="G76" s="222"/>
      <c r="H76" s="222"/>
      <c r="I76" s="20"/>
      <c r="J76" s="20"/>
      <c r="K76" s="20"/>
      <c r="L76" s="20"/>
      <c r="M76" s="20"/>
      <c r="N76" s="20"/>
      <c r="O76" s="20"/>
      <c r="P76" s="20"/>
    </row>
    <row r="77" spans="1:16">
      <c r="A77" s="20"/>
      <c r="B77" s="20"/>
      <c r="C77" s="20"/>
      <c r="D77" s="20"/>
      <c r="E77" s="20"/>
      <c r="F77" s="20"/>
      <c r="G77" s="20"/>
      <c r="H77" s="20"/>
      <c r="I77" s="20"/>
      <c r="J77" s="20"/>
      <c r="K77" s="20"/>
      <c r="L77" s="20"/>
      <c r="M77" s="20"/>
      <c r="N77" s="20"/>
      <c r="O77" s="20"/>
      <c r="P77" s="20"/>
    </row>
    <row r="78" spans="1:16">
      <c r="A78" s="103" t="s">
        <v>16</v>
      </c>
      <c r="B78" s="52"/>
      <c r="C78" s="115">
        <f>'Kops n'!C43</f>
        <v>0</v>
      </c>
      <c r="D78" s="52"/>
      <c r="E78" s="20"/>
      <c r="F78" s="20"/>
      <c r="G78" s="20"/>
      <c r="H78" s="20"/>
      <c r="I78" s="20"/>
      <c r="J78" s="20"/>
      <c r="K78" s="20"/>
      <c r="L78" s="20"/>
      <c r="M78" s="20"/>
      <c r="N78" s="20"/>
      <c r="O78" s="20"/>
      <c r="P78" s="20"/>
    </row>
    <row r="79" spans="1:16">
      <c r="A79" s="20"/>
      <c r="B79" s="20"/>
      <c r="C79" s="20"/>
      <c r="D79" s="20"/>
      <c r="E79" s="20"/>
      <c r="F79" s="20"/>
      <c r="G79" s="20"/>
      <c r="H79" s="20"/>
      <c r="I79" s="20"/>
      <c r="J79" s="20"/>
      <c r="K79" s="20"/>
      <c r="L79" s="20"/>
      <c r="M79" s="20"/>
      <c r="N79" s="20"/>
      <c r="O79" s="20"/>
      <c r="P79" s="20"/>
    </row>
  </sheetData>
  <mergeCells count="23">
    <mergeCell ref="C76:H76"/>
    <mergeCell ref="L12:P12"/>
    <mergeCell ref="A67:K67"/>
    <mergeCell ref="C70:H70"/>
    <mergeCell ref="C71:H71"/>
    <mergeCell ref="A73:D73"/>
    <mergeCell ref="C75:H7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7:K67">
    <cfRule type="containsText" dxfId="38" priority="3" operator="containsText" text="Tiešās izmaksas kopā, t. sk. darba devēja sociālais nodoklis __.__% ">
      <formula>NOT(ISERROR(SEARCH("Tiešās izmaksas kopā, t. sk. darba devēja sociālais nodoklis __.__% ",A67)))</formula>
    </cfRule>
  </conditionalFormatting>
  <conditionalFormatting sqref="A14:P66">
    <cfRule type="cellIs" dxfId="37" priority="1" operator="equal">
      <formula>0</formula>
    </cfRule>
  </conditionalFormatting>
  <conditionalFormatting sqref="C2:I2 D5:L8 N9:O9 L67:P67 C70:H70 C75:H75 C78">
    <cfRule type="cellIs" dxfId="36"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00000"/>
  </sheetPr>
  <dimension ref="A1:P38"/>
  <sheetViews>
    <sheetView workbookViewId="0">
      <selection activeCell="U22" sqref="U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290" t="str">
        <f>'10a+c+n'!C2:I2</f>
        <v>Apkure, vēdināšana un gaisa kondicionēšana</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230</v>
      </c>
      <c r="B9" s="293"/>
      <c r="C9" s="293"/>
      <c r="D9" s="293"/>
      <c r="E9" s="293"/>
      <c r="F9" s="293"/>
      <c r="G9" s="35"/>
      <c r="H9" s="35"/>
      <c r="I9" s="35"/>
      <c r="J9" s="294" t="s">
        <v>46</v>
      </c>
      <c r="K9" s="294"/>
      <c r="L9" s="294"/>
      <c r="M9" s="294"/>
      <c r="N9" s="295">
        <f>P26</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8">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c r="A15" s="64">
        <f>IF(P15=0,0,IF(COUNTBLANK(P15)=1,0,COUNTA($P$14:P15)))</f>
        <v>0</v>
      </c>
      <c r="B15" s="28">
        <f>IF($C$4="citu pasākumu izmaksas",IF('10a+c+n'!$Q15="C",'10a+c+n'!B15,0))</f>
        <v>0</v>
      </c>
      <c r="C15" s="28">
        <f>IF($C$4="citu pasākumu izmaksas",IF('10a+c+n'!$Q15="C",'10a+c+n'!C15,0))</f>
        <v>0</v>
      </c>
      <c r="D15" s="28">
        <f>IF($C$4="citu pasākumu izmaksas",IF('10a+c+n'!$Q15="C",'10a+c+n'!D15,0))</f>
        <v>0</v>
      </c>
      <c r="E15" s="59"/>
      <c r="F15" s="81"/>
      <c r="G15" s="28"/>
      <c r="H15" s="28">
        <f>IF($C$4="citu pasākumu izmaksas",IF('10a+c+n'!$Q15="C",'10a+c+n'!H15,0))</f>
        <v>0</v>
      </c>
      <c r="I15" s="28"/>
      <c r="J15" s="28"/>
      <c r="K15" s="59">
        <f>IF($C$4="citu pasākumu izmaksas",IF('10a+c+n'!$Q15="C",'10a+c+n'!K15,0))</f>
        <v>0</v>
      </c>
      <c r="L15" s="109">
        <f>IF($C$4="citu pasākumu izmaksas",IF('10a+c+n'!$Q15="C",'10a+c+n'!L15,0))</f>
        <v>0</v>
      </c>
      <c r="M15" s="28">
        <f>IF($C$4="citu pasākumu izmaksas",IF('10a+c+n'!$Q15="C",'10a+c+n'!M15,0))</f>
        <v>0</v>
      </c>
      <c r="N15" s="28">
        <f>IF($C$4="citu pasākumu izmaksas",IF('10a+c+n'!$Q15="C",'10a+c+n'!N15,0))</f>
        <v>0</v>
      </c>
      <c r="O15" s="28">
        <f>IF($C$4="citu pasākumu izmaksas",IF('10a+c+n'!$Q15="C",'10a+c+n'!O15,0))</f>
        <v>0</v>
      </c>
      <c r="P15" s="59">
        <f>IF($C$4="citu pasākumu izmaksas",IF('10a+c+n'!$Q15="C",'10a+c+n'!P15,0))</f>
        <v>0</v>
      </c>
    </row>
    <row r="16" spans="1:16">
      <c r="A16" s="64">
        <f>IF(P16=0,0,IF(COUNTBLANK(P16)=1,0,COUNTA($P$14:P16)))</f>
        <v>0</v>
      </c>
      <c r="B16" s="28">
        <f>IF($C$4="citu pasākumu izmaksas",IF('10a+c+n'!$Q16="C",'10a+c+n'!B16,0))</f>
        <v>0</v>
      </c>
      <c r="C16" s="28">
        <f>IF($C$4="citu pasākumu izmaksas",IF('10a+c+n'!$Q16="C",'10a+c+n'!C16,0))</f>
        <v>0</v>
      </c>
      <c r="D16" s="28">
        <f>IF($C$4="citu pasākumu izmaksas",IF('10a+c+n'!$Q16="C",'10a+c+n'!D16,0))</f>
        <v>0</v>
      </c>
      <c r="E16" s="59"/>
      <c r="F16" s="81"/>
      <c r="G16" s="28"/>
      <c r="H16" s="28">
        <f>IF($C$4="citu pasākumu izmaksas",IF('10a+c+n'!$Q16="C",'10a+c+n'!H16,0))</f>
        <v>0</v>
      </c>
      <c r="I16" s="28"/>
      <c r="J16" s="28"/>
      <c r="K16" s="59">
        <f>IF($C$4="citu pasākumu izmaksas",IF('10a+c+n'!$Q16="C",'10a+c+n'!K16,0))</f>
        <v>0</v>
      </c>
      <c r="L16" s="109">
        <f>IF($C$4="citu pasākumu izmaksas",IF('10a+c+n'!$Q16="C",'10a+c+n'!L16,0))</f>
        <v>0</v>
      </c>
      <c r="M16" s="28">
        <f>IF($C$4="citu pasākumu izmaksas",IF('10a+c+n'!$Q16="C",'10a+c+n'!M16,0))</f>
        <v>0</v>
      </c>
      <c r="N16" s="28">
        <f>IF($C$4="citu pasākumu izmaksas",IF('10a+c+n'!$Q16="C",'10a+c+n'!N16,0))</f>
        <v>0</v>
      </c>
      <c r="O16" s="28">
        <f>IF($C$4="citu pasākumu izmaksas",IF('10a+c+n'!$Q16="C",'10a+c+n'!O16,0))</f>
        <v>0</v>
      </c>
      <c r="P16" s="59">
        <f>IF($C$4="citu pasākumu izmaksas",IF('10a+c+n'!$Q16="C",'10a+c+n'!P16,0))</f>
        <v>0</v>
      </c>
    </row>
    <row r="17" spans="1:16">
      <c r="A17" s="64">
        <f>IF(P17=0,0,IF(COUNTBLANK(P17)=1,0,COUNTA($P$14:P17)))</f>
        <v>0</v>
      </c>
      <c r="B17" s="28">
        <f>IF($C$4="citu pasākumu izmaksas",IF('10a+c+n'!$Q17="C",'10a+c+n'!B17,0))</f>
        <v>0</v>
      </c>
      <c r="C17" s="28">
        <f>IF($C$4="citu pasākumu izmaksas",IF('10a+c+n'!$Q17="C",'10a+c+n'!C17,0))</f>
        <v>0</v>
      </c>
      <c r="D17" s="28">
        <f>IF($C$4="citu pasākumu izmaksas",IF('10a+c+n'!$Q17="C",'10a+c+n'!D17,0))</f>
        <v>0</v>
      </c>
      <c r="E17" s="59"/>
      <c r="F17" s="81"/>
      <c r="G17" s="28"/>
      <c r="H17" s="28">
        <f>IF($C$4="citu pasākumu izmaksas",IF('10a+c+n'!$Q17="C",'10a+c+n'!H17,0))</f>
        <v>0</v>
      </c>
      <c r="I17" s="28"/>
      <c r="J17" s="28"/>
      <c r="K17" s="59">
        <f>IF($C$4="citu pasākumu izmaksas",IF('10a+c+n'!$Q17="C",'10a+c+n'!K17,0))</f>
        <v>0</v>
      </c>
      <c r="L17" s="109">
        <f>IF($C$4="citu pasākumu izmaksas",IF('10a+c+n'!$Q17="C",'10a+c+n'!L17,0))</f>
        <v>0</v>
      </c>
      <c r="M17" s="28">
        <f>IF($C$4="citu pasākumu izmaksas",IF('10a+c+n'!$Q17="C",'10a+c+n'!M17,0))</f>
        <v>0</v>
      </c>
      <c r="N17" s="28">
        <f>IF($C$4="citu pasākumu izmaksas",IF('10a+c+n'!$Q17="C",'10a+c+n'!N17,0))</f>
        <v>0</v>
      </c>
      <c r="O17" s="28">
        <f>IF($C$4="citu pasākumu izmaksas",IF('10a+c+n'!$Q17="C",'10a+c+n'!O17,0))</f>
        <v>0</v>
      </c>
      <c r="P17" s="59">
        <f>IF($C$4="citu pasākumu izmaksas",IF('10a+c+n'!$Q17="C",'10a+c+n'!P17,0))</f>
        <v>0</v>
      </c>
    </row>
    <row r="18" spans="1:16">
      <c r="A18" s="64">
        <f>IF(P18=0,0,IF(COUNTBLANK(P18)=1,0,COUNTA($P$14:P18)))</f>
        <v>0</v>
      </c>
      <c r="B18" s="28">
        <f>IF($C$4="citu pasākumu izmaksas",IF('10a+c+n'!$Q18="C",'10a+c+n'!B18,0))</f>
        <v>0</v>
      </c>
      <c r="C18" s="28">
        <f>IF($C$4="citu pasākumu izmaksas",IF('10a+c+n'!$Q18="C",'10a+c+n'!C18,0))</f>
        <v>0</v>
      </c>
      <c r="D18" s="28">
        <f>IF($C$4="citu pasākumu izmaksas",IF('10a+c+n'!$Q18="C",'10a+c+n'!D18,0))</f>
        <v>0</v>
      </c>
      <c r="E18" s="59"/>
      <c r="F18" s="81"/>
      <c r="G18" s="28"/>
      <c r="H18" s="28">
        <f>IF($C$4="citu pasākumu izmaksas",IF('10a+c+n'!$Q18="C",'10a+c+n'!H18,0))</f>
        <v>0</v>
      </c>
      <c r="I18" s="28"/>
      <c r="J18" s="28"/>
      <c r="K18" s="59">
        <f>IF($C$4="citu pasākumu izmaksas",IF('10a+c+n'!$Q18="C",'10a+c+n'!K18,0))</f>
        <v>0</v>
      </c>
      <c r="L18" s="109">
        <f>IF($C$4="citu pasākumu izmaksas",IF('10a+c+n'!$Q18="C",'10a+c+n'!L18,0))</f>
        <v>0</v>
      </c>
      <c r="M18" s="28">
        <f>IF($C$4="citu pasākumu izmaksas",IF('10a+c+n'!$Q18="C",'10a+c+n'!M18,0))</f>
        <v>0</v>
      </c>
      <c r="N18" s="28">
        <f>IF($C$4="citu pasākumu izmaksas",IF('10a+c+n'!$Q18="C",'10a+c+n'!N18,0))</f>
        <v>0</v>
      </c>
      <c r="O18" s="28">
        <f>IF($C$4="citu pasākumu izmaksas",IF('10a+c+n'!$Q18="C",'10a+c+n'!O18,0))</f>
        <v>0</v>
      </c>
      <c r="P18" s="59">
        <f>IF($C$4="citu pasākumu izmaksas",IF('10a+c+n'!$Q18="C",'10a+c+n'!P18,0))</f>
        <v>0</v>
      </c>
    </row>
    <row r="19" spans="1:16">
      <c r="A19" s="64">
        <f>IF(P19=0,0,IF(COUNTBLANK(P19)=1,0,COUNTA($P$14:P19)))</f>
        <v>0</v>
      </c>
      <c r="B19" s="28">
        <f>IF($C$4="citu pasākumu izmaksas",IF('10a+c+n'!$Q19="C",'10a+c+n'!B19,0))</f>
        <v>0</v>
      </c>
      <c r="C19" s="28">
        <f>IF($C$4="citu pasākumu izmaksas",IF('10a+c+n'!$Q19="C",'10a+c+n'!C19,0))</f>
        <v>0</v>
      </c>
      <c r="D19" s="28">
        <f>IF($C$4="citu pasākumu izmaksas",IF('10a+c+n'!$Q19="C",'10a+c+n'!D19,0))</f>
        <v>0</v>
      </c>
      <c r="E19" s="59"/>
      <c r="F19" s="81"/>
      <c r="G19" s="28"/>
      <c r="H19" s="28">
        <f>IF($C$4="citu pasākumu izmaksas",IF('10a+c+n'!$Q19="C",'10a+c+n'!H19,0))</f>
        <v>0</v>
      </c>
      <c r="I19" s="28"/>
      <c r="J19" s="28"/>
      <c r="K19" s="59">
        <f>IF($C$4="citu pasākumu izmaksas",IF('10a+c+n'!$Q19="C",'10a+c+n'!K19,0))</f>
        <v>0</v>
      </c>
      <c r="L19" s="109">
        <f>IF($C$4="citu pasākumu izmaksas",IF('10a+c+n'!$Q19="C",'10a+c+n'!L19,0))</f>
        <v>0</v>
      </c>
      <c r="M19" s="28">
        <f>IF($C$4="citu pasākumu izmaksas",IF('10a+c+n'!$Q19="C",'10a+c+n'!M19,0))</f>
        <v>0</v>
      </c>
      <c r="N19" s="28">
        <f>IF($C$4="citu pasākumu izmaksas",IF('10a+c+n'!$Q19="C",'10a+c+n'!N19,0))</f>
        <v>0</v>
      </c>
      <c r="O19" s="28">
        <f>IF($C$4="citu pasākumu izmaksas",IF('10a+c+n'!$Q19="C",'10a+c+n'!O19,0))</f>
        <v>0</v>
      </c>
      <c r="P19" s="59">
        <f>IF($C$4="citu pasākumu izmaksas",IF('10a+c+n'!$Q19="C",'10a+c+n'!P19,0))</f>
        <v>0</v>
      </c>
    </row>
    <row r="20" spans="1:16">
      <c r="A20" s="64">
        <f>IF(P20=0,0,IF(COUNTBLANK(P20)=1,0,COUNTA($P$14:P20)))</f>
        <v>0</v>
      </c>
      <c r="B20" s="28">
        <f>IF($C$4="citu pasākumu izmaksas",IF('10a+c+n'!$Q20="C",'10a+c+n'!B20,0))</f>
        <v>0</v>
      </c>
      <c r="C20" s="28">
        <f>IF($C$4="citu pasākumu izmaksas",IF('10a+c+n'!$Q20="C",'10a+c+n'!C20,0))</f>
        <v>0</v>
      </c>
      <c r="D20" s="28">
        <f>IF($C$4="citu pasākumu izmaksas",IF('10a+c+n'!$Q20="C",'10a+c+n'!D20,0))</f>
        <v>0</v>
      </c>
      <c r="E20" s="59"/>
      <c r="F20" s="81"/>
      <c r="G20" s="28"/>
      <c r="H20" s="28">
        <f>IF($C$4="citu pasākumu izmaksas",IF('10a+c+n'!$Q20="C",'10a+c+n'!H20,0))</f>
        <v>0</v>
      </c>
      <c r="I20" s="28"/>
      <c r="J20" s="28"/>
      <c r="K20" s="59">
        <f>IF($C$4="citu pasākumu izmaksas",IF('10a+c+n'!$Q20="C",'10a+c+n'!K20,0))</f>
        <v>0</v>
      </c>
      <c r="L20" s="109">
        <f>IF($C$4="citu pasākumu izmaksas",IF('10a+c+n'!$Q20="C",'10a+c+n'!L20,0))</f>
        <v>0</v>
      </c>
      <c r="M20" s="28">
        <f>IF($C$4="citu pasākumu izmaksas",IF('10a+c+n'!$Q20="C",'10a+c+n'!M20,0))</f>
        <v>0</v>
      </c>
      <c r="N20" s="28">
        <f>IF($C$4="citu pasākumu izmaksas",IF('10a+c+n'!$Q20="C",'10a+c+n'!N20,0))</f>
        <v>0</v>
      </c>
      <c r="O20" s="28">
        <f>IF($C$4="citu pasākumu izmaksas",IF('10a+c+n'!$Q20="C",'10a+c+n'!O20,0))</f>
        <v>0</v>
      </c>
      <c r="P20" s="59">
        <f>IF($C$4="citu pasākumu izmaksas",IF('10a+c+n'!$Q20="C",'10a+c+n'!P20,0))</f>
        <v>0</v>
      </c>
    </row>
    <row r="21" spans="1:16">
      <c r="A21" s="64">
        <f>IF(P21=0,0,IF(COUNTBLANK(P21)=1,0,COUNTA($P$14:P21)))</f>
        <v>0</v>
      </c>
      <c r="B21" s="28">
        <f>IF($C$4="citu pasākumu izmaksas",IF('10a+c+n'!$Q21="C",'10a+c+n'!B21,0))</f>
        <v>0</v>
      </c>
      <c r="C21" s="28">
        <f>IF($C$4="citu pasākumu izmaksas",IF('10a+c+n'!$Q21="C",'10a+c+n'!C21,0))</f>
        <v>0</v>
      </c>
      <c r="D21" s="28">
        <f>IF($C$4="citu pasākumu izmaksas",IF('10a+c+n'!$Q21="C",'10a+c+n'!D21,0))</f>
        <v>0</v>
      </c>
      <c r="E21" s="59"/>
      <c r="F21" s="81"/>
      <c r="G21" s="28"/>
      <c r="H21" s="28">
        <f>IF($C$4="citu pasākumu izmaksas",IF('10a+c+n'!$Q21="C",'10a+c+n'!H21,0))</f>
        <v>0</v>
      </c>
      <c r="I21" s="28"/>
      <c r="J21" s="28"/>
      <c r="K21" s="59">
        <f>IF($C$4="citu pasākumu izmaksas",IF('10a+c+n'!$Q21="C",'10a+c+n'!K21,0))</f>
        <v>0</v>
      </c>
      <c r="L21" s="109">
        <f>IF($C$4="citu pasākumu izmaksas",IF('10a+c+n'!$Q21="C",'10a+c+n'!L21,0))</f>
        <v>0</v>
      </c>
      <c r="M21" s="28">
        <f>IF($C$4="citu pasākumu izmaksas",IF('10a+c+n'!$Q21="C",'10a+c+n'!M21,0))</f>
        <v>0</v>
      </c>
      <c r="N21" s="28">
        <f>IF($C$4="citu pasākumu izmaksas",IF('10a+c+n'!$Q21="C",'10a+c+n'!N21,0))</f>
        <v>0</v>
      </c>
      <c r="O21" s="28">
        <f>IF($C$4="citu pasākumu izmaksas",IF('10a+c+n'!$Q21="C",'10a+c+n'!O21,0))</f>
        <v>0</v>
      </c>
      <c r="P21" s="59">
        <f>IF($C$4="citu pasākumu izmaksas",IF('10a+c+n'!$Q21="C",'10a+c+n'!P21,0))</f>
        <v>0</v>
      </c>
    </row>
    <row r="22" spans="1:16">
      <c r="A22" s="64">
        <f>IF(P22=0,0,IF(COUNTBLANK(P22)=1,0,COUNTA($P$14:P22)))</f>
        <v>0</v>
      </c>
      <c r="B22" s="28">
        <f>IF($C$4="citu pasākumu izmaksas",IF('10a+c+n'!$Q22="C",'10a+c+n'!B22,0))</f>
        <v>0</v>
      </c>
      <c r="C22" s="28">
        <f>IF($C$4="citu pasākumu izmaksas",IF('10a+c+n'!$Q22="C",'10a+c+n'!C22,0))</f>
        <v>0</v>
      </c>
      <c r="D22" s="28">
        <f>IF($C$4="citu pasākumu izmaksas",IF('10a+c+n'!$Q22="C",'10a+c+n'!D22,0))</f>
        <v>0</v>
      </c>
      <c r="E22" s="59"/>
      <c r="F22" s="81"/>
      <c r="G22" s="28"/>
      <c r="H22" s="28">
        <f>IF($C$4="citu pasākumu izmaksas",IF('10a+c+n'!$Q22="C",'10a+c+n'!H22,0))</f>
        <v>0</v>
      </c>
      <c r="I22" s="28"/>
      <c r="J22" s="28"/>
      <c r="K22" s="59">
        <f>IF($C$4="citu pasākumu izmaksas",IF('10a+c+n'!$Q22="C",'10a+c+n'!K22,0))</f>
        <v>0</v>
      </c>
      <c r="L22" s="109">
        <f>IF($C$4="citu pasākumu izmaksas",IF('10a+c+n'!$Q22="C",'10a+c+n'!L22,0))</f>
        <v>0</v>
      </c>
      <c r="M22" s="28">
        <f>IF($C$4="citu pasākumu izmaksas",IF('10a+c+n'!$Q22="C",'10a+c+n'!M22,0))</f>
        <v>0</v>
      </c>
      <c r="N22" s="28">
        <f>IF($C$4="citu pasākumu izmaksas",IF('10a+c+n'!$Q22="C",'10a+c+n'!N22,0))</f>
        <v>0</v>
      </c>
      <c r="O22" s="28">
        <f>IF($C$4="citu pasākumu izmaksas",IF('10a+c+n'!$Q22="C",'10a+c+n'!O22,0))</f>
        <v>0</v>
      </c>
      <c r="P22" s="59">
        <f>IF($C$4="citu pasākumu izmaksas",IF('10a+c+n'!$Q22="C",'10a+c+n'!P22,0))</f>
        <v>0</v>
      </c>
    </row>
    <row r="23" spans="1:16">
      <c r="A23" s="64">
        <f>IF(P23=0,0,IF(COUNTBLANK(P23)=1,0,COUNTA($P$14:P23)))</f>
        <v>0</v>
      </c>
      <c r="B23" s="28">
        <f>IF($C$4="citu pasākumu izmaksas",IF('10a+c+n'!$Q23="C",'10a+c+n'!B23,0))</f>
        <v>0</v>
      </c>
      <c r="C23" s="28">
        <f>IF($C$4="citu pasākumu izmaksas",IF('10a+c+n'!$Q23="C",'10a+c+n'!C23,0))</f>
        <v>0</v>
      </c>
      <c r="D23" s="28">
        <f>IF($C$4="citu pasākumu izmaksas",IF('10a+c+n'!$Q23="C",'10a+c+n'!D23,0))</f>
        <v>0</v>
      </c>
      <c r="E23" s="59"/>
      <c r="F23" s="81"/>
      <c r="G23" s="28"/>
      <c r="H23" s="28">
        <f>IF($C$4="citu pasākumu izmaksas",IF('10a+c+n'!$Q23="C",'10a+c+n'!H23,0))</f>
        <v>0</v>
      </c>
      <c r="I23" s="28"/>
      <c r="J23" s="28"/>
      <c r="K23" s="59">
        <f>IF($C$4="citu pasākumu izmaksas",IF('10a+c+n'!$Q23="C",'10a+c+n'!K23,0))</f>
        <v>0</v>
      </c>
      <c r="L23" s="109">
        <f>IF($C$4="citu pasākumu izmaksas",IF('10a+c+n'!$Q23="C",'10a+c+n'!L23,0))</f>
        <v>0</v>
      </c>
      <c r="M23" s="28">
        <f>IF($C$4="citu pasākumu izmaksas",IF('10a+c+n'!$Q23="C",'10a+c+n'!M23,0))</f>
        <v>0</v>
      </c>
      <c r="N23" s="28">
        <f>IF($C$4="citu pasākumu izmaksas",IF('10a+c+n'!$Q23="C",'10a+c+n'!N23,0))</f>
        <v>0</v>
      </c>
      <c r="O23" s="28">
        <f>IF($C$4="citu pasākumu izmaksas",IF('10a+c+n'!$Q23="C",'10a+c+n'!O23,0))</f>
        <v>0</v>
      </c>
      <c r="P23" s="59">
        <f>IF($C$4="citu pasākumu izmaksas",IF('10a+c+n'!$Q23="C",'10a+c+n'!P23,0))</f>
        <v>0</v>
      </c>
    </row>
    <row r="24" spans="1:16">
      <c r="A24" s="64">
        <f>IF(P24=0,0,IF(COUNTBLANK(P24)=1,0,COUNTA($P$14:P24)))</f>
        <v>0</v>
      </c>
      <c r="B24" s="28">
        <f>IF($C$4="citu pasākumu izmaksas",IF('10a+c+n'!$Q24="C",'10a+c+n'!B24,0))</f>
        <v>0</v>
      </c>
      <c r="C24" s="28">
        <f>IF($C$4="citu pasākumu izmaksas",IF('10a+c+n'!$Q24="C",'10a+c+n'!C24,0))</f>
        <v>0</v>
      </c>
      <c r="D24" s="28">
        <f>IF($C$4="citu pasākumu izmaksas",IF('10a+c+n'!$Q24="C",'10a+c+n'!D24,0))</f>
        <v>0</v>
      </c>
      <c r="E24" s="59"/>
      <c r="F24" s="81"/>
      <c r="G24" s="28"/>
      <c r="H24" s="28">
        <f>IF($C$4="citu pasākumu izmaksas",IF('10a+c+n'!$Q24="C",'10a+c+n'!H24,0))</f>
        <v>0</v>
      </c>
      <c r="I24" s="28"/>
      <c r="J24" s="28"/>
      <c r="K24" s="59">
        <f>IF($C$4="citu pasākumu izmaksas",IF('10a+c+n'!$Q24="C",'10a+c+n'!K24,0))</f>
        <v>0</v>
      </c>
      <c r="L24" s="109">
        <f>IF($C$4="citu pasākumu izmaksas",IF('10a+c+n'!$Q24="C",'10a+c+n'!L24,0))</f>
        <v>0</v>
      </c>
      <c r="M24" s="28">
        <f>IF($C$4="citu pasākumu izmaksas",IF('10a+c+n'!$Q24="C",'10a+c+n'!M24,0))</f>
        <v>0</v>
      </c>
      <c r="N24" s="28">
        <f>IF($C$4="citu pasākumu izmaksas",IF('10a+c+n'!$Q24="C",'10a+c+n'!N24,0))</f>
        <v>0</v>
      </c>
      <c r="O24" s="28">
        <f>IF($C$4="citu pasākumu izmaksas",IF('10a+c+n'!$Q24="C",'10a+c+n'!O24,0))</f>
        <v>0</v>
      </c>
      <c r="P24" s="59">
        <f>IF($C$4="citu pasākumu izmaksas",IF('10a+c+n'!$Q24="C",'10a+c+n'!P24,0))</f>
        <v>0</v>
      </c>
    </row>
    <row r="25" spans="1:16" ht="12" thickBot="1">
      <c r="A25" s="64">
        <f>IF(P25=0,0,IF(COUNTBLANK(P25)=1,0,COUNTA($P$14:P25)))</f>
        <v>0</v>
      </c>
      <c r="B25" s="28">
        <f>IF($C$4="citu pasākumu izmaksas",IF('10a+c+n'!$Q25="C",'10a+c+n'!B25,0))</f>
        <v>0</v>
      </c>
      <c r="C25" s="28">
        <f>IF($C$4="citu pasākumu izmaksas",IF('10a+c+n'!$Q25="C",'10a+c+n'!C25,0))</f>
        <v>0</v>
      </c>
      <c r="D25" s="28">
        <f>IF($C$4="citu pasākumu izmaksas",IF('10a+c+n'!$Q25="C",'10a+c+n'!D25,0))</f>
        <v>0</v>
      </c>
      <c r="E25" s="59"/>
      <c r="F25" s="81"/>
      <c r="G25" s="28"/>
      <c r="H25" s="28">
        <f>IF($C$4="citu pasākumu izmaksas",IF('10a+c+n'!$Q25="C",'10a+c+n'!H25,0))</f>
        <v>0</v>
      </c>
      <c r="I25" s="28"/>
      <c r="J25" s="28"/>
      <c r="K25" s="59">
        <f>IF($C$4="citu pasākumu izmaksas",IF('10a+c+n'!$Q25="C",'10a+c+n'!K25,0))</f>
        <v>0</v>
      </c>
      <c r="L25" s="109">
        <f>IF($C$4="citu pasākumu izmaksas",IF('10a+c+n'!$Q25="C",'10a+c+n'!L25,0))</f>
        <v>0</v>
      </c>
      <c r="M25" s="28">
        <f>IF($C$4="citu pasākumu izmaksas",IF('10a+c+n'!$Q25="C",'10a+c+n'!M25,0))</f>
        <v>0</v>
      </c>
      <c r="N25" s="28">
        <f>IF($C$4="citu pasākumu izmaksas",IF('10a+c+n'!$Q25="C",'10a+c+n'!N25,0))</f>
        <v>0</v>
      </c>
      <c r="O25" s="28">
        <f>IF($C$4="citu pasākumu izmaksas",IF('10a+c+n'!$Q25="C",'10a+c+n'!O25,0))</f>
        <v>0</v>
      </c>
      <c r="P25" s="59">
        <f>IF($C$4="citu pasākumu izmaksas",IF('10a+c+n'!$Q25="C",'10a+c+n'!P25,0))</f>
        <v>0</v>
      </c>
    </row>
    <row r="26" spans="1:16" ht="12" customHeight="1" thickBot="1">
      <c r="A26" s="299" t="s">
        <v>63</v>
      </c>
      <c r="B26" s="300"/>
      <c r="C26" s="300"/>
      <c r="D26" s="300"/>
      <c r="E26" s="300"/>
      <c r="F26" s="300"/>
      <c r="G26" s="300"/>
      <c r="H26" s="300"/>
      <c r="I26" s="300"/>
      <c r="J26" s="300"/>
      <c r="K26" s="301"/>
      <c r="L26" s="110">
        <f>SUM(L14:L25)</f>
        <v>0</v>
      </c>
      <c r="M26" s="111">
        <f>SUM(M14:M25)</f>
        <v>0</v>
      </c>
      <c r="N26" s="111">
        <f>SUM(N14:N25)</f>
        <v>0</v>
      </c>
      <c r="O26" s="111">
        <f>SUM(O14:O25)</f>
        <v>0</v>
      </c>
      <c r="P26" s="112">
        <f>SUM(P14:P25)</f>
        <v>0</v>
      </c>
    </row>
    <row r="27" spans="1:16">
      <c r="A27" s="20"/>
      <c r="B27" s="20"/>
      <c r="C27" s="20"/>
      <c r="D27" s="20"/>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14</v>
      </c>
      <c r="B29" s="20"/>
      <c r="C29" s="302">
        <f>'Kops c'!C35:H35</f>
        <v>0</v>
      </c>
      <c r="D29" s="302"/>
      <c r="E29" s="302"/>
      <c r="F29" s="302"/>
      <c r="G29" s="302"/>
      <c r="H29" s="302"/>
      <c r="I29" s="20"/>
      <c r="J29" s="20"/>
      <c r="K29" s="20"/>
      <c r="L29" s="20"/>
      <c r="M29" s="20"/>
      <c r="N29" s="20"/>
      <c r="O29" s="20"/>
      <c r="P29" s="20"/>
    </row>
    <row r="30" spans="1:16">
      <c r="A30" s="20"/>
      <c r="B30" s="20"/>
      <c r="C30" s="222" t="s">
        <v>15</v>
      </c>
      <c r="D30" s="222"/>
      <c r="E30" s="222"/>
      <c r="F30" s="222"/>
      <c r="G30" s="222"/>
      <c r="H30" s="222"/>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268" t="str">
        <f>'Kops n'!A38:D38</f>
        <v>Tāme sastādīta 2023. gada __. _____</v>
      </c>
      <c r="B32" s="269"/>
      <c r="C32" s="269"/>
      <c r="D32" s="269"/>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02">
        <f>'Kops c'!C40:H40</f>
        <v>0</v>
      </c>
      <c r="D34" s="302"/>
      <c r="E34" s="302"/>
      <c r="F34" s="302"/>
      <c r="G34" s="302"/>
      <c r="H34" s="302"/>
      <c r="I34" s="20"/>
      <c r="J34" s="20"/>
      <c r="K34" s="20"/>
      <c r="L34" s="20"/>
      <c r="M34" s="20"/>
      <c r="N34" s="20"/>
      <c r="O34" s="20"/>
      <c r="P34" s="20"/>
    </row>
    <row r="35" spans="1:16">
      <c r="A35" s="20"/>
      <c r="B35" s="20"/>
      <c r="C35" s="222" t="s">
        <v>15</v>
      </c>
      <c r="D35" s="222"/>
      <c r="E35" s="222"/>
      <c r="F35" s="222"/>
      <c r="G35" s="222"/>
      <c r="H35" s="222"/>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c'!C43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6:K26">
    <cfRule type="containsText" dxfId="35" priority="3" operator="containsText" text="Tiešās izmaksas kopā, t. sk. darba devēja sociālais nodoklis __.__% ">
      <formula>NOT(ISERROR(SEARCH("Tiešās izmaksas kopā, t. sk. darba devēja sociālais nodoklis __.__% ",A26)))</formula>
    </cfRule>
  </conditionalFormatting>
  <conditionalFormatting sqref="C2:I2 D5:L8 N9:O9 A14:P25 L26:P26 C29:H29 C34:H34 C37">
    <cfRule type="cellIs" dxfId="34"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tabColor rgb="FFC00000"/>
  </sheetPr>
  <dimension ref="A1:P37"/>
  <sheetViews>
    <sheetView workbookViewId="0">
      <selection activeCell="A58" sqref="A25:XFD5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290" t="str">
        <f>'10a+c+n'!C2:I2</f>
        <v>Apkure, vēdināšana un gaisa kondicionēšana</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230</v>
      </c>
      <c r="B9" s="293"/>
      <c r="C9" s="293"/>
      <c r="D9" s="293"/>
      <c r="E9" s="293"/>
      <c r="F9" s="293"/>
      <c r="G9" s="35"/>
      <c r="H9" s="35"/>
      <c r="I9" s="35"/>
      <c r="J9" s="294" t="s">
        <v>46</v>
      </c>
      <c r="K9" s="294"/>
      <c r="L9" s="294"/>
      <c r="M9" s="294"/>
      <c r="N9" s="295">
        <f>P25</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8">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c r="A15" s="64">
        <f>IF(P15=0,0,IF(COUNTBLANK(P15)=1,0,COUNTA($P$14:P15)))</f>
        <v>0</v>
      </c>
      <c r="B15" s="28">
        <f>IF($C$4="Neattiecināmās izmaksas",IF('10a+c+n'!$Q15="N",'10a+c+n'!B15,0))</f>
        <v>0</v>
      </c>
      <c r="C15" s="28">
        <f>IF($C$4="Neattiecināmās izmaksas",IF('10a+c+n'!$Q15="N",'10a+c+n'!C15,0))</f>
        <v>0</v>
      </c>
      <c r="D15" s="28">
        <f>IF($C$4="Neattiecināmās izmaksas",IF('10a+c+n'!$Q15="N",'10a+c+n'!D15,0))</f>
        <v>0</v>
      </c>
      <c r="E15" s="59"/>
      <c r="F15" s="81"/>
      <c r="G15" s="28"/>
      <c r="H15" s="28">
        <f>IF($C$4="Neattiecināmās izmaksas",IF('10a+c+n'!$Q15="N",'10a+c+n'!H15,0))</f>
        <v>0</v>
      </c>
      <c r="I15" s="28"/>
      <c r="J15" s="28"/>
      <c r="K15" s="59">
        <f>IF($C$4="Neattiecināmās izmaksas",IF('10a+c+n'!$Q15="N",'10a+c+n'!K15,0))</f>
        <v>0</v>
      </c>
      <c r="L15" s="109">
        <f>IF($C$4="Neattiecināmās izmaksas",IF('10a+c+n'!$Q15="N",'10a+c+n'!L15,0))</f>
        <v>0</v>
      </c>
      <c r="M15" s="28">
        <f>IF($C$4="Neattiecināmās izmaksas",IF('10a+c+n'!$Q15="N",'10a+c+n'!M15,0))</f>
        <v>0</v>
      </c>
      <c r="N15" s="28">
        <f>IF($C$4="Neattiecināmās izmaksas",IF('10a+c+n'!$Q15="N",'10a+c+n'!N15,0))</f>
        <v>0</v>
      </c>
      <c r="O15" s="28">
        <f>IF($C$4="Neattiecināmās izmaksas",IF('10a+c+n'!$Q15="N",'10a+c+n'!O15,0))</f>
        <v>0</v>
      </c>
      <c r="P15" s="59">
        <f>IF($C$4="Neattiecināmās izmaksas",IF('10a+c+n'!$Q15="N",'10a+c+n'!P15,0))</f>
        <v>0</v>
      </c>
    </row>
    <row r="16" spans="1:16">
      <c r="A16" s="64">
        <f>IF(P16=0,0,IF(COUNTBLANK(P16)=1,0,COUNTA($P$14:P16)))</f>
        <v>0</v>
      </c>
      <c r="B16" s="28">
        <f>IF($C$4="Neattiecināmās izmaksas",IF('10a+c+n'!$Q16="N",'10a+c+n'!B16,0))</f>
        <v>0</v>
      </c>
      <c r="C16" s="28">
        <f>IF($C$4="Neattiecināmās izmaksas",IF('10a+c+n'!$Q16="N",'10a+c+n'!C16,0))</f>
        <v>0</v>
      </c>
      <c r="D16" s="28">
        <f>IF($C$4="Neattiecināmās izmaksas",IF('10a+c+n'!$Q16="N",'10a+c+n'!D16,0))</f>
        <v>0</v>
      </c>
      <c r="E16" s="59"/>
      <c r="F16" s="81"/>
      <c r="G16" s="28"/>
      <c r="H16" s="28">
        <f>IF($C$4="Neattiecināmās izmaksas",IF('10a+c+n'!$Q16="N",'10a+c+n'!H16,0))</f>
        <v>0</v>
      </c>
      <c r="I16" s="28"/>
      <c r="J16" s="28"/>
      <c r="K16" s="59">
        <f>IF($C$4="Neattiecināmās izmaksas",IF('10a+c+n'!$Q16="N",'10a+c+n'!K16,0))</f>
        <v>0</v>
      </c>
      <c r="L16" s="109">
        <f>IF($C$4="Neattiecināmās izmaksas",IF('10a+c+n'!$Q16="N",'10a+c+n'!L16,0))</f>
        <v>0</v>
      </c>
      <c r="M16" s="28">
        <f>IF($C$4="Neattiecināmās izmaksas",IF('10a+c+n'!$Q16="N",'10a+c+n'!M16,0))</f>
        <v>0</v>
      </c>
      <c r="N16" s="28">
        <f>IF($C$4="Neattiecināmās izmaksas",IF('10a+c+n'!$Q16="N",'10a+c+n'!N16,0))</f>
        <v>0</v>
      </c>
      <c r="O16" s="28">
        <f>IF($C$4="Neattiecināmās izmaksas",IF('10a+c+n'!$Q16="N",'10a+c+n'!O16,0))</f>
        <v>0</v>
      </c>
      <c r="P16" s="59">
        <f>IF($C$4="Neattiecināmās izmaksas",IF('10a+c+n'!$Q16="N",'10a+c+n'!P16,0))</f>
        <v>0</v>
      </c>
    </row>
    <row r="17" spans="1:16">
      <c r="A17" s="64">
        <f>IF(P17=0,0,IF(COUNTBLANK(P17)=1,0,COUNTA($P$14:P17)))</f>
        <v>0</v>
      </c>
      <c r="B17" s="28">
        <f>IF($C$4="Neattiecināmās izmaksas",IF('10a+c+n'!$Q17="N",'10a+c+n'!B17,0))</f>
        <v>0</v>
      </c>
      <c r="C17" s="28">
        <f>IF($C$4="Neattiecināmās izmaksas",IF('10a+c+n'!$Q17="N",'10a+c+n'!C17,0))</f>
        <v>0</v>
      </c>
      <c r="D17" s="28">
        <f>IF($C$4="Neattiecināmās izmaksas",IF('10a+c+n'!$Q17="N",'10a+c+n'!D17,0))</f>
        <v>0</v>
      </c>
      <c r="E17" s="59"/>
      <c r="F17" s="81"/>
      <c r="G17" s="28"/>
      <c r="H17" s="28">
        <f>IF($C$4="Neattiecināmās izmaksas",IF('10a+c+n'!$Q17="N",'10a+c+n'!H17,0))</f>
        <v>0</v>
      </c>
      <c r="I17" s="28"/>
      <c r="J17" s="28"/>
      <c r="K17" s="59">
        <f>IF($C$4="Neattiecināmās izmaksas",IF('10a+c+n'!$Q17="N",'10a+c+n'!K17,0))</f>
        <v>0</v>
      </c>
      <c r="L17" s="109">
        <f>IF($C$4="Neattiecināmās izmaksas",IF('10a+c+n'!$Q17="N",'10a+c+n'!L17,0))</f>
        <v>0</v>
      </c>
      <c r="M17" s="28">
        <f>IF($C$4="Neattiecināmās izmaksas",IF('10a+c+n'!$Q17="N",'10a+c+n'!M17,0))</f>
        <v>0</v>
      </c>
      <c r="N17" s="28">
        <f>IF($C$4="Neattiecināmās izmaksas",IF('10a+c+n'!$Q17="N",'10a+c+n'!N17,0))</f>
        <v>0</v>
      </c>
      <c r="O17" s="28">
        <f>IF($C$4="Neattiecināmās izmaksas",IF('10a+c+n'!$Q17="N",'10a+c+n'!O17,0))</f>
        <v>0</v>
      </c>
      <c r="P17" s="59">
        <f>IF($C$4="Neattiecināmās izmaksas",IF('10a+c+n'!$Q17="N",'10a+c+n'!P17,0))</f>
        <v>0</v>
      </c>
    </row>
    <row r="18" spans="1:16">
      <c r="A18" s="64">
        <f>IF(P18=0,0,IF(COUNTBLANK(P18)=1,0,COUNTA($P$14:P18)))</f>
        <v>0</v>
      </c>
      <c r="B18" s="28">
        <f>IF($C$4="Neattiecināmās izmaksas",IF('10a+c+n'!$Q18="N",'10a+c+n'!B18,0))</f>
        <v>0</v>
      </c>
      <c r="C18" s="28">
        <f>IF($C$4="Neattiecināmās izmaksas",IF('10a+c+n'!$Q18="N",'10a+c+n'!C18,0))</f>
        <v>0</v>
      </c>
      <c r="D18" s="28">
        <f>IF($C$4="Neattiecināmās izmaksas",IF('10a+c+n'!$Q18="N",'10a+c+n'!D18,0))</f>
        <v>0</v>
      </c>
      <c r="E18" s="59"/>
      <c r="F18" s="81"/>
      <c r="G18" s="28"/>
      <c r="H18" s="28">
        <f>IF($C$4="Neattiecināmās izmaksas",IF('10a+c+n'!$Q18="N",'10a+c+n'!H18,0))</f>
        <v>0</v>
      </c>
      <c r="I18" s="28"/>
      <c r="J18" s="28"/>
      <c r="K18" s="59">
        <f>IF($C$4="Neattiecināmās izmaksas",IF('10a+c+n'!$Q18="N",'10a+c+n'!K18,0))</f>
        <v>0</v>
      </c>
      <c r="L18" s="109">
        <f>IF($C$4="Neattiecināmās izmaksas",IF('10a+c+n'!$Q18="N",'10a+c+n'!L18,0))</f>
        <v>0</v>
      </c>
      <c r="M18" s="28">
        <f>IF($C$4="Neattiecināmās izmaksas",IF('10a+c+n'!$Q18="N",'10a+c+n'!M18,0))</f>
        <v>0</v>
      </c>
      <c r="N18" s="28">
        <f>IF($C$4="Neattiecināmās izmaksas",IF('10a+c+n'!$Q18="N",'10a+c+n'!N18,0))</f>
        <v>0</v>
      </c>
      <c r="O18" s="28">
        <f>IF($C$4="Neattiecināmās izmaksas",IF('10a+c+n'!$Q18="N",'10a+c+n'!O18,0))</f>
        <v>0</v>
      </c>
      <c r="P18" s="59">
        <f>IF($C$4="Neattiecināmās izmaksas",IF('10a+c+n'!$Q18="N",'10a+c+n'!P18,0))</f>
        <v>0</v>
      </c>
    </row>
    <row r="19" spans="1:16">
      <c r="A19" s="64">
        <f>IF(P19=0,0,IF(COUNTBLANK(P19)=1,0,COUNTA($P$14:P19)))</f>
        <v>0</v>
      </c>
      <c r="B19" s="28">
        <f>IF($C$4="Neattiecināmās izmaksas",IF('10a+c+n'!$Q19="N",'10a+c+n'!B19,0))</f>
        <v>0</v>
      </c>
      <c r="C19" s="28">
        <f>IF($C$4="Neattiecināmās izmaksas",IF('10a+c+n'!$Q19="N",'10a+c+n'!C19,0))</f>
        <v>0</v>
      </c>
      <c r="D19" s="28">
        <f>IF($C$4="Neattiecināmās izmaksas",IF('10a+c+n'!$Q19="N",'10a+c+n'!D19,0))</f>
        <v>0</v>
      </c>
      <c r="E19" s="59"/>
      <c r="F19" s="81"/>
      <c r="G19" s="28"/>
      <c r="H19" s="28">
        <f>IF($C$4="Neattiecināmās izmaksas",IF('10a+c+n'!$Q19="N",'10a+c+n'!H19,0))</f>
        <v>0</v>
      </c>
      <c r="I19" s="28"/>
      <c r="J19" s="28"/>
      <c r="K19" s="59">
        <f>IF($C$4="Neattiecināmās izmaksas",IF('10a+c+n'!$Q19="N",'10a+c+n'!K19,0))</f>
        <v>0</v>
      </c>
      <c r="L19" s="109">
        <f>IF($C$4="Neattiecināmās izmaksas",IF('10a+c+n'!$Q19="N",'10a+c+n'!L19,0))</f>
        <v>0</v>
      </c>
      <c r="M19" s="28">
        <f>IF($C$4="Neattiecināmās izmaksas",IF('10a+c+n'!$Q19="N",'10a+c+n'!M19,0))</f>
        <v>0</v>
      </c>
      <c r="N19" s="28">
        <f>IF($C$4="Neattiecināmās izmaksas",IF('10a+c+n'!$Q19="N",'10a+c+n'!N19,0))</f>
        <v>0</v>
      </c>
      <c r="O19" s="28">
        <f>IF($C$4="Neattiecināmās izmaksas",IF('10a+c+n'!$Q19="N",'10a+c+n'!O19,0))</f>
        <v>0</v>
      </c>
      <c r="P19" s="59">
        <f>IF($C$4="Neattiecināmās izmaksas",IF('10a+c+n'!$Q19="N",'10a+c+n'!P19,0))</f>
        <v>0</v>
      </c>
    </row>
    <row r="20" spans="1:16">
      <c r="A20" s="64">
        <f>IF(P20=0,0,IF(COUNTBLANK(P20)=1,0,COUNTA($P$14:P20)))</f>
        <v>0</v>
      </c>
      <c r="B20" s="28">
        <f>IF($C$4="Neattiecināmās izmaksas",IF('10a+c+n'!$Q20="N",'10a+c+n'!B20,0))</f>
        <v>0</v>
      </c>
      <c r="C20" s="28">
        <f>IF($C$4="Neattiecināmās izmaksas",IF('10a+c+n'!$Q20="N",'10a+c+n'!C20,0))</f>
        <v>0</v>
      </c>
      <c r="D20" s="28">
        <f>IF($C$4="Neattiecināmās izmaksas",IF('10a+c+n'!$Q20="N",'10a+c+n'!D20,0))</f>
        <v>0</v>
      </c>
      <c r="E20" s="59"/>
      <c r="F20" s="81"/>
      <c r="G20" s="28"/>
      <c r="H20" s="28">
        <f>IF($C$4="Neattiecināmās izmaksas",IF('10a+c+n'!$Q20="N",'10a+c+n'!H20,0))</f>
        <v>0</v>
      </c>
      <c r="I20" s="28"/>
      <c r="J20" s="28"/>
      <c r="K20" s="59">
        <f>IF($C$4="Neattiecināmās izmaksas",IF('10a+c+n'!$Q20="N",'10a+c+n'!K20,0))</f>
        <v>0</v>
      </c>
      <c r="L20" s="109">
        <f>IF($C$4="Neattiecināmās izmaksas",IF('10a+c+n'!$Q20="N",'10a+c+n'!L20,0))</f>
        <v>0</v>
      </c>
      <c r="M20" s="28">
        <f>IF($C$4="Neattiecināmās izmaksas",IF('10a+c+n'!$Q20="N",'10a+c+n'!M20,0))</f>
        <v>0</v>
      </c>
      <c r="N20" s="28">
        <f>IF($C$4="Neattiecināmās izmaksas",IF('10a+c+n'!$Q20="N",'10a+c+n'!N20,0))</f>
        <v>0</v>
      </c>
      <c r="O20" s="28">
        <f>IF($C$4="Neattiecināmās izmaksas",IF('10a+c+n'!$Q20="N",'10a+c+n'!O20,0))</f>
        <v>0</v>
      </c>
      <c r="P20" s="59">
        <f>IF($C$4="Neattiecināmās izmaksas",IF('10a+c+n'!$Q20="N",'10a+c+n'!P20,0))</f>
        <v>0</v>
      </c>
    </row>
    <row r="21" spans="1:16">
      <c r="A21" s="64">
        <f>IF(P21=0,0,IF(COUNTBLANK(P21)=1,0,COUNTA($P$14:P21)))</f>
        <v>0</v>
      </c>
      <c r="B21" s="28">
        <f>IF($C$4="Neattiecināmās izmaksas",IF('10a+c+n'!$Q21="N",'10a+c+n'!B21,0))</f>
        <v>0</v>
      </c>
      <c r="C21" s="28">
        <f>IF($C$4="Neattiecināmās izmaksas",IF('10a+c+n'!$Q21="N",'10a+c+n'!C21,0))</f>
        <v>0</v>
      </c>
      <c r="D21" s="28">
        <f>IF($C$4="Neattiecināmās izmaksas",IF('10a+c+n'!$Q21="N",'10a+c+n'!D21,0))</f>
        <v>0</v>
      </c>
      <c r="E21" s="59"/>
      <c r="F21" s="81"/>
      <c r="G21" s="28"/>
      <c r="H21" s="28">
        <f>IF($C$4="Neattiecināmās izmaksas",IF('10a+c+n'!$Q21="N",'10a+c+n'!H21,0))</f>
        <v>0</v>
      </c>
      <c r="I21" s="28"/>
      <c r="J21" s="28"/>
      <c r="K21" s="59">
        <f>IF($C$4="Neattiecināmās izmaksas",IF('10a+c+n'!$Q21="N",'10a+c+n'!K21,0))</f>
        <v>0</v>
      </c>
      <c r="L21" s="109">
        <f>IF($C$4="Neattiecināmās izmaksas",IF('10a+c+n'!$Q21="N",'10a+c+n'!L21,0))</f>
        <v>0</v>
      </c>
      <c r="M21" s="28">
        <f>IF($C$4="Neattiecināmās izmaksas",IF('10a+c+n'!$Q21="N",'10a+c+n'!M21,0))</f>
        <v>0</v>
      </c>
      <c r="N21" s="28">
        <f>IF($C$4="Neattiecināmās izmaksas",IF('10a+c+n'!$Q21="N",'10a+c+n'!N21,0))</f>
        <v>0</v>
      </c>
      <c r="O21" s="28">
        <f>IF($C$4="Neattiecināmās izmaksas",IF('10a+c+n'!$Q21="N",'10a+c+n'!O21,0))</f>
        <v>0</v>
      </c>
      <c r="P21" s="59">
        <f>IF($C$4="Neattiecināmās izmaksas",IF('10a+c+n'!$Q21="N",'10a+c+n'!P21,0))</f>
        <v>0</v>
      </c>
    </row>
    <row r="22" spans="1:16">
      <c r="A22" s="64">
        <f>IF(P22=0,0,IF(COUNTBLANK(P22)=1,0,COUNTA($P$14:P22)))</f>
        <v>0</v>
      </c>
      <c r="B22" s="28">
        <f>IF($C$4="Neattiecināmās izmaksas",IF('10a+c+n'!$Q22="N",'10a+c+n'!B22,0))</f>
        <v>0</v>
      </c>
      <c r="C22" s="28">
        <f>IF($C$4="Neattiecināmās izmaksas",IF('10a+c+n'!$Q22="N",'10a+c+n'!C22,0))</f>
        <v>0</v>
      </c>
      <c r="D22" s="28">
        <f>IF($C$4="Neattiecināmās izmaksas",IF('10a+c+n'!$Q22="N",'10a+c+n'!D22,0))</f>
        <v>0</v>
      </c>
      <c r="E22" s="59"/>
      <c r="F22" s="81"/>
      <c r="G22" s="28"/>
      <c r="H22" s="28">
        <f>IF($C$4="Neattiecināmās izmaksas",IF('10a+c+n'!$Q22="N",'10a+c+n'!H22,0))</f>
        <v>0</v>
      </c>
      <c r="I22" s="28"/>
      <c r="J22" s="28"/>
      <c r="K22" s="59">
        <f>IF($C$4="Neattiecināmās izmaksas",IF('10a+c+n'!$Q22="N",'10a+c+n'!K22,0))</f>
        <v>0</v>
      </c>
      <c r="L22" s="109">
        <f>IF($C$4="Neattiecināmās izmaksas",IF('10a+c+n'!$Q22="N",'10a+c+n'!L22,0))</f>
        <v>0</v>
      </c>
      <c r="M22" s="28">
        <f>IF($C$4="Neattiecināmās izmaksas",IF('10a+c+n'!$Q22="N",'10a+c+n'!M22,0))</f>
        <v>0</v>
      </c>
      <c r="N22" s="28">
        <f>IF($C$4="Neattiecināmās izmaksas",IF('10a+c+n'!$Q22="N",'10a+c+n'!N22,0))</f>
        <v>0</v>
      </c>
      <c r="O22" s="28">
        <f>IF($C$4="Neattiecināmās izmaksas",IF('10a+c+n'!$Q22="N",'10a+c+n'!O22,0))</f>
        <v>0</v>
      </c>
      <c r="P22" s="59">
        <f>IF($C$4="Neattiecināmās izmaksas",IF('10a+c+n'!$Q22="N",'10a+c+n'!P22,0))</f>
        <v>0</v>
      </c>
    </row>
    <row r="23" spans="1:16">
      <c r="A23" s="64">
        <f>IF(P23=0,0,IF(COUNTBLANK(P23)=1,0,COUNTA($P$14:P23)))</f>
        <v>0</v>
      </c>
      <c r="B23" s="28">
        <f>IF($C$4="Neattiecināmās izmaksas",IF('10a+c+n'!$Q23="N",'10a+c+n'!B23,0))</f>
        <v>0</v>
      </c>
      <c r="C23" s="28">
        <f>IF($C$4="Neattiecināmās izmaksas",IF('10a+c+n'!$Q23="N",'10a+c+n'!C23,0))</f>
        <v>0</v>
      </c>
      <c r="D23" s="28">
        <f>IF($C$4="Neattiecināmās izmaksas",IF('10a+c+n'!$Q23="N",'10a+c+n'!D23,0))</f>
        <v>0</v>
      </c>
      <c r="E23" s="59"/>
      <c r="F23" s="81"/>
      <c r="G23" s="28"/>
      <c r="H23" s="28">
        <f>IF($C$4="Neattiecināmās izmaksas",IF('10a+c+n'!$Q23="N",'10a+c+n'!H23,0))</f>
        <v>0</v>
      </c>
      <c r="I23" s="28"/>
      <c r="J23" s="28"/>
      <c r="K23" s="59">
        <f>IF($C$4="Neattiecināmās izmaksas",IF('10a+c+n'!$Q23="N",'10a+c+n'!K23,0))</f>
        <v>0</v>
      </c>
      <c r="L23" s="109">
        <f>IF($C$4="Neattiecināmās izmaksas",IF('10a+c+n'!$Q23="N",'10a+c+n'!L23,0))</f>
        <v>0</v>
      </c>
      <c r="M23" s="28">
        <f>IF($C$4="Neattiecināmās izmaksas",IF('10a+c+n'!$Q23="N",'10a+c+n'!M23,0))</f>
        <v>0</v>
      </c>
      <c r="N23" s="28">
        <f>IF($C$4="Neattiecināmās izmaksas",IF('10a+c+n'!$Q23="N",'10a+c+n'!N23,0))</f>
        <v>0</v>
      </c>
      <c r="O23" s="28">
        <f>IF($C$4="Neattiecināmās izmaksas",IF('10a+c+n'!$Q23="N",'10a+c+n'!O23,0))</f>
        <v>0</v>
      </c>
      <c r="P23" s="59">
        <f>IF($C$4="Neattiecināmās izmaksas",IF('10a+c+n'!$Q23="N",'10a+c+n'!P23,0))</f>
        <v>0</v>
      </c>
    </row>
    <row r="24" spans="1:16" ht="12" thickBot="1">
      <c r="A24" s="64">
        <f>IF(P24=0,0,IF(COUNTBLANK(P24)=1,0,COUNTA($P$14:P24)))</f>
        <v>0</v>
      </c>
      <c r="B24" s="28">
        <f>IF($C$4="Neattiecināmās izmaksas",IF('10a+c+n'!$Q24="N",'10a+c+n'!B24,0))</f>
        <v>0</v>
      </c>
      <c r="C24" s="28">
        <f>IF($C$4="Neattiecināmās izmaksas",IF('10a+c+n'!$Q24="N",'10a+c+n'!C24,0))</f>
        <v>0</v>
      </c>
      <c r="D24" s="28">
        <f>IF($C$4="Neattiecināmās izmaksas",IF('10a+c+n'!$Q24="N",'10a+c+n'!D24,0))</f>
        <v>0</v>
      </c>
      <c r="E24" s="59"/>
      <c r="F24" s="81"/>
      <c r="G24" s="28"/>
      <c r="H24" s="28">
        <f>IF($C$4="Neattiecināmās izmaksas",IF('10a+c+n'!$Q24="N",'10a+c+n'!H24,0))</f>
        <v>0</v>
      </c>
      <c r="I24" s="28"/>
      <c r="J24" s="28"/>
      <c r="K24" s="59">
        <f>IF($C$4="Neattiecināmās izmaksas",IF('10a+c+n'!$Q24="N",'10a+c+n'!K24,0))</f>
        <v>0</v>
      </c>
      <c r="L24" s="109">
        <f>IF($C$4="Neattiecināmās izmaksas",IF('10a+c+n'!$Q24="N",'10a+c+n'!L24,0))</f>
        <v>0</v>
      </c>
      <c r="M24" s="28">
        <f>IF($C$4="Neattiecināmās izmaksas",IF('10a+c+n'!$Q24="N",'10a+c+n'!M24,0))</f>
        <v>0</v>
      </c>
      <c r="N24" s="28">
        <f>IF($C$4="Neattiecināmās izmaksas",IF('10a+c+n'!$Q24="N",'10a+c+n'!N24,0))</f>
        <v>0</v>
      </c>
      <c r="O24" s="28">
        <f>IF($C$4="Neattiecināmās izmaksas",IF('10a+c+n'!$Q24="N",'10a+c+n'!O24,0))</f>
        <v>0</v>
      </c>
      <c r="P24" s="59">
        <f>IF($C$4="Neattiecināmās izmaksas",IF('10a+c+n'!$Q24="N",'10a+c+n'!P24,0))</f>
        <v>0</v>
      </c>
    </row>
    <row r="25" spans="1:16" ht="12" customHeight="1" thickBot="1">
      <c r="A25" s="299" t="s">
        <v>63</v>
      </c>
      <c r="B25" s="300"/>
      <c r="C25" s="300"/>
      <c r="D25" s="300"/>
      <c r="E25" s="300"/>
      <c r="F25" s="300"/>
      <c r="G25" s="300"/>
      <c r="H25" s="300"/>
      <c r="I25" s="300"/>
      <c r="J25" s="300"/>
      <c r="K25" s="301"/>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02">
        <f>'Kops n'!C35:H35</f>
        <v>0</v>
      </c>
      <c r="D28" s="302"/>
      <c r="E28" s="302"/>
      <c r="F28" s="302"/>
      <c r="G28" s="302"/>
      <c r="H28" s="302"/>
      <c r="I28" s="20"/>
      <c r="J28" s="20"/>
      <c r="K28" s="20"/>
      <c r="L28" s="20"/>
      <c r="M28" s="20"/>
      <c r="N28" s="20"/>
      <c r="O28" s="20"/>
      <c r="P28" s="20"/>
    </row>
    <row r="29" spans="1:16">
      <c r="A29" s="20"/>
      <c r="B29" s="20"/>
      <c r="C29" s="222" t="s">
        <v>15</v>
      </c>
      <c r="D29" s="222"/>
      <c r="E29" s="222"/>
      <c r="F29" s="222"/>
      <c r="G29" s="222"/>
      <c r="H29" s="222"/>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68" t="str">
        <f>'Kops n'!A38:D38</f>
        <v>Tāme sastādīta 2023. gada __. _____</v>
      </c>
      <c r="B31" s="269"/>
      <c r="C31" s="269"/>
      <c r="D31" s="269"/>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02">
        <f>'Kops n'!C40:H40</f>
        <v>0</v>
      </c>
      <c r="D33" s="302"/>
      <c r="E33" s="302"/>
      <c r="F33" s="302"/>
      <c r="G33" s="302"/>
      <c r="H33" s="302"/>
      <c r="I33" s="20"/>
      <c r="J33" s="20"/>
      <c r="K33" s="20"/>
      <c r="L33" s="20"/>
      <c r="M33" s="20"/>
      <c r="N33" s="20"/>
      <c r="O33" s="20"/>
      <c r="P33" s="20"/>
    </row>
    <row r="34" spans="1:16">
      <c r="A34" s="20"/>
      <c r="B34" s="20"/>
      <c r="C34" s="222" t="s">
        <v>15</v>
      </c>
      <c r="D34" s="222"/>
      <c r="E34" s="222"/>
      <c r="F34" s="222"/>
      <c r="G34" s="222"/>
      <c r="H34" s="222"/>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33" priority="3" operator="containsText" text="Tiešās izmaksas kopā, t. sk. darba devēja sociālais nodoklis __.__% ">
      <formula>NOT(ISERROR(SEARCH("Tiešās izmaksas kopā, t. sk. darba devēja sociālais nodoklis __.__% ",A25)))</formula>
    </cfRule>
  </conditionalFormatting>
  <conditionalFormatting sqref="C2:I2 D5:L8 N9:O9 A14:P24 L25:P25 C28:H28 C33:H33 C36">
    <cfRule type="cellIs" dxfId="32"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FFC000"/>
  </sheetPr>
  <dimension ref="A1:Q53"/>
  <sheetViews>
    <sheetView topLeftCell="A40" zoomScale="85" zoomScaleNormal="85" workbookViewId="0">
      <selection activeCell="Y27" sqref="Y2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11</v>
      </c>
      <c r="E1" s="26"/>
      <c r="F1" s="26"/>
      <c r="G1" s="26"/>
      <c r="H1" s="26"/>
      <c r="I1" s="26"/>
      <c r="J1" s="26"/>
      <c r="N1" s="30"/>
      <c r="O1" s="31"/>
      <c r="P1" s="32"/>
    </row>
    <row r="2" spans="1:17">
      <c r="A2" s="33"/>
      <c r="B2" s="33"/>
      <c r="C2" s="290" t="s">
        <v>231</v>
      </c>
      <c r="D2" s="290"/>
      <c r="E2" s="290"/>
      <c r="F2" s="290"/>
      <c r="G2" s="290"/>
      <c r="H2" s="290"/>
      <c r="I2" s="290"/>
      <c r="J2" s="33"/>
    </row>
    <row r="3" spans="1:17">
      <c r="A3" s="34"/>
      <c r="B3" s="34"/>
      <c r="C3" s="255" t="s">
        <v>21</v>
      </c>
      <c r="D3" s="255"/>
      <c r="E3" s="255"/>
      <c r="F3" s="255"/>
      <c r="G3" s="255"/>
      <c r="H3" s="255"/>
      <c r="I3" s="255"/>
      <c r="J3" s="34"/>
    </row>
    <row r="4" spans="1:17">
      <c r="A4" s="34"/>
      <c r="B4" s="34"/>
      <c r="C4" s="291" t="s">
        <v>64</v>
      </c>
      <c r="D4" s="291"/>
      <c r="E4" s="291"/>
      <c r="F4" s="291"/>
      <c r="G4" s="291"/>
      <c r="H4" s="291"/>
      <c r="I4" s="291"/>
      <c r="J4" s="34"/>
    </row>
    <row r="5" spans="1:17">
      <c r="A5" s="26"/>
      <c r="B5" s="26"/>
      <c r="C5" s="31" t="s">
        <v>5</v>
      </c>
      <c r="D5" s="292" t="str">
        <f>'Kops a+c+n'!D6</f>
        <v>Daudzdzīvokļu dzīvojamā ēka</v>
      </c>
      <c r="E5" s="292"/>
      <c r="F5" s="292"/>
      <c r="G5" s="292"/>
      <c r="H5" s="292"/>
      <c r="I5" s="292"/>
      <c r="J5" s="292"/>
      <c r="K5" s="292"/>
      <c r="L5" s="292"/>
      <c r="M5" s="20"/>
      <c r="N5" s="20"/>
      <c r="O5" s="20"/>
      <c r="P5" s="20"/>
    </row>
    <row r="6" spans="1:17">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7">
      <c r="A7" s="26"/>
      <c r="B7" s="26"/>
      <c r="C7" s="31" t="s">
        <v>7</v>
      </c>
      <c r="D7" s="292" t="str">
        <f>'Kops a+c+n'!D8</f>
        <v>Stacijas iela 10, Olaine, Olaines novads, LV-2114</v>
      </c>
      <c r="E7" s="292"/>
      <c r="F7" s="292"/>
      <c r="G7" s="292"/>
      <c r="H7" s="292"/>
      <c r="I7" s="292"/>
      <c r="J7" s="292"/>
      <c r="K7" s="292"/>
      <c r="L7" s="292"/>
      <c r="M7" s="20"/>
      <c r="N7" s="20"/>
      <c r="O7" s="20"/>
      <c r="P7" s="20"/>
    </row>
    <row r="8" spans="1:17">
      <c r="A8" s="26"/>
      <c r="B8" s="26"/>
      <c r="C8" s="4" t="s">
        <v>24</v>
      </c>
      <c r="D8" s="292" t="str">
        <f>'Kops a+c+n'!D9</f>
        <v>Iepirkums Nr. AS OŪS 2023/02_E</v>
      </c>
      <c r="E8" s="292"/>
      <c r="F8" s="292"/>
      <c r="G8" s="292"/>
      <c r="H8" s="292"/>
      <c r="I8" s="292"/>
      <c r="J8" s="292"/>
      <c r="K8" s="292"/>
      <c r="L8" s="292"/>
      <c r="M8" s="20"/>
      <c r="N8" s="20"/>
      <c r="O8" s="20"/>
      <c r="P8" s="20"/>
    </row>
    <row r="9" spans="1:17" ht="11.25" customHeight="1">
      <c r="A9" s="293" t="s">
        <v>232</v>
      </c>
      <c r="B9" s="293"/>
      <c r="C9" s="293"/>
      <c r="D9" s="293"/>
      <c r="E9" s="293"/>
      <c r="F9" s="293"/>
      <c r="G9" s="35"/>
      <c r="H9" s="35"/>
      <c r="I9" s="35"/>
      <c r="J9" s="294" t="s">
        <v>46</v>
      </c>
      <c r="K9" s="294"/>
      <c r="L9" s="294"/>
      <c r="M9" s="294"/>
      <c r="N9" s="295">
        <f>P41</f>
        <v>0</v>
      </c>
      <c r="O9" s="295"/>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2023. gada __. 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46" t="s">
        <v>27</v>
      </c>
      <c r="B12" s="303" t="s">
        <v>49</v>
      </c>
      <c r="C12" s="297" t="s">
        <v>50</v>
      </c>
      <c r="D12" s="306" t="s">
        <v>51</v>
      </c>
      <c r="E12" s="308" t="s">
        <v>52</v>
      </c>
      <c r="F12" s="296" t="s">
        <v>53</v>
      </c>
      <c r="G12" s="297"/>
      <c r="H12" s="297"/>
      <c r="I12" s="297"/>
      <c r="J12" s="297"/>
      <c r="K12" s="298"/>
      <c r="L12" s="296" t="s">
        <v>54</v>
      </c>
      <c r="M12" s="297"/>
      <c r="N12" s="297"/>
      <c r="O12" s="297"/>
      <c r="P12" s="298"/>
      <c r="Q12" s="122" t="s">
        <v>55</v>
      </c>
    </row>
    <row r="13" spans="1:17"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9" t="s">
        <v>194</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c r="A15" s="40">
        <v>1</v>
      </c>
      <c r="B15" s="28" t="s">
        <v>206</v>
      </c>
      <c r="C15" s="158" t="s">
        <v>279</v>
      </c>
      <c r="D15" s="141" t="s">
        <v>130</v>
      </c>
      <c r="E15" s="157">
        <v>1</v>
      </c>
      <c r="F15" s="184"/>
      <c r="G15" s="143"/>
      <c r="H15" s="49">
        <f>F15*G15</f>
        <v>0</v>
      </c>
      <c r="I15" s="162"/>
      <c r="J15" s="162"/>
      <c r="K15" s="50">
        <f t="shared" ref="K15:K35" si="0">SUM(H15:J15)</f>
        <v>0</v>
      </c>
      <c r="L15" s="51">
        <f t="shared" ref="L15:L35" si="1">E15*F15</f>
        <v>0</v>
      </c>
      <c r="M15" s="49">
        <f t="shared" ref="M15:M35" si="2">H15*E15</f>
        <v>0</v>
      </c>
      <c r="N15" s="49">
        <f t="shared" ref="N15:N35" si="3">I15*E15</f>
        <v>0</v>
      </c>
      <c r="O15" s="49">
        <f t="shared" ref="O15:O35" si="4">J15*E15</f>
        <v>0</v>
      </c>
      <c r="P15" s="107">
        <f t="shared" ref="P15:P35" si="5">SUM(M15:O15)</f>
        <v>0</v>
      </c>
      <c r="Q15" s="77" t="s">
        <v>48</v>
      </c>
    </row>
    <row r="16" spans="1:17" ht="22.5">
      <c r="A16" s="40">
        <v>2</v>
      </c>
      <c r="B16" s="28" t="s">
        <v>206</v>
      </c>
      <c r="C16" s="158" t="s">
        <v>359</v>
      </c>
      <c r="D16" s="141" t="s">
        <v>130</v>
      </c>
      <c r="E16" s="157">
        <v>1</v>
      </c>
      <c r="F16" s="184"/>
      <c r="G16" s="143"/>
      <c r="H16" s="49">
        <f t="shared" ref="H16:H40" si="6">F16*G16</f>
        <v>0</v>
      </c>
      <c r="I16" s="162"/>
      <c r="J16" s="162"/>
      <c r="K16" s="50">
        <f t="shared" ref="K16:K33" si="7">SUM(H16:J16)</f>
        <v>0</v>
      </c>
      <c r="L16" s="51">
        <f t="shared" ref="L16:L33" si="8">E16*F16</f>
        <v>0</v>
      </c>
      <c r="M16" s="49">
        <f t="shared" ref="M16:M33" si="9">H16*E16</f>
        <v>0</v>
      </c>
      <c r="N16" s="49">
        <f t="shared" ref="N16:N33" si="10">I16*E16</f>
        <v>0</v>
      </c>
      <c r="O16" s="49">
        <f t="shared" ref="O16:O33" si="11">J16*E16</f>
        <v>0</v>
      </c>
      <c r="P16" s="107">
        <f t="shared" ref="P16:P33" si="12">SUM(M16:O16)</f>
        <v>0</v>
      </c>
      <c r="Q16" s="77" t="s">
        <v>48</v>
      </c>
    </row>
    <row r="17" spans="1:17" ht="22.5">
      <c r="A17" s="40">
        <v>3</v>
      </c>
      <c r="B17" s="28" t="s">
        <v>206</v>
      </c>
      <c r="C17" s="158" t="s">
        <v>195</v>
      </c>
      <c r="D17" s="141" t="s">
        <v>130</v>
      </c>
      <c r="E17" s="157">
        <v>1</v>
      </c>
      <c r="F17" s="184"/>
      <c r="G17" s="143"/>
      <c r="H17" s="49">
        <f t="shared" si="6"/>
        <v>0</v>
      </c>
      <c r="I17" s="162"/>
      <c r="J17" s="162"/>
      <c r="K17" s="50">
        <f t="shared" si="7"/>
        <v>0</v>
      </c>
      <c r="L17" s="51">
        <f t="shared" si="8"/>
        <v>0</v>
      </c>
      <c r="M17" s="49">
        <f t="shared" si="9"/>
        <v>0</v>
      </c>
      <c r="N17" s="49">
        <f t="shared" si="10"/>
        <v>0</v>
      </c>
      <c r="O17" s="49">
        <f t="shared" si="11"/>
        <v>0</v>
      </c>
      <c r="P17" s="107">
        <f t="shared" si="12"/>
        <v>0</v>
      </c>
      <c r="Q17" s="77" t="s">
        <v>48</v>
      </c>
    </row>
    <row r="18" spans="1:17" ht="22.5">
      <c r="A18" s="40">
        <v>4</v>
      </c>
      <c r="B18" s="28" t="s">
        <v>206</v>
      </c>
      <c r="C18" s="158" t="s">
        <v>233</v>
      </c>
      <c r="D18" s="141" t="s">
        <v>176</v>
      </c>
      <c r="E18" s="157">
        <v>55</v>
      </c>
      <c r="F18" s="184"/>
      <c r="G18" s="143"/>
      <c r="H18" s="49">
        <f t="shared" si="6"/>
        <v>0</v>
      </c>
      <c r="I18" s="162"/>
      <c r="J18" s="162"/>
      <c r="K18" s="50">
        <f t="shared" si="7"/>
        <v>0</v>
      </c>
      <c r="L18" s="51">
        <f t="shared" si="8"/>
        <v>0</v>
      </c>
      <c r="M18" s="49">
        <f t="shared" si="9"/>
        <v>0</v>
      </c>
      <c r="N18" s="49">
        <f t="shared" si="10"/>
        <v>0</v>
      </c>
      <c r="O18" s="49">
        <f t="shared" si="11"/>
        <v>0</v>
      </c>
      <c r="P18" s="107">
        <f t="shared" si="12"/>
        <v>0</v>
      </c>
      <c r="Q18" s="77" t="s">
        <v>48</v>
      </c>
    </row>
    <row r="19" spans="1:17" ht="33.75">
      <c r="A19" s="40">
        <v>5</v>
      </c>
      <c r="B19" s="28" t="s">
        <v>206</v>
      </c>
      <c r="C19" s="158" t="s">
        <v>196</v>
      </c>
      <c r="D19" s="141" t="s">
        <v>176</v>
      </c>
      <c r="E19" s="157">
        <v>4</v>
      </c>
      <c r="F19" s="184"/>
      <c r="G19" s="143"/>
      <c r="H19" s="49">
        <f t="shared" si="6"/>
        <v>0</v>
      </c>
      <c r="I19" s="162"/>
      <c r="J19" s="162"/>
      <c r="K19" s="50">
        <f t="shared" si="7"/>
        <v>0</v>
      </c>
      <c r="L19" s="51">
        <f t="shared" si="8"/>
        <v>0</v>
      </c>
      <c r="M19" s="49">
        <f t="shared" si="9"/>
        <v>0</v>
      </c>
      <c r="N19" s="49">
        <f t="shared" si="10"/>
        <v>0</v>
      </c>
      <c r="O19" s="49">
        <f t="shared" si="11"/>
        <v>0</v>
      </c>
      <c r="P19" s="107">
        <f t="shared" si="12"/>
        <v>0</v>
      </c>
      <c r="Q19" s="77" t="s">
        <v>48</v>
      </c>
    </row>
    <row r="20" spans="1:17" ht="22.5">
      <c r="A20" s="40">
        <v>6</v>
      </c>
      <c r="B20" s="28" t="s">
        <v>206</v>
      </c>
      <c r="C20" s="158" t="s">
        <v>197</v>
      </c>
      <c r="D20" s="141" t="s">
        <v>130</v>
      </c>
      <c r="E20" s="157">
        <v>4</v>
      </c>
      <c r="F20" s="184"/>
      <c r="G20" s="143"/>
      <c r="H20" s="49">
        <f t="shared" si="6"/>
        <v>0</v>
      </c>
      <c r="I20" s="162"/>
      <c r="J20" s="162"/>
      <c r="K20" s="50">
        <f t="shared" si="7"/>
        <v>0</v>
      </c>
      <c r="L20" s="51">
        <f t="shared" si="8"/>
        <v>0</v>
      </c>
      <c r="M20" s="49">
        <f t="shared" si="9"/>
        <v>0</v>
      </c>
      <c r="N20" s="49">
        <f t="shared" si="10"/>
        <v>0</v>
      </c>
      <c r="O20" s="49">
        <f t="shared" si="11"/>
        <v>0</v>
      </c>
      <c r="P20" s="107">
        <f t="shared" si="12"/>
        <v>0</v>
      </c>
      <c r="Q20" s="77" t="s">
        <v>48</v>
      </c>
    </row>
    <row r="21" spans="1:17" ht="33.75">
      <c r="A21" s="40">
        <v>7</v>
      </c>
      <c r="B21" s="28" t="s">
        <v>206</v>
      </c>
      <c r="C21" s="158" t="s">
        <v>198</v>
      </c>
      <c r="D21" s="141" t="s">
        <v>130</v>
      </c>
      <c r="E21" s="157">
        <v>2</v>
      </c>
      <c r="F21" s="184"/>
      <c r="G21" s="143"/>
      <c r="H21" s="49">
        <f t="shared" si="6"/>
        <v>0</v>
      </c>
      <c r="I21" s="162"/>
      <c r="J21" s="162"/>
      <c r="K21" s="50">
        <f t="shared" si="7"/>
        <v>0</v>
      </c>
      <c r="L21" s="51">
        <f t="shared" si="8"/>
        <v>0</v>
      </c>
      <c r="M21" s="49">
        <f t="shared" si="9"/>
        <v>0</v>
      </c>
      <c r="N21" s="49">
        <f t="shared" si="10"/>
        <v>0</v>
      </c>
      <c r="O21" s="49">
        <f t="shared" si="11"/>
        <v>0</v>
      </c>
      <c r="P21" s="107">
        <f t="shared" si="12"/>
        <v>0</v>
      </c>
      <c r="Q21" s="77" t="s">
        <v>48</v>
      </c>
    </row>
    <row r="22" spans="1:17" ht="22.5">
      <c r="A22" s="40">
        <v>8</v>
      </c>
      <c r="B22" s="28" t="s">
        <v>206</v>
      </c>
      <c r="C22" s="158" t="s">
        <v>199</v>
      </c>
      <c r="D22" s="141" t="s">
        <v>130</v>
      </c>
      <c r="E22" s="157">
        <v>2</v>
      </c>
      <c r="F22" s="184"/>
      <c r="G22" s="143"/>
      <c r="H22" s="49">
        <f t="shared" si="6"/>
        <v>0</v>
      </c>
      <c r="I22" s="162"/>
      <c r="J22" s="162"/>
      <c r="K22" s="50">
        <f t="shared" si="7"/>
        <v>0</v>
      </c>
      <c r="L22" s="51">
        <f t="shared" si="8"/>
        <v>0</v>
      </c>
      <c r="M22" s="49">
        <f t="shared" si="9"/>
        <v>0</v>
      </c>
      <c r="N22" s="49">
        <f t="shared" si="10"/>
        <v>0</v>
      </c>
      <c r="O22" s="49">
        <f t="shared" si="11"/>
        <v>0</v>
      </c>
      <c r="P22" s="107">
        <f t="shared" si="12"/>
        <v>0</v>
      </c>
      <c r="Q22" s="77" t="s">
        <v>48</v>
      </c>
    </row>
    <row r="23" spans="1:17" ht="33.75">
      <c r="A23" s="40">
        <v>9</v>
      </c>
      <c r="B23" s="28" t="s">
        <v>206</v>
      </c>
      <c r="C23" s="158" t="s">
        <v>200</v>
      </c>
      <c r="D23" s="141" t="s">
        <v>130</v>
      </c>
      <c r="E23" s="157">
        <v>45</v>
      </c>
      <c r="F23" s="184"/>
      <c r="G23" s="143"/>
      <c r="H23" s="49">
        <f t="shared" si="6"/>
        <v>0</v>
      </c>
      <c r="I23" s="162"/>
      <c r="J23" s="162"/>
      <c r="K23" s="50">
        <f t="shared" si="7"/>
        <v>0</v>
      </c>
      <c r="L23" s="51">
        <f t="shared" si="8"/>
        <v>0</v>
      </c>
      <c r="M23" s="49">
        <f t="shared" si="9"/>
        <v>0</v>
      </c>
      <c r="N23" s="49">
        <f t="shared" si="10"/>
        <v>0</v>
      </c>
      <c r="O23" s="49">
        <f t="shared" si="11"/>
        <v>0</v>
      </c>
      <c r="P23" s="107">
        <f t="shared" si="12"/>
        <v>0</v>
      </c>
      <c r="Q23" s="77" t="s">
        <v>48</v>
      </c>
    </row>
    <row r="24" spans="1:17" ht="22.5">
      <c r="A24" s="40">
        <v>10</v>
      </c>
      <c r="B24" s="28" t="s">
        <v>206</v>
      </c>
      <c r="C24" s="158" t="s">
        <v>280</v>
      </c>
      <c r="D24" s="141" t="s">
        <v>130</v>
      </c>
      <c r="E24" s="157">
        <v>30</v>
      </c>
      <c r="F24" s="184"/>
      <c r="G24" s="143"/>
      <c r="H24" s="49">
        <f t="shared" si="6"/>
        <v>0</v>
      </c>
      <c r="I24" s="162"/>
      <c r="J24" s="162"/>
      <c r="K24" s="50">
        <f t="shared" si="7"/>
        <v>0</v>
      </c>
      <c r="L24" s="51">
        <f t="shared" si="8"/>
        <v>0</v>
      </c>
      <c r="M24" s="49">
        <f t="shared" si="9"/>
        <v>0</v>
      </c>
      <c r="N24" s="49">
        <f t="shared" si="10"/>
        <v>0</v>
      </c>
      <c r="O24" s="49">
        <f t="shared" si="11"/>
        <v>0</v>
      </c>
      <c r="P24" s="107">
        <f t="shared" si="12"/>
        <v>0</v>
      </c>
      <c r="Q24" s="77" t="s">
        <v>48</v>
      </c>
    </row>
    <row r="25" spans="1:17" ht="22.5">
      <c r="A25" s="40">
        <v>11</v>
      </c>
      <c r="B25" s="28" t="s">
        <v>206</v>
      </c>
      <c r="C25" s="158" t="s">
        <v>201</v>
      </c>
      <c r="D25" s="141" t="s">
        <v>130</v>
      </c>
      <c r="E25" s="157">
        <v>18</v>
      </c>
      <c r="F25" s="184"/>
      <c r="G25" s="143"/>
      <c r="H25" s="49">
        <f t="shared" si="6"/>
        <v>0</v>
      </c>
      <c r="I25" s="162"/>
      <c r="J25" s="162"/>
      <c r="K25" s="50">
        <f t="shared" si="7"/>
        <v>0</v>
      </c>
      <c r="L25" s="51">
        <f t="shared" si="8"/>
        <v>0</v>
      </c>
      <c r="M25" s="49">
        <f t="shared" si="9"/>
        <v>0</v>
      </c>
      <c r="N25" s="49">
        <f t="shared" si="10"/>
        <v>0</v>
      </c>
      <c r="O25" s="49">
        <f t="shared" si="11"/>
        <v>0</v>
      </c>
      <c r="P25" s="107">
        <f t="shared" si="12"/>
        <v>0</v>
      </c>
      <c r="Q25" s="77" t="s">
        <v>48</v>
      </c>
    </row>
    <row r="26" spans="1:17" ht="22.5">
      <c r="A26" s="40">
        <v>12</v>
      </c>
      <c r="B26" s="28" t="s">
        <v>206</v>
      </c>
      <c r="C26" s="158" t="s">
        <v>202</v>
      </c>
      <c r="D26" s="141" t="s">
        <v>130</v>
      </c>
      <c r="E26" s="157">
        <v>18</v>
      </c>
      <c r="F26" s="184"/>
      <c r="G26" s="143"/>
      <c r="H26" s="49">
        <f>F26*G26</f>
        <v>0</v>
      </c>
      <c r="I26" s="162"/>
      <c r="J26" s="162"/>
      <c r="K26" s="50">
        <f t="shared" si="7"/>
        <v>0</v>
      </c>
      <c r="L26" s="51">
        <f t="shared" si="8"/>
        <v>0</v>
      </c>
      <c r="M26" s="49">
        <f t="shared" si="9"/>
        <v>0</v>
      </c>
      <c r="N26" s="49">
        <f t="shared" si="10"/>
        <v>0</v>
      </c>
      <c r="O26" s="49">
        <f t="shared" si="11"/>
        <v>0</v>
      </c>
      <c r="P26" s="107">
        <f t="shared" si="12"/>
        <v>0</v>
      </c>
      <c r="Q26" s="77" t="s">
        <v>48</v>
      </c>
    </row>
    <row r="27" spans="1:17" ht="22.5">
      <c r="A27" s="40">
        <v>13</v>
      </c>
      <c r="B27" s="28" t="s">
        <v>206</v>
      </c>
      <c r="C27" s="158" t="s">
        <v>203</v>
      </c>
      <c r="D27" s="141" t="s">
        <v>130</v>
      </c>
      <c r="E27" s="157">
        <v>18</v>
      </c>
      <c r="F27" s="184"/>
      <c r="G27" s="143"/>
      <c r="H27" s="49">
        <f t="shared" ref="H27:H30" si="13">F27*G27</f>
        <v>0</v>
      </c>
      <c r="I27" s="162"/>
      <c r="J27" s="162"/>
      <c r="K27" s="50">
        <f t="shared" si="7"/>
        <v>0</v>
      </c>
      <c r="L27" s="51">
        <f t="shared" si="8"/>
        <v>0</v>
      </c>
      <c r="M27" s="49">
        <f t="shared" si="9"/>
        <v>0</v>
      </c>
      <c r="N27" s="49">
        <f t="shared" si="10"/>
        <v>0</v>
      </c>
      <c r="O27" s="49">
        <f t="shared" si="11"/>
        <v>0</v>
      </c>
      <c r="P27" s="107">
        <f t="shared" si="12"/>
        <v>0</v>
      </c>
      <c r="Q27" s="77" t="s">
        <v>48</v>
      </c>
    </row>
    <row r="28" spans="1:17" ht="22.5">
      <c r="A28" s="40">
        <v>14</v>
      </c>
      <c r="B28" s="28" t="s">
        <v>206</v>
      </c>
      <c r="C28" s="158" t="s">
        <v>204</v>
      </c>
      <c r="D28" s="141" t="s">
        <v>130</v>
      </c>
      <c r="E28" s="157">
        <v>4</v>
      </c>
      <c r="F28" s="184"/>
      <c r="G28" s="143"/>
      <c r="H28" s="49">
        <f t="shared" si="13"/>
        <v>0</v>
      </c>
      <c r="I28" s="162"/>
      <c r="J28" s="162"/>
      <c r="K28" s="50">
        <f t="shared" si="7"/>
        <v>0</v>
      </c>
      <c r="L28" s="51">
        <f t="shared" si="8"/>
        <v>0</v>
      </c>
      <c r="M28" s="49">
        <f t="shared" si="9"/>
        <v>0</v>
      </c>
      <c r="N28" s="49">
        <f t="shared" si="10"/>
        <v>0</v>
      </c>
      <c r="O28" s="49">
        <f t="shared" si="11"/>
        <v>0</v>
      </c>
      <c r="P28" s="107">
        <f t="shared" si="12"/>
        <v>0</v>
      </c>
      <c r="Q28" s="77" t="s">
        <v>48</v>
      </c>
    </row>
    <row r="29" spans="1:17" ht="22.5">
      <c r="A29" s="40">
        <v>15</v>
      </c>
      <c r="B29" s="28" t="s">
        <v>206</v>
      </c>
      <c r="C29" s="158" t="s">
        <v>360</v>
      </c>
      <c r="D29" s="141" t="s">
        <v>176</v>
      </c>
      <c r="E29" s="157">
        <v>10</v>
      </c>
      <c r="F29" s="184"/>
      <c r="G29" s="143"/>
      <c r="H29" s="49">
        <f t="shared" si="13"/>
        <v>0</v>
      </c>
      <c r="I29" s="162"/>
      <c r="J29" s="162"/>
      <c r="K29" s="50">
        <f t="shared" si="7"/>
        <v>0</v>
      </c>
      <c r="L29" s="51">
        <f t="shared" si="8"/>
        <v>0</v>
      </c>
      <c r="M29" s="49">
        <f t="shared" si="9"/>
        <v>0</v>
      </c>
      <c r="N29" s="49">
        <f t="shared" si="10"/>
        <v>0</v>
      </c>
      <c r="O29" s="49">
        <f t="shared" si="11"/>
        <v>0</v>
      </c>
      <c r="P29" s="107">
        <f t="shared" si="12"/>
        <v>0</v>
      </c>
      <c r="Q29" s="77" t="s">
        <v>48</v>
      </c>
    </row>
    <row r="30" spans="1:17" ht="22.5">
      <c r="A30" s="40">
        <v>16</v>
      </c>
      <c r="B30" s="28" t="s">
        <v>206</v>
      </c>
      <c r="C30" s="158" t="s">
        <v>361</v>
      </c>
      <c r="D30" s="141" t="s">
        <v>130</v>
      </c>
      <c r="E30" s="157">
        <v>2</v>
      </c>
      <c r="F30" s="159"/>
      <c r="G30" s="143"/>
      <c r="H30" s="49">
        <f t="shared" si="13"/>
        <v>0</v>
      </c>
      <c r="I30" s="49"/>
      <c r="J30" s="49"/>
      <c r="K30" s="50">
        <f t="shared" si="7"/>
        <v>0</v>
      </c>
      <c r="L30" s="51">
        <f t="shared" si="8"/>
        <v>0</v>
      </c>
      <c r="M30" s="49">
        <f t="shared" si="9"/>
        <v>0</v>
      </c>
      <c r="N30" s="49">
        <f t="shared" si="10"/>
        <v>0</v>
      </c>
      <c r="O30" s="49">
        <f t="shared" si="11"/>
        <v>0</v>
      </c>
      <c r="P30" s="107">
        <f t="shared" si="12"/>
        <v>0</v>
      </c>
      <c r="Q30" s="77" t="s">
        <v>48</v>
      </c>
    </row>
    <row r="31" spans="1:17" ht="22.5">
      <c r="A31" s="40">
        <v>17</v>
      </c>
      <c r="B31" s="28" t="s">
        <v>206</v>
      </c>
      <c r="C31" s="158" t="s">
        <v>205</v>
      </c>
      <c r="D31" s="141" t="s">
        <v>176</v>
      </c>
      <c r="E31" s="157">
        <v>14</v>
      </c>
      <c r="F31" s="184"/>
      <c r="G31" s="143"/>
      <c r="H31" s="49">
        <f t="shared" si="6"/>
        <v>0</v>
      </c>
      <c r="I31" s="162"/>
      <c r="J31" s="162"/>
      <c r="K31" s="50">
        <f t="shared" si="7"/>
        <v>0</v>
      </c>
      <c r="L31" s="51">
        <f t="shared" si="8"/>
        <v>0</v>
      </c>
      <c r="M31" s="49">
        <f t="shared" si="9"/>
        <v>0</v>
      </c>
      <c r="N31" s="49">
        <f t="shared" si="10"/>
        <v>0</v>
      </c>
      <c r="O31" s="49">
        <f t="shared" si="11"/>
        <v>0</v>
      </c>
      <c r="P31" s="107">
        <f t="shared" si="12"/>
        <v>0</v>
      </c>
      <c r="Q31" s="77" t="s">
        <v>48</v>
      </c>
    </row>
    <row r="32" spans="1:17" ht="22.5">
      <c r="A32" s="40">
        <v>18</v>
      </c>
      <c r="B32" s="28" t="s">
        <v>206</v>
      </c>
      <c r="C32" s="158" t="s">
        <v>281</v>
      </c>
      <c r="D32" s="141" t="s">
        <v>130</v>
      </c>
      <c r="E32" s="157">
        <v>1</v>
      </c>
      <c r="F32" s="184"/>
      <c r="G32" s="143"/>
      <c r="H32" s="49">
        <f t="shared" si="6"/>
        <v>0</v>
      </c>
      <c r="I32" s="162"/>
      <c r="J32" s="162"/>
      <c r="K32" s="50">
        <f t="shared" si="7"/>
        <v>0</v>
      </c>
      <c r="L32" s="51">
        <f t="shared" si="8"/>
        <v>0</v>
      </c>
      <c r="M32" s="49">
        <f t="shared" si="9"/>
        <v>0</v>
      </c>
      <c r="N32" s="49">
        <f t="shared" si="10"/>
        <v>0</v>
      </c>
      <c r="O32" s="49">
        <f t="shared" si="11"/>
        <v>0</v>
      </c>
      <c r="P32" s="107">
        <f t="shared" si="12"/>
        <v>0</v>
      </c>
      <c r="Q32" s="77" t="s">
        <v>48</v>
      </c>
    </row>
    <row r="33" spans="1:17" ht="22.5">
      <c r="A33" s="40">
        <v>19</v>
      </c>
      <c r="B33" s="28" t="s">
        <v>206</v>
      </c>
      <c r="C33" s="158" t="s">
        <v>362</v>
      </c>
      <c r="D33" s="205" t="s">
        <v>176</v>
      </c>
      <c r="E33" s="206">
        <v>2</v>
      </c>
      <c r="F33" s="159"/>
      <c r="G33" s="143"/>
      <c r="H33" s="49">
        <f t="shared" si="6"/>
        <v>0</v>
      </c>
      <c r="I33" s="49"/>
      <c r="J33" s="49"/>
      <c r="K33" s="50">
        <f t="shared" si="7"/>
        <v>0</v>
      </c>
      <c r="L33" s="51">
        <f t="shared" si="8"/>
        <v>0</v>
      </c>
      <c r="M33" s="49">
        <f t="shared" si="9"/>
        <v>0</v>
      </c>
      <c r="N33" s="49">
        <f t="shared" si="10"/>
        <v>0</v>
      </c>
      <c r="O33" s="49">
        <f t="shared" si="11"/>
        <v>0</v>
      </c>
      <c r="P33" s="107">
        <f t="shared" si="12"/>
        <v>0</v>
      </c>
      <c r="Q33" s="77" t="s">
        <v>48</v>
      </c>
    </row>
    <row r="34" spans="1:17">
      <c r="A34" s="40">
        <v>20</v>
      </c>
      <c r="B34" s="92"/>
      <c r="C34" s="145" t="s">
        <v>207</v>
      </c>
      <c r="D34" s="28"/>
      <c r="E34" s="59"/>
      <c r="F34" s="51"/>
      <c r="G34" s="49"/>
      <c r="H34" s="49">
        <f t="shared" si="6"/>
        <v>0</v>
      </c>
      <c r="I34" s="49"/>
      <c r="J34" s="49"/>
      <c r="K34" s="50">
        <f t="shared" si="0"/>
        <v>0</v>
      </c>
      <c r="L34" s="51">
        <f t="shared" si="1"/>
        <v>0</v>
      </c>
      <c r="M34" s="49">
        <f t="shared" si="2"/>
        <v>0</v>
      </c>
      <c r="N34" s="49">
        <f t="shared" si="3"/>
        <v>0</v>
      </c>
      <c r="O34" s="49">
        <f t="shared" si="4"/>
        <v>0</v>
      </c>
      <c r="P34" s="107">
        <f t="shared" si="5"/>
        <v>0</v>
      </c>
      <c r="Q34" s="77"/>
    </row>
    <row r="35" spans="1:17" ht="22.5">
      <c r="A35" s="40">
        <v>21</v>
      </c>
      <c r="B35" s="28" t="s">
        <v>206</v>
      </c>
      <c r="C35" s="158" t="s">
        <v>208</v>
      </c>
      <c r="D35" s="141" t="s">
        <v>176</v>
      </c>
      <c r="E35" s="157">
        <v>23</v>
      </c>
      <c r="F35" s="184"/>
      <c r="G35" s="143"/>
      <c r="H35" s="49">
        <f t="shared" si="6"/>
        <v>0</v>
      </c>
      <c r="I35" s="162"/>
      <c r="J35" s="162"/>
      <c r="K35" s="50">
        <f t="shared" si="0"/>
        <v>0</v>
      </c>
      <c r="L35" s="51">
        <f t="shared" si="1"/>
        <v>0</v>
      </c>
      <c r="M35" s="49">
        <f t="shared" si="2"/>
        <v>0</v>
      </c>
      <c r="N35" s="49">
        <f t="shared" si="3"/>
        <v>0</v>
      </c>
      <c r="O35" s="49">
        <f t="shared" si="4"/>
        <v>0</v>
      </c>
      <c r="P35" s="107">
        <f t="shared" si="5"/>
        <v>0</v>
      </c>
      <c r="Q35" s="77" t="s">
        <v>48</v>
      </c>
    </row>
    <row r="36" spans="1:17" ht="22.5">
      <c r="A36" s="40">
        <v>22</v>
      </c>
      <c r="B36" s="28" t="s">
        <v>206</v>
      </c>
      <c r="C36" s="158" t="s">
        <v>209</v>
      </c>
      <c r="D36" s="141" t="s">
        <v>79</v>
      </c>
      <c r="E36" s="157">
        <v>23</v>
      </c>
      <c r="F36" s="184"/>
      <c r="G36" s="143"/>
      <c r="H36" s="49">
        <f t="shared" si="6"/>
        <v>0</v>
      </c>
      <c r="I36" s="162"/>
      <c r="J36" s="162"/>
      <c r="K36" s="50">
        <f t="shared" ref="K36:K40" si="14">SUM(H36:J36)</f>
        <v>0</v>
      </c>
      <c r="L36" s="51">
        <f t="shared" ref="L36:L40" si="15">E36*F36</f>
        <v>0</v>
      </c>
      <c r="M36" s="49">
        <f t="shared" ref="M36:M40" si="16">H36*E36</f>
        <v>0</v>
      </c>
      <c r="N36" s="49">
        <f t="shared" ref="N36:N40" si="17">I36*E36</f>
        <v>0</v>
      </c>
      <c r="O36" s="49">
        <f t="shared" ref="O36:O40" si="18">J36*E36</f>
        <v>0</v>
      </c>
      <c r="P36" s="107">
        <f t="shared" ref="P36:P40" si="19">SUM(M36:O36)</f>
        <v>0</v>
      </c>
      <c r="Q36" s="77" t="s">
        <v>48</v>
      </c>
    </row>
    <row r="37" spans="1:17" ht="22.5">
      <c r="A37" s="40">
        <v>23</v>
      </c>
      <c r="B37" s="28" t="s">
        <v>206</v>
      </c>
      <c r="C37" s="158" t="s">
        <v>210</v>
      </c>
      <c r="D37" s="141" t="s">
        <v>146</v>
      </c>
      <c r="E37" s="157">
        <v>18</v>
      </c>
      <c r="F37" s="184"/>
      <c r="G37" s="143"/>
      <c r="H37" s="49">
        <f t="shared" si="6"/>
        <v>0</v>
      </c>
      <c r="I37" s="162"/>
      <c r="J37" s="162"/>
      <c r="K37" s="50">
        <f t="shared" si="14"/>
        <v>0</v>
      </c>
      <c r="L37" s="51">
        <f t="shared" si="15"/>
        <v>0</v>
      </c>
      <c r="M37" s="49">
        <f t="shared" si="16"/>
        <v>0</v>
      </c>
      <c r="N37" s="49">
        <f t="shared" si="17"/>
        <v>0</v>
      </c>
      <c r="O37" s="49">
        <f t="shared" si="18"/>
        <v>0</v>
      </c>
      <c r="P37" s="107">
        <f t="shared" si="19"/>
        <v>0</v>
      </c>
      <c r="Q37" s="77" t="s">
        <v>48</v>
      </c>
    </row>
    <row r="38" spans="1:17" ht="22.5">
      <c r="A38" s="40">
        <v>24</v>
      </c>
      <c r="B38" s="28" t="s">
        <v>206</v>
      </c>
      <c r="C38" s="158" t="s">
        <v>363</v>
      </c>
      <c r="D38" s="205" t="s">
        <v>176</v>
      </c>
      <c r="E38" s="206">
        <v>2</v>
      </c>
      <c r="F38" s="159"/>
      <c r="G38" s="143"/>
      <c r="H38" s="49">
        <f t="shared" si="6"/>
        <v>0</v>
      </c>
      <c r="I38" s="49"/>
      <c r="J38" s="49"/>
      <c r="K38" s="50">
        <f t="shared" si="14"/>
        <v>0</v>
      </c>
      <c r="L38" s="51">
        <f t="shared" si="15"/>
        <v>0</v>
      </c>
      <c r="M38" s="49">
        <f t="shared" si="16"/>
        <v>0</v>
      </c>
      <c r="N38" s="49">
        <f t="shared" si="17"/>
        <v>0</v>
      </c>
      <c r="O38" s="49">
        <f t="shared" si="18"/>
        <v>0</v>
      </c>
      <c r="P38" s="107">
        <f t="shared" si="19"/>
        <v>0</v>
      </c>
      <c r="Q38" s="77" t="s">
        <v>48</v>
      </c>
    </row>
    <row r="39" spans="1:17">
      <c r="A39" s="40">
        <v>25</v>
      </c>
      <c r="B39" s="28"/>
      <c r="C39" s="158" t="s">
        <v>211</v>
      </c>
      <c r="D39" s="141" t="s">
        <v>212</v>
      </c>
      <c r="E39" s="157">
        <v>1</v>
      </c>
      <c r="F39" s="184"/>
      <c r="G39" s="143"/>
      <c r="H39" s="49">
        <f t="shared" si="6"/>
        <v>0</v>
      </c>
      <c r="I39" s="162"/>
      <c r="J39" s="162"/>
      <c r="K39" s="50">
        <f t="shared" si="14"/>
        <v>0</v>
      </c>
      <c r="L39" s="51">
        <f t="shared" si="15"/>
        <v>0</v>
      </c>
      <c r="M39" s="49">
        <f t="shared" si="16"/>
        <v>0</v>
      </c>
      <c r="N39" s="49">
        <f t="shared" si="17"/>
        <v>0</v>
      </c>
      <c r="O39" s="49">
        <f t="shared" si="18"/>
        <v>0</v>
      </c>
      <c r="P39" s="107">
        <f t="shared" si="19"/>
        <v>0</v>
      </c>
      <c r="Q39" s="77" t="s">
        <v>48</v>
      </c>
    </row>
    <row r="40" spans="1:17" ht="22.5">
      <c r="A40" s="40">
        <v>26</v>
      </c>
      <c r="B40" s="28" t="s">
        <v>206</v>
      </c>
      <c r="C40" s="158" t="s">
        <v>213</v>
      </c>
      <c r="D40" s="141" t="s">
        <v>212</v>
      </c>
      <c r="E40" s="157">
        <v>1</v>
      </c>
      <c r="F40" s="184"/>
      <c r="G40" s="143"/>
      <c r="H40" s="49">
        <f t="shared" si="6"/>
        <v>0</v>
      </c>
      <c r="I40" s="162"/>
      <c r="J40" s="162"/>
      <c r="K40" s="50">
        <f t="shared" si="14"/>
        <v>0</v>
      </c>
      <c r="L40" s="51">
        <f t="shared" si="15"/>
        <v>0</v>
      </c>
      <c r="M40" s="49">
        <f t="shared" si="16"/>
        <v>0</v>
      </c>
      <c r="N40" s="49">
        <f t="shared" si="17"/>
        <v>0</v>
      </c>
      <c r="O40" s="49">
        <f t="shared" si="18"/>
        <v>0</v>
      </c>
      <c r="P40" s="107">
        <f t="shared" si="19"/>
        <v>0</v>
      </c>
      <c r="Q40" s="77" t="s">
        <v>48</v>
      </c>
    </row>
    <row r="41" spans="1:17" ht="12" customHeight="1" thickBot="1">
      <c r="A41" s="299" t="s">
        <v>63</v>
      </c>
      <c r="B41" s="300"/>
      <c r="C41" s="300"/>
      <c r="D41" s="300"/>
      <c r="E41" s="300"/>
      <c r="F41" s="300"/>
      <c r="G41" s="300"/>
      <c r="H41" s="300"/>
      <c r="I41" s="300"/>
      <c r="J41" s="300"/>
      <c r="K41" s="301"/>
      <c r="L41" s="74">
        <f>SUM(L14:L40)</f>
        <v>0</v>
      </c>
      <c r="M41" s="75">
        <f>SUM(M14:M40)</f>
        <v>0</v>
      </c>
      <c r="N41" s="75">
        <f>SUM(N14:N40)</f>
        <v>0</v>
      </c>
      <c r="O41" s="75">
        <f>SUM(O14:O40)</f>
        <v>0</v>
      </c>
      <c r="P41" s="76">
        <f>SUM(P14:P40)</f>
        <v>0</v>
      </c>
    </row>
    <row r="42" spans="1:17">
      <c r="A42" s="20"/>
      <c r="B42" s="20"/>
      <c r="C42" s="20"/>
      <c r="D42" s="20"/>
      <c r="E42" s="20"/>
      <c r="F42" s="20"/>
      <c r="G42" s="20"/>
      <c r="H42" s="20"/>
      <c r="I42" s="20"/>
      <c r="J42" s="20"/>
      <c r="K42" s="20"/>
      <c r="L42" s="20"/>
      <c r="M42" s="20"/>
      <c r="N42" s="20"/>
      <c r="O42" s="20"/>
      <c r="P42" s="20"/>
    </row>
    <row r="43" spans="1:17">
      <c r="A43" s="20"/>
      <c r="B43" s="20"/>
      <c r="C43" s="20"/>
      <c r="D43" s="20"/>
      <c r="E43" s="20"/>
      <c r="F43" s="20"/>
      <c r="G43" s="20"/>
      <c r="H43" s="20"/>
      <c r="I43" s="20"/>
      <c r="J43" s="20"/>
      <c r="K43" s="20"/>
      <c r="L43" s="20"/>
      <c r="M43" s="20"/>
      <c r="N43" s="20"/>
      <c r="O43" s="20"/>
      <c r="P43" s="20"/>
    </row>
    <row r="44" spans="1:17">
      <c r="A44" s="1" t="s">
        <v>14</v>
      </c>
      <c r="B44" s="20"/>
      <c r="C44" s="302">
        <f>'Kops n'!C35:H35</f>
        <v>0</v>
      </c>
      <c r="D44" s="302"/>
      <c r="E44" s="302"/>
      <c r="F44" s="302"/>
      <c r="G44" s="302"/>
      <c r="H44" s="302"/>
      <c r="I44" s="20"/>
      <c r="J44" s="20"/>
      <c r="K44" s="20"/>
      <c r="L44" s="20"/>
      <c r="M44" s="20"/>
      <c r="N44" s="20"/>
      <c r="O44" s="20"/>
      <c r="P44" s="20"/>
    </row>
    <row r="45" spans="1:17">
      <c r="A45" s="20"/>
      <c r="B45" s="20"/>
      <c r="C45" s="222" t="s">
        <v>15</v>
      </c>
      <c r="D45" s="222"/>
      <c r="E45" s="222"/>
      <c r="F45" s="222"/>
      <c r="G45" s="222"/>
      <c r="H45" s="222"/>
      <c r="I45" s="20"/>
      <c r="J45" s="20"/>
      <c r="K45" s="20"/>
      <c r="L45" s="20"/>
      <c r="M45" s="20"/>
      <c r="N45" s="20"/>
      <c r="O45" s="20"/>
      <c r="P45" s="20"/>
    </row>
    <row r="46" spans="1:17">
      <c r="A46" s="20"/>
      <c r="B46" s="20"/>
      <c r="C46" s="20"/>
      <c r="D46" s="20"/>
      <c r="E46" s="20"/>
      <c r="F46" s="20"/>
      <c r="G46" s="20"/>
      <c r="H46" s="20"/>
      <c r="I46" s="20"/>
      <c r="J46" s="20"/>
      <c r="K46" s="20"/>
      <c r="L46" s="20"/>
      <c r="M46" s="20"/>
      <c r="N46" s="20"/>
      <c r="O46" s="20"/>
      <c r="P46" s="20"/>
    </row>
    <row r="47" spans="1:17">
      <c r="A47" s="268" t="str">
        <f>'Kops n'!A38:D38</f>
        <v>Tāme sastādīta 2023. gada __. _____</v>
      </c>
      <c r="B47" s="269"/>
      <c r="C47" s="269"/>
      <c r="D47" s="269"/>
      <c r="E47" s="20"/>
      <c r="F47" s="20"/>
      <c r="G47" s="20"/>
      <c r="H47" s="20"/>
      <c r="I47" s="20"/>
      <c r="J47" s="20"/>
      <c r="K47" s="20"/>
      <c r="L47" s="20"/>
      <c r="M47" s="20"/>
      <c r="N47" s="20"/>
      <c r="O47" s="20"/>
      <c r="P47" s="20"/>
    </row>
    <row r="48" spans="1:17">
      <c r="A48" s="20"/>
      <c r="B48" s="20"/>
      <c r="C48" s="20"/>
      <c r="D48" s="20"/>
      <c r="E48" s="20"/>
      <c r="F48" s="20"/>
      <c r="G48" s="20"/>
      <c r="H48" s="20"/>
      <c r="I48" s="20"/>
      <c r="J48" s="20"/>
      <c r="K48" s="20"/>
      <c r="L48" s="20"/>
      <c r="M48" s="20"/>
      <c r="N48" s="20"/>
      <c r="O48" s="20"/>
      <c r="P48" s="20"/>
    </row>
    <row r="49" spans="1:16">
      <c r="A49" s="1" t="s">
        <v>41</v>
      </c>
      <c r="B49" s="20"/>
      <c r="C49" s="302">
        <f>'Kops n'!C40:H40</f>
        <v>0</v>
      </c>
      <c r="D49" s="302"/>
      <c r="E49" s="302"/>
      <c r="F49" s="302"/>
      <c r="G49" s="302"/>
      <c r="H49" s="302"/>
      <c r="I49" s="20"/>
      <c r="J49" s="20"/>
      <c r="K49" s="20"/>
      <c r="L49" s="20"/>
      <c r="M49" s="20"/>
      <c r="N49" s="20"/>
      <c r="O49" s="20"/>
      <c r="P49" s="20"/>
    </row>
    <row r="50" spans="1:16">
      <c r="A50" s="20"/>
      <c r="B50" s="20"/>
      <c r="C50" s="222" t="s">
        <v>15</v>
      </c>
      <c r="D50" s="222"/>
      <c r="E50" s="222"/>
      <c r="F50" s="222"/>
      <c r="G50" s="222"/>
      <c r="H50" s="222"/>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row r="52" spans="1:16">
      <c r="A52" s="103" t="s">
        <v>16</v>
      </c>
      <c r="B52" s="52"/>
      <c r="C52" s="115">
        <f>'Kops n'!C43</f>
        <v>0</v>
      </c>
      <c r="D52" s="52"/>
      <c r="E52" s="20"/>
      <c r="F52" s="20"/>
      <c r="G52" s="20"/>
      <c r="H52" s="20"/>
      <c r="I52" s="20"/>
      <c r="J52" s="20"/>
      <c r="K52" s="20"/>
      <c r="L52" s="20"/>
      <c r="M52" s="20"/>
      <c r="N52" s="20"/>
      <c r="O52" s="20"/>
      <c r="P52" s="20"/>
    </row>
    <row r="53" spans="1:16">
      <c r="A53" s="20"/>
      <c r="B53" s="20"/>
      <c r="C53" s="20"/>
      <c r="D53" s="20"/>
      <c r="E53" s="20"/>
      <c r="F53" s="20"/>
      <c r="G53" s="20"/>
      <c r="H53" s="20"/>
      <c r="I53" s="20"/>
      <c r="J53" s="20"/>
      <c r="K53" s="20"/>
      <c r="L53" s="20"/>
      <c r="M53" s="20"/>
      <c r="N53" s="20"/>
      <c r="O53" s="20"/>
      <c r="P53" s="20"/>
    </row>
  </sheetData>
  <mergeCells count="23">
    <mergeCell ref="C50:H50"/>
    <mergeCell ref="C4:I4"/>
    <mergeCell ref="F12:K12"/>
    <mergeCell ref="A9:F9"/>
    <mergeCell ref="J9:M9"/>
    <mergeCell ref="D8:L8"/>
    <mergeCell ref="A41:K41"/>
    <mergeCell ref="C44:H44"/>
    <mergeCell ref="C45:H45"/>
    <mergeCell ref="A47:D47"/>
    <mergeCell ref="C49:H49"/>
    <mergeCell ref="N9:O9"/>
    <mergeCell ref="A12:A13"/>
    <mergeCell ref="B12:B13"/>
    <mergeCell ref="C12:C13"/>
    <mergeCell ref="D12:D13"/>
    <mergeCell ref="E12:E13"/>
    <mergeCell ref="L12:P12"/>
    <mergeCell ref="C2:I2"/>
    <mergeCell ref="C3:I3"/>
    <mergeCell ref="D5:L5"/>
    <mergeCell ref="D6:L6"/>
    <mergeCell ref="D7:L7"/>
  </mergeCells>
  <conditionalFormatting sqref="A14:B40 Q14:Q40">
    <cfRule type="cellIs" dxfId="31" priority="60" operator="equal">
      <formula>0</formula>
    </cfRule>
  </conditionalFormatting>
  <conditionalFormatting sqref="A9:F9">
    <cfRule type="containsText" dxfId="30" priority="57" operator="containsText" text="Tāme sastādīta  20__. gada tirgus cenās, pamatojoties uz ___ daļas rasējumiem">
      <formula>NOT(ISERROR(SEARCH("Tāme sastādīta  20__. gada tirgus cenās, pamatojoties uz ___ daļas rasējumiem",A9)))</formula>
    </cfRule>
  </conditionalFormatting>
  <conditionalFormatting sqref="A41:K41">
    <cfRule type="containsText" dxfId="29" priority="42" operator="containsText" text="Tiešās izmaksas kopā, t. sk. darba devēja sociālais nodoklis __.__% ">
      <formula>NOT(ISERROR(SEARCH("Tiešās izmaksas kopā, t. sk. darba devēja sociālais nodoklis __.__% ",A41)))</formula>
    </cfRule>
  </conditionalFormatting>
  <conditionalFormatting sqref="C15:F32">
    <cfRule type="cellIs" dxfId="28" priority="21" operator="equal">
      <formula>0</formula>
    </cfRule>
  </conditionalFormatting>
  <conditionalFormatting sqref="C33:F33">
    <cfRule type="cellIs" dxfId="27" priority="15" operator="equal">
      <formula>0</formula>
    </cfRule>
  </conditionalFormatting>
  <conditionalFormatting sqref="C14:G14">
    <cfRule type="cellIs" dxfId="26" priority="47" operator="equal">
      <formula>0</formula>
    </cfRule>
  </conditionalFormatting>
  <conditionalFormatting sqref="C34:G40">
    <cfRule type="cellIs" dxfId="25" priority="4" operator="equal">
      <formula>0</formula>
    </cfRule>
  </conditionalFormatting>
  <conditionalFormatting sqref="C44:H44">
    <cfRule type="cellIs" dxfId="24" priority="50" operator="equal">
      <formula>0</formula>
    </cfRule>
  </conditionalFormatting>
  <conditionalFormatting sqref="C49:H49">
    <cfRule type="cellIs" dxfId="23" priority="51" operator="equal">
      <formula>0</formula>
    </cfRule>
  </conditionalFormatting>
  <conditionalFormatting sqref="C2:I2">
    <cfRule type="cellIs" dxfId="22" priority="56" operator="equal">
      <formula>0</formula>
    </cfRule>
  </conditionalFormatting>
  <conditionalFormatting sqref="C4:I4">
    <cfRule type="cellIs" dxfId="21" priority="48" operator="equal">
      <formula>0</formula>
    </cfRule>
  </conditionalFormatting>
  <conditionalFormatting sqref="D1">
    <cfRule type="cellIs" dxfId="20" priority="44" operator="equal">
      <formula>0</formula>
    </cfRule>
  </conditionalFormatting>
  <conditionalFormatting sqref="D5:L8">
    <cfRule type="cellIs" dxfId="19" priority="45" operator="equal">
      <formula>0</formula>
    </cfRule>
  </conditionalFormatting>
  <conditionalFormatting sqref="F30">
    <cfRule type="cellIs" dxfId="18" priority="20" operator="equal">
      <formula>0</formula>
    </cfRule>
  </conditionalFormatting>
  <conditionalFormatting sqref="F33">
    <cfRule type="cellIs" dxfId="17" priority="18" operator="equal">
      <formula>0</formula>
    </cfRule>
  </conditionalFormatting>
  <conditionalFormatting sqref="F38">
    <cfRule type="cellIs" dxfId="16" priority="7" operator="equal">
      <formula>0</formula>
    </cfRule>
  </conditionalFormatting>
  <conditionalFormatting sqref="G15:G33">
    <cfRule type="cellIs" dxfId="15" priority="28" operator="equal">
      <formula>0</formula>
    </cfRule>
  </conditionalFormatting>
  <conditionalFormatting sqref="I14:J32">
    <cfRule type="cellIs" dxfId="14" priority="13" operator="equal">
      <formula>0</formula>
    </cfRule>
  </conditionalFormatting>
  <conditionalFormatting sqref="I30:J30">
    <cfRule type="cellIs" dxfId="13" priority="12" operator="equal">
      <formula>0</formula>
    </cfRule>
  </conditionalFormatting>
  <conditionalFormatting sqref="I33:J33">
    <cfRule type="cellIs" dxfId="12" priority="11" operator="equal">
      <formula>0</formula>
    </cfRule>
  </conditionalFormatting>
  <conditionalFormatting sqref="I33:J40">
    <cfRule type="cellIs" dxfId="11" priority="1" operator="equal">
      <formula>0</formula>
    </cfRule>
  </conditionalFormatting>
  <conditionalFormatting sqref="I38:J38">
    <cfRule type="cellIs" dxfId="10" priority="2" operator="equal">
      <formula>0</formula>
    </cfRule>
  </conditionalFormatting>
  <conditionalFormatting sqref="L41:P41">
    <cfRule type="cellIs" dxfId="9" priority="49" operator="equal">
      <formula>0</formula>
    </cfRule>
  </conditionalFormatting>
  <conditionalFormatting sqref="N9:O9 H14:H40 K14:P40">
    <cfRule type="cellIs" dxfId="8" priority="59" operator="equal">
      <formula>0</formula>
    </cfRule>
  </conditionalFormatting>
  <dataValidations count="1">
    <dataValidation type="list" allowBlank="1" showInputMessage="1" showErrorMessage="1" sqref="Q14:Q40" xr:uid="{00000000-0002-0000-3000-000000000000}">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3" operator="containsText" id="{B195B4F8-6F29-4EFD-9DCC-5C741641B7DC}">
            <xm:f>NOT(ISERROR(SEARCH("Tāme sastādīta ____. gada ___. ______________",A47)))</xm:f>
            <xm:f>"Tāme sastādīta ____. gada ___. ______________"</xm:f>
            <x14:dxf>
              <font>
                <color auto="1"/>
              </font>
              <fill>
                <patternFill>
                  <bgColor rgb="FFC6EFCE"/>
                </patternFill>
              </fill>
            </x14:dxf>
          </x14:cfRule>
          <xm:sqref>A47</xm:sqref>
        </x14:conditionalFormatting>
        <x14:conditionalFormatting xmlns:xm="http://schemas.microsoft.com/office/excel/2006/main">
          <x14:cfRule type="containsText" priority="52" operator="containsText" id="{E522233B-B020-4488-9289-B28CB884EB33}">
            <xm:f>NOT(ISERROR(SEARCH("Sertifikāta Nr. _________________________________",A52)))</xm:f>
            <xm:f>"Sertifikāta Nr. _________________________________"</xm:f>
            <x14:dxf>
              <font>
                <color auto="1"/>
              </font>
              <fill>
                <patternFill>
                  <bgColor rgb="FFC6EFCE"/>
                </patternFill>
              </fill>
            </x14:dxf>
          </x14:cfRule>
          <xm:sqref>A52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tabColor rgb="FFFFC000"/>
  </sheetPr>
  <dimension ref="A1:P48"/>
  <sheetViews>
    <sheetView workbookViewId="0">
      <selection activeCell="A30" sqref="A30:XFD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290" t="str">
        <f>'11a+c+n'!C2:I2</f>
        <v>Ārējie elektrības tīkli</v>
      </c>
      <c r="D2" s="290"/>
      <c r="E2" s="290"/>
      <c r="F2" s="290"/>
      <c r="G2" s="290"/>
      <c r="H2" s="290"/>
      <c r="I2" s="290"/>
      <c r="J2" s="33"/>
    </row>
    <row r="3" spans="1:16">
      <c r="A3" s="34"/>
      <c r="B3" s="34"/>
      <c r="C3" s="255" t="s">
        <v>21</v>
      </c>
      <c r="D3" s="255"/>
      <c r="E3" s="255"/>
      <c r="F3" s="255"/>
      <c r="G3" s="255"/>
      <c r="H3" s="255"/>
      <c r="I3" s="255"/>
      <c r="J3" s="34"/>
    </row>
    <row r="4" spans="1:16">
      <c r="A4" s="34"/>
      <c r="B4" s="34"/>
      <c r="C4" s="291" t="s">
        <v>17</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232</v>
      </c>
      <c r="B9" s="293"/>
      <c r="C9" s="293"/>
      <c r="D9" s="293"/>
      <c r="E9" s="293"/>
      <c r="F9" s="293"/>
      <c r="G9" s="35"/>
      <c r="H9" s="35"/>
      <c r="I9" s="35"/>
      <c r="J9" s="294" t="s">
        <v>46</v>
      </c>
      <c r="K9" s="294"/>
      <c r="L9" s="294"/>
      <c r="M9" s="294"/>
      <c r="N9" s="295">
        <f>P36</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296"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c r="A19" s="64">
        <f>IF(P19=0,0,IF(COUNTBLANK(P19)=1,0,COUNTA($P$14:P19)))</f>
        <v>0</v>
      </c>
      <c r="B19" s="28">
        <f>IF($C$4="Attiecināmās izmaksas",IF('11a+c+n'!$Q19="A",'11a+c+n'!B19,0),0)</f>
        <v>0</v>
      </c>
      <c r="C19" s="28">
        <f>IF($C$4="Attiecināmās izmaksas",IF('11a+c+n'!$Q19="A",'11a+c+n'!C19,0),0)</f>
        <v>0</v>
      </c>
      <c r="D19" s="28">
        <f>IF($C$4="Attiecināmās izmaksas",IF('11a+c+n'!$Q19="A",'11a+c+n'!D19,0),0)</f>
        <v>0</v>
      </c>
      <c r="E19" s="59"/>
      <c r="F19" s="81"/>
      <c r="G19" s="28"/>
      <c r="H19" s="28">
        <f>IF($C$4="Attiecināmās izmaksas",IF('11a+c+n'!$Q19="A",'11a+c+n'!H19,0),0)</f>
        <v>0</v>
      </c>
      <c r="I19" s="28"/>
      <c r="J19" s="28"/>
      <c r="K19" s="59">
        <f>IF($C$4="Attiecināmās izmaksas",IF('11a+c+n'!$Q19="A",'11a+c+n'!K19,0),0)</f>
        <v>0</v>
      </c>
      <c r="L19" s="81">
        <f>IF($C$4="Attiecināmās izmaksas",IF('11a+c+n'!$Q19="A",'11a+c+n'!L19,0),0)</f>
        <v>0</v>
      </c>
      <c r="M19" s="28">
        <f>IF($C$4="Attiecināmās izmaksas",IF('11a+c+n'!$Q19="A",'11a+c+n'!M19,0),0)</f>
        <v>0</v>
      </c>
      <c r="N19" s="28">
        <f>IF($C$4="Attiecināmās izmaksas",IF('11a+c+n'!$Q19="A",'11a+c+n'!N19,0),0)</f>
        <v>0</v>
      </c>
      <c r="O19" s="28">
        <f>IF($C$4="Attiecināmās izmaksas",IF('11a+c+n'!$Q19="A",'11a+c+n'!O19,0),0)</f>
        <v>0</v>
      </c>
      <c r="P19" s="59">
        <f>IF($C$4="Attiecināmās izmaksas",IF('11a+c+n'!$Q19="A",'11a+c+n'!P19,0),0)</f>
        <v>0</v>
      </c>
    </row>
    <row r="20" spans="1:16">
      <c r="A20" s="64">
        <f>IF(P20=0,0,IF(COUNTBLANK(P20)=1,0,COUNTA($P$14:P20)))</f>
        <v>0</v>
      </c>
      <c r="B20" s="28">
        <f>IF($C$4="Attiecināmās izmaksas",IF('11a+c+n'!$Q20="A",'11a+c+n'!B20,0),0)</f>
        <v>0</v>
      </c>
      <c r="C20" s="28">
        <f>IF($C$4="Attiecināmās izmaksas",IF('11a+c+n'!$Q20="A",'11a+c+n'!C20,0),0)</f>
        <v>0</v>
      </c>
      <c r="D20" s="28">
        <f>IF($C$4="Attiecināmās izmaksas",IF('11a+c+n'!$Q20="A",'11a+c+n'!D20,0),0)</f>
        <v>0</v>
      </c>
      <c r="E20" s="59"/>
      <c r="F20" s="81"/>
      <c r="G20" s="28"/>
      <c r="H20" s="28">
        <f>IF($C$4="Attiecināmās izmaksas",IF('11a+c+n'!$Q20="A",'11a+c+n'!H20,0),0)</f>
        <v>0</v>
      </c>
      <c r="I20" s="28"/>
      <c r="J20" s="28"/>
      <c r="K20" s="59">
        <f>IF($C$4="Attiecināmās izmaksas",IF('11a+c+n'!$Q20="A",'11a+c+n'!K20,0),0)</f>
        <v>0</v>
      </c>
      <c r="L20" s="81">
        <f>IF($C$4="Attiecināmās izmaksas",IF('11a+c+n'!$Q20="A",'11a+c+n'!L20,0),0)</f>
        <v>0</v>
      </c>
      <c r="M20" s="28">
        <f>IF($C$4="Attiecināmās izmaksas",IF('11a+c+n'!$Q20="A",'11a+c+n'!M20,0),0)</f>
        <v>0</v>
      </c>
      <c r="N20" s="28">
        <f>IF($C$4="Attiecināmās izmaksas",IF('11a+c+n'!$Q20="A",'11a+c+n'!N20,0),0)</f>
        <v>0</v>
      </c>
      <c r="O20" s="28">
        <f>IF($C$4="Attiecināmās izmaksas",IF('11a+c+n'!$Q20="A",'11a+c+n'!O20,0),0)</f>
        <v>0</v>
      </c>
      <c r="P20" s="59">
        <f>IF($C$4="Attiecināmās izmaksas",IF('11a+c+n'!$Q20="A",'11a+c+n'!P20,0),0)</f>
        <v>0</v>
      </c>
    </row>
    <row r="21" spans="1:16">
      <c r="A21" s="64">
        <f>IF(P21=0,0,IF(COUNTBLANK(P21)=1,0,COUNTA($P$14:P21)))</f>
        <v>0</v>
      </c>
      <c r="B21" s="28">
        <f>IF($C$4="Attiecināmās izmaksas",IF('11a+c+n'!$Q21="A",'11a+c+n'!B21,0),0)</f>
        <v>0</v>
      </c>
      <c r="C21" s="28">
        <f>IF($C$4="Attiecināmās izmaksas",IF('11a+c+n'!$Q21="A",'11a+c+n'!C21,0),0)</f>
        <v>0</v>
      </c>
      <c r="D21" s="28">
        <f>IF($C$4="Attiecināmās izmaksas",IF('11a+c+n'!$Q21="A",'11a+c+n'!D21,0),0)</f>
        <v>0</v>
      </c>
      <c r="E21" s="59"/>
      <c r="F21" s="81"/>
      <c r="G21" s="28"/>
      <c r="H21" s="28">
        <f>IF($C$4="Attiecināmās izmaksas",IF('11a+c+n'!$Q21="A",'11a+c+n'!H21,0),0)</f>
        <v>0</v>
      </c>
      <c r="I21" s="28"/>
      <c r="J21" s="28"/>
      <c r="K21" s="59">
        <f>IF($C$4="Attiecināmās izmaksas",IF('11a+c+n'!$Q21="A",'11a+c+n'!K21,0),0)</f>
        <v>0</v>
      </c>
      <c r="L21" s="81">
        <f>IF($C$4="Attiecināmās izmaksas",IF('11a+c+n'!$Q21="A",'11a+c+n'!L21,0),0)</f>
        <v>0</v>
      </c>
      <c r="M21" s="28">
        <f>IF($C$4="Attiecināmās izmaksas",IF('11a+c+n'!$Q21="A",'11a+c+n'!M21,0),0)</f>
        <v>0</v>
      </c>
      <c r="N21" s="28">
        <f>IF($C$4="Attiecināmās izmaksas",IF('11a+c+n'!$Q21="A",'11a+c+n'!N21,0),0)</f>
        <v>0</v>
      </c>
      <c r="O21" s="28">
        <f>IF($C$4="Attiecināmās izmaksas",IF('11a+c+n'!$Q21="A",'11a+c+n'!O21,0),0)</f>
        <v>0</v>
      </c>
      <c r="P21" s="59">
        <f>IF($C$4="Attiecināmās izmaksas",IF('11a+c+n'!$Q21="A",'11a+c+n'!P21,0),0)</f>
        <v>0</v>
      </c>
    </row>
    <row r="22" spans="1:16">
      <c r="A22" s="64">
        <f>IF(P22=0,0,IF(COUNTBLANK(P22)=1,0,COUNTA($P$14:P22)))</f>
        <v>0</v>
      </c>
      <c r="B22" s="28">
        <f>IF($C$4="Attiecināmās izmaksas",IF('11a+c+n'!$Q22="A",'11a+c+n'!B22,0),0)</f>
        <v>0</v>
      </c>
      <c r="C22" s="28">
        <f>IF($C$4="Attiecināmās izmaksas",IF('11a+c+n'!$Q22="A",'11a+c+n'!C22,0),0)</f>
        <v>0</v>
      </c>
      <c r="D22" s="28">
        <f>IF($C$4="Attiecināmās izmaksas",IF('11a+c+n'!$Q22="A",'11a+c+n'!D22,0),0)</f>
        <v>0</v>
      </c>
      <c r="E22" s="59"/>
      <c r="F22" s="81"/>
      <c r="G22" s="28"/>
      <c r="H22" s="28">
        <f>IF($C$4="Attiecināmās izmaksas",IF('11a+c+n'!$Q22="A",'11a+c+n'!H22,0),0)</f>
        <v>0</v>
      </c>
      <c r="I22" s="28"/>
      <c r="J22" s="28"/>
      <c r="K22" s="59">
        <f>IF($C$4="Attiecināmās izmaksas",IF('11a+c+n'!$Q22="A",'11a+c+n'!K22,0),0)</f>
        <v>0</v>
      </c>
      <c r="L22" s="81">
        <f>IF($C$4="Attiecināmās izmaksas",IF('11a+c+n'!$Q22="A",'11a+c+n'!L22,0),0)</f>
        <v>0</v>
      </c>
      <c r="M22" s="28">
        <f>IF($C$4="Attiecināmās izmaksas",IF('11a+c+n'!$Q22="A",'11a+c+n'!M22,0),0)</f>
        <v>0</v>
      </c>
      <c r="N22" s="28">
        <f>IF($C$4="Attiecināmās izmaksas",IF('11a+c+n'!$Q22="A",'11a+c+n'!N22,0),0)</f>
        <v>0</v>
      </c>
      <c r="O22" s="28">
        <f>IF($C$4="Attiecināmās izmaksas",IF('11a+c+n'!$Q22="A",'11a+c+n'!O22,0),0)</f>
        <v>0</v>
      </c>
      <c r="P22" s="59">
        <f>IF($C$4="Attiecināmās izmaksas",IF('11a+c+n'!$Q22="A",'11a+c+n'!P22,0),0)</f>
        <v>0</v>
      </c>
    </row>
    <row r="23" spans="1:16">
      <c r="A23" s="64">
        <f>IF(P23=0,0,IF(COUNTBLANK(P23)=1,0,COUNTA($P$14:P23)))</f>
        <v>0</v>
      </c>
      <c r="B23" s="28">
        <f>IF($C$4="Attiecināmās izmaksas",IF('11a+c+n'!$Q23="A",'11a+c+n'!B23,0),0)</f>
        <v>0</v>
      </c>
      <c r="C23" s="28">
        <f>IF($C$4="Attiecināmās izmaksas",IF('11a+c+n'!$Q23="A",'11a+c+n'!C23,0),0)</f>
        <v>0</v>
      </c>
      <c r="D23" s="28">
        <f>IF($C$4="Attiecināmās izmaksas",IF('11a+c+n'!$Q23="A",'11a+c+n'!D23,0),0)</f>
        <v>0</v>
      </c>
      <c r="E23" s="59"/>
      <c r="F23" s="81"/>
      <c r="G23" s="28"/>
      <c r="H23" s="28">
        <f>IF($C$4="Attiecināmās izmaksas",IF('11a+c+n'!$Q23="A",'11a+c+n'!H23,0),0)</f>
        <v>0</v>
      </c>
      <c r="I23" s="28"/>
      <c r="J23" s="28"/>
      <c r="K23" s="59">
        <f>IF($C$4="Attiecināmās izmaksas",IF('11a+c+n'!$Q23="A",'11a+c+n'!K23,0),0)</f>
        <v>0</v>
      </c>
      <c r="L23" s="81">
        <f>IF($C$4="Attiecināmās izmaksas",IF('11a+c+n'!$Q23="A",'11a+c+n'!L23,0),0)</f>
        <v>0</v>
      </c>
      <c r="M23" s="28">
        <f>IF($C$4="Attiecināmās izmaksas",IF('11a+c+n'!$Q23="A",'11a+c+n'!M23,0),0)</f>
        <v>0</v>
      </c>
      <c r="N23" s="28">
        <f>IF($C$4="Attiecināmās izmaksas",IF('11a+c+n'!$Q23="A",'11a+c+n'!N23,0),0)</f>
        <v>0</v>
      </c>
      <c r="O23" s="28">
        <f>IF($C$4="Attiecināmās izmaksas",IF('11a+c+n'!$Q23="A",'11a+c+n'!O23,0),0)</f>
        <v>0</v>
      </c>
      <c r="P23" s="59">
        <f>IF($C$4="Attiecināmās izmaksas",IF('11a+c+n'!$Q23="A",'11a+c+n'!P23,0),0)</f>
        <v>0</v>
      </c>
    </row>
    <row r="24" spans="1:16">
      <c r="A24" s="64">
        <f>IF(P24=0,0,IF(COUNTBLANK(P24)=1,0,COUNTA($P$14:P24)))</f>
        <v>0</v>
      </c>
      <c r="B24" s="28">
        <f>IF($C$4="Attiecināmās izmaksas",IF('11a+c+n'!$Q24="A",'11a+c+n'!B24,0),0)</f>
        <v>0</v>
      </c>
      <c r="C24" s="28">
        <f>IF($C$4="Attiecināmās izmaksas",IF('11a+c+n'!$Q24="A",'11a+c+n'!C24,0),0)</f>
        <v>0</v>
      </c>
      <c r="D24" s="28">
        <f>IF($C$4="Attiecināmās izmaksas",IF('11a+c+n'!$Q24="A",'11a+c+n'!D24,0),0)</f>
        <v>0</v>
      </c>
      <c r="E24" s="59"/>
      <c r="F24" s="81"/>
      <c r="G24" s="28"/>
      <c r="H24" s="28">
        <f>IF($C$4="Attiecināmās izmaksas",IF('11a+c+n'!$Q24="A",'11a+c+n'!H24,0),0)</f>
        <v>0</v>
      </c>
      <c r="I24" s="28"/>
      <c r="J24" s="28"/>
      <c r="K24" s="59">
        <f>IF($C$4="Attiecināmās izmaksas",IF('11a+c+n'!$Q24="A",'11a+c+n'!K24,0),0)</f>
        <v>0</v>
      </c>
      <c r="L24" s="81">
        <f>IF($C$4="Attiecināmās izmaksas",IF('11a+c+n'!$Q24="A",'11a+c+n'!L24,0),0)</f>
        <v>0</v>
      </c>
      <c r="M24" s="28">
        <f>IF($C$4="Attiecināmās izmaksas",IF('11a+c+n'!$Q24="A",'11a+c+n'!M24,0),0)</f>
        <v>0</v>
      </c>
      <c r="N24" s="28">
        <f>IF($C$4="Attiecināmās izmaksas",IF('11a+c+n'!$Q24="A",'11a+c+n'!N24,0),0)</f>
        <v>0</v>
      </c>
      <c r="O24" s="28">
        <f>IF($C$4="Attiecināmās izmaksas",IF('11a+c+n'!$Q24="A",'11a+c+n'!O24,0),0)</f>
        <v>0</v>
      </c>
      <c r="P24" s="59">
        <f>IF($C$4="Attiecināmās izmaksas",IF('11a+c+n'!$Q24="A",'11a+c+n'!P24,0),0)</f>
        <v>0</v>
      </c>
    </row>
    <row r="25" spans="1:16">
      <c r="A25" s="64">
        <f>IF(P25=0,0,IF(COUNTBLANK(P25)=1,0,COUNTA($P$14:P25)))</f>
        <v>0</v>
      </c>
      <c r="B25" s="28">
        <f>IF($C$4="Attiecināmās izmaksas",IF('11a+c+n'!$Q25="A",'11a+c+n'!B25,0),0)</f>
        <v>0</v>
      </c>
      <c r="C25" s="28">
        <f>IF($C$4="Attiecināmās izmaksas",IF('11a+c+n'!$Q25="A",'11a+c+n'!C25,0),0)</f>
        <v>0</v>
      </c>
      <c r="D25" s="28">
        <f>IF($C$4="Attiecināmās izmaksas",IF('11a+c+n'!$Q25="A",'11a+c+n'!D25,0),0)</f>
        <v>0</v>
      </c>
      <c r="E25" s="59"/>
      <c r="F25" s="81"/>
      <c r="G25" s="28"/>
      <c r="H25" s="28">
        <f>IF($C$4="Attiecināmās izmaksas",IF('11a+c+n'!$Q25="A",'11a+c+n'!H25,0),0)</f>
        <v>0</v>
      </c>
      <c r="I25" s="28"/>
      <c r="J25" s="28"/>
      <c r="K25" s="59">
        <f>IF($C$4="Attiecināmās izmaksas",IF('11a+c+n'!$Q25="A",'11a+c+n'!K25,0),0)</f>
        <v>0</v>
      </c>
      <c r="L25" s="81">
        <f>IF($C$4="Attiecināmās izmaksas",IF('11a+c+n'!$Q25="A",'11a+c+n'!L25,0),0)</f>
        <v>0</v>
      </c>
      <c r="M25" s="28">
        <f>IF($C$4="Attiecināmās izmaksas",IF('11a+c+n'!$Q25="A",'11a+c+n'!M25,0),0)</f>
        <v>0</v>
      </c>
      <c r="N25" s="28">
        <f>IF($C$4="Attiecināmās izmaksas",IF('11a+c+n'!$Q25="A",'11a+c+n'!N25,0),0)</f>
        <v>0</v>
      </c>
      <c r="O25" s="28">
        <f>IF($C$4="Attiecināmās izmaksas",IF('11a+c+n'!$Q25="A",'11a+c+n'!O25,0),0)</f>
        <v>0</v>
      </c>
      <c r="P25" s="59">
        <f>IF($C$4="Attiecināmās izmaksas",IF('11a+c+n'!$Q25="A",'11a+c+n'!P25,0),0)</f>
        <v>0</v>
      </c>
    </row>
    <row r="26" spans="1:16">
      <c r="A26" s="64">
        <f>IF(P26=0,0,IF(COUNTBLANK(P26)=1,0,COUNTA($P$14:P26)))</f>
        <v>0</v>
      </c>
      <c r="B26" s="28">
        <f>IF($C$4="Attiecināmās izmaksas",IF('11a+c+n'!$Q26="A",'11a+c+n'!B26,0),0)</f>
        <v>0</v>
      </c>
      <c r="C26" s="28">
        <f>IF($C$4="Attiecināmās izmaksas",IF('11a+c+n'!$Q26="A",'11a+c+n'!C26,0),0)</f>
        <v>0</v>
      </c>
      <c r="D26" s="28">
        <f>IF($C$4="Attiecināmās izmaksas",IF('11a+c+n'!$Q26="A",'11a+c+n'!D26,0),0)</f>
        <v>0</v>
      </c>
      <c r="E26" s="59"/>
      <c r="F26" s="81"/>
      <c r="G26" s="28"/>
      <c r="H26" s="28">
        <f>IF($C$4="Attiecināmās izmaksas",IF('11a+c+n'!$Q26="A",'11a+c+n'!H26,0),0)</f>
        <v>0</v>
      </c>
      <c r="I26" s="28"/>
      <c r="J26" s="28"/>
      <c r="K26" s="59">
        <f>IF($C$4="Attiecināmās izmaksas",IF('11a+c+n'!$Q26="A",'11a+c+n'!K26,0),0)</f>
        <v>0</v>
      </c>
      <c r="L26" s="81">
        <f>IF($C$4="Attiecināmās izmaksas",IF('11a+c+n'!$Q26="A",'11a+c+n'!L26,0),0)</f>
        <v>0</v>
      </c>
      <c r="M26" s="28">
        <f>IF($C$4="Attiecināmās izmaksas",IF('11a+c+n'!$Q26="A",'11a+c+n'!M26,0),0)</f>
        <v>0</v>
      </c>
      <c r="N26" s="28">
        <f>IF($C$4="Attiecināmās izmaksas",IF('11a+c+n'!$Q26="A",'11a+c+n'!N26,0),0)</f>
        <v>0</v>
      </c>
      <c r="O26" s="28">
        <f>IF($C$4="Attiecināmās izmaksas",IF('11a+c+n'!$Q26="A",'11a+c+n'!O26,0),0)</f>
        <v>0</v>
      </c>
      <c r="P26" s="59">
        <f>IF($C$4="Attiecināmās izmaksas",IF('11a+c+n'!$Q26="A",'11a+c+n'!P26,0),0)</f>
        <v>0</v>
      </c>
    </row>
    <row r="27" spans="1:16">
      <c r="A27" s="64">
        <f>IF(P27=0,0,IF(COUNTBLANK(P27)=1,0,COUNTA($P$14:P27)))</f>
        <v>0</v>
      </c>
      <c r="B27" s="28">
        <f>IF($C$4="Attiecināmās izmaksas",IF('11a+c+n'!$Q31="A",'11a+c+n'!B31,0),0)</f>
        <v>0</v>
      </c>
      <c r="C27" s="28">
        <f>IF($C$4="Attiecināmās izmaksas",IF('11a+c+n'!$Q31="A",'11a+c+n'!C31,0),0)</f>
        <v>0</v>
      </c>
      <c r="D27" s="28">
        <f>IF($C$4="Attiecināmās izmaksas",IF('11a+c+n'!$Q31="A",'11a+c+n'!D31,0),0)</f>
        <v>0</v>
      </c>
      <c r="E27" s="59"/>
      <c r="F27" s="81"/>
      <c r="G27" s="28"/>
      <c r="H27" s="28">
        <f>IF($C$4="Attiecināmās izmaksas",IF('11a+c+n'!$Q31="A",'11a+c+n'!H31,0),0)</f>
        <v>0</v>
      </c>
      <c r="I27" s="28"/>
      <c r="J27" s="28"/>
      <c r="K27" s="59">
        <f>IF($C$4="Attiecināmās izmaksas",IF('11a+c+n'!$Q31="A",'11a+c+n'!K31,0),0)</f>
        <v>0</v>
      </c>
      <c r="L27" s="81">
        <f>IF($C$4="Attiecināmās izmaksas",IF('11a+c+n'!$Q31="A",'11a+c+n'!L31,0),0)</f>
        <v>0</v>
      </c>
      <c r="M27" s="28">
        <f>IF($C$4="Attiecināmās izmaksas",IF('11a+c+n'!$Q31="A",'11a+c+n'!M31,0),0)</f>
        <v>0</v>
      </c>
      <c r="N27" s="28">
        <f>IF($C$4="Attiecināmās izmaksas",IF('11a+c+n'!$Q31="A",'11a+c+n'!N31,0),0)</f>
        <v>0</v>
      </c>
      <c r="O27" s="28">
        <f>IF($C$4="Attiecināmās izmaksas",IF('11a+c+n'!$Q31="A",'11a+c+n'!O31,0),0)</f>
        <v>0</v>
      </c>
      <c r="P27" s="59">
        <f>IF($C$4="Attiecināmās izmaksas",IF('11a+c+n'!$Q31="A",'11a+c+n'!P31,0),0)</f>
        <v>0</v>
      </c>
    </row>
    <row r="28" spans="1:16">
      <c r="A28" s="64">
        <f>IF(P28=0,0,IF(COUNTBLANK(P28)=1,0,COUNTA($P$14:P28)))</f>
        <v>0</v>
      </c>
      <c r="B28" s="28">
        <f>IF($C$4="Attiecināmās izmaksas",IF('11a+c+n'!$Q32="A",'11a+c+n'!B32,0),0)</f>
        <v>0</v>
      </c>
      <c r="C28" s="28">
        <f>IF($C$4="Attiecināmās izmaksas",IF('11a+c+n'!$Q32="A",'11a+c+n'!C32,0),0)</f>
        <v>0</v>
      </c>
      <c r="D28" s="28">
        <f>IF($C$4="Attiecināmās izmaksas",IF('11a+c+n'!$Q32="A",'11a+c+n'!D32,0),0)</f>
        <v>0</v>
      </c>
      <c r="E28" s="59"/>
      <c r="F28" s="81"/>
      <c r="G28" s="28"/>
      <c r="H28" s="28">
        <f>IF($C$4="Attiecināmās izmaksas",IF('11a+c+n'!$Q32="A",'11a+c+n'!H32,0),0)</f>
        <v>0</v>
      </c>
      <c r="I28" s="28"/>
      <c r="J28" s="28"/>
      <c r="K28" s="59">
        <f>IF($C$4="Attiecināmās izmaksas",IF('11a+c+n'!$Q32="A",'11a+c+n'!K32,0),0)</f>
        <v>0</v>
      </c>
      <c r="L28" s="81">
        <f>IF($C$4="Attiecināmās izmaksas",IF('11a+c+n'!$Q32="A",'11a+c+n'!L32,0),0)</f>
        <v>0</v>
      </c>
      <c r="M28" s="28">
        <f>IF($C$4="Attiecināmās izmaksas",IF('11a+c+n'!$Q32="A",'11a+c+n'!M32,0),0)</f>
        <v>0</v>
      </c>
      <c r="N28" s="28">
        <f>IF($C$4="Attiecināmās izmaksas",IF('11a+c+n'!$Q32="A",'11a+c+n'!N32,0),0)</f>
        <v>0</v>
      </c>
      <c r="O28" s="28">
        <f>IF($C$4="Attiecināmās izmaksas",IF('11a+c+n'!$Q32="A",'11a+c+n'!O32,0),0)</f>
        <v>0</v>
      </c>
      <c r="P28" s="59">
        <f>IF($C$4="Attiecināmās izmaksas",IF('11a+c+n'!$Q32="A",'11a+c+n'!P32,0),0)</f>
        <v>0</v>
      </c>
    </row>
    <row r="29" spans="1:16">
      <c r="A29" s="64">
        <f>IF(P29=0,0,IF(COUNTBLANK(P29)=1,0,COUNTA($P$14:P29)))</f>
        <v>0</v>
      </c>
      <c r="B29" s="28">
        <f>IF($C$4="Attiecināmās izmaksas",IF('11a+c+n'!$Q33="A",'11a+c+n'!B33,0),0)</f>
        <v>0</v>
      </c>
      <c r="C29" s="28">
        <f>IF($C$4="Attiecināmās izmaksas",IF('11a+c+n'!$Q33="A",'11a+c+n'!C33,0),0)</f>
        <v>0</v>
      </c>
      <c r="D29" s="28">
        <f>IF($C$4="Attiecināmās izmaksas",IF('11a+c+n'!$Q33="A",'11a+c+n'!D33,0),0)</f>
        <v>0</v>
      </c>
      <c r="E29" s="59"/>
      <c r="F29" s="81"/>
      <c r="G29" s="28"/>
      <c r="H29" s="28">
        <f>IF($C$4="Attiecināmās izmaksas",IF('11a+c+n'!$Q33="A",'11a+c+n'!H33,0),0)</f>
        <v>0</v>
      </c>
      <c r="I29" s="28"/>
      <c r="J29" s="28"/>
      <c r="K29" s="59">
        <f>IF($C$4="Attiecināmās izmaksas",IF('11a+c+n'!$Q33="A",'11a+c+n'!K33,0),0)</f>
        <v>0</v>
      </c>
      <c r="L29" s="81">
        <f>IF($C$4="Attiecināmās izmaksas",IF('11a+c+n'!$Q33="A",'11a+c+n'!L33,0),0)</f>
        <v>0</v>
      </c>
      <c r="M29" s="28">
        <f>IF($C$4="Attiecināmās izmaksas",IF('11a+c+n'!$Q33="A",'11a+c+n'!M33,0),0)</f>
        <v>0</v>
      </c>
      <c r="N29" s="28">
        <f>IF($C$4="Attiecināmās izmaksas",IF('11a+c+n'!$Q33="A",'11a+c+n'!N33,0),0)</f>
        <v>0</v>
      </c>
      <c r="O29" s="28">
        <f>IF($C$4="Attiecināmās izmaksas",IF('11a+c+n'!$Q33="A",'11a+c+n'!O33,0),0)</f>
        <v>0</v>
      </c>
      <c r="P29" s="59">
        <f>IF($C$4="Attiecināmās izmaksas",IF('11a+c+n'!$Q33="A",'11a+c+n'!P33,0),0)</f>
        <v>0</v>
      </c>
    </row>
    <row r="30" spans="1:16">
      <c r="A30" s="64">
        <f>IF(P30=0,0,IF(COUNTBLANK(P30)=1,0,COUNTA($P$14:P30)))</f>
        <v>0</v>
      </c>
      <c r="B30" s="28">
        <f>IF($C$4="Attiecināmās izmaksas",IF('11a+c+n'!$Q34="A",'11a+c+n'!B34,0),0)</f>
        <v>0</v>
      </c>
      <c r="C30" s="28">
        <f>IF($C$4="Attiecināmās izmaksas",IF('11a+c+n'!$Q34="A",'11a+c+n'!C34,0),0)</f>
        <v>0</v>
      </c>
      <c r="D30" s="28">
        <f>IF($C$4="Attiecināmās izmaksas",IF('11a+c+n'!$Q34="A",'11a+c+n'!D34,0),0)</f>
        <v>0</v>
      </c>
      <c r="E30" s="59"/>
      <c r="F30" s="81"/>
      <c r="G30" s="28"/>
      <c r="H30" s="28">
        <f>IF($C$4="Attiecināmās izmaksas",IF('11a+c+n'!$Q34="A",'11a+c+n'!H34,0),0)</f>
        <v>0</v>
      </c>
      <c r="I30" s="28"/>
      <c r="J30" s="28"/>
      <c r="K30" s="59">
        <f>IF($C$4="Attiecināmās izmaksas",IF('11a+c+n'!$Q34="A",'11a+c+n'!K34,0),0)</f>
        <v>0</v>
      </c>
      <c r="L30" s="81">
        <f>IF($C$4="Attiecināmās izmaksas",IF('11a+c+n'!$Q34="A",'11a+c+n'!L34,0),0)</f>
        <v>0</v>
      </c>
      <c r="M30" s="28">
        <f>IF($C$4="Attiecināmās izmaksas",IF('11a+c+n'!$Q34="A",'11a+c+n'!M34,0),0)</f>
        <v>0</v>
      </c>
      <c r="N30" s="28">
        <f>IF($C$4="Attiecināmās izmaksas",IF('11a+c+n'!$Q34="A",'11a+c+n'!N34,0),0)</f>
        <v>0</v>
      </c>
      <c r="O30" s="28">
        <f>IF($C$4="Attiecināmās izmaksas",IF('11a+c+n'!$Q34="A",'11a+c+n'!O34,0),0)</f>
        <v>0</v>
      </c>
      <c r="P30" s="59">
        <f>IF($C$4="Attiecināmās izmaksas",IF('11a+c+n'!$Q34="A",'11a+c+n'!P34,0),0)</f>
        <v>0</v>
      </c>
    </row>
    <row r="31" spans="1:16">
      <c r="A31" s="64">
        <f>IF(P31=0,0,IF(COUNTBLANK(P31)=1,0,COUNTA($P$14:P31)))</f>
        <v>0</v>
      </c>
      <c r="B31" s="28">
        <f>IF($C$4="Attiecināmās izmaksas",IF('11a+c+n'!$Q35="A",'11a+c+n'!B35,0),0)</f>
        <v>0</v>
      </c>
      <c r="C31" s="28">
        <f>IF($C$4="Attiecināmās izmaksas",IF('11a+c+n'!$Q35="A",'11a+c+n'!C35,0),0)</f>
        <v>0</v>
      </c>
      <c r="D31" s="28">
        <f>IF($C$4="Attiecināmās izmaksas",IF('11a+c+n'!$Q35="A",'11a+c+n'!D35,0),0)</f>
        <v>0</v>
      </c>
      <c r="E31" s="59"/>
      <c r="F31" s="81"/>
      <c r="G31" s="28"/>
      <c r="H31" s="28">
        <f>IF($C$4="Attiecināmās izmaksas",IF('11a+c+n'!$Q35="A",'11a+c+n'!H35,0),0)</f>
        <v>0</v>
      </c>
      <c r="I31" s="28"/>
      <c r="J31" s="28"/>
      <c r="K31" s="59">
        <f>IF($C$4="Attiecināmās izmaksas",IF('11a+c+n'!$Q35="A",'11a+c+n'!K35,0),0)</f>
        <v>0</v>
      </c>
      <c r="L31" s="81">
        <f>IF($C$4="Attiecināmās izmaksas",IF('11a+c+n'!$Q35="A",'11a+c+n'!L35,0),0)</f>
        <v>0</v>
      </c>
      <c r="M31" s="28">
        <f>IF($C$4="Attiecināmās izmaksas",IF('11a+c+n'!$Q35="A",'11a+c+n'!M35,0),0)</f>
        <v>0</v>
      </c>
      <c r="N31" s="28">
        <f>IF($C$4="Attiecināmās izmaksas",IF('11a+c+n'!$Q35="A",'11a+c+n'!N35,0),0)</f>
        <v>0</v>
      </c>
      <c r="O31" s="28">
        <f>IF($C$4="Attiecināmās izmaksas",IF('11a+c+n'!$Q35="A",'11a+c+n'!O35,0),0)</f>
        <v>0</v>
      </c>
      <c r="P31" s="59">
        <f>IF($C$4="Attiecināmās izmaksas",IF('11a+c+n'!$Q35="A",'11a+c+n'!P35,0),0)</f>
        <v>0</v>
      </c>
    </row>
    <row r="32" spans="1:16">
      <c r="A32" s="64">
        <f>IF(P32=0,0,IF(COUNTBLANK(P32)=1,0,COUNTA($P$14:P32)))</f>
        <v>0</v>
      </c>
      <c r="B32" s="28">
        <f>IF($C$4="Attiecināmās izmaksas",IF('11a+c+n'!$Q36="A",'11a+c+n'!B36,0),0)</f>
        <v>0</v>
      </c>
      <c r="C32" s="28">
        <f>IF($C$4="Attiecināmās izmaksas",IF('11a+c+n'!$Q36="A",'11a+c+n'!C36,0),0)</f>
        <v>0</v>
      </c>
      <c r="D32" s="28">
        <f>IF($C$4="Attiecināmās izmaksas",IF('11a+c+n'!$Q36="A",'11a+c+n'!D36,0),0)</f>
        <v>0</v>
      </c>
      <c r="E32" s="59"/>
      <c r="F32" s="81"/>
      <c r="G32" s="28"/>
      <c r="H32" s="28">
        <f>IF($C$4="Attiecināmās izmaksas",IF('11a+c+n'!$Q36="A",'11a+c+n'!H36,0),0)</f>
        <v>0</v>
      </c>
      <c r="I32" s="28"/>
      <c r="J32" s="28"/>
      <c r="K32" s="59">
        <f>IF($C$4="Attiecināmās izmaksas",IF('11a+c+n'!$Q36="A",'11a+c+n'!K36,0),0)</f>
        <v>0</v>
      </c>
      <c r="L32" s="81">
        <f>IF($C$4="Attiecināmās izmaksas",IF('11a+c+n'!$Q36="A",'11a+c+n'!L36,0),0)</f>
        <v>0</v>
      </c>
      <c r="M32" s="28">
        <f>IF($C$4="Attiecināmās izmaksas",IF('11a+c+n'!$Q36="A",'11a+c+n'!M36,0),0)</f>
        <v>0</v>
      </c>
      <c r="N32" s="28">
        <f>IF($C$4="Attiecināmās izmaksas",IF('11a+c+n'!$Q36="A",'11a+c+n'!N36,0),0)</f>
        <v>0</v>
      </c>
      <c r="O32" s="28">
        <f>IF($C$4="Attiecināmās izmaksas",IF('11a+c+n'!$Q36="A",'11a+c+n'!O36,0),0)</f>
        <v>0</v>
      </c>
      <c r="P32" s="59">
        <f>IF($C$4="Attiecināmās izmaksas",IF('11a+c+n'!$Q36="A",'11a+c+n'!P36,0),0)</f>
        <v>0</v>
      </c>
    </row>
    <row r="33" spans="1:16">
      <c r="A33" s="64">
        <f>IF(P33=0,0,IF(COUNTBLANK(P33)=1,0,COUNTA($P$14:P33)))</f>
        <v>0</v>
      </c>
      <c r="B33" s="28">
        <f>IF($C$4="Attiecināmās izmaksas",IF('11a+c+n'!$Q37="A",'11a+c+n'!B37,0),0)</f>
        <v>0</v>
      </c>
      <c r="C33" s="28">
        <f>IF($C$4="Attiecināmās izmaksas",IF('11a+c+n'!$Q37="A",'11a+c+n'!C37,0),0)</f>
        <v>0</v>
      </c>
      <c r="D33" s="28">
        <f>IF($C$4="Attiecināmās izmaksas",IF('11a+c+n'!$Q37="A",'11a+c+n'!D37,0),0)</f>
        <v>0</v>
      </c>
      <c r="E33" s="59"/>
      <c r="F33" s="81"/>
      <c r="G33" s="28"/>
      <c r="H33" s="28">
        <f>IF($C$4="Attiecināmās izmaksas",IF('11a+c+n'!$Q37="A",'11a+c+n'!H37,0),0)</f>
        <v>0</v>
      </c>
      <c r="I33" s="28"/>
      <c r="J33" s="28"/>
      <c r="K33" s="59">
        <f>IF($C$4="Attiecināmās izmaksas",IF('11a+c+n'!$Q37="A",'11a+c+n'!K37,0),0)</f>
        <v>0</v>
      </c>
      <c r="L33" s="81">
        <f>IF($C$4="Attiecināmās izmaksas",IF('11a+c+n'!$Q37="A",'11a+c+n'!L37,0),0)</f>
        <v>0</v>
      </c>
      <c r="M33" s="28">
        <f>IF($C$4="Attiecināmās izmaksas",IF('11a+c+n'!$Q37="A",'11a+c+n'!M37,0),0)</f>
        <v>0</v>
      </c>
      <c r="N33" s="28">
        <f>IF($C$4="Attiecināmās izmaksas",IF('11a+c+n'!$Q37="A",'11a+c+n'!N37,0),0)</f>
        <v>0</v>
      </c>
      <c r="O33" s="28">
        <f>IF($C$4="Attiecināmās izmaksas",IF('11a+c+n'!$Q37="A",'11a+c+n'!O37,0),0)</f>
        <v>0</v>
      </c>
      <c r="P33" s="59">
        <f>IF($C$4="Attiecināmās izmaksas",IF('11a+c+n'!$Q37="A",'11a+c+n'!P37,0),0)</f>
        <v>0</v>
      </c>
    </row>
    <row r="34" spans="1:16">
      <c r="A34" s="64">
        <f>IF(P34=0,0,IF(COUNTBLANK(P34)=1,0,COUNTA($P$14:P34)))</f>
        <v>0</v>
      </c>
      <c r="B34" s="28">
        <f>IF($C$4="Attiecināmās izmaksas",IF('11a+c+n'!$Q38="A",'11a+c+n'!B38,0),0)</f>
        <v>0</v>
      </c>
      <c r="C34" s="28">
        <f>IF($C$4="Attiecināmās izmaksas",IF('11a+c+n'!$Q38="A",'11a+c+n'!C38,0),0)</f>
        <v>0</v>
      </c>
      <c r="D34" s="28">
        <f>IF($C$4="Attiecināmās izmaksas",IF('11a+c+n'!$Q38="A",'11a+c+n'!D38,0),0)</f>
        <v>0</v>
      </c>
      <c r="E34" s="59"/>
      <c r="F34" s="81"/>
      <c r="G34" s="28"/>
      <c r="H34" s="28">
        <f>IF($C$4="Attiecināmās izmaksas",IF('11a+c+n'!$Q38="A",'11a+c+n'!H38,0),0)</f>
        <v>0</v>
      </c>
      <c r="I34" s="28"/>
      <c r="J34" s="28"/>
      <c r="K34" s="59">
        <f>IF($C$4="Attiecināmās izmaksas",IF('11a+c+n'!$Q38="A",'11a+c+n'!K38,0),0)</f>
        <v>0</v>
      </c>
      <c r="L34" s="81">
        <f>IF($C$4="Attiecināmās izmaksas",IF('11a+c+n'!$Q38="A",'11a+c+n'!L38,0),0)</f>
        <v>0</v>
      </c>
      <c r="M34" s="28">
        <f>IF($C$4="Attiecināmās izmaksas",IF('11a+c+n'!$Q38="A",'11a+c+n'!M38,0),0)</f>
        <v>0</v>
      </c>
      <c r="N34" s="28">
        <f>IF($C$4="Attiecināmās izmaksas",IF('11a+c+n'!$Q38="A",'11a+c+n'!N38,0),0)</f>
        <v>0</v>
      </c>
      <c r="O34" s="28">
        <f>IF($C$4="Attiecināmās izmaksas",IF('11a+c+n'!$Q38="A",'11a+c+n'!O38,0),0)</f>
        <v>0</v>
      </c>
      <c r="P34" s="59">
        <f>IF($C$4="Attiecināmās izmaksas",IF('11a+c+n'!$Q38="A",'11a+c+n'!P38,0),0)</f>
        <v>0</v>
      </c>
    </row>
    <row r="35" spans="1:16">
      <c r="A35" s="64">
        <f>IF(P35=0,0,IF(COUNTBLANK(P35)=1,0,COUNTA($P$14:P35)))</f>
        <v>0</v>
      </c>
      <c r="B35" s="28">
        <f>IF($C$4="Attiecināmās izmaksas",IF('11a+c+n'!$Q40="A",'11a+c+n'!B40,0),0)</f>
        <v>0</v>
      </c>
      <c r="C35" s="28">
        <f>IF($C$4="Attiecināmās izmaksas",IF('11a+c+n'!$Q40="A",'11a+c+n'!C40,0),0)</f>
        <v>0</v>
      </c>
      <c r="D35" s="28">
        <f>IF($C$4="Attiecināmās izmaksas",IF('11a+c+n'!$Q40="A",'11a+c+n'!D40,0),0)</f>
        <v>0</v>
      </c>
      <c r="E35" s="59"/>
      <c r="F35" s="81"/>
      <c r="G35" s="28"/>
      <c r="H35" s="28">
        <f>IF($C$4="Attiecināmās izmaksas",IF('11a+c+n'!$Q40="A",'11a+c+n'!H40,0),0)</f>
        <v>0</v>
      </c>
      <c r="I35" s="28"/>
      <c r="J35" s="28"/>
      <c r="K35" s="59">
        <f>IF($C$4="Attiecināmās izmaksas",IF('11a+c+n'!$Q40="A",'11a+c+n'!K40,0),0)</f>
        <v>0</v>
      </c>
      <c r="L35" s="81">
        <f>IF($C$4="Attiecināmās izmaksas",IF('11a+c+n'!$Q40="A",'11a+c+n'!L40,0),0)</f>
        <v>0</v>
      </c>
      <c r="M35" s="28">
        <f>IF($C$4="Attiecināmās izmaksas",IF('11a+c+n'!$Q40="A",'11a+c+n'!M40,0),0)</f>
        <v>0</v>
      </c>
      <c r="N35" s="28">
        <f>IF($C$4="Attiecināmās izmaksas",IF('11a+c+n'!$Q40="A",'11a+c+n'!N40,0),0)</f>
        <v>0</v>
      </c>
      <c r="O35" s="28">
        <f>IF($C$4="Attiecināmās izmaksas",IF('11a+c+n'!$Q40="A",'11a+c+n'!O40,0),0)</f>
        <v>0</v>
      </c>
      <c r="P35" s="59">
        <f>IF($C$4="Attiecināmās izmaksas",IF('11a+c+n'!$Q40="A",'11a+c+n'!P40,0),0)</f>
        <v>0</v>
      </c>
    </row>
    <row r="36" spans="1:16" ht="12" customHeight="1" thickBot="1">
      <c r="A36" s="299" t="s">
        <v>63</v>
      </c>
      <c r="B36" s="300"/>
      <c r="C36" s="300"/>
      <c r="D36" s="300"/>
      <c r="E36" s="300"/>
      <c r="F36" s="300"/>
      <c r="G36" s="300"/>
      <c r="H36" s="300"/>
      <c r="I36" s="300"/>
      <c r="J36" s="300"/>
      <c r="K36" s="301"/>
      <c r="L36" s="74">
        <f>SUM(L14:L35)</f>
        <v>0</v>
      </c>
      <c r="M36" s="75">
        <f>SUM(M14:M35)</f>
        <v>0</v>
      </c>
      <c r="N36" s="75">
        <f>SUM(N14:N35)</f>
        <v>0</v>
      </c>
      <c r="O36" s="75">
        <f>SUM(O14:O35)</f>
        <v>0</v>
      </c>
      <c r="P36" s="76">
        <f>SUM(P14:P35)</f>
        <v>0</v>
      </c>
    </row>
    <row r="37" spans="1:16">
      <c r="A37" s="20"/>
      <c r="B37" s="20"/>
      <c r="C37" s="20"/>
      <c r="D37" s="20"/>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14</v>
      </c>
      <c r="B39" s="20"/>
      <c r="C39" s="302">
        <f>'Kops n'!C35:H35</f>
        <v>0</v>
      </c>
      <c r="D39" s="302"/>
      <c r="E39" s="302"/>
      <c r="F39" s="302"/>
      <c r="G39" s="302"/>
      <c r="H39" s="302"/>
      <c r="I39" s="20"/>
      <c r="J39" s="20"/>
      <c r="K39" s="20"/>
      <c r="L39" s="20"/>
      <c r="M39" s="20"/>
      <c r="N39" s="20"/>
      <c r="O39" s="20"/>
      <c r="P39" s="20"/>
    </row>
    <row r="40" spans="1:16">
      <c r="A40" s="20"/>
      <c r="B40" s="20"/>
      <c r="C40" s="222" t="s">
        <v>15</v>
      </c>
      <c r="D40" s="222"/>
      <c r="E40" s="222"/>
      <c r="F40" s="222"/>
      <c r="G40" s="222"/>
      <c r="H40" s="222"/>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268" t="str">
        <f>'Kops n'!A38:D38</f>
        <v>Tāme sastādīta 2023. gada __. _____</v>
      </c>
      <c r="B42" s="269"/>
      <c r="C42" s="269"/>
      <c r="D42" s="269"/>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row r="44" spans="1:16">
      <c r="A44" s="1" t="s">
        <v>41</v>
      </c>
      <c r="B44" s="20"/>
      <c r="C44" s="302">
        <f>'Kops n'!C40:H40</f>
        <v>0</v>
      </c>
      <c r="D44" s="302"/>
      <c r="E44" s="302"/>
      <c r="F44" s="302"/>
      <c r="G44" s="302"/>
      <c r="H44" s="302"/>
      <c r="I44" s="20"/>
      <c r="J44" s="20"/>
      <c r="K44" s="20"/>
      <c r="L44" s="20"/>
      <c r="M44" s="20"/>
      <c r="N44" s="20"/>
      <c r="O44" s="20"/>
      <c r="P44" s="20"/>
    </row>
    <row r="45" spans="1:16">
      <c r="A45" s="20"/>
      <c r="B45" s="20"/>
      <c r="C45" s="222" t="s">
        <v>15</v>
      </c>
      <c r="D45" s="222"/>
      <c r="E45" s="222"/>
      <c r="F45" s="222"/>
      <c r="G45" s="222"/>
      <c r="H45" s="222"/>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103" t="s">
        <v>16</v>
      </c>
      <c r="B47" s="52"/>
      <c r="C47" s="115">
        <f>'Kops n'!C43</f>
        <v>0</v>
      </c>
      <c r="D47" s="52"/>
      <c r="E47" s="20"/>
      <c r="F47" s="20"/>
      <c r="G47" s="20"/>
      <c r="H47" s="20"/>
      <c r="I47" s="20"/>
      <c r="J47" s="20"/>
      <c r="K47" s="20"/>
      <c r="L47" s="20"/>
      <c r="M47" s="20"/>
      <c r="N47" s="20"/>
      <c r="O47" s="20"/>
      <c r="P47" s="20"/>
    </row>
    <row r="48" spans="1:16">
      <c r="A48" s="20"/>
      <c r="B48" s="20"/>
      <c r="C48" s="20"/>
      <c r="D48" s="20"/>
      <c r="E48" s="20"/>
      <c r="F48" s="20"/>
      <c r="G48" s="20"/>
      <c r="H48" s="20"/>
      <c r="I48" s="20"/>
      <c r="J48" s="20"/>
      <c r="K48" s="20"/>
      <c r="L48" s="20"/>
      <c r="M48" s="20"/>
      <c r="N48" s="20"/>
      <c r="O48" s="20"/>
      <c r="P48" s="20"/>
    </row>
  </sheetData>
  <mergeCells count="23">
    <mergeCell ref="C45:H45"/>
    <mergeCell ref="L12:P12"/>
    <mergeCell ref="A36:K36"/>
    <mergeCell ref="C39:H39"/>
    <mergeCell ref="C40:H40"/>
    <mergeCell ref="A42:D42"/>
    <mergeCell ref="C44:H4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6:K36">
    <cfRule type="containsText" dxfId="5" priority="3" operator="containsText" text="Tiešās izmaksas kopā, t. sk. darba devēja sociālais nodoklis __.__% ">
      <formula>NOT(ISERROR(SEARCH("Tiešās izmaksas kopā, t. sk. darba devēja sociālais nodoklis __.__% ",A36)))</formula>
    </cfRule>
  </conditionalFormatting>
  <conditionalFormatting sqref="C2:I2 D5:L8 N9:O9 A14:P35 L36:P36 C39:H39 C44:H44 C47">
    <cfRule type="cellIs" dxfId="4"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P53"/>
  <sheetViews>
    <sheetView topLeftCell="A26" workbookViewId="0">
      <selection activeCell="A44" sqref="A41:XFD4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290" t="str">
        <f>'11a+c+n'!C2:I2</f>
        <v>Ārējie elektrības tīkli</v>
      </c>
      <c r="D2" s="290"/>
      <c r="E2" s="290"/>
      <c r="F2" s="290"/>
      <c r="G2" s="290"/>
      <c r="H2" s="290"/>
      <c r="I2" s="290"/>
      <c r="J2" s="33"/>
    </row>
    <row r="3" spans="1:16">
      <c r="A3" s="34"/>
      <c r="B3" s="34"/>
      <c r="C3" s="255" t="s">
        <v>21</v>
      </c>
      <c r="D3" s="255"/>
      <c r="E3" s="255"/>
      <c r="F3" s="255"/>
      <c r="G3" s="255"/>
      <c r="H3" s="255"/>
      <c r="I3" s="255"/>
      <c r="J3" s="34"/>
    </row>
    <row r="4" spans="1:16">
      <c r="A4" s="34"/>
      <c r="B4" s="34"/>
      <c r="C4" s="291" t="s">
        <v>18</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232</v>
      </c>
      <c r="B9" s="293"/>
      <c r="C9" s="293"/>
      <c r="D9" s="293"/>
      <c r="E9" s="293"/>
      <c r="F9" s="293"/>
      <c r="G9" s="35"/>
      <c r="H9" s="35"/>
      <c r="I9" s="35"/>
      <c r="J9" s="294" t="s">
        <v>46</v>
      </c>
      <c r="K9" s="294"/>
      <c r="L9" s="294"/>
      <c r="M9" s="294"/>
      <c r="N9" s="295">
        <f>P41</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71" t="s">
        <v>61</v>
      </c>
    </row>
    <row r="14" spans="1:16">
      <c r="A14" s="63">
        <f>IF(P14=0,0,IF(COUNTBLANK(P14)=1,0,COUNTA($P$14:P14)))</f>
        <v>0</v>
      </c>
      <c r="B14" s="27">
        <f>IF($C$4="citu pasākumu izmaksas",IF('11a+c+n'!$Q14="C",'11a+c+n'!B14,0))</f>
        <v>0</v>
      </c>
      <c r="C14" s="27">
        <f>IF($C$4="citu pasākumu izmaksas",IF('11a+c+n'!$Q14="C",'11a+c+n'!C14,0))</f>
        <v>0</v>
      </c>
      <c r="D14" s="27">
        <f>IF($C$4="citu pasākumu izmaksas",IF('11a+c+n'!$Q14="C",'11a+c+n'!D14,0))</f>
        <v>0</v>
      </c>
      <c r="E14" s="176"/>
      <c r="F14" s="79"/>
      <c r="G14" s="27">
        <f>IF($C$4="citu pasākumu izmaksas",IF('11a+c+n'!$Q14="C",'11a+c+n'!G14,0))</f>
        <v>0</v>
      </c>
      <c r="H14" s="27">
        <f>IF($C$4="citu pasākumu izmaksas",IF('11a+c+n'!$Q14="C",'11a+c+n'!H14,0))</f>
        <v>0</v>
      </c>
      <c r="I14" s="27"/>
      <c r="J14" s="27"/>
      <c r="K14" s="176">
        <f>IF($C$4="citu pasākumu izmaksas",IF('11a+c+n'!$Q14="C",'11a+c+n'!K14,0))</f>
        <v>0</v>
      </c>
      <c r="L14" s="79">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c r="A15" s="64">
        <f>IF(P15=0,0,IF(COUNTBLANK(P15)=1,0,COUNTA($P$14:P15)))</f>
        <v>0</v>
      </c>
      <c r="B15" s="28" t="str">
        <f>IF($C$4="citu pasākumu izmaksas",IF('11a+c+n'!$Q15="C",'11a+c+n'!B15,0))</f>
        <v>22-00000</v>
      </c>
      <c r="C15" s="28" t="str">
        <f>IF($C$4="citu pasākumu izmaksas",IF('11a+c+n'!$Q15="C",'11a+c+n'!C15,0))</f>
        <v>Uztvērējs PDC.E 60 INGESCO, 102007, vai ekvivalents</v>
      </c>
      <c r="D15" s="28" t="str">
        <f>IF($C$4="citu pasākumu izmaksas",IF('11a+c+n'!$Q15="C",'11a+c+n'!D15,0))</f>
        <v>gab.</v>
      </c>
      <c r="E15" s="156"/>
      <c r="F15" s="81"/>
      <c r="G15" s="28">
        <f>IF($C$4="citu pasākumu izmaksas",IF('11a+c+n'!$Q15="C",'11a+c+n'!G15,0))</f>
        <v>0</v>
      </c>
      <c r="H15" s="28">
        <f>IF($C$4="citu pasākumu izmaksas",IF('11a+c+n'!$Q15="C",'11a+c+n'!H15,0))</f>
        <v>0</v>
      </c>
      <c r="I15" s="28"/>
      <c r="J15" s="28"/>
      <c r="K15" s="156">
        <f>IF($C$4="citu pasākumu izmaksas",IF('11a+c+n'!$Q15="C",'11a+c+n'!K15,0))</f>
        <v>0</v>
      </c>
      <c r="L15" s="81">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c r="A16" s="64">
        <f>IF(P16=0,0,IF(COUNTBLANK(P16)=1,0,COUNTA($P$14:P16)))</f>
        <v>0</v>
      </c>
      <c r="B16" s="28" t="str">
        <f>IF($C$4="citu pasākumu izmaksas",IF('11a+c+n'!$Q16="C",'11a+c+n'!B16,0))</f>
        <v>22-00000</v>
      </c>
      <c r="C16" s="28" t="str">
        <f>IF($C$4="citu pasākumu izmaksas",IF('11a+c+n'!$Q16="C",'11a+c+n'!C16,0))</f>
        <v>Masts 4m komplektā ar stiprinājumu pie jumta, PROPSTER, vai ekvivalents</v>
      </c>
      <c r="D16" s="28" t="str">
        <f>IF($C$4="citu pasākumu izmaksas",IF('11a+c+n'!$Q16="C",'11a+c+n'!D16,0))</f>
        <v>gab.</v>
      </c>
      <c r="E16" s="156"/>
      <c r="F16" s="81"/>
      <c r="G16" s="28">
        <f>IF($C$4="citu pasākumu izmaksas",IF('11a+c+n'!$Q16="C",'11a+c+n'!G16,0))</f>
        <v>0</v>
      </c>
      <c r="H16" s="28">
        <f>IF($C$4="citu pasākumu izmaksas",IF('11a+c+n'!$Q16="C",'11a+c+n'!H16,0))</f>
        <v>0</v>
      </c>
      <c r="I16" s="28"/>
      <c r="J16" s="28"/>
      <c r="K16" s="156">
        <f>IF($C$4="citu pasākumu izmaksas",IF('11a+c+n'!$Q16="C",'11a+c+n'!K16,0))</f>
        <v>0</v>
      </c>
      <c r="L16" s="81">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c r="A17" s="64">
        <f>IF(P17=0,0,IF(COUNTBLANK(P17)=1,0,COUNTA($P$14:P17)))</f>
        <v>0</v>
      </c>
      <c r="B17" s="28" t="str">
        <f>IF($C$4="citu pasākumu izmaksas",IF('11a+c+n'!$Q17="C",'11a+c+n'!B17,0))</f>
        <v>22-00000</v>
      </c>
      <c r="C17" s="28" t="str">
        <f>IF($C$4="citu pasākumu izmaksas",IF('11a+c+n'!$Q17="C",'11a+c+n'!C17,0))</f>
        <v>Masta adapters - 1’1/2” Ø20 round - Cu/Zn, INGESCO, 111012, vai ekvivalents</v>
      </c>
      <c r="D17" s="28" t="str">
        <f>IF($C$4="citu pasākumu izmaksas",IF('11a+c+n'!$Q17="C",'11a+c+n'!D17,0))</f>
        <v>gab.</v>
      </c>
      <c r="E17" s="156"/>
      <c r="F17" s="81"/>
      <c r="G17" s="28">
        <f>IF($C$4="citu pasākumu izmaksas",IF('11a+c+n'!$Q17="C",'11a+c+n'!G17,0))</f>
        <v>0</v>
      </c>
      <c r="H17" s="28">
        <f>IF($C$4="citu pasākumu izmaksas",IF('11a+c+n'!$Q17="C",'11a+c+n'!H17,0))</f>
        <v>0</v>
      </c>
      <c r="I17" s="28"/>
      <c r="J17" s="28"/>
      <c r="K17" s="156">
        <f>IF($C$4="citu pasākumu izmaksas",IF('11a+c+n'!$Q17="C",'11a+c+n'!K17,0))</f>
        <v>0</v>
      </c>
      <c r="L17" s="81">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22.5">
      <c r="A18" s="64">
        <f>IF(P18=0,0,IF(COUNTBLANK(P18)=1,0,COUNTA($P$14:P18)))</f>
        <v>0</v>
      </c>
      <c r="B18" s="28" t="str">
        <f>IF($C$4="citu pasākumu izmaksas",IF('11a+c+n'!$Q18="C",'11a+c+n'!B18,0))</f>
        <v>22-00000</v>
      </c>
      <c r="C18" s="28" t="str">
        <f>IF($C$4="citu pasākumu izmaksas",IF('11a+c+n'!$Q18="C",'11a+c+n'!C18,0))</f>
        <v>Stieple AL8 d=8mm. Alumīnija apaļvads 8-ALMgSi, OBO Bettermann - 5021286 vai analogs</v>
      </c>
      <c r="D18" s="28" t="str">
        <f>IF($C$4="citu pasākumu izmaksas",IF('11a+c+n'!$Q18="C",'11a+c+n'!D18,0))</f>
        <v>m</v>
      </c>
      <c r="E18" s="156"/>
      <c r="F18" s="81"/>
      <c r="G18" s="28">
        <f>IF($C$4="citu pasākumu izmaksas",IF('11a+c+n'!$Q18="C",'11a+c+n'!G18,0))</f>
        <v>0</v>
      </c>
      <c r="H18" s="28">
        <f>IF($C$4="citu pasākumu izmaksas",IF('11a+c+n'!$Q18="C",'11a+c+n'!H18,0))</f>
        <v>0</v>
      </c>
      <c r="I18" s="28"/>
      <c r="J18" s="28"/>
      <c r="K18" s="156">
        <f>IF($C$4="citu pasākumu izmaksas",IF('11a+c+n'!$Q18="C",'11a+c+n'!K18,0))</f>
        <v>0</v>
      </c>
      <c r="L18" s="81">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33.75">
      <c r="A19" s="64">
        <f>IF(P19=0,0,IF(COUNTBLANK(P19)=1,0,COUNTA($P$14:P19)))</f>
        <v>0</v>
      </c>
      <c r="B19" s="28" t="str">
        <f>IF($C$4="citu pasākumu izmaksas",IF('11a+c+n'!$Q19="C",'11a+c+n'!B19,0))</f>
        <v>22-00000</v>
      </c>
      <c r="C19" s="28" t="str">
        <f>IF($C$4="citu pasākumu izmaksas",IF('11a+c+n'!$Q19="C",'11a+c+n'!C19,0))</f>
        <v>Cinkota tērauda apvlaka PVC apvalka aizsargcaurule - Galv. steel-PVC shielded tube Ø40mm, INGESCO, 119091, vai ekvivalents</v>
      </c>
      <c r="D19" s="28" t="str">
        <f>IF($C$4="citu pasākumu izmaksas",IF('11a+c+n'!$Q19="C",'11a+c+n'!D19,0))</f>
        <v>m</v>
      </c>
      <c r="E19" s="156"/>
      <c r="F19" s="81"/>
      <c r="G19" s="28">
        <f>IF($C$4="citu pasākumu izmaksas",IF('11a+c+n'!$Q19="C",'11a+c+n'!G19,0))</f>
        <v>0</v>
      </c>
      <c r="H19" s="28">
        <f>IF($C$4="citu pasākumu izmaksas",IF('11a+c+n'!$Q19="C",'11a+c+n'!H19,0))</f>
        <v>0</v>
      </c>
      <c r="I19" s="28"/>
      <c r="J19" s="28"/>
      <c r="K19" s="156">
        <f>IF($C$4="citu pasākumu izmaksas",IF('11a+c+n'!$Q19="C",'11a+c+n'!K19,0))</f>
        <v>0</v>
      </c>
      <c r="L19" s="81">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c r="A20" s="64">
        <f>IF(P20=0,0,IF(COUNTBLANK(P20)=1,0,COUNTA($P$14:P20)))</f>
        <v>0</v>
      </c>
      <c r="B20" s="28" t="str">
        <f>IF($C$4="citu pasākumu izmaksas",IF('11a+c+n'!$Q20="C",'11a+c+n'!B20,0))</f>
        <v>22-00000</v>
      </c>
      <c r="C20" s="28" t="str">
        <f>IF($C$4="citu pasākumu izmaksas",IF('11a+c+n'!$Q20="C",'11a+c+n'!C20,0))</f>
        <v>Aizsargcaurules turētajs fasādei - PA 50mm2 tube, INGESCO, 118177, vai ekvivalents</v>
      </c>
      <c r="D20" s="28" t="str">
        <f>IF($C$4="citu pasākumu izmaksas",IF('11a+c+n'!$Q20="C",'11a+c+n'!D20,0))</f>
        <v>gab.</v>
      </c>
      <c r="E20" s="156"/>
      <c r="F20" s="81"/>
      <c r="G20" s="28">
        <f>IF($C$4="citu pasākumu izmaksas",IF('11a+c+n'!$Q20="C",'11a+c+n'!G20,0))</f>
        <v>0</v>
      </c>
      <c r="H20" s="28">
        <f>IF($C$4="citu pasākumu izmaksas",IF('11a+c+n'!$Q20="C",'11a+c+n'!H20,0))</f>
        <v>0</v>
      </c>
      <c r="I20" s="28"/>
      <c r="J20" s="28"/>
      <c r="K20" s="156">
        <f>IF($C$4="citu pasākumu izmaksas",IF('11a+c+n'!$Q20="C",'11a+c+n'!K20,0))</f>
        <v>0</v>
      </c>
      <c r="L20" s="81">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156"/>
      <c r="F21" s="81"/>
      <c r="G21" s="28">
        <f>IF($C$4="citu pasākumu izmaksas",IF('11a+c+n'!$Q21="C",'11a+c+n'!G21,0))</f>
        <v>0</v>
      </c>
      <c r="H21" s="28">
        <f>IF($C$4="citu pasākumu izmaksas",IF('11a+c+n'!$Q21="C",'11a+c+n'!H21,0))</f>
        <v>0</v>
      </c>
      <c r="I21" s="28"/>
      <c r="J21" s="28"/>
      <c r="K21" s="156">
        <f>IF($C$4="citu pasākumu izmaksas",IF('11a+c+n'!$Q21="C",'11a+c+n'!K21,0))</f>
        <v>0</v>
      </c>
      <c r="L21" s="81">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156"/>
      <c r="F22" s="81"/>
      <c r="G22" s="28">
        <f>IF($C$4="citu pasākumu izmaksas",IF('11a+c+n'!$Q22="C",'11a+c+n'!G22,0))</f>
        <v>0</v>
      </c>
      <c r="H22" s="28">
        <f>IF($C$4="citu pasākumu izmaksas",IF('11a+c+n'!$Q22="C",'11a+c+n'!H22,0))</f>
        <v>0</v>
      </c>
      <c r="I22" s="28"/>
      <c r="J22" s="28"/>
      <c r="K22" s="156">
        <f>IF($C$4="citu pasākumu izmaksas",IF('11a+c+n'!$Q22="C",'11a+c+n'!K22,0))</f>
        <v>0</v>
      </c>
      <c r="L22" s="81">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33.75">
      <c r="A23" s="64">
        <f>IF(P23=0,0,IF(COUNTBLANK(P23)=1,0,COUNTA($P$14:P23)))</f>
        <v>0</v>
      </c>
      <c r="B23" s="28" t="str">
        <f>IF($C$4="citu pasākumu izmaksas",IF('11a+c+n'!$Q23="C",'11a+c+n'!B23,0))</f>
        <v>22-00000</v>
      </c>
      <c r="C23" s="28" t="str">
        <f>IF($C$4="citu pasākumu izmaksas",IF('11a+c+n'!$Q23="C",'11a+c+n'!C23,0))</f>
        <v>Kabeļa stiprinājums pie fasādes - Folding clamp with M8 lag screw for 50-70mm² cable, INGESCO, 118083, vai pielāgot fasādes tipam, vai ekvivalents</v>
      </c>
      <c r="D23" s="28" t="str">
        <f>IF($C$4="citu pasākumu izmaksas",IF('11a+c+n'!$Q23="C",'11a+c+n'!D23,0))</f>
        <v>gab.</v>
      </c>
      <c r="E23" s="156"/>
      <c r="F23" s="81"/>
      <c r="G23" s="28">
        <f>IF($C$4="citu pasākumu izmaksas",IF('11a+c+n'!$Q23="C",'11a+c+n'!G23,0))</f>
        <v>0</v>
      </c>
      <c r="H23" s="28">
        <f>IF($C$4="citu pasākumu izmaksas",IF('11a+c+n'!$Q23="C",'11a+c+n'!H23,0))</f>
        <v>0</v>
      </c>
      <c r="I23" s="28"/>
      <c r="J23" s="28"/>
      <c r="K23" s="156">
        <f>IF($C$4="citu pasākumu izmaksas",IF('11a+c+n'!$Q23="C",'11a+c+n'!K23,0))</f>
        <v>0</v>
      </c>
      <c r="L23" s="81">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c r="A24" s="64">
        <f>IF(P24=0,0,IF(COUNTBLANK(P24)=1,0,COUNTA($P$14:P24)))</f>
        <v>0</v>
      </c>
      <c r="B24" s="28" t="str">
        <f>IF($C$4="citu pasākumu izmaksas",IF('11a+c+n'!$Q24="C",'11a+c+n'!B24,0))</f>
        <v>22-00000</v>
      </c>
      <c r="C24" s="28" t="str">
        <f>IF($C$4="citu pasākumu izmaksas",IF('11a+c+n'!$Q24="C",'11a+c+n'!C24,0))</f>
        <v>Jumta vada turētājs metāla jumtam (OBO) 133/NB, Obo Bettermann, vai ekvivalents</v>
      </c>
      <c r="D24" s="28" t="str">
        <f>IF($C$4="citu pasākumu izmaksas",IF('11a+c+n'!$Q24="C",'11a+c+n'!D24,0))</f>
        <v>gab.</v>
      </c>
      <c r="E24" s="156"/>
      <c r="F24" s="81"/>
      <c r="G24" s="28">
        <f>IF($C$4="citu pasākumu izmaksas",IF('11a+c+n'!$Q24="C",'11a+c+n'!G24,0))</f>
        <v>0</v>
      </c>
      <c r="H24" s="28">
        <f>IF($C$4="citu pasākumu izmaksas",IF('11a+c+n'!$Q24="C",'11a+c+n'!H24,0))</f>
        <v>0</v>
      </c>
      <c r="I24" s="28"/>
      <c r="J24" s="28"/>
      <c r="K24" s="156">
        <f>IF($C$4="citu pasākumu izmaksas",IF('11a+c+n'!$Q24="C",'11a+c+n'!K24,0))</f>
        <v>0</v>
      </c>
      <c r="L24" s="81">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156"/>
      <c r="F25" s="81"/>
      <c r="G25" s="28">
        <f>IF($C$4="citu pasākumu izmaksas",IF('11a+c+n'!$Q25="C",'11a+c+n'!G25,0))</f>
        <v>0</v>
      </c>
      <c r="H25" s="28">
        <f>IF($C$4="citu pasākumu izmaksas",IF('11a+c+n'!$Q25="C",'11a+c+n'!H25,0))</f>
        <v>0</v>
      </c>
      <c r="I25" s="28"/>
      <c r="J25" s="28"/>
      <c r="K25" s="156">
        <f>IF($C$4="citu pasākumu izmaksas",IF('11a+c+n'!$Q25="C",'11a+c+n'!K25,0))</f>
        <v>0</v>
      </c>
      <c r="L25" s="81">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156"/>
      <c r="F26" s="81"/>
      <c r="G26" s="28">
        <f>IF($C$4="citu pasākumu izmaksas",IF('11a+c+n'!$Q26="C",'11a+c+n'!G26,0))</f>
        <v>0</v>
      </c>
      <c r="H26" s="28">
        <f>IF($C$4="citu pasākumu izmaksas",IF('11a+c+n'!$Q26="C",'11a+c+n'!H26,0))</f>
        <v>0</v>
      </c>
      <c r="I26" s="28"/>
      <c r="J26" s="28"/>
      <c r="K26" s="156">
        <f>IF($C$4="citu pasākumu izmaksas",IF('11a+c+n'!$Q26="C",'11a+c+n'!K26,0))</f>
        <v>0</v>
      </c>
      <c r="L26" s="81">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156"/>
      <c r="F27" s="81"/>
      <c r="G27" s="28">
        <f>IF($C$4="citu pasākumu izmaksas",IF('11a+c+n'!$Q27="C",'11a+c+n'!G27,0))</f>
        <v>0</v>
      </c>
      <c r="H27" s="28">
        <f>IF($C$4="citu pasākumu izmaksas",IF('11a+c+n'!$Q27="C",'11a+c+n'!H27,0))</f>
        <v>0</v>
      </c>
      <c r="I27" s="28"/>
      <c r="J27" s="28"/>
      <c r="K27" s="156">
        <f>IF($C$4="citu pasākumu izmaksas",IF('11a+c+n'!$Q27="C",'11a+c+n'!K27,0))</f>
        <v>0</v>
      </c>
      <c r="L27" s="81">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c r="A28" s="64">
        <f>IF(P28=0,0,IF(COUNTBLANK(P28)=1,0,COUNTA($P$14:P28)))</f>
        <v>0</v>
      </c>
      <c r="B28" s="28" t="str">
        <f>IF($C$4="citu pasākumu izmaksas",IF('11a+c+n'!$Q28="C",'11a+c+n'!B28,0))</f>
        <v>22-00000</v>
      </c>
      <c r="C28" s="28" t="str">
        <f>IF($C$4="citu pasākumu izmaksas",IF('11a+c+n'!$Q28="C",'11a+c+n'!C28,0))</f>
        <v>Savienojums vara kabeļiem - 2 pole case
equipotential bar, INGESCO, 250026, vai ekvivalents</v>
      </c>
      <c r="D28" s="28" t="str">
        <f>IF($C$4="citu pasākumu izmaksas",IF('11a+c+n'!$Q28="C",'11a+c+n'!D28,0))</f>
        <v>gab.</v>
      </c>
      <c r="E28" s="156"/>
      <c r="F28" s="81"/>
      <c r="G28" s="28">
        <f>IF($C$4="citu pasākumu izmaksas",IF('11a+c+n'!$Q28="C",'11a+c+n'!G28,0))</f>
        <v>0</v>
      </c>
      <c r="H28" s="28">
        <f>IF($C$4="citu pasākumu izmaksas",IF('11a+c+n'!$Q28="C",'11a+c+n'!H28,0))</f>
        <v>0</v>
      </c>
      <c r="I28" s="28"/>
      <c r="J28" s="28"/>
      <c r="K28" s="156">
        <f>IF($C$4="citu pasākumu izmaksas",IF('11a+c+n'!$Q28="C",'11a+c+n'!K28,0))</f>
        <v>0</v>
      </c>
      <c r="L28" s="81">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c r="A29" s="64">
        <f>IF(P29=0,0,IF(COUNTBLANK(P29)=1,0,COUNTA($P$14:P29)))</f>
        <v>0</v>
      </c>
      <c r="B29" s="28" t="str">
        <f>IF($C$4="citu pasākumu izmaksas",IF('11a+c+n'!$Q29="C",'11a+c+n'!B29,0))</f>
        <v>22-00000</v>
      </c>
      <c r="C29" s="28" t="str">
        <f>IF($C$4="citu pasākumu izmaksas",IF('11a+c+n'!$Q29="C",'11a+c+n'!C29,0))</f>
        <v>Cinkota tērauda apaļdzelzs RD-10, OBO vai ekvivalents</v>
      </c>
      <c r="D29" s="28" t="str">
        <f>IF($C$4="citu pasākumu izmaksas",IF('11a+c+n'!$Q29="C",'11a+c+n'!D29,0))</f>
        <v>m</v>
      </c>
      <c r="E29" s="156"/>
      <c r="F29" s="81"/>
      <c r="G29" s="28">
        <f>IF($C$4="citu pasākumu izmaksas",IF('11a+c+n'!$Q29="C",'11a+c+n'!G29,0))</f>
        <v>0</v>
      </c>
      <c r="H29" s="28">
        <f>IF($C$4="citu pasākumu izmaksas",IF('11a+c+n'!$Q29="C",'11a+c+n'!H29,0))</f>
        <v>0</v>
      </c>
      <c r="I29" s="28"/>
      <c r="J29" s="28"/>
      <c r="K29" s="156">
        <f>IF($C$4="citu pasākumu izmaksas",IF('11a+c+n'!$Q29="C",'11a+c+n'!K29,0))</f>
        <v>0</v>
      </c>
      <c r="L29" s="81">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c r="A30" s="64">
        <f>IF(P30=0,0,IF(COUNTBLANK(P30)=1,0,COUNTA($P$14:P30)))</f>
        <v>0</v>
      </c>
      <c r="B30" s="28" t="str">
        <f>IF($C$4="citu pasākumu izmaksas",IF('11a+c+n'!$Q30="C",'11a+c+n'!B30,0))</f>
        <v>22-00000</v>
      </c>
      <c r="C30" s="28" t="str">
        <f>IF($C$4="citu pasākumu izmaksas",IF('11a+c+n'!$Q30="C",'11a+c+n'!C30,0))</f>
        <v>Savienojums apaļdzelzs - tērauda lenta, OBO vai ekvivalents</v>
      </c>
      <c r="D30" s="28" t="str">
        <f>IF($C$4="citu pasākumu izmaksas",IF('11a+c+n'!$Q30="C",'11a+c+n'!D30,0))</f>
        <v>gab.</v>
      </c>
      <c r="E30" s="156"/>
      <c r="F30" s="81"/>
      <c r="G30" s="28">
        <f>IF($C$4="citu pasākumu izmaksas",IF('11a+c+n'!$Q30="C",'11a+c+n'!G30,0))</f>
        <v>0</v>
      </c>
      <c r="H30" s="28">
        <f>IF($C$4="citu pasākumu izmaksas",IF('11a+c+n'!$Q30="C",'11a+c+n'!H30,0))</f>
        <v>0</v>
      </c>
      <c r="I30" s="28"/>
      <c r="J30" s="28"/>
      <c r="K30" s="156">
        <f>IF($C$4="citu pasākumu izmaksas",IF('11a+c+n'!$Q30="C",'11a+c+n'!K30,0))</f>
        <v>0</v>
      </c>
      <c r="L30" s="81">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ht="22.5">
      <c r="A31" s="64">
        <f>IF(P31=0,0,IF(COUNTBLANK(P31)=1,0,COUNTA($P$14:P31)))</f>
        <v>0</v>
      </c>
      <c r="B31" s="28" t="str">
        <f>IF($C$4="citu pasākumu izmaksas",IF('11a+c+n'!$Q31="C",'11a+c+n'!B31,0))</f>
        <v>22-00000</v>
      </c>
      <c r="C31" s="28" t="str">
        <f>IF($C$4="citu pasākumu izmaksas",IF('11a+c+n'!$Q31="C",'11a+c+n'!C31,0))</f>
        <v>Karsti cinkota tērauda lenta 30x3,5mm, SLO, 100 336K, vai ekvivalents</v>
      </c>
      <c r="D31" s="28" t="str">
        <f>IF($C$4="citu pasākumu izmaksas",IF('11a+c+n'!$Q31="C",'11a+c+n'!D31,0))</f>
        <v>m</v>
      </c>
      <c r="E31" s="156"/>
      <c r="F31" s="81"/>
      <c r="G31" s="28">
        <f>IF($C$4="citu pasākumu izmaksas",IF('11a+c+n'!$Q31="C",'11a+c+n'!G31,0))</f>
        <v>0</v>
      </c>
      <c r="H31" s="28">
        <f>IF($C$4="citu pasākumu izmaksas",IF('11a+c+n'!$Q31="C",'11a+c+n'!H31,0))</f>
        <v>0</v>
      </c>
      <c r="I31" s="28"/>
      <c r="J31" s="28"/>
      <c r="K31" s="156">
        <f>IF($C$4="citu pasākumu izmaksas",IF('11a+c+n'!$Q31="C",'11a+c+n'!K31,0))</f>
        <v>0</v>
      </c>
      <c r="L31" s="81">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c r="A32" s="64">
        <f>IF(P32=0,0,IF(COUNTBLANK(P32)=1,0,COUNTA($P$14:P32)))</f>
        <v>0</v>
      </c>
      <c r="B32" s="28" t="str">
        <f>IF($C$4="citu pasākumu izmaksas",IF('11a+c+n'!$Q32="C",'11a+c+n'!B32,0))</f>
        <v>22-00000</v>
      </c>
      <c r="C32" s="28" t="str">
        <f>IF($C$4="citu pasākumu izmaksas",IF('11a+c+n'!$Q32="C",'11a+c+n'!C32,0))</f>
        <v>Pretkorozijas aizsarglenta 50mm/10m</v>
      </c>
      <c r="D32" s="28" t="str">
        <f>IF($C$4="citu pasākumu izmaksas",IF('11a+c+n'!$Q32="C",'11a+c+n'!D32,0))</f>
        <v>gab.</v>
      </c>
      <c r="E32" s="156"/>
      <c r="F32" s="81"/>
      <c r="G32" s="28">
        <f>IF($C$4="citu pasākumu izmaksas",IF('11a+c+n'!$Q32="C",'11a+c+n'!G32,0))</f>
        <v>0</v>
      </c>
      <c r="H32" s="28">
        <f>IF($C$4="citu pasākumu izmaksas",IF('11a+c+n'!$Q32="C",'11a+c+n'!H32,0))</f>
        <v>0</v>
      </c>
      <c r="I32" s="28"/>
      <c r="J32" s="28"/>
      <c r="K32" s="156">
        <f>IF($C$4="citu pasākumu izmaksas",IF('11a+c+n'!$Q32="C",'11a+c+n'!K32,0))</f>
        <v>0</v>
      </c>
      <c r="L32" s="81">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ht="22.5">
      <c r="A33" s="64">
        <f>IF(P33=0,0,IF(COUNTBLANK(P33)=1,0,COUNTA($P$14:P33)))</f>
        <v>0</v>
      </c>
      <c r="B33" s="28" t="str">
        <f>IF($C$4="citu pasākumu izmaksas",IF('11a+c+n'!$Q33="C",'11a+c+n'!B33,0))</f>
        <v>22-00000</v>
      </c>
      <c r="C33" s="28" t="str">
        <f>IF($C$4="citu pasākumu izmaksas",IF('11a+c+n'!$Q33="C",'11a+c+n'!C33,0))</f>
        <v>Divdaļīgā aizsargcaurule D-110, 750N, Evocab split vai ekvivalents</v>
      </c>
      <c r="D33" s="28" t="str">
        <f>IF($C$4="citu pasākumu izmaksas",IF('11a+c+n'!$Q33="C",'11a+c+n'!D33,0))</f>
        <v>m</v>
      </c>
      <c r="E33" s="156"/>
      <c r="F33" s="81"/>
      <c r="G33" s="28">
        <f>IF($C$4="citu pasākumu izmaksas",IF('11a+c+n'!$Q33="C",'11a+c+n'!G33,0))</f>
        <v>0</v>
      </c>
      <c r="H33" s="28">
        <f>IF($C$4="citu pasākumu izmaksas",IF('11a+c+n'!$Q33="C",'11a+c+n'!H33,0))</f>
        <v>0</v>
      </c>
      <c r="I33" s="28"/>
      <c r="J33" s="28"/>
      <c r="K33" s="156">
        <f>IF($C$4="citu pasākumu izmaksas",IF('11a+c+n'!$Q33="C",'11a+c+n'!K33,0))</f>
        <v>0</v>
      </c>
      <c r="L33" s="81">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c r="A34" s="64">
        <f>IF(P34=0,0,IF(COUNTBLANK(P34)=1,0,COUNTA($P$14:P34)))</f>
        <v>0</v>
      </c>
      <c r="B34" s="28">
        <f>IF($C$4="citu pasākumu izmaksas",IF('11a+c+n'!$Q34="C",'11a+c+n'!B34,0))</f>
        <v>0</v>
      </c>
      <c r="C34" s="28">
        <f>IF($C$4="citu pasākumu izmaksas",IF('11a+c+n'!$Q34="C",'11a+c+n'!C34,0))</f>
        <v>0</v>
      </c>
      <c r="D34" s="28">
        <f>IF($C$4="citu pasākumu izmaksas",IF('11a+c+n'!$Q34="C",'11a+c+n'!D34,0))</f>
        <v>0</v>
      </c>
      <c r="E34" s="156"/>
      <c r="F34" s="81"/>
      <c r="G34" s="28">
        <f>IF($C$4="citu pasākumu izmaksas",IF('11a+c+n'!$Q34="C",'11a+c+n'!G34,0))</f>
        <v>0</v>
      </c>
      <c r="H34" s="28">
        <f>IF($C$4="citu pasākumu izmaksas",IF('11a+c+n'!$Q34="C",'11a+c+n'!H34,0))</f>
        <v>0</v>
      </c>
      <c r="I34" s="28"/>
      <c r="J34" s="28"/>
      <c r="K34" s="156">
        <f>IF($C$4="citu pasākumu izmaksas",IF('11a+c+n'!$Q34="C",'11a+c+n'!K34,0))</f>
        <v>0</v>
      </c>
      <c r="L34" s="81">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c r="A35" s="64">
        <f>IF(P35=0,0,IF(COUNTBLANK(P35)=1,0,COUNTA($P$14:P35)))</f>
        <v>0</v>
      </c>
      <c r="B35" s="28" t="str">
        <f>IF($C$4="citu pasākumu izmaksas",IF('11a+c+n'!$Q35="C",'11a+c+n'!B35,0))</f>
        <v>22-00000</v>
      </c>
      <c r="C35" s="28" t="str">
        <f>IF($C$4="citu pasākumu izmaksas",IF('11a+c+n'!$Q35="C",'11a+c+n'!C35,0))</f>
        <v>Tranšejas rakšana un aizbēršana</v>
      </c>
      <c r="D35" s="28" t="str">
        <f>IF($C$4="citu pasākumu izmaksas",IF('11a+c+n'!$Q35="C",'11a+c+n'!D35,0))</f>
        <v>m</v>
      </c>
      <c r="E35" s="156"/>
      <c r="F35" s="81"/>
      <c r="G35" s="28">
        <f>IF($C$4="citu pasākumu izmaksas",IF('11a+c+n'!$Q35="C",'11a+c+n'!G35,0))</f>
        <v>0</v>
      </c>
      <c r="H35" s="28">
        <f>IF($C$4="citu pasākumu izmaksas",IF('11a+c+n'!$Q35="C",'11a+c+n'!H35,0))</f>
        <v>0</v>
      </c>
      <c r="I35" s="28"/>
      <c r="J35" s="28"/>
      <c r="K35" s="156">
        <f>IF($C$4="citu pasākumu izmaksas",IF('11a+c+n'!$Q35="C",'11a+c+n'!K35,0))</f>
        <v>0</v>
      </c>
      <c r="L35" s="81">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c r="A36" s="64">
        <f>IF(P36=0,0,IF(COUNTBLANK(P36)=1,0,COUNTA($P$14:P36)))</f>
        <v>0</v>
      </c>
      <c r="B36" s="28" t="str">
        <f>IF($C$4="citu pasākumu izmaksas",IF('11a+c+n'!$Q36="C",'11a+c+n'!B36,0))</f>
        <v>22-00000</v>
      </c>
      <c r="C36" s="28" t="str">
        <f>IF($C$4="citu pasākumu izmaksas",IF('11a+c+n'!$Q36="C",'11a+c+n'!C36,0))</f>
        <v>Tranšejas virsmas atjaunošana - teritorijas labiekārtošana</v>
      </c>
      <c r="D36" s="28" t="str">
        <f>IF($C$4="citu pasākumu izmaksas",IF('11a+c+n'!$Q36="C",'11a+c+n'!D36,0))</f>
        <v>m2</v>
      </c>
      <c r="E36" s="156"/>
      <c r="F36" s="81"/>
      <c r="G36" s="28">
        <f>IF($C$4="citu pasākumu izmaksas",IF('11a+c+n'!$Q36="C",'11a+c+n'!G36,0))</f>
        <v>0</v>
      </c>
      <c r="H36" s="28">
        <f>IF($C$4="citu pasākumu izmaksas",IF('11a+c+n'!$Q36="C",'11a+c+n'!H36,0))</f>
        <v>0</v>
      </c>
      <c r="I36" s="28"/>
      <c r="J36" s="28"/>
      <c r="K36" s="156">
        <f>IF($C$4="citu pasākumu izmaksas",IF('11a+c+n'!$Q36="C",'11a+c+n'!K36,0))</f>
        <v>0</v>
      </c>
      <c r="L36" s="81">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2.5">
      <c r="A37" s="64">
        <f>IF(P37=0,0,IF(COUNTBLANK(P37)=1,0,COUNTA($P$14:P37)))</f>
        <v>0</v>
      </c>
      <c r="B37" s="28" t="str">
        <f>IF($C$4="citu pasākumu izmaksas",IF('11a+c+n'!$Q37="C",'11a+c+n'!B37,0))</f>
        <v>22-00000</v>
      </c>
      <c r="C37" s="28" t="str">
        <f>IF($C$4="citu pasākumu izmaksas",IF('11a+c+n'!$Q37="C",'11a+c+n'!C37,0))</f>
        <v>Zemējuma elektrodu iedzīšana zemē</v>
      </c>
      <c r="D37" s="28" t="str">
        <f>IF($C$4="citu pasākumu izmaksas",IF('11a+c+n'!$Q37="C",'11a+c+n'!D37,0))</f>
        <v>kompl.</v>
      </c>
      <c r="E37" s="156"/>
      <c r="F37" s="81"/>
      <c r="G37" s="28">
        <f>IF($C$4="citu pasākumu izmaksas",IF('11a+c+n'!$Q37="C",'11a+c+n'!G37,0))</f>
        <v>0</v>
      </c>
      <c r="H37" s="28">
        <f>IF($C$4="citu pasākumu izmaksas",IF('11a+c+n'!$Q37="C",'11a+c+n'!H37,0))</f>
        <v>0</v>
      </c>
      <c r="I37" s="28"/>
      <c r="J37" s="28"/>
      <c r="K37" s="156">
        <f>IF($C$4="citu pasākumu izmaksas",IF('11a+c+n'!$Q37="C",'11a+c+n'!K37,0))</f>
        <v>0</v>
      </c>
      <c r="L37" s="81">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22.5">
      <c r="A38" s="64">
        <f>IF(P38=0,0,IF(COUNTBLANK(P38)=1,0,COUNTA($P$14:P38)))</f>
        <v>0</v>
      </c>
      <c r="B38" s="28" t="str">
        <f>IF($C$4="citu pasākumu izmaksas",IF('11a+c+n'!$Q38="C",'11a+c+n'!B38,0))</f>
        <v>22-00000</v>
      </c>
      <c r="C38" s="28" t="str">
        <f>IF($C$4="citu pasākumu izmaksas",IF('11a+c+n'!$Q38="C",'11a+c+n'!C38,0))</f>
        <v>Divdaļīgās aizsargcaurules uzstādīšana esošajam AS Sadales tīkls 0.4kV kabelim</v>
      </c>
      <c r="D38" s="28" t="str">
        <f>IF($C$4="citu pasākumu izmaksas",IF('11a+c+n'!$Q38="C",'11a+c+n'!D38,0))</f>
        <v>m</v>
      </c>
      <c r="E38" s="156"/>
      <c r="F38" s="81"/>
      <c r="G38" s="28">
        <f>IF($C$4="citu pasākumu izmaksas",IF('11a+c+n'!$Q38="C",'11a+c+n'!G38,0))</f>
        <v>0</v>
      </c>
      <c r="H38" s="28">
        <f>IF($C$4="citu pasākumu izmaksas",IF('11a+c+n'!$Q38="C",'11a+c+n'!H38,0))</f>
        <v>0</v>
      </c>
      <c r="I38" s="28"/>
      <c r="J38" s="28"/>
      <c r="K38" s="156">
        <f>IF($C$4="citu pasākumu izmaksas",IF('11a+c+n'!$Q38="C",'11a+c+n'!K38,0))</f>
        <v>0</v>
      </c>
      <c r="L38" s="81">
        <f>IF($C$4="citu pasākumu izmaksas",IF('11a+c+n'!$Q38="C",'11a+c+n'!L38,0))</f>
        <v>0</v>
      </c>
      <c r="M38" s="28">
        <f>IF($C$4="citu pasākumu izmaksas",IF('11a+c+n'!$Q38="C",'11a+c+n'!M38,0))</f>
        <v>0</v>
      </c>
      <c r="N38" s="28">
        <f>IF($C$4="citu pasākumu izmaksas",IF('11a+c+n'!$Q38="C",'11a+c+n'!N38,0))</f>
        <v>0</v>
      </c>
      <c r="O38" s="28">
        <f>IF($C$4="citu pasākumu izmaksas",IF('11a+c+n'!$Q38="C",'11a+c+n'!O38,0))</f>
        <v>0</v>
      </c>
      <c r="P38" s="59">
        <f>IF($C$4="citu pasākumu izmaksas",IF('11a+c+n'!$Q38="C",'11a+c+n'!P38,0))</f>
        <v>0</v>
      </c>
    </row>
    <row r="39" spans="1:16">
      <c r="A39" s="64">
        <f>IF(P39=0,0,IF(COUNTBLANK(P39)=1,0,COUNTA($P$14:P39)))</f>
        <v>0</v>
      </c>
      <c r="B39" s="28">
        <f>IF($C$4="citu pasākumu izmaksas",IF('11a+c+n'!$Q39="C",'11a+c+n'!B39,0))</f>
        <v>0</v>
      </c>
      <c r="C39" s="28" t="str">
        <f>IF($C$4="citu pasākumu izmaksas",IF('11a+c+n'!$Q39="C",'11a+c+n'!C39,0))</f>
        <v xml:space="preserve">Montāžas palīgmateriāli </v>
      </c>
      <c r="D39" s="28" t="str">
        <f>IF($C$4="citu pasākumu izmaksas",IF('11a+c+n'!$Q39="C",'11a+c+n'!D39,0))</f>
        <v>obj.</v>
      </c>
      <c r="E39" s="156"/>
      <c r="F39" s="81"/>
      <c r="G39" s="28">
        <f>IF($C$4="citu pasākumu izmaksas",IF('11a+c+n'!$Q39="C",'11a+c+n'!G39,0))</f>
        <v>0</v>
      </c>
      <c r="H39" s="28">
        <f>IF($C$4="citu pasākumu izmaksas",IF('11a+c+n'!$Q39="C",'11a+c+n'!H39,0))</f>
        <v>0</v>
      </c>
      <c r="I39" s="28"/>
      <c r="J39" s="28"/>
      <c r="K39" s="156">
        <f>IF($C$4="citu pasākumu izmaksas",IF('11a+c+n'!$Q39="C",'11a+c+n'!K39,0))</f>
        <v>0</v>
      </c>
      <c r="L39" s="81">
        <f>IF($C$4="citu pasākumu izmaksas",IF('11a+c+n'!$Q39="C",'11a+c+n'!L39,0))</f>
        <v>0</v>
      </c>
      <c r="M39" s="28">
        <f>IF($C$4="citu pasākumu izmaksas",IF('11a+c+n'!$Q39="C",'11a+c+n'!M39,0))</f>
        <v>0</v>
      </c>
      <c r="N39" s="28">
        <f>IF($C$4="citu pasākumu izmaksas",IF('11a+c+n'!$Q39="C",'11a+c+n'!N39,0))</f>
        <v>0</v>
      </c>
      <c r="O39" s="28">
        <f>IF($C$4="citu pasākumu izmaksas",IF('11a+c+n'!$Q39="C",'11a+c+n'!O39,0))</f>
        <v>0</v>
      </c>
      <c r="P39" s="59">
        <f>IF($C$4="citu pasākumu izmaksas",IF('11a+c+n'!$Q39="C",'11a+c+n'!P39,0))</f>
        <v>0</v>
      </c>
    </row>
    <row r="40" spans="1:16" ht="22.5">
      <c r="A40" s="64">
        <f>IF(P40=0,0,IF(COUNTBLANK(P40)=1,0,COUNTA($P$14:P40)))</f>
        <v>0</v>
      </c>
      <c r="B40" s="28" t="str">
        <f>IF($C$4="citu pasākumu izmaksas",IF('11a+c+n'!$Q40="C",'11a+c+n'!B40,0))</f>
        <v>22-00000</v>
      </c>
      <c r="C40" s="28" t="str">
        <f>IF($C$4="citu pasākumu izmaksas",IF('11a+c+n'!$Q40="C",'11a+c+n'!C40,0))</f>
        <v>Elektriskie mērījumi, izpilddokumentācijas sagatavošana</v>
      </c>
      <c r="D40" s="28" t="str">
        <f>IF($C$4="citu pasākumu izmaksas",IF('11a+c+n'!$Q40="C",'11a+c+n'!D40,0))</f>
        <v>obj.</v>
      </c>
      <c r="E40" s="156"/>
      <c r="F40" s="81"/>
      <c r="G40" s="28">
        <f>IF($C$4="citu pasākumu izmaksas",IF('11a+c+n'!$Q40="C",'11a+c+n'!G40,0))</f>
        <v>0</v>
      </c>
      <c r="H40" s="28">
        <f>IF($C$4="citu pasākumu izmaksas",IF('11a+c+n'!$Q40="C",'11a+c+n'!H40,0))</f>
        <v>0</v>
      </c>
      <c r="I40" s="28"/>
      <c r="J40" s="28"/>
      <c r="K40" s="156">
        <f>IF($C$4="citu pasākumu izmaksas",IF('11a+c+n'!$Q40="C",'11a+c+n'!K40,0))</f>
        <v>0</v>
      </c>
      <c r="L40" s="81">
        <f>IF($C$4="citu pasākumu izmaksas",IF('11a+c+n'!$Q40="C",'11a+c+n'!L40,0))</f>
        <v>0</v>
      </c>
      <c r="M40" s="28">
        <f>IF($C$4="citu pasākumu izmaksas",IF('11a+c+n'!$Q40="C",'11a+c+n'!M40,0))</f>
        <v>0</v>
      </c>
      <c r="N40" s="28">
        <f>IF($C$4="citu pasākumu izmaksas",IF('11a+c+n'!$Q40="C",'11a+c+n'!N40,0))</f>
        <v>0</v>
      </c>
      <c r="O40" s="28">
        <f>IF($C$4="citu pasākumu izmaksas",IF('11a+c+n'!$Q40="C",'11a+c+n'!O40,0))</f>
        <v>0</v>
      </c>
      <c r="P40" s="59">
        <f>IF($C$4="citu pasākumu izmaksas",IF('11a+c+n'!$Q40="C",'11a+c+n'!P40,0))</f>
        <v>0</v>
      </c>
    </row>
    <row r="41" spans="1:16" ht="12" customHeight="1" thickBot="1">
      <c r="A41" s="299" t="s">
        <v>63</v>
      </c>
      <c r="B41" s="300"/>
      <c r="C41" s="300"/>
      <c r="D41" s="300"/>
      <c r="E41" s="300"/>
      <c r="F41" s="300"/>
      <c r="G41" s="300"/>
      <c r="H41" s="300"/>
      <c r="I41" s="300"/>
      <c r="J41" s="300"/>
      <c r="K41" s="301"/>
      <c r="L41" s="74">
        <f>SUM(L14:L40)</f>
        <v>0</v>
      </c>
      <c r="M41" s="75">
        <f>SUM(M14:M40)</f>
        <v>0</v>
      </c>
      <c r="N41" s="75">
        <f>SUM(N14:N40)</f>
        <v>0</v>
      </c>
      <c r="O41" s="75">
        <f>SUM(O14:O40)</f>
        <v>0</v>
      </c>
      <c r="P41" s="76">
        <f>SUM(P14:P40)</f>
        <v>0</v>
      </c>
    </row>
    <row r="42" spans="1:16">
      <c r="A42" s="20"/>
      <c r="B42" s="20"/>
      <c r="C42" s="20"/>
      <c r="D42" s="20"/>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row r="44" spans="1:16">
      <c r="A44" s="1" t="s">
        <v>14</v>
      </c>
      <c r="B44" s="20"/>
      <c r="C44" s="302">
        <f>'Kops c'!C35:H35</f>
        <v>0</v>
      </c>
      <c r="D44" s="302"/>
      <c r="E44" s="302"/>
      <c r="F44" s="302"/>
      <c r="G44" s="302"/>
      <c r="H44" s="302"/>
      <c r="I44" s="20"/>
      <c r="J44" s="20"/>
      <c r="K44" s="20"/>
      <c r="L44" s="20"/>
      <c r="M44" s="20"/>
      <c r="N44" s="20"/>
      <c r="O44" s="20"/>
      <c r="P44" s="20"/>
    </row>
    <row r="45" spans="1:16">
      <c r="A45" s="20"/>
      <c r="B45" s="20"/>
      <c r="C45" s="222" t="s">
        <v>15</v>
      </c>
      <c r="D45" s="222"/>
      <c r="E45" s="222"/>
      <c r="F45" s="222"/>
      <c r="G45" s="222"/>
      <c r="H45" s="222"/>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268" t="str">
        <f>'Kops n'!A38:D38</f>
        <v>Tāme sastādīta 2023. gada __. _____</v>
      </c>
      <c r="B47" s="269"/>
      <c r="C47" s="269"/>
      <c r="D47" s="269"/>
      <c r="E47" s="20"/>
      <c r="F47" s="20"/>
      <c r="G47" s="20"/>
      <c r="H47" s="20"/>
      <c r="I47" s="20"/>
      <c r="J47" s="20"/>
      <c r="K47" s="20"/>
      <c r="L47" s="20"/>
      <c r="M47" s="20"/>
      <c r="N47" s="20"/>
      <c r="O47" s="20"/>
      <c r="P47" s="20"/>
    </row>
    <row r="48" spans="1:16">
      <c r="A48" s="20"/>
      <c r="B48" s="20"/>
      <c r="C48" s="20"/>
      <c r="D48" s="20"/>
      <c r="E48" s="20"/>
      <c r="F48" s="20"/>
      <c r="G48" s="20"/>
      <c r="H48" s="20"/>
      <c r="I48" s="20"/>
      <c r="J48" s="20"/>
      <c r="K48" s="20"/>
      <c r="L48" s="20"/>
      <c r="M48" s="20"/>
      <c r="N48" s="20"/>
      <c r="O48" s="20"/>
      <c r="P48" s="20"/>
    </row>
    <row r="49" spans="1:16">
      <c r="A49" s="1" t="s">
        <v>41</v>
      </c>
      <c r="B49" s="20"/>
      <c r="C49" s="302">
        <f>'Kops c'!C40:H40</f>
        <v>0</v>
      </c>
      <c r="D49" s="302"/>
      <c r="E49" s="302"/>
      <c r="F49" s="302"/>
      <c r="G49" s="302"/>
      <c r="H49" s="302"/>
      <c r="I49" s="20"/>
      <c r="J49" s="20"/>
      <c r="K49" s="20"/>
      <c r="L49" s="20"/>
      <c r="M49" s="20"/>
      <c r="N49" s="20"/>
      <c r="O49" s="20"/>
      <c r="P49" s="20"/>
    </row>
    <row r="50" spans="1:16">
      <c r="A50" s="20"/>
      <c r="B50" s="20"/>
      <c r="C50" s="222" t="s">
        <v>15</v>
      </c>
      <c r="D50" s="222"/>
      <c r="E50" s="222"/>
      <c r="F50" s="222"/>
      <c r="G50" s="222"/>
      <c r="H50" s="222"/>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row r="52" spans="1:16">
      <c r="A52" s="103" t="s">
        <v>16</v>
      </c>
      <c r="B52" s="52"/>
      <c r="C52" s="115">
        <f>'Kops c'!C43</f>
        <v>0</v>
      </c>
      <c r="D52" s="52"/>
      <c r="E52" s="20"/>
      <c r="F52" s="20"/>
      <c r="G52" s="20"/>
      <c r="H52" s="20"/>
      <c r="I52" s="20"/>
      <c r="J52" s="20"/>
      <c r="K52" s="20"/>
      <c r="L52" s="20"/>
      <c r="M52" s="20"/>
      <c r="N52" s="20"/>
      <c r="O52" s="20"/>
      <c r="P52" s="20"/>
    </row>
    <row r="53" spans="1:16">
      <c r="A53" s="20"/>
      <c r="B53" s="20"/>
      <c r="C53" s="20"/>
      <c r="D53" s="20"/>
      <c r="E53" s="20"/>
      <c r="F53" s="20"/>
      <c r="G53" s="20"/>
      <c r="H53" s="20"/>
      <c r="I53" s="20"/>
      <c r="J53" s="20"/>
      <c r="K53" s="20"/>
      <c r="L53" s="20"/>
      <c r="M53" s="20"/>
      <c r="N53" s="20"/>
      <c r="O53" s="20"/>
      <c r="P53" s="20"/>
    </row>
  </sheetData>
  <mergeCells count="23">
    <mergeCell ref="C50:H50"/>
    <mergeCell ref="L12:P12"/>
    <mergeCell ref="A41:K41"/>
    <mergeCell ref="C44:H44"/>
    <mergeCell ref="C45:H45"/>
    <mergeCell ref="A47:D47"/>
    <mergeCell ref="C49:H4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41:K41">
    <cfRule type="containsText" dxfId="3" priority="3" operator="containsText" text="Tiešās izmaksas kopā, t. sk. darba devēja sociālais nodoklis __.__% ">
      <formula>NOT(ISERROR(SEARCH("Tiešās izmaksas kopā, t. sk. darba devēja sociālais nodoklis __.__% ",A41)))</formula>
    </cfRule>
  </conditionalFormatting>
  <conditionalFormatting sqref="C2:I2 D5:L8 N9:O9 A14:P40 L41:P41 C44:H44 C49:H49 C52">
    <cfRule type="cellIs" dxfId="2"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tabColor rgb="FFFFC000"/>
  </sheetPr>
  <dimension ref="A1:P48"/>
  <sheetViews>
    <sheetView workbookViewId="0">
      <selection activeCell="A30" sqref="A30:XFD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290" t="str">
        <f>'11a+c+n'!C2:I2</f>
        <v>Ārējie elektrības tīkli</v>
      </c>
      <c r="D2" s="290"/>
      <c r="E2" s="290"/>
      <c r="F2" s="290"/>
      <c r="G2" s="290"/>
      <c r="H2" s="290"/>
      <c r="I2" s="290"/>
      <c r="J2" s="33"/>
    </row>
    <row r="3" spans="1:16">
      <c r="A3" s="34"/>
      <c r="B3" s="34"/>
      <c r="C3" s="255" t="s">
        <v>21</v>
      </c>
      <c r="D3" s="255"/>
      <c r="E3" s="255"/>
      <c r="F3" s="255"/>
      <c r="G3" s="255"/>
      <c r="H3" s="255"/>
      <c r="I3" s="255"/>
      <c r="J3" s="34"/>
    </row>
    <row r="4" spans="1:16">
      <c r="A4" s="34"/>
      <c r="B4" s="34"/>
      <c r="C4" s="291" t="s">
        <v>19</v>
      </c>
      <c r="D4" s="291"/>
      <c r="E4" s="291"/>
      <c r="F4" s="291"/>
      <c r="G4" s="291"/>
      <c r="H4" s="291"/>
      <c r="I4" s="291"/>
      <c r="J4" s="34"/>
    </row>
    <row r="5" spans="1:16" ht="15" customHeight="1">
      <c r="A5" s="26"/>
      <c r="B5" s="26"/>
      <c r="C5" s="31" t="s">
        <v>5</v>
      </c>
      <c r="D5" s="292" t="str">
        <f>'Kops a+c+n'!D6</f>
        <v>Daudzdzīvokļu dzīvojamā ēka</v>
      </c>
      <c r="E5" s="292"/>
      <c r="F5" s="292"/>
      <c r="G5" s="292"/>
      <c r="H5" s="292"/>
      <c r="I5" s="292"/>
      <c r="J5" s="292"/>
      <c r="K5" s="292"/>
      <c r="L5" s="292"/>
      <c r="M5" s="20"/>
      <c r="N5" s="20"/>
      <c r="O5" s="20"/>
      <c r="P5" s="20"/>
    </row>
    <row r="6" spans="1:16">
      <c r="A6" s="26"/>
      <c r="B6" s="26"/>
      <c r="C6" s="31" t="s">
        <v>6</v>
      </c>
      <c r="D6" s="292" t="str">
        <f>'Kops a+c+n'!D7</f>
        <v>Daudzdzīvokļu dzīvojamās ēkas energoefektivitātes paaugstināšana</v>
      </c>
      <c r="E6" s="292"/>
      <c r="F6" s="292"/>
      <c r="G6" s="292"/>
      <c r="H6" s="292"/>
      <c r="I6" s="292"/>
      <c r="J6" s="292"/>
      <c r="K6" s="292"/>
      <c r="L6" s="292"/>
      <c r="M6" s="20"/>
      <c r="N6" s="20"/>
      <c r="O6" s="20"/>
      <c r="P6" s="20"/>
    </row>
    <row r="7" spans="1:16">
      <c r="A7" s="26"/>
      <c r="B7" s="26"/>
      <c r="C7" s="31" t="s">
        <v>7</v>
      </c>
      <c r="D7" s="292" t="str">
        <f>'Kops a+c+n'!D8</f>
        <v>Stacijas iela 10, Olaine, Olaines novads, LV-2114</v>
      </c>
      <c r="E7" s="292"/>
      <c r="F7" s="292"/>
      <c r="G7" s="292"/>
      <c r="H7" s="292"/>
      <c r="I7" s="292"/>
      <c r="J7" s="292"/>
      <c r="K7" s="292"/>
      <c r="L7" s="292"/>
      <c r="M7" s="20"/>
      <c r="N7" s="20"/>
      <c r="O7" s="20"/>
      <c r="P7" s="20"/>
    </row>
    <row r="8" spans="1:16">
      <c r="A8" s="26"/>
      <c r="B8" s="26"/>
      <c r="C8" s="4" t="s">
        <v>24</v>
      </c>
      <c r="D8" s="292" t="str">
        <f>'Kops a+c+n'!D9</f>
        <v>Iepirkums Nr. AS OŪS 2023/02_E</v>
      </c>
      <c r="E8" s="292"/>
      <c r="F8" s="292"/>
      <c r="G8" s="292"/>
      <c r="H8" s="292"/>
      <c r="I8" s="292"/>
      <c r="J8" s="292"/>
      <c r="K8" s="292"/>
      <c r="L8" s="292"/>
      <c r="M8" s="20"/>
      <c r="N8" s="20"/>
      <c r="O8" s="20"/>
      <c r="P8" s="20"/>
    </row>
    <row r="9" spans="1:16" ht="11.25" customHeight="1">
      <c r="A9" s="293" t="s">
        <v>232</v>
      </c>
      <c r="B9" s="293"/>
      <c r="C9" s="293"/>
      <c r="D9" s="293"/>
      <c r="E9" s="293"/>
      <c r="F9" s="293"/>
      <c r="G9" s="35"/>
      <c r="H9" s="35"/>
      <c r="I9" s="35"/>
      <c r="J9" s="294" t="s">
        <v>46</v>
      </c>
      <c r="K9" s="294"/>
      <c r="L9" s="294"/>
      <c r="M9" s="294"/>
      <c r="N9" s="295">
        <f>P36</f>
        <v>0</v>
      </c>
      <c r="O9" s="295"/>
      <c r="P9" s="35"/>
    </row>
    <row r="10" spans="1:16" ht="15" customHeight="1">
      <c r="A10" s="36"/>
      <c r="B10" s="37"/>
      <c r="C10" s="4"/>
      <c r="D10" s="26"/>
      <c r="E10" s="26"/>
      <c r="F10" s="26"/>
      <c r="G10" s="26"/>
      <c r="H10" s="26"/>
      <c r="I10" s="26"/>
      <c r="J10" s="26"/>
      <c r="K10" s="26"/>
      <c r="L10" s="116"/>
      <c r="M10" s="116"/>
      <c r="N10" s="116"/>
      <c r="O10" s="116"/>
      <c r="P10" s="31" t="str">
        <f>'Kopt a+c+n'!A35</f>
        <v>Tāme sastādīta 2023. gada __. _____</v>
      </c>
    </row>
    <row r="11" spans="1:16" ht="12" thickBot="1">
      <c r="A11" s="36"/>
      <c r="B11" s="37"/>
      <c r="C11" s="4"/>
      <c r="D11" s="26"/>
      <c r="E11" s="26"/>
      <c r="F11" s="26"/>
      <c r="G11" s="26"/>
      <c r="H11" s="26"/>
      <c r="I11" s="26"/>
      <c r="J11" s="26"/>
      <c r="K11" s="26"/>
      <c r="L11" s="38"/>
      <c r="M11" s="38"/>
      <c r="N11" s="39"/>
      <c r="O11" s="30"/>
      <c r="P11" s="26"/>
    </row>
    <row r="12" spans="1:16">
      <c r="A12" s="246" t="s">
        <v>27</v>
      </c>
      <c r="B12" s="303" t="s">
        <v>49</v>
      </c>
      <c r="C12" s="297" t="s">
        <v>50</v>
      </c>
      <c r="D12" s="306" t="s">
        <v>51</v>
      </c>
      <c r="E12" s="308" t="s">
        <v>52</v>
      </c>
      <c r="F12" s="296" t="s">
        <v>53</v>
      </c>
      <c r="G12" s="297"/>
      <c r="H12" s="297"/>
      <c r="I12" s="297"/>
      <c r="J12" s="297"/>
      <c r="K12" s="298"/>
      <c r="L12" s="310" t="s">
        <v>54</v>
      </c>
      <c r="M12" s="297"/>
      <c r="N12" s="297"/>
      <c r="O12" s="297"/>
      <c r="P12" s="298"/>
    </row>
    <row r="13" spans="1:16" ht="126.75" customHeight="1" thickBot="1">
      <c r="A13" s="247"/>
      <c r="B13" s="304"/>
      <c r="C13" s="305"/>
      <c r="D13" s="307"/>
      <c r="E13" s="309"/>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8">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09">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09">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09">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09">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c r="A19" s="64">
        <f>IF(P19=0,0,IF(COUNTBLANK(P19)=1,0,COUNTA($P$14:P19)))</f>
        <v>0</v>
      </c>
      <c r="B19" s="28">
        <f>IF($C$4="Neattiecināmās izmaksas",IF('11a+c+n'!$Q19="N",'11a+c+n'!B19,0))</f>
        <v>0</v>
      </c>
      <c r="C19" s="28">
        <f>IF($C$4="Neattiecināmās izmaksas",IF('11a+c+n'!$Q19="N",'11a+c+n'!C19,0))</f>
        <v>0</v>
      </c>
      <c r="D19" s="28">
        <f>IF($C$4="Neattiecināmās izmaksas",IF('11a+c+n'!$Q19="N",'11a+c+n'!D19,0))</f>
        <v>0</v>
      </c>
      <c r="E19" s="59"/>
      <c r="F19" s="81"/>
      <c r="G19" s="28"/>
      <c r="H19" s="28">
        <f>IF($C$4="Neattiecināmās izmaksas",IF('11a+c+n'!$Q19="N",'11a+c+n'!H19,0))</f>
        <v>0</v>
      </c>
      <c r="I19" s="28"/>
      <c r="J19" s="28"/>
      <c r="K19" s="59">
        <f>IF($C$4="Neattiecināmās izmaksas",IF('11a+c+n'!$Q19="N",'11a+c+n'!K19,0))</f>
        <v>0</v>
      </c>
      <c r="L19" s="109">
        <f>IF($C$4="Neattiecināmās izmaksas",IF('11a+c+n'!$Q19="N",'11a+c+n'!L19,0))</f>
        <v>0</v>
      </c>
      <c r="M19" s="28">
        <f>IF($C$4="Neattiecināmās izmaksas",IF('11a+c+n'!$Q19="N",'11a+c+n'!M19,0))</f>
        <v>0</v>
      </c>
      <c r="N19" s="28">
        <f>IF($C$4="Neattiecināmās izmaksas",IF('11a+c+n'!$Q19="N",'11a+c+n'!N19,0))</f>
        <v>0</v>
      </c>
      <c r="O19" s="28">
        <f>IF($C$4="Neattiecināmās izmaksas",IF('11a+c+n'!$Q19="N",'11a+c+n'!O19,0))</f>
        <v>0</v>
      </c>
      <c r="P19" s="59">
        <f>IF($C$4="Neattiecināmās izmaksas",IF('11a+c+n'!$Q19="N",'11a+c+n'!P19,0))</f>
        <v>0</v>
      </c>
    </row>
    <row r="20" spans="1:16">
      <c r="A20" s="64">
        <f>IF(P20=0,0,IF(COUNTBLANK(P20)=1,0,COUNTA($P$14:P20)))</f>
        <v>0</v>
      </c>
      <c r="B20" s="28">
        <f>IF($C$4="Neattiecināmās izmaksas",IF('11a+c+n'!$Q20="N",'11a+c+n'!B20,0))</f>
        <v>0</v>
      </c>
      <c r="C20" s="28">
        <f>IF($C$4="Neattiecināmās izmaksas",IF('11a+c+n'!$Q20="N",'11a+c+n'!C20,0))</f>
        <v>0</v>
      </c>
      <c r="D20" s="28">
        <f>IF($C$4="Neattiecināmās izmaksas",IF('11a+c+n'!$Q20="N",'11a+c+n'!D20,0))</f>
        <v>0</v>
      </c>
      <c r="E20" s="59"/>
      <c r="F20" s="81"/>
      <c r="G20" s="28"/>
      <c r="H20" s="28">
        <f>IF($C$4="Neattiecināmās izmaksas",IF('11a+c+n'!$Q20="N",'11a+c+n'!H20,0))</f>
        <v>0</v>
      </c>
      <c r="I20" s="28"/>
      <c r="J20" s="28"/>
      <c r="K20" s="59">
        <f>IF($C$4="Neattiecināmās izmaksas",IF('11a+c+n'!$Q20="N",'11a+c+n'!K20,0))</f>
        <v>0</v>
      </c>
      <c r="L20" s="109">
        <f>IF($C$4="Neattiecināmās izmaksas",IF('11a+c+n'!$Q20="N",'11a+c+n'!L20,0))</f>
        <v>0</v>
      </c>
      <c r="M20" s="28">
        <f>IF($C$4="Neattiecināmās izmaksas",IF('11a+c+n'!$Q20="N",'11a+c+n'!M20,0))</f>
        <v>0</v>
      </c>
      <c r="N20" s="28">
        <f>IF($C$4="Neattiecināmās izmaksas",IF('11a+c+n'!$Q20="N",'11a+c+n'!N20,0))</f>
        <v>0</v>
      </c>
      <c r="O20" s="28">
        <f>IF($C$4="Neattiecināmās izmaksas",IF('11a+c+n'!$Q20="N",'11a+c+n'!O20,0))</f>
        <v>0</v>
      </c>
      <c r="P20" s="59">
        <f>IF($C$4="Neattiecināmās izmaksas",IF('11a+c+n'!$Q20="N",'11a+c+n'!P20,0))</f>
        <v>0</v>
      </c>
    </row>
    <row r="21" spans="1:16">
      <c r="A21" s="64">
        <f>IF(P21=0,0,IF(COUNTBLANK(P21)=1,0,COUNTA($P$14:P21)))</f>
        <v>0</v>
      </c>
      <c r="B21" s="28">
        <f>IF($C$4="Neattiecināmās izmaksas",IF('11a+c+n'!$Q21="N",'11a+c+n'!B21,0))</f>
        <v>0</v>
      </c>
      <c r="C21" s="28">
        <f>IF($C$4="Neattiecināmās izmaksas",IF('11a+c+n'!$Q21="N",'11a+c+n'!C21,0))</f>
        <v>0</v>
      </c>
      <c r="D21" s="28">
        <f>IF($C$4="Neattiecināmās izmaksas",IF('11a+c+n'!$Q21="N",'11a+c+n'!D21,0))</f>
        <v>0</v>
      </c>
      <c r="E21" s="59"/>
      <c r="F21" s="81"/>
      <c r="G21" s="28"/>
      <c r="H21" s="28">
        <f>IF($C$4="Neattiecināmās izmaksas",IF('11a+c+n'!$Q21="N",'11a+c+n'!H21,0))</f>
        <v>0</v>
      </c>
      <c r="I21" s="28"/>
      <c r="J21" s="28"/>
      <c r="K21" s="59">
        <f>IF($C$4="Neattiecināmās izmaksas",IF('11a+c+n'!$Q21="N",'11a+c+n'!K21,0))</f>
        <v>0</v>
      </c>
      <c r="L21" s="109">
        <f>IF($C$4="Neattiecināmās izmaksas",IF('11a+c+n'!$Q21="N",'11a+c+n'!L21,0))</f>
        <v>0</v>
      </c>
      <c r="M21" s="28">
        <f>IF($C$4="Neattiecināmās izmaksas",IF('11a+c+n'!$Q21="N",'11a+c+n'!M21,0))</f>
        <v>0</v>
      </c>
      <c r="N21" s="28">
        <f>IF($C$4="Neattiecināmās izmaksas",IF('11a+c+n'!$Q21="N",'11a+c+n'!N21,0))</f>
        <v>0</v>
      </c>
      <c r="O21" s="28">
        <f>IF($C$4="Neattiecināmās izmaksas",IF('11a+c+n'!$Q21="N",'11a+c+n'!O21,0))</f>
        <v>0</v>
      </c>
      <c r="P21" s="59">
        <f>IF($C$4="Neattiecināmās izmaksas",IF('11a+c+n'!$Q21="N",'11a+c+n'!P21,0))</f>
        <v>0</v>
      </c>
    </row>
    <row r="22" spans="1:16">
      <c r="A22" s="64">
        <f>IF(P22=0,0,IF(COUNTBLANK(P22)=1,0,COUNTA($P$14:P22)))</f>
        <v>0</v>
      </c>
      <c r="B22" s="28">
        <f>IF($C$4="Neattiecināmās izmaksas",IF('11a+c+n'!$Q22="N",'11a+c+n'!B22,0))</f>
        <v>0</v>
      </c>
      <c r="C22" s="28">
        <f>IF($C$4="Neattiecināmās izmaksas",IF('11a+c+n'!$Q22="N",'11a+c+n'!C22,0))</f>
        <v>0</v>
      </c>
      <c r="D22" s="28">
        <f>IF($C$4="Neattiecināmās izmaksas",IF('11a+c+n'!$Q22="N",'11a+c+n'!D22,0))</f>
        <v>0</v>
      </c>
      <c r="E22" s="59"/>
      <c r="F22" s="81"/>
      <c r="G22" s="28"/>
      <c r="H22" s="28">
        <f>IF($C$4="Neattiecināmās izmaksas",IF('11a+c+n'!$Q22="N",'11a+c+n'!H22,0))</f>
        <v>0</v>
      </c>
      <c r="I22" s="28"/>
      <c r="J22" s="28"/>
      <c r="K22" s="59">
        <f>IF($C$4="Neattiecināmās izmaksas",IF('11a+c+n'!$Q22="N",'11a+c+n'!K22,0))</f>
        <v>0</v>
      </c>
      <c r="L22" s="109">
        <f>IF($C$4="Neattiecināmās izmaksas",IF('11a+c+n'!$Q22="N",'11a+c+n'!L22,0))</f>
        <v>0</v>
      </c>
      <c r="M22" s="28">
        <f>IF($C$4="Neattiecināmās izmaksas",IF('11a+c+n'!$Q22="N",'11a+c+n'!M22,0))</f>
        <v>0</v>
      </c>
      <c r="N22" s="28">
        <f>IF($C$4="Neattiecināmās izmaksas",IF('11a+c+n'!$Q22="N",'11a+c+n'!N22,0))</f>
        <v>0</v>
      </c>
      <c r="O22" s="28">
        <f>IF($C$4="Neattiecināmās izmaksas",IF('11a+c+n'!$Q22="N",'11a+c+n'!O22,0))</f>
        <v>0</v>
      </c>
      <c r="P22" s="59">
        <f>IF($C$4="Neattiecināmās izmaksas",IF('11a+c+n'!$Q22="N",'11a+c+n'!P22,0))</f>
        <v>0</v>
      </c>
    </row>
    <row r="23" spans="1:16">
      <c r="A23" s="64">
        <f>IF(P23=0,0,IF(COUNTBLANK(P23)=1,0,COUNTA($P$14:P23)))</f>
        <v>0</v>
      </c>
      <c r="B23" s="28">
        <f>IF($C$4="Neattiecināmās izmaksas",IF('11a+c+n'!$Q23="N",'11a+c+n'!B23,0))</f>
        <v>0</v>
      </c>
      <c r="C23" s="28">
        <f>IF($C$4="Neattiecināmās izmaksas",IF('11a+c+n'!$Q23="N",'11a+c+n'!C23,0))</f>
        <v>0</v>
      </c>
      <c r="D23" s="28">
        <f>IF($C$4="Neattiecināmās izmaksas",IF('11a+c+n'!$Q23="N",'11a+c+n'!D23,0))</f>
        <v>0</v>
      </c>
      <c r="E23" s="59"/>
      <c r="F23" s="81"/>
      <c r="G23" s="28"/>
      <c r="H23" s="28">
        <f>IF($C$4="Neattiecināmās izmaksas",IF('11a+c+n'!$Q23="N",'11a+c+n'!H23,0))</f>
        <v>0</v>
      </c>
      <c r="I23" s="28"/>
      <c r="J23" s="28"/>
      <c r="K23" s="59">
        <f>IF($C$4="Neattiecināmās izmaksas",IF('11a+c+n'!$Q23="N",'11a+c+n'!K23,0))</f>
        <v>0</v>
      </c>
      <c r="L23" s="109">
        <f>IF($C$4="Neattiecināmās izmaksas",IF('11a+c+n'!$Q23="N",'11a+c+n'!L23,0))</f>
        <v>0</v>
      </c>
      <c r="M23" s="28">
        <f>IF($C$4="Neattiecināmās izmaksas",IF('11a+c+n'!$Q23="N",'11a+c+n'!M23,0))</f>
        <v>0</v>
      </c>
      <c r="N23" s="28">
        <f>IF($C$4="Neattiecināmās izmaksas",IF('11a+c+n'!$Q23="N",'11a+c+n'!N23,0))</f>
        <v>0</v>
      </c>
      <c r="O23" s="28">
        <f>IF($C$4="Neattiecināmās izmaksas",IF('11a+c+n'!$Q23="N",'11a+c+n'!O23,0))</f>
        <v>0</v>
      </c>
      <c r="P23" s="59">
        <f>IF($C$4="Neattiecināmās izmaksas",IF('11a+c+n'!$Q23="N",'11a+c+n'!P23,0))</f>
        <v>0</v>
      </c>
    </row>
    <row r="24" spans="1:16">
      <c r="A24" s="64">
        <f>IF(P24=0,0,IF(COUNTBLANK(P24)=1,0,COUNTA($P$14:P24)))</f>
        <v>0</v>
      </c>
      <c r="B24" s="28">
        <f>IF($C$4="Neattiecināmās izmaksas",IF('11a+c+n'!$Q24="N",'11a+c+n'!B24,0))</f>
        <v>0</v>
      </c>
      <c r="C24" s="28">
        <f>IF($C$4="Neattiecināmās izmaksas",IF('11a+c+n'!$Q24="N",'11a+c+n'!C24,0))</f>
        <v>0</v>
      </c>
      <c r="D24" s="28">
        <f>IF($C$4="Neattiecināmās izmaksas",IF('11a+c+n'!$Q24="N",'11a+c+n'!D24,0))</f>
        <v>0</v>
      </c>
      <c r="E24" s="59"/>
      <c r="F24" s="81"/>
      <c r="G24" s="28"/>
      <c r="H24" s="28">
        <f>IF($C$4="Neattiecināmās izmaksas",IF('11a+c+n'!$Q24="N",'11a+c+n'!H24,0))</f>
        <v>0</v>
      </c>
      <c r="I24" s="28"/>
      <c r="J24" s="28"/>
      <c r="K24" s="59">
        <f>IF($C$4="Neattiecināmās izmaksas",IF('11a+c+n'!$Q24="N",'11a+c+n'!K24,0))</f>
        <v>0</v>
      </c>
      <c r="L24" s="109">
        <f>IF($C$4="Neattiecināmās izmaksas",IF('11a+c+n'!$Q24="N",'11a+c+n'!L24,0))</f>
        <v>0</v>
      </c>
      <c r="M24" s="28">
        <f>IF($C$4="Neattiecināmās izmaksas",IF('11a+c+n'!$Q24="N",'11a+c+n'!M24,0))</f>
        <v>0</v>
      </c>
      <c r="N24" s="28">
        <f>IF($C$4="Neattiecināmās izmaksas",IF('11a+c+n'!$Q24="N",'11a+c+n'!N24,0))</f>
        <v>0</v>
      </c>
      <c r="O24" s="28">
        <f>IF($C$4="Neattiecināmās izmaksas",IF('11a+c+n'!$Q24="N",'11a+c+n'!O24,0))</f>
        <v>0</v>
      </c>
      <c r="P24" s="59">
        <f>IF($C$4="Neattiecināmās izmaksas",IF('11a+c+n'!$Q24="N",'11a+c+n'!P24,0))</f>
        <v>0</v>
      </c>
    </row>
    <row r="25" spans="1:16">
      <c r="A25" s="64">
        <f>IF(P25=0,0,IF(COUNTBLANK(P25)=1,0,COUNTA($P$14:P25)))</f>
        <v>0</v>
      </c>
      <c r="B25" s="28">
        <f>IF($C$4="Neattiecināmās izmaksas",IF('11a+c+n'!$Q25="N",'11a+c+n'!B25,0))</f>
        <v>0</v>
      </c>
      <c r="C25" s="28">
        <f>IF($C$4="Neattiecināmās izmaksas",IF('11a+c+n'!$Q25="N",'11a+c+n'!C25,0))</f>
        <v>0</v>
      </c>
      <c r="D25" s="28">
        <f>IF($C$4="Neattiecināmās izmaksas",IF('11a+c+n'!$Q25="N",'11a+c+n'!D25,0))</f>
        <v>0</v>
      </c>
      <c r="E25" s="59"/>
      <c r="F25" s="81"/>
      <c r="G25" s="28"/>
      <c r="H25" s="28">
        <f>IF($C$4="Neattiecināmās izmaksas",IF('11a+c+n'!$Q25="N",'11a+c+n'!H25,0))</f>
        <v>0</v>
      </c>
      <c r="I25" s="28"/>
      <c r="J25" s="28"/>
      <c r="K25" s="59">
        <f>IF($C$4="Neattiecināmās izmaksas",IF('11a+c+n'!$Q25="N",'11a+c+n'!K25,0))</f>
        <v>0</v>
      </c>
      <c r="L25" s="109">
        <f>IF($C$4="Neattiecināmās izmaksas",IF('11a+c+n'!$Q25="N",'11a+c+n'!L25,0))</f>
        <v>0</v>
      </c>
      <c r="M25" s="28">
        <f>IF($C$4="Neattiecināmās izmaksas",IF('11a+c+n'!$Q25="N",'11a+c+n'!M25,0))</f>
        <v>0</v>
      </c>
      <c r="N25" s="28">
        <f>IF($C$4="Neattiecināmās izmaksas",IF('11a+c+n'!$Q25="N",'11a+c+n'!N25,0))</f>
        <v>0</v>
      </c>
      <c r="O25" s="28">
        <f>IF($C$4="Neattiecināmās izmaksas",IF('11a+c+n'!$Q25="N",'11a+c+n'!O25,0))</f>
        <v>0</v>
      </c>
      <c r="P25" s="59">
        <f>IF($C$4="Neattiecināmās izmaksas",IF('11a+c+n'!$Q25="N",'11a+c+n'!P25,0))</f>
        <v>0</v>
      </c>
    </row>
    <row r="26" spans="1:16">
      <c r="A26" s="64">
        <f>IF(P26=0,0,IF(COUNTBLANK(P26)=1,0,COUNTA($P$14:P26)))</f>
        <v>0</v>
      </c>
      <c r="B26" s="28">
        <f>IF($C$4="Neattiecināmās izmaksas",IF('11a+c+n'!$Q26="N",'11a+c+n'!B26,0))</f>
        <v>0</v>
      </c>
      <c r="C26" s="28">
        <f>IF($C$4="Neattiecināmās izmaksas",IF('11a+c+n'!$Q26="N",'11a+c+n'!C26,0))</f>
        <v>0</v>
      </c>
      <c r="D26" s="28">
        <f>IF($C$4="Neattiecināmās izmaksas",IF('11a+c+n'!$Q26="N",'11a+c+n'!D26,0))</f>
        <v>0</v>
      </c>
      <c r="E26" s="59"/>
      <c r="F26" s="81"/>
      <c r="G26" s="28"/>
      <c r="H26" s="28">
        <f>IF($C$4="Neattiecināmās izmaksas",IF('11a+c+n'!$Q26="N",'11a+c+n'!H26,0))</f>
        <v>0</v>
      </c>
      <c r="I26" s="28"/>
      <c r="J26" s="28"/>
      <c r="K26" s="59">
        <f>IF($C$4="Neattiecināmās izmaksas",IF('11a+c+n'!$Q26="N",'11a+c+n'!K26,0))</f>
        <v>0</v>
      </c>
      <c r="L26" s="109">
        <f>IF($C$4="Neattiecināmās izmaksas",IF('11a+c+n'!$Q26="N",'11a+c+n'!L26,0))</f>
        <v>0</v>
      </c>
      <c r="M26" s="28">
        <f>IF($C$4="Neattiecināmās izmaksas",IF('11a+c+n'!$Q26="N",'11a+c+n'!M26,0))</f>
        <v>0</v>
      </c>
      <c r="N26" s="28">
        <f>IF($C$4="Neattiecināmās izmaksas",IF('11a+c+n'!$Q26="N",'11a+c+n'!N26,0))</f>
        <v>0</v>
      </c>
      <c r="O26" s="28">
        <f>IF($C$4="Neattiecināmās izmaksas",IF('11a+c+n'!$Q26="N",'11a+c+n'!O26,0))</f>
        <v>0</v>
      </c>
      <c r="P26" s="59">
        <f>IF($C$4="Neattiecināmās izmaksas",IF('11a+c+n'!$Q26="N",'11a+c+n'!P26,0))</f>
        <v>0</v>
      </c>
    </row>
    <row r="27" spans="1:16">
      <c r="A27" s="64">
        <f>IF(P27=0,0,IF(COUNTBLANK(P27)=1,0,COUNTA($P$14:P27)))</f>
        <v>0</v>
      </c>
      <c r="B27" s="28">
        <f>IF($C$4="Neattiecināmās izmaksas",IF('11a+c+n'!$Q31="N",'11a+c+n'!B31,0))</f>
        <v>0</v>
      </c>
      <c r="C27" s="28">
        <f>IF($C$4="Neattiecināmās izmaksas",IF('11a+c+n'!$Q31="N",'11a+c+n'!C31,0))</f>
        <v>0</v>
      </c>
      <c r="D27" s="28">
        <f>IF($C$4="Neattiecināmās izmaksas",IF('11a+c+n'!$Q31="N",'11a+c+n'!D31,0))</f>
        <v>0</v>
      </c>
      <c r="E27" s="59"/>
      <c r="F27" s="81"/>
      <c r="G27" s="28"/>
      <c r="H27" s="28">
        <f>IF($C$4="Neattiecināmās izmaksas",IF('11a+c+n'!$Q31="N",'11a+c+n'!H31,0))</f>
        <v>0</v>
      </c>
      <c r="I27" s="28"/>
      <c r="J27" s="28"/>
      <c r="K27" s="59">
        <f>IF($C$4="Neattiecināmās izmaksas",IF('11a+c+n'!$Q31="N",'11a+c+n'!K31,0))</f>
        <v>0</v>
      </c>
      <c r="L27" s="109">
        <f>IF($C$4="Neattiecināmās izmaksas",IF('11a+c+n'!$Q31="N",'11a+c+n'!L31,0))</f>
        <v>0</v>
      </c>
      <c r="M27" s="28">
        <f>IF($C$4="Neattiecināmās izmaksas",IF('11a+c+n'!$Q31="N",'11a+c+n'!M31,0))</f>
        <v>0</v>
      </c>
      <c r="N27" s="28">
        <f>IF($C$4="Neattiecināmās izmaksas",IF('11a+c+n'!$Q31="N",'11a+c+n'!N31,0))</f>
        <v>0</v>
      </c>
      <c r="O27" s="28">
        <f>IF($C$4="Neattiecināmās izmaksas",IF('11a+c+n'!$Q31="N",'11a+c+n'!O31,0))</f>
        <v>0</v>
      </c>
      <c r="P27" s="59">
        <f>IF($C$4="Neattiecināmās izmaksas",IF('11a+c+n'!$Q31="N",'11a+c+n'!P31,0))</f>
        <v>0</v>
      </c>
    </row>
    <row r="28" spans="1:16">
      <c r="A28" s="64">
        <f>IF(P28=0,0,IF(COUNTBLANK(P28)=1,0,COUNTA($P$14:P28)))</f>
        <v>0</v>
      </c>
      <c r="B28" s="28">
        <f>IF($C$4="Neattiecināmās izmaksas",IF('11a+c+n'!$Q32="N",'11a+c+n'!B32,0))</f>
        <v>0</v>
      </c>
      <c r="C28" s="28">
        <f>IF($C$4="Neattiecināmās izmaksas",IF('11a+c+n'!$Q32="N",'11a+c+n'!C32,0))</f>
        <v>0</v>
      </c>
      <c r="D28" s="28">
        <f>IF($C$4="Neattiecināmās izmaksas",IF('11a+c+n'!$Q32="N",'11a+c+n'!D32,0))</f>
        <v>0</v>
      </c>
      <c r="E28" s="59"/>
      <c r="F28" s="81"/>
      <c r="G28" s="28"/>
      <c r="H28" s="28">
        <f>IF($C$4="Neattiecināmās izmaksas",IF('11a+c+n'!$Q32="N",'11a+c+n'!H32,0))</f>
        <v>0</v>
      </c>
      <c r="I28" s="28"/>
      <c r="J28" s="28"/>
      <c r="K28" s="59">
        <f>IF($C$4="Neattiecināmās izmaksas",IF('11a+c+n'!$Q32="N",'11a+c+n'!K32,0))</f>
        <v>0</v>
      </c>
      <c r="L28" s="109">
        <f>IF($C$4="Neattiecināmās izmaksas",IF('11a+c+n'!$Q32="N",'11a+c+n'!L32,0))</f>
        <v>0</v>
      </c>
      <c r="M28" s="28">
        <f>IF($C$4="Neattiecināmās izmaksas",IF('11a+c+n'!$Q32="N",'11a+c+n'!M32,0))</f>
        <v>0</v>
      </c>
      <c r="N28" s="28">
        <f>IF($C$4="Neattiecināmās izmaksas",IF('11a+c+n'!$Q32="N",'11a+c+n'!N32,0))</f>
        <v>0</v>
      </c>
      <c r="O28" s="28">
        <f>IF($C$4="Neattiecināmās izmaksas",IF('11a+c+n'!$Q32="N",'11a+c+n'!O32,0))</f>
        <v>0</v>
      </c>
      <c r="P28" s="59">
        <f>IF($C$4="Neattiecināmās izmaksas",IF('11a+c+n'!$Q32="N",'11a+c+n'!P32,0))</f>
        <v>0</v>
      </c>
    </row>
    <row r="29" spans="1:16">
      <c r="A29" s="64">
        <f>IF(P29=0,0,IF(COUNTBLANK(P29)=1,0,COUNTA($P$14:P29)))</f>
        <v>0</v>
      </c>
      <c r="B29" s="28">
        <f>IF($C$4="Neattiecināmās izmaksas",IF('11a+c+n'!$Q33="N",'11a+c+n'!B33,0))</f>
        <v>0</v>
      </c>
      <c r="C29" s="28">
        <f>IF($C$4="Neattiecināmās izmaksas",IF('11a+c+n'!$Q33="N",'11a+c+n'!C33,0))</f>
        <v>0</v>
      </c>
      <c r="D29" s="28">
        <f>IF($C$4="Neattiecināmās izmaksas",IF('11a+c+n'!$Q33="N",'11a+c+n'!D33,0))</f>
        <v>0</v>
      </c>
      <c r="E29" s="59"/>
      <c r="F29" s="81"/>
      <c r="G29" s="28"/>
      <c r="H29" s="28">
        <f>IF($C$4="Neattiecināmās izmaksas",IF('11a+c+n'!$Q33="N",'11a+c+n'!H33,0))</f>
        <v>0</v>
      </c>
      <c r="I29" s="28"/>
      <c r="J29" s="28"/>
      <c r="K29" s="59">
        <f>IF($C$4="Neattiecināmās izmaksas",IF('11a+c+n'!$Q33="N",'11a+c+n'!K33,0))</f>
        <v>0</v>
      </c>
      <c r="L29" s="109">
        <f>IF($C$4="Neattiecināmās izmaksas",IF('11a+c+n'!$Q33="N",'11a+c+n'!L33,0))</f>
        <v>0</v>
      </c>
      <c r="M29" s="28">
        <f>IF($C$4="Neattiecināmās izmaksas",IF('11a+c+n'!$Q33="N",'11a+c+n'!M33,0))</f>
        <v>0</v>
      </c>
      <c r="N29" s="28">
        <f>IF($C$4="Neattiecināmās izmaksas",IF('11a+c+n'!$Q33="N",'11a+c+n'!N33,0))</f>
        <v>0</v>
      </c>
      <c r="O29" s="28">
        <f>IF($C$4="Neattiecināmās izmaksas",IF('11a+c+n'!$Q33="N",'11a+c+n'!O33,0))</f>
        <v>0</v>
      </c>
      <c r="P29" s="59">
        <f>IF($C$4="Neattiecināmās izmaksas",IF('11a+c+n'!$Q33="N",'11a+c+n'!P33,0))</f>
        <v>0</v>
      </c>
    </row>
    <row r="30" spans="1:16">
      <c r="A30" s="64">
        <f>IF(P30=0,0,IF(COUNTBLANK(P30)=1,0,COUNTA($P$14:P30)))</f>
        <v>0</v>
      </c>
      <c r="B30" s="28">
        <f>IF($C$4="Neattiecināmās izmaksas",IF('11a+c+n'!$Q34="N",'11a+c+n'!B34,0))</f>
        <v>0</v>
      </c>
      <c r="C30" s="28">
        <f>IF($C$4="Neattiecināmās izmaksas",IF('11a+c+n'!$Q34="N",'11a+c+n'!C34,0))</f>
        <v>0</v>
      </c>
      <c r="D30" s="28">
        <f>IF($C$4="Neattiecināmās izmaksas",IF('11a+c+n'!$Q34="N",'11a+c+n'!D34,0))</f>
        <v>0</v>
      </c>
      <c r="E30" s="59"/>
      <c r="F30" s="81"/>
      <c r="G30" s="28"/>
      <c r="H30" s="28">
        <f>IF($C$4="Neattiecināmās izmaksas",IF('11a+c+n'!$Q34="N",'11a+c+n'!H34,0))</f>
        <v>0</v>
      </c>
      <c r="I30" s="28"/>
      <c r="J30" s="28"/>
      <c r="K30" s="59">
        <f>IF($C$4="Neattiecināmās izmaksas",IF('11a+c+n'!$Q34="N",'11a+c+n'!K34,0))</f>
        <v>0</v>
      </c>
      <c r="L30" s="109">
        <f>IF($C$4="Neattiecināmās izmaksas",IF('11a+c+n'!$Q34="N",'11a+c+n'!L34,0))</f>
        <v>0</v>
      </c>
      <c r="M30" s="28">
        <f>IF($C$4="Neattiecināmās izmaksas",IF('11a+c+n'!$Q34="N",'11a+c+n'!M34,0))</f>
        <v>0</v>
      </c>
      <c r="N30" s="28">
        <f>IF($C$4="Neattiecināmās izmaksas",IF('11a+c+n'!$Q34="N",'11a+c+n'!N34,0))</f>
        <v>0</v>
      </c>
      <c r="O30" s="28">
        <f>IF($C$4="Neattiecināmās izmaksas",IF('11a+c+n'!$Q34="N",'11a+c+n'!O34,0))</f>
        <v>0</v>
      </c>
      <c r="P30" s="59">
        <f>IF($C$4="Neattiecināmās izmaksas",IF('11a+c+n'!$Q34="N",'11a+c+n'!P34,0))</f>
        <v>0</v>
      </c>
    </row>
    <row r="31" spans="1:16">
      <c r="A31" s="64">
        <f>IF(P31=0,0,IF(COUNTBLANK(P31)=1,0,COUNTA($P$14:P31)))</f>
        <v>0</v>
      </c>
      <c r="B31" s="28">
        <f>IF($C$4="Neattiecināmās izmaksas",IF('11a+c+n'!$Q35="N",'11a+c+n'!B35,0))</f>
        <v>0</v>
      </c>
      <c r="C31" s="28">
        <f>IF($C$4="Neattiecināmās izmaksas",IF('11a+c+n'!$Q35="N",'11a+c+n'!C35,0))</f>
        <v>0</v>
      </c>
      <c r="D31" s="28">
        <f>IF($C$4="Neattiecināmās izmaksas",IF('11a+c+n'!$Q35="N",'11a+c+n'!D35,0))</f>
        <v>0</v>
      </c>
      <c r="E31" s="59"/>
      <c r="F31" s="81"/>
      <c r="G31" s="28"/>
      <c r="H31" s="28">
        <f>IF($C$4="Neattiecināmās izmaksas",IF('11a+c+n'!$Q35="N",'11a+c+n'!H35,0))</f>
        <v>0</v>
      </c>
      <c r="I31" s="28"/>
      <c r="J31" s="28"/>
      <c r="K31" s="59">
        <f>IF($C$4="Neattiecināmās izmaksas",IF('11a+c+n'!$Q35="N",'11a+c+n'!K35,0))</f>
        <v>0</v>
      </c>
      <c r="L31" s="109">
        <f>IF($C$4="Neattiecināmās izmaksas",IF('11a+c+n'!$Q35="N",'11a+c+n'!L35,0))</f>
        <v>0</v>
      </c>
      <c r="M31" s="28">
        <f>IF($C$4="Neattiecināmās izmaksas",IF('11a+c+n'!$Q35="N",'11a+c+n'!M35,0))</f>
        <v>0</v>
      </c>
      <c r="N31" s="28">
        <f>IF($C$4="Neattiecināmās izmaksas",IF('11a+c+n'!$Q35="N",'11a+c+n'!N35,0))</f>
        <v>0</v>
      </c>
      <c r="O31" s="28">
        <f>IF($C$4="Neattiecināmās izmaksas",IF('11a+c+n'!$Q35="N",'11a+c+n'!O35,0))</f>
        <v>0</v>
      </c>
      <c r="P31" s="59">
        <f>IF($C$4="Neattiecināmās izmaksas",IF('11a+c+n'!$Q35="N",'11a+c+n'!P35,0))</f>
        <v>0</v>
      </c>
    </row>
    <row r="32" spans="1:16">
      <c r="A32" s="64">
        <f>IF(P32=0,0,IF(COUNTBLANK(P32)=1,0,COUNTA($P$14:P32)))</f>
        <v>0</v>
      </c>
      <c r="B32" s="28">
        <f>IF($C$4="Neattiecināmās izmaksas",IF('11a+c+n'!$Q36="N",'11a+c+n'!B36,0))</f>
        <v>0</v>
      </c>
      <c r="C32" s="28">
        <f>IF($C$4="Neattiecināmās izmaksas",IF('11a+c+n'!$Q36="N",'11a+c+n'!C36,0))</f>
        <v>0</v>
      </c>
      <c r="D32" s="28">
        <f>IF($C$4="Neattiecināmās izmaksas",IF('11a+c+n'!$Q36="N",'11a+c+n'!D36,0))</f>
        <v>0</v>
      </c>
      <c r="E32" s="59"/>
      <c r="F32" s="81"/>
      <c r="G32" s="28"/>
      <c r="H32" s="28">
        <f>IF($C$4="Neattiecināmās izmaksas",IF('11a+c+n'!$Q36="N",'11a+c+n'!H36,0))</f>
        <v>0</v>
      </c>
      <c r="I32" s="28"/>
      <c r="J32" s="28"/>
      <c r="K32" s="59">
        <f>IF($C$4="Neattiecināmās izmaksas",IF('11a+c+n'!$Q36="N",'11a+c+n'!K36,0))</f>
        <v>0</v>
      </c>
      <c r="L32" s="109">
        <f>IF($C$4="Neattiecināmās izmaksas",IF('11a+c+n'!$Q36="N",'11a+c+n'!L36,0))</f>
        <v>0</v>
      </c>
      <c r="M32" s="28">
        <f>IF($C$4="Neattiecināmās izmaksas",IF('11a+c+n'!$Q36="N",'11a+c+n'!M36,0))</f>
        <v>0</v>
      </c>
      <c r="N32" s="28">
        <f>IF($C$4="Neattiecināmās izmaksas",IF('11a+c+n'!$Q36="N",'11a+c+n'!N36,0))</f>
        <v>0</v>
      </c>
      <c r="O32" s="28">
        <f>IF($C$4="Neattiecināmās izmaksas",IF('11a+c+n'!$Q36="N",'11a+c+n'!O36,0))</f>
        <v>0</v>
      </c>
      <c r="P32" s="59">
        <f>IF($C$4="Neattiecināmās izmaksas",IF('11a+c+n'!$Q36="N",'11a+c+n'!P36,0))</f>
        <v>0</v>
      </c>
    </row>
    <row r="33" spans="1:16">
      <c r="A33" s="64">
        <f>IF(P33=0,0,IF(COUNTBLANK(P33)=1,0,COUNTA($P$14:P33)))</f>
        <v>0</v>
      </c>
      <c r="B33" s="28">
        <f>IF($C$4="Neattiecināmās izmaksas",IF('11a+c+n'!$Q37="N",'11a+c+n'!B37,0))</f>
        <v>0</v>
      </c>
      <c r="C33" s="28">
        <f>IF($C$4="Neattiecināmās izmaksas",IF('11a+c+n'!$Q37="N",'11a+c+n'!C37,0))</f>
        <v>0</v>
      </c>
      <c r="D33" s="28">
        <f>IF($C$4="Neattiecināmās izmaksas",IF('11a+c+n'!$Q37="N",'11a+c+n'!D37,0))</f>
        <v>0</v>
      </c>
      <c r="E33" s="59"/>
      <c r="F33" s="81"/>
      <c r="G33" s="28"/>
      <c r="H33" s="28">
        <f>IF($C$4="Neattiecināmās izmaksas",IF('11a+c+n'!$Q37="N",'11a+c+n'!H37,0))</f>
        <v>0</v>
      </c>
      <c r="I33" s="28"/>
      <c r="J33" s="28"/>
      <c r="K33" s="59">
        <f>IF($C$4="Neattiecināmās izmaksas",IF('11a+c+n'!$Q37="N",'11a+c+n'!K37,0))</f>
        <v>0</v>
      </c>
      <c r="L33" s="109">
        <f>IF($C$4="Neattiecināmās izmaksas",IF('11a+c+n'!$Q37="N",'11a+c+n'!L37,0))</f>
        <v>0</v>
      </c>
      <c r="M33" s="28">
        <f>IF($C$4="Neattiecināmās izmaksas",IF('11a+c+n'!$Q37="N",'11a+c+n'!M37,0))</f>
        <v>0</v>
      </c>
      <c r="N33" s="28">
        <f>IF($C$4="Neattiecināmās izmaksas",IF('11a+c+n'!$Q37="N",'11a+c+n'!N37,0))</f>
        <v>0</v>
      </c>
      <c r="O33" s="28">
        <f>IF($C$4="Neattiecināmās izmaksas",IF('11a+c+n'!$Q37="N",'11a+c+n'!O37,0))</f>
        <v>0</v>
      </c>
      <c r="P33" s="59">
        <f>IF($C$4="Neattiecināmās izmaksas",IF('11a+c+n'!$Q37="N",'11a+c+n'!P37,0))</f>
        <v>0</v>
      </c>
    </row>
    <row r="34" spans="1:16">
      <c r="A34" s="64">
        <f>IF(P34=0,0,IF(COUNTBLANK(P34)=1,0,COUNTA($P$14:P34)))</f>
        <v>0</v>
      </c>
      <c r="B34" s="28">
        <f>IF($C$4="Neattiecināmās izmaksas",IF('11a+c+n'!$Q38="N",'11a+c+n'!B38,0))</f>
        <v>0</v>
      </c>
      <c r="C34" s="28">
        <f>IF($C$4="Neattiecināmās izmaksas",IF('11a+c+n'!$Q38="N",'11a+c+n'!C38,0))</f>
        <v>0</v>
      </c>
      <c r="D34" s="28">
        <f>IF($C$4="Neattiecināmās izmaksas",IF('11a+c+n'!$Q38="N",'11a+c+n'!D38,0))</f>
        <v>0</v>
      </c>
      <c r="E34" s="59"/>
      <c r="F34" s="81"/>
      <c r="G34" s="28"/>
      <c r="H34" s="28">
        <f>IF($C$4="Neattiecināmās izmaksas",IF('11a+c+n'!$Q38="N",'11a+c+n'!H38,0))</f>
        <v>0</v>
      </c>
      <c r="I34" s="28"/>
      <c r="J34" s="28"/>
      <c r="K34" s="59">
        <f>IF($C$4="Neattiecināmās izmaksas",IF('11a+c+n'!$Q38="N",'11a+c+n'!K38,0))</f>
        <v>0</v>
      </c>
      <c r="L34" s="109">
        <f>IF($C$4="Neattiecināmās izmaksas",IF('11a+c+n'!$Q38="N",'11a+c+n'!L38,0))</f>
        <v>0</v>
      </c>
      <c r="M34" s="28">
        <f>IF($C$4="Neattiecināmās izmaksas",IF('11a+c+n'!$Q38="N",'11a+c+n'!M38,0))</f>
        <v>0</v>
      </c>
      <c r="N34" s="28">
        <f>IF($C$4="Neattiecināmās izmaksas",IF('11a+c+n'!$Q38="N",'11a+c+n'!N38,0))</f>
        <v>0</v>
      </c>
      <c r="O34" s="28">
        <f>IF($C$4="Neattiecināmās izmaksas",IF('11a+c+n'!$Q38="N",'11a+c+n'!O38,0))</f>
        <v>0</v>
      </c>
      <c r="P34" s="59">
        <f>IF($C$4="Neattiecināmās izmaksas",IF('11a+c+n'!$Q38="N",'11a+c+n'!P38,0))</f>
        <v>0</v>
      </c>
    </row>
    <row r="35" spans="1:16" ht="12" thickBot="1">
      <c r="A35" s="64">
        <f>IF(P35=0,0,IF(COUNTBLANK(P35)=1,0,COUNTA($P$14:P35)))</f>
        <v>0</v>
      </c>
      <c r="B35" s="28">
        <f>IF($C$4="Neattiecināmās izmaksas",IF('11a+c+n'!$Q40="N",'11a+c+n'!B40,0))</f>
        <v>0</v>
      </c>
      <c r="C35" s="28">
        <f>IF($C$4="Neattiecināmās izmaksas",IF('11a+c+n'!$Q40="N",'11a+c+n'!C40,0))</f>
        <v>0</v>
      </c>
      <c r="D35" s="28">
        <f>IF($C$4="Neattiecināmās izmaksas",IF('11a+c+n'!$Q40="N",'11a+c+n'!D40,0))</f>
        <v>0</v>
      </c>
      <c r="E35" s="59"/>
      <c r="F35" s="81"/>
      <c r="G35" s="28"/>
      <c r="H35" s="28">
        <f>IF($C$4="Neattiecināmās izmaksas",IF('11a+c+n'!$Q40="N",'11a+c+n'!H40,0))</f>
        <v>0</v>
      </c>
      <c r="I35" s="28"/>
      <c r="J35" s="28"/>
      <c r="K35" s="59">
        <f>IF($C$4="Neattiecināmās izmaksas",IF('11a+c+n'!$Q40="N",'11a+c+n'!K40,0))</f>
        <v>0</v>
      </c>
      <c r="L35" s="109">
        <f>IF($C$4="Neattiecināmās izmaksas",IF('11a+c+n'!$Q40="N",'11a+c+n'!L40,0))</f>
        <v>0</v>
      </c>
      <c r="M35" s="28">
        <f>IF($C$4="Neattiecināmās izmaksas",IF('11a+c+n'!$Q40="N",'11a+c+n'!M40,0))</f>
        <v>0</v>
      </c>
      <c r="N35" s="28">
        <f>IF($C$4="Neattiecināmās izmaksas",IF('11a+c+n'!$Q40="N",'11a+c+n'!N40,0))</f>
        <v>0</v>
      </c>
      <c r="O35" s="28">
        <f>IF($C$4="Neattiecināmās izmaksas",IF('11a+c+n'!$Q40="N",'11a+c+n'!O40,0))</f>
        <v>0</v>
      </c>
      <c r="P35" s="59">
        <f>IF($C$4="Neattiecināmās izmaksas",IF('11a+c+n'!$Q40="N",'11a+c+n'!P40,0))</f>
        <v>0</v>
      </c>
    </row>
    <row r="36" spans="1:16" ht="12" customHeight="1" thickBot="1">
      <c r="A36" s="299" t="s">
        <v>63</v>
      </c>
      <c r="B36" s="300"/>
      <c r="C36" s="300"/>
      <c r="D36" s="300"/>
      <c r="E36" s="300"/>
      <c r="F36" s="300"/>
      <c r="G36" s="300"/>
      <c r="H36" s="300"/>
      <c r="I36" s="300"/>
      <c r="J36" s="300"/>
      <c r="K36" s="301"/>
      <c r="L36" s="110">
        <f>SUM(L14:L35)</f>
        <v>0</v>
      </c>
      <c r="M36" s="111">
        <f>SUM(M14:M35)</f>
        <v>0</v>
      </c>
      <c r="N36" s="111">
        <f>SUM(N14:N35)</f>
        <v>0</v>
      </c>
      <c r="O36" s="111">
        <f>SUM(O14:O35)</f>
        <v>0</v>
      </c>
      <c r="P36" s="112">
        <f>SUM(P14:P35)</f>
        <v>0</v>
      </c>
    </row>
    <row r="37" spans="1:16">
      <c r="A37" s="20"/>
      <c r="B37" s="20"/>
      <c r="C37" s="20"/>
      <c r="D37" s="20"/>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14</v>
      </c>
      <c r="B39" s="20"/>
      <c r="C39" s="302">
        <f>'Kops n'!C35:H35</f>
        <v>0</v>
      </c>
      <c r="D39" s="302"/>
      <c r="E39" s="302"/>
      <c r="F39" s="302"/>
      <c r="G39" s="302"/>
      <c r="H39" s="302"/>
      <c r="I39" s="20"/>
      <c r="J39" s="20"/>
      <c r="K39" s="20"/>
      <c r="L39" s="20"/>
      <c r="M39" s="20"/>
      <c r="N39" s="20"/>
      <c r="O39" s="20"/>
      <c r="P39" s="20"/>
    </row>
    <row r="40" spans="1:16">
      <c r="A40" s="20"/>
      <c r="B40" s="20"/>
      <c r="C40" s="222" t="s">
        <v>15</v>
      </c>
      <c r="D40" s="222"/>
      <c r="E40" s="222"/>
      <c r="F40" s="222"/>
      <c r="G40" s="222"/>
      <c r="H40" s="222"/>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268" t="str">
        <f>'Kops n'!A38:D38</f>
        <v>Tāme sastādīta 2023. gada __. _____</v>
      </c>
      <c r="B42" s="269"/>
      <c r="C42" s="269"/>
      <c r="D42" s="269"/>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row r="44" spans="1:16">
      <c r="A44" s="1" t="s">
        <v>41</v>
      </c>
      <c r="B44" s="20"/>
      <c r="C44" s="302">
        <f>'Kops n'!C40:H40</f>
        <v>0</v>
      </c>
      <c r="D44" s="302"/>
      <c r="E44" s="302"/>
      <c r="F44" s="302"/>
      <c r="G44" s="302"/>
      <c r="H44" s="302"/>
      <c r="I44" s="20"/>
      <c r="J44" s="20"/>
      <c r="K44" s="20"/>
      <c r="L44" s="20"/>
      <c r="M44" s="20"/>
      <c r="N44" s="20"/>
      <c r="O44" s="20"/>
      <c r="P44" s="20"/>
    </row>
    <row r="45" spans="1:16">
      <c r="A45" s="20"/>
      <c r="B45" s="20"/>
      <c r="C45" s="222" t="s">
        <v>15</v>
      </c>
      <c r="D45" s="222"/>
      <c r="E45" s="222"/>
      <c r="F45" s="222"/>
      <c r="G45" s="222"/>
      <c r="H45" s="222"/>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103" t="s">
        <v>16</v>
      </c>
      <c r="B47" s="52"/>
      <c r="C47" s="115">
        <f>'Kops n'!C43</f>
        <v>0</v>
      </c>
      <c r="D47" s="52"/>
      <c r="E47" s="20"/>
      <c r="F47" s="20"/>
      <c r="G47" s="20"/>
      <c r="H47" s="20"/>
      <c r="I47" s="20"/>
      <c r="J47" s="20"/>
      <c r="K47" s="20"/>
      <c r="L47" s="20"/>
      <c r="M47" s="20"/>
      <c r="N47" s="20"/>
      <c r="O47" s="20"/>
      <c r="P47" s="20"/>
    </row>
    <row r="48" spans="1:16">
      <c r="A48" s="20"/>
      <c r="B48" s="20"/>
      <c r="C48" s="20"/>
      <c r="D48" s="20"/>
      <c r="E48" s="20"/>
      <c r="F48" s="20"/>
      <c r="G48" s="20"/>
      <c r="H48" s="20"/>
      <c r="I48" s="20"/>
      <c r="J48" s="20"/>
      <c r="K48" s="20"/>
      <c r="L48" s="20"/>
      <c r="M48" s="20"/>
      <c r="N48" s="20"/>
      <c r="O48" s="20"/>
      <c r="P48" s="20"/>
    </row>
  </sheetData>
  <mergeCells count="23">
    <mergeCell ref="C45:H45"/>
    <mergeCell ref="L12:P12"/>
    <mergeCell ref="A36:K36"/>
    <mergeCell ref="C39:H39"/>
    <mergeCell ref="C40:H40"/>
    <mergeCell ref="A42:D42"/>
    <mergeCell ref="C44:H4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6:K36">
    <cfRule type="containsText" dxfId="1" priority="3" operator="containsText" text="Tiešās izmaksas kopā, t. sk. darba devēja sociālais nodoklis __.__% ">
      <formula>NOT(ISERROR(SEARCH("Tiešās izmaksas kopā, t. sk. darba devēja sociālais nodoklis __.__% ",A36)))</formula>
    </cfRule>
  </conditionalFormatting>
  <conditionalFormatting sqref="C2:I2 D5:L8 N9:O9 A14:P35 L36:P36 C39:H39 C44:H44 C4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2023-06-08T07:17:17Z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