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Meža 18\iepirkums\"/>
    </mc:Choice>
  </mc:AlternateContent>
  <xr:revisionPtr revIDLastSave="0" documentId="13_ncr:1_{753EAAF8-4B19-4F59-9AD7-561FD85C245F}" xr6:coauthVersionLast="47" xr6:coauthVersionMax="47" xr10:uidLastSave="{00000000-0000-0000-0000-000000000000}"/>
  <bookViews>
    <workbookView xWindow="-120" yWindow="-120" windowWidth="29040" windowHeight="15990" tabRatio="924" activeTab="4" xr2:uid="{5D9A5C31-EB66-4807-93B2-F9DF804BDB8A}"/>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 name="12a+c+n" sheetId="14" r:id="rId53"/>
    <sheet name="12a" sheetId="89" r:id="rId54"/>
    <sheet name="12c" sheetId="108" r:id="rId55"/>
    <sheet name="12n" sheetId="90" r:id="rId56"/>
  </sheets>
  <definedNames>
    <definedName name="_xlnm._FilterDatabase" localSheetId="36" hidden="1">'8a+c+n'!$A$12:$Q$20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4" l="1"/>
  <c r="K16" i="14"/>
  <c r="L16" i="14"/>
  <c r="M16" i="14"/>
  <c r="P16" i="14" s="1"/>
  <c r="N16" i="14"/>
  <c r="O16" i="14"/>
  <c r="H17" i="14"/>
  <c r="K17" i="14" s="1"/>
  <c r="L17" i="14"/>
  <c r="N17" i="14"/>
  <c r="O17" i="14"/>
  <c r="H18" i="14"/>
  <c r="K18" i="14"/>
  <c r="L18" i="14"/>
  <c r="M18" i="14"/>
  <c r="P18" i="14" s="1"/>
  <c r="N18" i="14"/>
  <c r="O18" i="14"/>
  <c r="H19" i="14"/>
  <c r="M19" i="14" s="1"/>
  <c r="P19" i="14" s="1"/>
  <c r="L19" i="14"/>
  <c r="N19" i="14"/>
  <c r="O19" i="14"/>
  <c r="H20" i="14"/>
  <c r="K20" i="14"/>
  <c r="L20" i="14"/>
  <c r="M20" i="14"/>
  <c r="P20" i="14" s="1"/>
  <c r="N20" i="14"/>
  <c r="O20" i="14"/>
  <c r="H21" i="14"/>
  <c r="K21" i="14" s="1"/>
  <c r="L21" i="14"/>
  <c r="N21" i="14"/>
  <c r="O21" i="14"/>
  <c r="H22" i="14"/>
  <c r="K22" i="14"/>
  <c r="L22" i="14"/>
  <c r="M22" i="14"/>
  <c r="P22" i="14" s="1"/>
  <c r="N22" i="14"/>
  <c r="O22" i="14"/>
  <c r="H23" i="14"/>
  <c r="M23" i="14" s="1"/>
  <c r="P23" i="14" s="1"/>
  <c r="L23" i="14"/>
  <c r="N23" i="14"/>
  <c r="O23" i="14"/>
  <c r="H24" i="14"/>
  <c r="K24" i="14"/>
  <c r="L24" i="14"/>
  <c r="M24" i="14"/>
  <c r="P24" i="14" s="1"/>
  <c r="N24" i="14"/>
  <c r="O24" i="14"/>
  <c r="H25" i="14"/>
  <c r="K25" i="14" s="1"/>
  <c r="L25" i="14"/>
  <c r="N25" i="14"/>
  <c r="O25" i="14"/>
  <c r="H26" i="14"/>
  <c r="K26" i="14"/>
  <c r="L26" i="14"/>
  <c r="M26" i="14"/>
  <c r="P26" i="14" s="1"/>
  <c r="N26" i="14"/>
  <c r="O26" i="14"/>
  <c r="H27" i="14"/>
  <c r="M27" i="14" s="1"/>
  <c r="P27" i="14" s="1"/>
  <c r="L27" i="14"/>
  <c r="N27" i="14"/>
  <c r="O27" i="14"/>
  <c r="H28" i="14"/>
  <c r="K28" i="14"/>
  <c r="L28" i="14"/>
  <c r="M28" i="14"/>
  <c r="P28" i="14" s="1"/>
  <c r="N28" i="14"/>
  <c r="O28" i="14"/>
  <c r="H29" i="14"/>
  <c r="K29" i="14" s="1"/>
  <c r="L29" i="14"/>
  <c r="N29" i="14"/>
  <c r="O29" i="14"/>
  <c r="H30" i="14"/>
  <c r="K30" i="14"/>
  <c r="L30" i="14"/>
  <c r="M30" i="14"/>
  <c r="P30" i="14" s="1"/>
  <c r="N30" i="14"/>
  <c r="O30" i="14"/>
  <c r="H31" i="14"/>
  <c r="M31" i="14" s="1"/>
  <c r="P31" i="14" s="1"/>
  <c r="L31" i="14"/>
  <c r="N31" i="14"/>
  <c r="O31" i="14"/>
  <c r="H32" i="14"/>
  <c r="K32" i="14"/>
  <c r="L32" i="14"/>
  <c r="M32" i="14"/>
  <c r="P32" i="14" s="1"/>
  <c r="N32" i="14"/>
  <c r="O32" i="14"/>
  <c r="H33" i="14"/>
  <c r="K33" i="14" s="1"/>
  <c r="L33" i="14"/>
  <c r="N33" i="14"/>
  <c r="O33" i="14"/>
  <c r="H34" i="14"/>
  <c r="K34" i="14"/>
  <c r="L34" i="14"/>
  <c r="M34" i="14"/>
  <c r="P34" i="14" s="1"/>
  <c r="N34" i="14"/>
  <c r="O34" i="14"/>
  <c r="H35" i="14"/>
  <c r="M35" i="14" s="1"/>
  <c r="P35" i="14" s="1"/>
  <c r="L35" i="14"/>
  <c r="N35" i="14"/>
  <c r="O35" i="14"/>
  <c r="H36" i="14"/>
  <c r="K36" i="14"/>
  <c r="L36" i="14"/>
  <c r="M36" i="14"/>
  <c r="P36" i="14" s="1"/>
  <c r="N36" i="14"/>
  <c r="O36" i="14"/>
  <c r="H37" i="14"/>
  <c r="K37" i="14" s="1"/>
  <c r="L37" i="14"/>
  <c r="N37" i="14"/>
  <c r="O37" i="14"/>
  <c r="H38" i="14"/>
  <c r="K38" i="14"/>
  <c r="L38" i="14"/>
  <c r="M38" i="14"/>
  <c r="P38" i="14" s="1"/>
  <c r="N38" i="14"/>
  <c r="O38" i="14"/>
  <c r="H39" i="14"/>
  <c r="M39" i="14" s="1"/>
  <c r="P39" i="14" s="1"/>
  <c r="L39" i="14"/>
  <c r="N39" i="14"/>
  <c r="O39" i="14"/>
  <c r="H40" i="14"/>
  <c r="K40" i="14"/>
  <c r="L40" i="14"/>
  <c r="M40" i="14"/>
  <c r="P40" i="14" s="1"/>
  <c r="N40" i="14"/>
  <c r="O40" i="14"/>
  <c r="H41" i="14"/>
  <c r="K41" i="14" s="1"/>
  <c r="L41" i="14"/>
  <c r="N41" i="14"/>
  <c r="O41" i="14"/>
  <c r="H42" i="14"/>
  <c r="K42" i="14"/>
  <c r="L42" i="14"/>
  <c r="M42" i="14"/>
  <c r="P42" i="14" s="1"/>
  <c r="N42" i="14"/>
  <c r="O42" i="14"/>
  <c r="H43" i="14"/>
  <c r="M43" i="14" s="1"/>
  <c r="P43" i="14" s="1"/>
  <c r="L43" i="14"/>
  <c r="N43" i="14"/>
  <c r="O43" i="14"/>
  <c r="H44" i="14"/>
  <c r="K44" i="14"/>
  <c r="L44" i="14"/>
  <c r="M44" i="14"/>
  <c r="P44" i="14" s="1"/>
  <c r="N44" i="14"/>
  <c r="O44" i="14"/>
  <c r="H45" i="14"/>
  <c r="K45" i="14" s="1"/>
  <c r="L45" i="14"/>
  <c r="N45" i="14"/>
  <c r="O45" i="14"/>
  <c r="H46" i="14"/>
  <c r="K46" i="14"/>
  <c r="L46" i="14"/>
  <c r="M46" i="14"/>
  <c r="P46" i="14" s="1"/>
  <c r="N46" i="14"/>
  <c r="O46" i="14"/>
  <c r="H47" i="14"/>
  <c r="M47" i="14" s="1"/>
  <c r="P47" i="14" s="1"/>
  <c r="L47" i="14"/>
  <c r="N47" i="14"/>
  <c r="O47" i="14"/>
  <c r="H48" i="14"/>
  <c r="K48" i="14"/>
  <c r="L48" i="14"/>
  <c r="M48" i="14"/>
  <c r="P48" i="14" s="1"/>
  <c r="N48" i="14"/>
  <c r="O48" i="14"/>
  <c r="H49" i="14"/>
  <c r="K49" i="14" s="1"/>
  <c r="L49" i="14"/>
  <c r="N49" i="14"/>
  <c r="O49" i="14"/>
  <c r="H50" i="14"/>
  <c r="K50" i="14"/>
  <c r="L50" i="14"/>
  <c r="M50" i="14"/>
  <c r="P50" i="14" s="1"/>
  <c r="N50" i="14"/>
  <c r="O50" i="14"/>
  <c r="H51" i="14"/>
  <c r="M51" i="14" s="1"/>
  <c r="P51" i="14" s="1"/>
  <c r="L51" i="14"/>
  <c r="N51" i="14"/>
  <c r="O51" i="14"/>
  <c r="H52" i="14"/>
  <c r="K52" i="14"/>
  <c r="L52" i="14"/>
  <c r="M52" i="14"/>
  <c r="P52" i="14" s="1"/>
  <c r="N52" i="14"/>
  <c r="O52" i="14"/>
  <c r="H53" i="14"/>
  <c r="K53" i="14" s="1"/>
  <c r="L53" i="14"/>
  <c r="N53" i="14"/>
  <c r="O53" i="14"/>
  <c r="H54" i="14"/>
  <c r="K54" i="14"/>
  <c r="L54" i="14"/>
  <c r="M54" i="14"/>
  <c r="P54" i="14" s="1"/>
  <c r="N54" i="14"/>
  <c r="O54" i="14"/>
  <c r="H55" i="14"/>
  <c r="M55" i="14" s="1"/>
  <c r="P55" i="14" s="1"/>
  <c r="L55" i="14"/>
  <c r="N55" i="14"/>
  <c r="O55" i="14"/>
  <c r="H56" i="14"/>
  <c r="K56" i="14"/>
  <c r="L56" i="14"/>
  <c r="M56" i="14"/>
  <c r="P56" i="14" s="1"/>
  <c r="N56" i="14"/>
  <c r="O56" i="14"/>
  <c r="H57" i="14"/>
  <c r="K57" i="14" s="1"/>
  <c r="L57" i="14"/>
  <c r="N57" i="14"/>
  <c r="O57" i="14"/>
  <c r="H58" i="14"/>
  <c r="K58" i="14"/>
  <c r="L58" i="14"/>
  <c r="M58" i="14"/>
  <c r="P58" i="14" s="1"/>
  <c r="N58" i="14"/>
  <c r="O58" i="14"/>
  <c r="H59" i="14"/>
  <c r="M59" i="14" s="1"/>
  <c r="P59" i="14" s="1"/>
  <c r="L59" i="14"/>
  <c r="N59" i="14"/>
  <c r="O59" i="14"/>
  <c r="H60" i="14"/>
  <c r="K60" i="14"/>
  <c r="L60" i="14"/>
  <c r="M60" i="14"/>
  <c r="P60" i="14" s="1"/>
  <c r="N60" i="14"/>
  <c r="O60" i="14"/>
  <c r="H61" i="14"/>
  <c r="K61" i="14" s="1"/>
  <c r="L61" i="14"/>
  <c r="N61" i="14"/>
  <c r="O61" i="14"/>
  <c r="H62" i="14"/>
  <c r="K62" i="14"/>
  <c r="L62" i="14"/>
  <c r="M62" i="14"/>
  <c r="P62" i="14" s="1"/>
  <c r="N62" i="14"/>
  <c r="O62" i="14"/>
  <c r="H63" i="14"/>
  <c r="M63" i="14" s="1"/>
  <c r="P63" i="14" s="1"/>
  <c r="L63" i="14"/>
  <c r="N63" i="14"/>
  <c r="O63" i="14"/>
  <c r="H64" i="14"/>
  <c r="K64" i="14"/>
  <c r="L64" i="14"/>
  <c r="M64" i="14"/>
  <c r="P64" i="14" s="1"/>
  <c r="N64" i="14"/>
  <c r="O64" i="14"/>
  <c r="H65" i="14"/>
  <c r="K65" i="14" s="1"/>
  <c r="L65" i="14"/>
  <c r="N65" i="14"/>
  <c r="O65" i="14"/>
  <c r="H66" i="14"/>
  <c r="K66" i="14"/>
  <c r="L66" i="14"/>
  <c r="M66" i="14"/>
  <c r="P66" i="14" s="1"/>
  <c r="N66" i="14"/>
  <c r="O66" i="14"/>
  <c r="H67" i="14"/>
  <c r="M67" i="14" s="1"/>
  <c r="P67" i="14" s="1"/>
  <c r="L67" i="14"/>
  <c r="N67" i="14"/>
  <c r="O67" i="14"/>
  <c r="H68" i="14"/>
  <c r="K68" i="14"/>
  <c r="L68" i="14"/>
  <c r="M68" i="14"/>
  <c r="P68" i="14" s="1"/>
  <c r="N68" i="14"/>
  <c r="O68" i="14"/>
  <c r="H69" i="14"/>
  <c r="K69" i="14" s="1"/>
  <c r="L69" i="14"/>
  <c r="N69" i="14"/>
  <c r="O69" i="14"/>
  <c r="H70" i="14"/>
  <c r="K70" i="14"/>
  <c r="L70" i="14"/>
  <c r="M70" i="14"/>
  <c r="P70" i="14" s="1"/>
  <c r="N70" i="14"/>
  <c r="O70" i="14"/>
  <c r="H71" i="14"/>
  <c r="M71" i="14" s="1"/>
  <c r="P71" i="14" s="1"/>
  <c r="L71" i="14"/>
  <c r="N71" i="14"/>
  <c r="O71" i="14"/>
  <c r="H72" i="14"/>
  <c r="K72" i="14"/>
  <c r="L72" i="14"/>
  <c r="M72" i="14"/>
  <c r="P72" i="14" s="1"/>
  <c r="N72" i="14"/>
  <c r="O72" i="14"/>
  <c r="H73" i="14"/>
  <c r="K73" i="14" s="1"/>
  <c r="L73" i="14"/>
  <c r="N73" i="14"/>
  <c r="O73" i="14"/>
  <c r="H74" i="14"/>
  <c r="K74" i="14"/>
  <c r="L74" i="14"/>
  <c r="M74" i="14"/>
  <c r="P74" i="14" s="1"/>
  <c r="N74" i="14"/>
  <c r="O74" i="14"/>
  <c r="H75" i="14"/>
  <c r="M75" i="14" s="1"/>
  <c r="P75" i="14" s="1"/>
  <c r="L75" i="14"/>
  <c r="N75" i="14"/>
  <c r="O75" i="14"/>
  <c r="H76" i="14"/>
  <c r="K76" i="14"/>
  <c r="L76" i="14"/>
  <c r="M76" i="14"/>
  <c r="P76" i="14" s="1"/>
  <c r="N76" i="14"/>
  <c r="O76" i="14"/>
  <c r="H77" i="14"/>
  <c r="K77" i="14" s="1"/>
  <c r="L77" i="14"/>
  <c r="N77" i="14"/>
  <c r="O77" i="14"/>
  <c r="H78" i="14"/>
  <c r="K78" i="14"/>
  <c r="L78" i="14"/>
  <c r="M78" i="14"/>
  <c r="P78" i="14" s="1"/>
  <c r="N78" i="14"/>
  <c r="O78" i="14"/>
  <c r="H79" i="14"/>
  <c r="M79" i="14" s="1"/>
  <c r="P79" i="14" s="1"/>
  <c r="L79" i="14"/>
  <c r="N79" i="14"/>
  <c r="O79" i="14"/>
  <c r="H80" i="14"/>
  <c r="K80" i="14"/>
  <c r="L80" i="14"/>
  <c r="M80" i="14"/>
  <c r="P80" i="14" s="1"/>
  <c r="N80" i="14"/>
  <c r="O80" i="14"/>
  <c r="H81" i="14"/>
  <c r="K81" i="14" s="1"/>
  <c r="L81" i="14"/>
  <c r="N81" i="14"/>
  <c r="O81" i="14"/>
  <c r="H82" i="14"/>
  <c r="K82" i="14"/>
  <c r="L82" i="14"/>
  <c r="M82" i="14"/>
  <c r="P82" i="14" s="1"/>
  <c r="N82" i="14"/>
  <c r="O82" i="14"/>
  <c r="H83" i="14"/>
  <c r="M83" i="14" s="1"/>
  <c r="P83" i="14" s="1"/>
  <c r="L83" i="14"/>
  <c r="N83" i="14"/>
  <c r="O83" i="14"/>
  <c r="H84" i="14"/>
  <c r="K84" i="14"/>
  <c r="L84" i="14"/>
  <c r="M84" i="14"/>
  <c r="P84" i="14" s="1"/>
  <c r="N84" i="14"/>
  <c r="O84" i="14"/>
  <c r="H85" i="14"/>
  <c r="K85" i="14" s="1"/>
  <c r="L85" i="14"/>
  <c r="N85" i="14"/>
  <c r="O85" i="14"/>
  <c r="H86" i="14"/>
  <c r="K86" i="14"/>
  <c r="L86" i="14"/>
  <c r="M86" i="14"/>
  <c r="P86" i="14" s="1"/>
  <c r="N86" i="14"/>
  <c r="O86" i="14"/>
  <c r="H16" i="13"/>
  <c r="K16" i="13"/>
  <c r="L16" i="13"/>
  <c r="M16" i="13"/>
  <c r="P16" i="13" s="1"/>
  <c r="N16" i="13"/>
  <c r="O16" i="13"/>
  <c r="H17" i="13"/>
  <c r="K17" i="13" s="1"/>
  <c r="L17" i="13"/>
  <c r="N17" i="13"/>
  <c r="O17" i="13"/>
  <c r="H18" i="13"/>
  <c r="K18" i="13"/>
  <c r="L18" i="13"/>
  <c r="M18" i="13"/>
  <c r="P18" i="13" s="1"/>
  <c r="N18" i="13"/>
  <c r="O18" i="13"/>
  <c r="H19" i="13"/>
  <c r="M19" i="13" s="1"/>
  <c r="P19" i="13" s="1"/>
  <c r="L19" i="13"/>
  <c r="N19" i="13"/>
  <c r="O19" i="13"/>
  <c r="H20" i="13"/>
  <c r="K20" i="13"/>
  <c r="L20" i="13"/>
  <c r="M20" i="13"/>
  <c r="P20" i="13" s="1"/>
  <c r="N20" i="13"/>
  <c r="O20" i="13"/>
  <c r="H21" i="13"/>
  <c r="K21" i="13" s="1"/>
  <c r="L21" i="13"/>
  <c r="N21" i="13"/>
  <c r="O21" i="13"/>
  <c r="H22" i="13"/>
  <c r="K22" i="13"/>
  <c r="L22" i="13"/>
  <c r="M22" i="13"/>
  <c r="P22" i="13" s="1"/>
  <c r="N22" i="13"/>
  <c r="O22" i="13"/>
  <c r="H23" i="13"/>
  <c r="M23" i="13" s="1"/>
  <c r="P23" i="13" s="1"/>
  <c r="L23" i="13"/>
  <c r="N23" i="13"/>
  <c r="O23" i="13"/>
  <c r="H24" i="13"/>
  <c r="K24" i="13"/>
  <c r="L24" i="13"/>
  <c r="M24" i="13"/>
  <c r="P24" i="13" s="1"/>
  <c r="N24" i="13"/>
  <c r="O24" i="13"/>
  <c r="H25" i="13"/>
  <c r="K25" i="13" s="1"/>
  <c r="L25" i="13"/>
  <c r="N25" i="13"/>
  <c r="O25" i="13"/>
  <c r="H26" i="13"/>
  <c r="K26" i="13"/>
  <c r="L26" i="13"/>
  <c r="M26" i="13"/>
  <c r="P26" i="13" s="1"/>
  <c r="N26" i="13"/>
  <c r="O26" i="13"/>
  <c r="H27" i="13"/>
  <c r="M27" i="13" s="1"/>
  <c r="P27" i="13" s="1"/>
  <c r="L27" i="13"/>
  <c r="N27" i="13"/>
  <c r="O27" i="13"/>
  <c r="H28" i="13"/>
  <c r="K28" i="13"/>
  <c r="L28" i="13"/>
  <c r="M28" i="13"/>
  <c r="P28" i="13" s="1"/>
  <c r="N28" i="13"/>
  <c r="O28" i="13"/>
  <c r="H29" i="13"/>
  <c r="K29" i="13" s="1"/>
  <c r="L29" i="13"/>
  <c r="N29" i="13"/>
  <c r="O29" i="13"/>
  <c r="H30" i="13"/>
  <c r="K30" i="13"/>
  <c r="L30" i="13"/>
  <c r="M30" i="13"/>
  <c r="P30" i="13" s="1"/>
  <c r="N30" i="13"/>
  <c r="O30" i="13"/>
  <c r="H31" i="13"/>
  <c r="M31" i="13" s="1"/>
  <c r="P31" i="13" s="1"/>
  <c r="L31" i="13"/>
  <c r="N31" i="13"/>
  <c r="O31" i="13"/>
  <c r="H32" i="13"/>
  <c r="K32" i="13"/>
  <c r="L32" i="13"/>
  <c r="M32" i="13"/>
  <c r="P32" i="13" s="1"/>
  <c r="N32" i="13"/>
  <c r="O32" i="13"/>
  <c r="H33" i="13"/>
  <c r="K33" i="13" s="1"/>
  <c r="L33" i="13"/>
  <c r="N33" i="13"/>
  <c r="O33" i="13"/>
  <c r="H34" i="13"/>
  <c r="K34" i="13"/>
  <c r="L34" i="13"/>
  <c r="M34" i="13"/>
  <c r="P34" i="13" s="1"/>
  <c r="N34" i="13"/>
  <c r="O34" i="13"/>
  <c r="H35" i="13"/>
  <c r="M35" i="13" s="1"/>
  <c r="P35" i="13" s="1"/>
  <c r="L35" i="13"/>
  <c r="N35" i="13"/>
  <c r="O35" i="13"/>
  <c r="H36" i="13"/>
  <c r="K36" i="13"/>
  <c r="L36" i="13"/>
  <c r="M36" i="13"/>
  <c r="P36" i="13" s="1"/>
  <c r="N36" i="13"/>
  <c r="O36" i="13"/>
  <c r="H37" i="13"/>
  <c r="K37" i="13" s="1"/>
  <c r="L37" i="13"/>
  <c r="N37" i="13"/>
  <c r="O37" i="13"/>
  <c r="H38" i="13"/>
  <c r="K38" i="13"/>
  <c r="L38" i="13"/>
  <c r="M38" i="13"/>
  <c r="P38" i="13" s="1"/>
  <c r="N38" i="13"/>
  <c r="O38" i="13"/>
  <c r="H16" i="11"/>
  <c r="K16" i="11"/>
  <c r="L16" i="11"/>
  <c r="M16" i="11"/>
  <c r="P16" i="11" s="1"/>
  <c r="N16" i="11"/>
  <c r="O16" i="11"/>
  <c r="H17" i="11"/>
  <c r="K17" i="11" s="1"/>
  <c r="L17" i="11"/>
  <c r="N17" i="11"/>
  <c r="O17" i="11"/>
  <c r="H18" i="11"/>
  <c r="K18" i="11"/>
  <c r="L18" i="11"/>
  <c r="M18" i="11"/>
  <c r="P18" i="11" s="1"/>
  <c r="N18" i="11"/>
  <c r="O18" i="11"/>
  <c r="H19" i="11"/>
  <c r="M19" i="11" s="1"/>
  <c r="P19" i="11" s="1"/>
  <c r="L19" i="11"/>
  <c r="N19" i="11"/>
  <c r="O19" i="11"/>
  <c r="H20" i="11"/>
  <c r="K20" i="11"/>
  <c r="L20" i="11"/>
  <c r="M20" i="11"/>
  <c r="P20" i="11" s="1"/>
  <c r="N20" i="11"/>
  <c r="O20" i="11"/>
  <c r="H21" i="11"/>
  <c r="K21" i="11" s="1"/>
  <c r="L21" i="11"/>
  <c r="N21" i="11"/>
  <c r="O21" i="11"/>
  <c r="H22" i="11"/>
  <c r="K22" i="11"/>
  <c r="L22" i="11"/>
  <c r="M22" i="11"/>
  <c r="P22" i="11" s="1"/>
  <c r="N22" i="11"/>
  <c r="O22" i="11"/>
  <c r="H23" i="11"/>
  <c r="M23" i="11" s="1"/>
  <c r="P23" i="11" s="1"/>
  <c r="L23" i="11"/>
  <c r="N23" i="11"/>
  <c r="O23" i="11"/>
  <c r="H24" i="11"/>
  <c r="K24" i="11"/>
  <c r="L24" i="11"/>
  <c r="M24" i="11"/>
  <c r="P24" i="11" s="1"/>
  <c r="N24" i="11"/>
  <c r="O24" i="11"/>
  <c r="H25" i="11"/>
  <c r="K25" i="11" s="1"/>
  <c r="L25" i="11"/>
  <c r="N25" i="11"/>
  <c r="O25" i="11"/>
  <c r="H15" i="8"/>
  <c r="K15" i="8"/>
  <c r="L15" i="8"/>
  <c r="M15" i="8"/>
  <c r="P15" i="8" s="1"/>
  <c r="N15" i="8"/>
  <c r="O15" i="8"/>
  <c r="H16" i="8"/>
  <c r="K16" i="8" s="1"/>
  <c r="L16" i="8"/>
  <c r="N16" i="8"/>
  <c r="O16" i="8"/>
  <c r="H17" i="8"/>
  <c r="K17" i="8"/>
  <c r="L17" i="8"/>
  <c r="M17" i="8"/>
  <c r="P17" i="8" s="1"/>
  <c r="N17" i="8"/>
  <c r="O17" i="8"/>
  <c r="H18" i="8"/>
  <c r="M18" i="8" s="1"/>
  <c r="P18" i="8" s="1"/>
  <c r="L18" i="8"/>
  <c r="N18" i="8"/>
  <c r="O18" i="8"/>
  <c r="H19" i="8"/>
  <c r="K19" i="8"/>
  <c r="L19" i="8"/>
  <c r="M19" i="8"/>
  <c r="P19" i="8" s="1"/>
  <c r="N19" i="8"/>
  <c r="O19" i="8"/>
  <c r="H20" i="8"/>
  <c r="K20" i="8" s="1"/>
  <c r="L20" i="8"/>
  <c r="N20" i="8"/>
  <c r="O20" i="8"/>
  <c r="H21" i="8"/>
  <c r="K21" i="8"/>
  <c r="L21" i="8"/>
  <c r="M21" i="8"/>
  <c r="P21" i="8" s="1"/>
  <c r="N21" i="8"/>
  <c r="O21" i="8"/>
  <c r="H22" i="8"/>
  <c r="M22" i="8" s="1"/>
  <c r="P22" i="8" s="1"/>
  <c r="L22" i="8"/>
  <c r="N22" i="8"/>
  <c r="O22" i="8"/>
  <c r="H23" i="8"/>
  <c r="K23" i="8"/>
  <c r="L23" i="8"/>
  <c r="M23" i="8"/>
  <c r="P23" i="8" s="1"/>
  <c r="N23" i="8"/>
  <c r="O23" i="8"/>
  <c r="H24" i="8"/>
  <c r="K24" i="8" s="1"/>
  <c r="L24" i="8"/>
  <c r="N24" i="8"/>
  <c r="O24" i="8"/>
  <c r="H25" i="8"/>
  <c r="K25" i="8"/>
  <c r="L25" i="8"/>
  <c r="M25" i="8"/>
  <c r="P25" i="8" s="1"/>
  <c r="N25" i="8"/>
  <c r="O25" i="8"/>
  <c r="H26" i="8"/>
  <c r="M26" i="8" s="1"/>
  <c r="P26" i="8" s="1"/>
  <c r="L26" i="8"/>
  <c r="N26" i="8"/>
  <c r="O26" i="8"/>
  <c r="H27" i="8"/>
  <c r="K27" i="8"/>
  <c r="L27" i="8"/>
  <c r="M27" i="8"/>
  <c r="P27" i="8" s="1"/>
  <c r="N27" i="8"/>
  <c r="O27" i="8"/>
  <c r="H28" i="8"/>
  <c r="K28" i="8" s="1"/>
  <c r="L28" i="8"/>
  <c r="N28" i="8"/>
  <c r="O28" i="8"/>
  <c r="H29" i="8"/>
  <c r="K29" i="8"/>
  <c r="L29" i="8"/>
  <c r="M29" i="8"/>
  <c r="P29" i="8" s="1"/>
  <c r="N29" i="8"/>
  <c r="O29" i="8"/>
  <c r="H30" i="8"/>
  <c r="M30" i="8" s="1"/>
  <c r="P30" i="8" s="1"/>
  <c r="L30" i="8"/>
  <c r="N30" i="8"/>
  <c r="O30" i="8"/>
  <c r="H31" i="8"/>
  <c r="K31" i="8"/>
  <c r="L31" i="8"/>
  <c r="M31" i="8"/>
  <c r="P31" i="8" s="1"/>
  <c r="N31" i="8"/>
  <c r="O31" i="8"/>
  <c r="H32" i="8"/>
  <c r="K32" i="8" s="1"/>
  <c r="L32" i="8"/>
  <c r="N32" i="8"/>
  <c r="O32" i="8"/>
  <c r="H33" i="8"/>
  <c r="K33" i="8"/>
  <c r="L33" i="8"/>
  <c r="M33" i="8"/>
  <c r="P33" i="8" s="1"/>
  <c r="N33" i="8"/>
  <c r="O33" i="8"/>
  <c r="H34" i="8"/>
  <c r="M34" i="8" s="1"/>
  <c r="P34" i="8" s="1"/>
  <c r="L34" i="8"/>
  <c r="N34" i="8"/>
  <c r="O34" i="8"/>
  <c r="H35" i="8"/>
  <c r="K35" i="8"/>
  <c r="L35" i="8"/>
  <c r="M35" i="8"/>
  <c r="P35" i="8" s="1"/>
  <c r="N35" i="8"/>
  <c r="O35" i="8"/>
  <c r="H36" i="8"/>
  <c r="K36" i="8" s="1"/>
  <c r="L36" i="8"/>
  <c r="N36" i="8"/>
  <c r="O36" i="8"/>
  <c r="H37" i="8"/>
  <c r="K37" i="8"/>
  <c r="L37" i="8"/>
  <c r="M37" i="8"/>
  <c r="P37" i="8" s="1"/>
  <c r="N37" i="8"/>
  <c r="O37" i="8"/>
  <c r="H38" i="8"/>
  <c r="M38" i="8" s="1"/>
  <c r="P38" i="8" s="1"/>
  <c r="L38" i="8"/>
  <c r="N38" i="8"/>
  <c r="O38" i="8"/>
  <c r="H39" i="8"/>
  <c r="K39" i="8"/>
  <c r="L39" i="8"/>
  <c r="M39" i="8"/>
  <c r="P39" i="8" s="1"/>
  <c r="N39" i="8"/>
  <c r="O39" i="8"/>
  <c r="H40" i="8"/>
  <c r="K40" i="8" s="1"/>
  <c r="L40" i="8"/>
  <c r="N40" i="8"/>
  <c r="O40" i="8"/>
  <c r="H41" i="8"/>
  <c r="K41" i="8"/>
  <c r="L41" i="8"/>
  <c r="M41" i="8"/>
  <c r="P41" i="8" s="1"/>
  <c r="N41" i="8"/>
  <c r="O41" i="8"/>
  <c r="H42" i="8"/>
  <c r="M42" i="8" s="1"/>
  <c r="P42" i="8" s="1"/>
  <c r="L42" i="8"/>
  <c r="N42" i="8"/>
  <c r="O42" i="8"/>
  <c r="H43" i="8"/>
  <c r="K43" i="8"/>
  <c r="L43" i="8"/>
  <c r="M43" i="8"/>
  <c r="P43" i="8" s="1"/>
  <c r="N43" i="8"/>
  <c r="O43" i="8"/>
  <c r="H44" i="8"/>
  <c r="K44" i="8" s="1"/>
  <c r="L44" i="8"/>
  <c r="N44" i="8"/>
  <c r="O44" i="8"/>
  <c r="H45" i="8"/>
  <c r="K45" i="8"/>
  <c r="L45" i="8"/>
  <c r="M45" i="8"/>
  <c r="P45" i="8" s="1"/>
  <c r="N45" i="8"/>
  <c r="O45" i="8"/>
  <c r="H46" i="8"/>
  <c r="M46" i="8" s="1"/>
  <c r="P46" i="8" s="1"/>
  <c r="L46" i="8"/>
  <c r="N46" i="8"/>
  <c r="O46" i="8"/>
  <c r="H47" i="8"/>
  <c r="K47" i="8"/>
  <c r="L47" i="8"/>
  <c r="M47" i="8"/>
  <c r="P47" i="8" s="1"/>
  <c r="N47" i="8"/>
  <c r="O47" i="8"/>
  <c r="H48" i="8"/>
  <c r="K48" i="8" s="1"/>
  <c r="L48" i="8"/>
  <c r="N48" i="8"/>
  <c r="O48" i="8"/>
  <c r="H49" i="8"/>
  <c r="K49" i="8"/>
  <c r="L49" i="8"/>
  <c r="M49" i="8"/>
  <c r="P49" i="8" s="1"/>
  <c r="N49" i="8"/>
  <c r="O49" i="8"/>
  <c r="P16" i="105"/>
  <c r="O16" i="105"/>
  <c r="N16" i="105"/>
  <c r="M16" i="105"/>
  <c r="L16" i="105"/>
  <c r="K16" i="105"/>
  <c r="H16" i="105"/>
  <c r="D16" i="105"/>
  <c r="C16" i="105"/>
  <c r="B16" i="105"/>
  <c r="A16" i="105"/>
  <c r="D15" i="105"/>
  <c r="C15" i="105"/>
  <c r="B15" i="105"/>
  <c r="P16" i="101"/>
  <c r="A16" i="101" s="1"/>
  <c r="O16" i="101"/>
  <c r="N16" i="101"/>
  <c r="M16" i="101"/>
  <c r="L16" i="101"/>
  <c r="K16" i="101"/>
  <c r="H16" i="101"/>
  <c r="D16" i="101"/>
  <c r="C16" i="101"/>
  <c r="B16" i="101"/>
  <c r="N15" i="101"/>
  <c r="K15" i="101"/>
  <c r="D15" i="101"/>
  <c r="C15" i="101"/>
  <c r="B15" i="101"/>
  <c r="B16" i="41"/>
  <c r="C16" i="41"/>
  <c r="D16" i="41"/>
  <c r="B17" i="41"/>
  <c r="C17" i="41"/>
  <c r="D17" i="41"/>
  <c r="B18" i="41"/>
  <c r="C18" i="41"/>
  <c r="D18" i="41"/>
  <c r="B19" i="41"/>
  <c r="C19" i="41"/>
  <c r="D19" i="41"/>
  <c r="H19" i="41"/>
  <c r="K19" i="41"/>
  <c r="L19" i="41"/>
  <c r="M19" i="41"/>
  <c r="N19" i="41"/>
  <c r="O19" i="41"/>
  <c r="P19" i="41"/>
  <c r="A19" i="41" s="1"/>
  <c r="B20" i="41"/>
  <c r="C20" i="41"/>
  <c r="D20" i="41"/>
  <c r="B21" i="41"/>
  <c r="C21" i="41"/>
  <c r="D21" i="41"/>
  <c r="B22" i="41"/>
  <c r="C22" i="41"/>
  <c r="D22" i="41"/>
  <c r="H22" i="41"/>
  <c r="B23" i="41"/>
  <c r="C23" i="41"/>
  <c r="D23" i="41"/>
  <c r="B24" i="41"/>
  <c r="C24" i="41"/>
  <c r="D24" i="41"/>
  <c r="B25" i="41"/>
  <c r="C25" i="41"/>
  <c r="D25" i="41"/>
  <c r="B26" i="41"/>
  <c r="C26" i="41"/>
  <c r="D26" i="41"/>
  <c r="B27" i="41"/>
  <c r="C27" i="41"/>
  <c r="D27" i="41"/>
  <c r="B28" i="41"/>
  <c r="C28" i="41"/>
  <c r="D28" i="41"/>
  <c r="B29" i="41"/>
  <c r="C29" i="41"/>
  <c r="D29" i="41"/>
  <c r="H29" i="41"/>
  <c r="K29" i="41"/>
  <c r="L29" i="41"/>
  <c r="M29" i="41"/>
  <c r="N29" i="41"/>
  <c r="O29" i="41"/>
  <c r="P29" i="41"/>
  <c r="A29" i="41" s="1"/>
  <c r="B30" i="41"/>
  <c r="C30" i="41"/>
  <c r="D30" i="41"/>
  <c r="B31" i="41"/>
  <c r="C31" i="41"/>
  <c r="D31" i="41"/>
  <c r="B32" i="41"/>
  <c r="C32" i="41"/>
  <c r="D32" i="41"/>
  <c r="O32" i="41"/>
  <c r="B33" i="41"/>
  <c r="C33" i="41"/>
  <c r="D33" i="41"/>
  <c r="H33" i="41"/>
  <c r="K33" i="41"/>
  <c r="L33" i="41"/>
  <c r="M33" i="41"/>
  <c r="N33" i="41"/>
  <c r="O33" i="41"/>
  <c r="P33" i="41"/>
  <c r="A33" i="41" s="1"/>
  <c r="B34" i="41"/>
  <c r="C34" i="41"/>
  <c r="D34" i="41"/>
  <c r="B35" i="41"/>
  <c r="C35" i="41"/>
  <c r="D35" i="41"/>
  <c r="O35" i="41"/>
  <c r="B36" i="41"/>
  <c r="C36" i="41"/>
  <c r="D36" i="41"/>
  <c r="B37" i="41"/>
  <c r="C37" i="41"/>
  <c r="D37" i="41"/>
  <c r="B38" i="41"/>
  <c r="C38" i="41"/>
  <c r="D38" i="41"/>
  <c r="B39" i="41"/>
  <c r="C39" i="41"/>
  <c r="D39" i="41"/>
  <c r="B40" i="41"/>
  <c r="C40" i="41"/>
  <c r="D40" i="41"/>
  <c r="B41" i="41"/>
  <c r="C41" i="41"/>
  <c r="D41" i="41"/>
  <c r="B42" i="41"/>
  <c r="C42" i="41"/>
  <c r="D42" i="41"/>
  <c r="B43" i="41"/>
  <c r="C43" i="41"/>
  <c r="D43" i="41"/>
  <c r="H43" i="41"/>
  <c r="K43" i="41"/>
  <c r="L43" i="41"/>
  <c r="M43" i="41"/>
  <c r="N43" i="41"/>
  <c r="O43" i="41"/>
  <c r="P43" i="41"/>
  <c r="A43" i="41" s="1"/>
  <c r="B44" i="41"/>
  <c r="C44" i="41"/>
  <c r="D44" i="41"/>
  <c r="B45" i="41"/>
  <c r="C45" i="41"/>
  <c r="D45" i="41"/>
  <c r="B46" i="41"/>
  <c r="C46" i="41"/>
  <c r="D46" i="41"/>
  <c r="B47" i="41"/>
  <c r="C47" i="41"/>
  <c r="D47" i="41"/>
  <c r="B48" i="41"/>
  <c r="C48" i="41"/>
  <c r="D48" i="41"/>
  <c r="B49" i="41"/>
  <c r="C49" i="41"/>
  <c r="D49" i="41"/>
  <c r="B50" i="41"/>
  <c r="C50" i="41"/>
  <c r="D50" i="41"/>
  <c r="B51" i="41"/>
  <c r="C51" i="41"/>
  <c r="D51" i="41"/>
  <c r="N51" i="41"/>
  <c r="B52" i="41"/>
  <c r="C52" i="41"/>
  <c r="D52" i="41"/>
  <c r="B53" i="41"/>
  <c r="C53" i="41"/>
  <c r="D53" i="41"/>
  <c r="B54" i="41"/>
  <c r="C54" i="41"/>
  <c r="D54" i="41"/>
  <c r="B55" i="41"/>
  <c r="C55" i="41"/>
  <c r="D55" i="41"/>
  <c r="B56" i="41"/>
  <c r="C56" i="41"/>
  <c r="D56" i="41"/>
  <c r="H56" i="41"/>
  <c r="K56" i="41"/>
  <c r="L56" i="41"/>
  <c r="M56" i="41"/>
  <c r="N56" i="41"/>
  <c r="O56" i="41"/>
  <c r="P56" i="41"/>
  <c r="A56" i="41" s="1"/>
  <c r="B57" i="41"/>
  <c r="C57" i="41"/>
  <c r="D57" i="41"/>
  <c r="B58" i="41"/>
  <c r="C58" i="41"/>
  <c r="D58" i="41"/>
  <c r="N58" i="41"/>
  <c r="B59" i="41"/>
  <c r="C59" i="41"/>
  <c r="D59" i="41"/>
  <c r="B60" i="41"/>
  <c r="C60" i="41"/>
  <c r="D60" i="41"/>
  <c r="B61" i="41"/>
  <c r="C61" i="41"/>
  <c r="D61" i="41"/>
  <c r="B62" i="41"/>
  <c r="C62" i="41"/>
  <c r="D62" i="41"/>
  <c r="H62" i="41"/>
  <c r="B63" i="41"/>
  <c r="C63" i="41"/>
  <c r="D63" i="41"/>
  <c r="B64" i="41"/>
  <c r="C64" i="41"/>
  <c r="D64" i="41"/>
  <c r="O64" i="41"/>
  <c r="B65" i="41"/>
  <c r="C65" i="41"/>
  <c r="D65" i="41"/>
  <c r="N65" i="41"/>
  <c r="B66" i="41"/>
  <c r="C66" i="41"/>
  <c r="D66" i="41"/>
  <c r="H66" i="41"/>
  <c r="K66" i="41"/>
  <c r="L66" i="41"/>
  <c r="M66" i="41"/>
  <c r="N66" i="41"/>
  <c r="O66" i="41"/>
  <c r="P66" i="41"/>
  <c r="A66" i="41" s="1"/>
  <c r="B67" i="41"/>
  <c r="C67" i="41"/>
  <c r="D67" i="41"/>
  <c r="B68" i="41"/>
  <c r="C68" i="41"/>
  <c r="D68" i="41"/>
  <c r="H68" i="41"/>
  <c r="B69" i="41"/>
  <c r="C69" i="41"/>
  <c r="D69" i="41"/>
  <c r="H69" i="41"/>
  <c r="K69" i="41"/>
  <c r="L69" i="41"/>
  <c r="M69" i="41"/>
  <c r="N69" i="41"/>
  <c r="O69" i="41"/>
  <c r="P69" i="41"/>
  <c r="A69" i="41" s="1"/>
  <c r="B70" i="41"/>
  <c r="C70" i="41"/>
  <c r="D70" i="41"/>
  <c r="H70" i="41"/>
  <c r="K70" i="41"/>
  <c r="L70" i="41"/>
  <c r="M70" i="41"/>
  <c r="N70" i="41"/>
  <c r="O70" i="41"/>
  <c r="P70" i="41"/>
  <c r="A70" i="41" s="1"/>
  <c r="B71" i="41"/>
  <c r="C71" i="41"/>
  <c r="D71" i="41"/>
  <c r="B72" i="41"/>
  <c r="C72" i="41"/>
  <c r="D72" i="41"/>
  <c r="H72" i="41"/>
  <c r="K72" i="41"/>
  <c r="L72" i="41"/>
  <c r="M72" i="41"/>
  <c r="N72" i="41"/>
  <c r="O72" i="41"/>
  <c r="P72" i="41"/>
  <c r="B73" i="41"/>
  <c r="C73" i="41"/>
  <c r="D73" i="41"/>
  <c r="H73" i="41"/>
  <c r="B74" i="41"/>
  <c r="C74" i="41"/>
  <c r="D74" i="41"/>
  <c r="H74" i="41"/>
  <c r="K74" i="41"/>
  <c r="L74" i="41"/>
  <c r="M74" i="41"/>
  <c r="N74" i="41"/>
  <c r="O74" i="41"/>
  <c r="P74" i="41"/>
  <c r="A74" i="41" s="1"/>
  <c r="B75" i="41"/>
  <c r="C75" i="41"/>
  <c r="D75" i="41"/>
  <c r="H75" i="41"/>
  <c r="B76" i="41"/>
  <c r="C76" i="41"/>
  <c r="D76" i="41"/>
  <c r="B77" i="41"/>
  <c r="C77" i="41"/>
  <c r="D77" i="41"/>
  <c r="H77" i="41"/>
  <c r="B78" i="41"/>
  <c r="C78" i="41"/>
  <c r="D78" i="41"/>
  <c r="B79" i="41"/>
  <c r="C79" i="41"/>
  <c r="D79" i="41"/>
  <c r="B80" i="41"/>
  <c r="C80" i="41"/>
  <c r="D80" i="41"/>
  <c r="B81" i="41"/>
  <c r="C81" i="41"/>
  <c r="D81" i="41"/>
  <c r="H81" i="41"/>
  <c r="K81" i="41"/>
  <c r="L81" i="41"/>
  <c r="M81" i="41"/>
  <c r="N81" i="41"/>
  <c r="O81" i="41"/>
  <c r="P81" i="41"/>
  <c r="A81" i="41" s="1"/>
  <c r="B82" i="41"/>
  <c r="C82" i="41"/>
  <c r="D82" i="41"/>
  <c r="N82" i="41"/>
  <c r="B83" i="41"/>
  <c r="C83" i="41"/>
  <c r="D83" i="41"/>
  <c r="H83" i="41"/>
  <c r="B84" i="41"/>
  <c r="C84" i="41"/>
  <c r="D84" i="41"/>
  <c r="B85" i="41"/>
  <c r="C85" i="41"/>
  <c r="D85" i="41"/>
  <c r="H85" i="41"/>
  <c r="O85" i="41"/>
  <c r="B86" i="41"/>
  <c r="C86" i="41"/>
  <c r="D86" i="41"/>
  <c r="B87" i="41"/>
  <c r="C87" i="41"/>
  <c r="D87" i="41"/>
  <c r="H87" i="41"/>
  <c r="B88" i="41"/>
  <c r="C88" i="41"/>
  <c r="D88" i="41"/>
  <c r="B89" i="41"/>
  <c r="C89" i="41"/>
  <c r="D89" i="41"/>
  <c r="B90" i="41"/>
  <c r="C90" i="41"/>
  <c r="D90" i="41"/>
  <c r="H90" i="41"/>
  <c r="N90" i="41"/>
  <c r="B91" i="41"/>
  <c r="C91" i="41"/>
  <c r="D91" i="41"/>
  <c r="H91" i="41"/>
  <c r="L91" i="41"/>
  <c r="M91" i="41"/>
  <c r="B15" i="39"/>
  <c r="C15" i="39"/>
  <c r="D15" i="39"/>
  <c r="B17" i="39"/>
  <c r="C17" i="39"/>
  <c r="D17" i="39"/>
  <c r="B18" i="39"/>
  <c r="C18" i="39"/>
  <c r="D18" i="39"/>
  <c r="B19" i="39"/>
  <c r="C19" i="39"/>
  <c r="D19" i="39"/>
  <c r="B20" i="39"/>
  <c r="C20" i="39"/>
  <c r="D20" i="39"/>
  <c r="B21" i="39"/>
  <c r="C21" i="39"/>
  <c r="D21" i="39"/>
  <c r="B22" i="39"/>
  <c r="C22" i="39"/>
  <c r="D22" i="39"/>
  <c r="B23" i="39"/>
  <c r="C23" i="39"/>
  <c r="D23" i="39"/>
  <c r="H23" i="39"/>
  <c r="K23" i="39"/>
  <c r="L23" i="39"/>
  <c r="M23" i="39"/>
  <c r="N23" i="39"/>
  <c r="O23" i="39"/>
  <c r="P23" i="39"/>
  <c r="A23" i="39" s="1"/>
  <c r="B24" i="39"/>
  <c r="C24" i="39"/>
  <c r="D24" i="39"/>
  <c r="B25" i="39"/>
  <c r="C25" i="39"/>
  <c r="D25" i="39"/>
  <c r="H25" i="39"/>
  <c r="K25" i="39"/>
  <c r="L25" i="39"/>
  <c r="M25" i="39"/>
  <c r="N25" i="39"/>
  <c r="O25" i="39"/>
  <c r="P25" i="39"/>
  <c r="A25" i="39" s="1"/>
  <c r="B26" i="39"/>
  <c r="C26" i="39"/>
  <c r="D26" i="39"/>
  <c r="B16" i="95"/>
  <c r="C16" i="95"/>
  <c r="D16" i="95"/>
  <c r="B17" i="95"/>
  <c r="C17" i="95"/>
  <c r="D17" i="95"/>
  <c r="B18" i="95"/>
  <c r="C18" i="95"/>
  <c r="D18" i="95"/>
  <c r="B19" i="95"/>
  <c r="C19" i="95"/>
  <c r="D19" i="95"/>
  <c r="B20" i="95"/>
  <c r="C20" i="95"/>
  <c r="D20" i="95"/>
  <c r="B21" i="95"/>
  <c r="C21" i="95"/>
  <c r="D21" i="95"/>
  <c r="B22" i="95"/>
  <c r="C22" i="95"/>
  <c r="D22" i="95"/>
  <c r="B23" i="95"/>
  <c r="C23" i="95"/>
  <c r="D23" i="95"/>
  <c r="H23" i="95"/>
  <c r="K23" i="95"/>
  <c r="L23" i="95"/>
  <c r="M23" i="95"/>
  <c r="N23" i="95"/>
  <c r="O23" i="95"/>
  <c r="P23" i="95"/>
  <c r="A23" i="95" s="1"/>
  <c r="B24" i="95"/>
  <c r="C24" i="95"/>
  <c r="D24" i="95"/>
  <c r="B25" i="95"/>
  <c r="C25" i="95"/>
  <c r="D25" i="95"/>
  <c r="B16" i="98"/>
  <c r="C16" i="98"/>
  <c r="D16" i="98"/>
  <c r="H16" i="98"/>
  <c r="K16" i="98"/>
  <c r="L16" i="98"/>
  <c r="M16" i="98"/>
  <c r="N16" i="98"/>
  <c r="O16" i="98"/>
  <c r="P16" i="98"/>
  <c r="A16" i="98" s="1"/>
  <c r="B17" i="98"/>
  <c r="C17" i="98"/>
  <c r="D17" i="98"/>
  <c r="B18" i="98"/>
  <c r="C18" i="98"/>
  <c r="D18" i="98"/>
  <c r="H18" i="98"/>
  <c r="K18" i="98"/>
  <c r="L18" i="98"/>
  <c r="M18" i="98"/>
  <c r="N18" i="98"/>
  <c r="O18" i="98"/>
  <c r="P18" i="98"/>
  <c r="A18" i="98" s="1"/>
  <c r="B19" i="98"/>
  <c r="C19" i="98"/>
  <c r="D19" i="98"/>
  <c r="B20" i="98"/>
  <c r="C20" i="98"/>
  <c r="D20" i="98"/>
  <c r="B21" i="98"/>
  <c r="C21" i="98"/>
  <c r="D21" i="98"/>
  <c r="B22" i="98"/>
  <c r="C22" i="98"/>
  <c r="D22" i="98"/>
  <c r="H22" i="98"/>
  <c r="K22" i="98"/>
  <c r="L22" i="98"/>
  <c r="M22" i="98"/>
  <c r="N22" i="98"/>
  <c r="O22" i="98"/>
  <c r="P22" i="98"/>
  <c r="A22" i="98" s="1"/>
  <c r="B23" i="98"/>
  <c r="C23" i="98"/>
  <c r="D23" i="98"/>
  <c r="L16" i="7"/>
  <c r="N16" i="7"/>
  <c r="O16" i="7"/>
  <c r="L17" i="7"/>
  <c r="L15" i="101" s="1"/>
  <c r="N17" i="7"/>
  <c r="O17" i="7"/>
  <c r="O15" i="101" s="1"/>
  <c r="L18" i="7"/>
  <c r="N18" i="7"/>
  <c r="O18" i="7"/>
  <c r="L19" i="7"/>
  <c r="N19" i="7"/>
  <c r="O19" i="7"/>
  <c r="L20" i="7"/>
  <c r="N20" i="7"/>
  <c r="O20" i="7"/>
  <c r="L21" i="7"/>
  <c r="N21" i="7"/>
  <c r="O21" i="7"/>
  <c r="L23" i="7"/>
  <c r="N23" i="7"/>
  <c r="O23" i="7"/>
  <c r="K24" i="7"/>
  <c r="L24" i="7"/>
  <c r="N24" i="7"/>
  <c r="O24" i="7"/>
  <c r="L25" i="7"/>
  <c r="N25" i="7"/>
  <c r="O25" i="7"/>
  <c r="K27" i="7"/>
  <c r="H16" i="7"/>
  <c r="M16" i="7" s="1"/>
  <c r="P16" i="7" s="1"/>
  <c r="H17" i="7"/>
  <c r="K17" i="7" s="1"/>
  <c r="H18" i="7"/>
  <c r="M18" i="7" s="1"/>
  <c r="H19" i="7"/>
  <c r="K19" i="7" s="1"/>
  <c r="H20" i="7"/>
  <c r="M20" i="7" s="1"/>
  <c r="H21" i="7"/>
  <c r="K21" i="7" s="1"/>
  <c r="H22" i="7"/>
  <c r="K22" i="7" s="1"/>
  <c r="H23" i="7"/>
  <c r="K23" i="7" s="1"/>
  <c r="H24" i="7"/>
  <c r="M24" i="7" s="1"/>
  <c r="H25" i="7"/>
  <c r="K25" i="7" s="1"/>
  <c r="H26" i="7"/>
  <c r="K26" i="7" s="1"/>
  <c r="H27" i="7"/>
  <c r="H28" i="7"/>
  <c r="K28" i="7" s="1"/>
  <c r="H29" i="7"/>
  <c r="K29" i="7" s="1"/>
  <c r="L16" i="44"/>
  <c r="N16" i="44"/>
  <c r="O16" i="44"/>
  <c r="L17" i="44"/>
  <c r="N17" i="44"/>
  <c r="O17" i="44"/>
  <c r="L18" i="44"/>
  <c r="N18" i="44"/>
  <c r="O18" i="44"/>
  <c r="L19" i="44"/>
  <c r="N19" i="44"/>
  <c r="O19" i="44"/>
  <c r="L20" i="44"/>
  <c r="N20" i="44"/>
  <c r="O20" i="44"/>
  <c r="L21" i="44"/>
  <c r="N21" i="44"/>
  <c r="O21" i="44"/>
  <c r="L22" i="44"/>
  <c r="N22" i="44"/>
  <c r="O22" i="44"/>
  <c r="L23" i="44"/>
  <c r="N23" i="44"/>
  <c r="O23" i="44"/>
  <c r="L24" i="44"/>
  <c r="N24" i="44"/>
  <c r="O24" i="44"/>
  <c r="L25" i="44"/>
  <c r="M25" i="44"/>
  <c r="P25" i="44" s="1"/>
  <c r="N25" i="44"/>
  <c r="O25" i="44"/>
  <c r="L26" i="44"/>
  <c r="N26" i="44"/>
  <c r="O26" i="44"/>
  <c r="L27" i="44"/>
  <c r="N27" i="44"/>
  <c r="O27" i="44"/>
  <c r="L28" i="44"/>
  <c r="N28" i="44"/>
  <c r="O28" i="44"/>
  <c r="L29" i="44"/>
  <c r="N29" i="44"/>
  <c r="O29" i="44"/>
  <c r="L30" i="44"/>
  <c r="N30" i="44"/>
  <c r="O30" i="44"/>
  <c r="L31" i="44"/>
  <c r="N31" i="44"/>
  <c r="O31" i="44"/>
  <c r="L32" i="44"/>
  <c r="N32" i="44"/>
  <c r="O32" i="44"/>
  <c r="L33" i="44"/>
  <c r="N33" i="44"/>
  <c r="O33" i="44"/>
  <c r="L34" i="44"/>
  <c r="N34" i="44"/>
  <c r="O34" i="44"/>
  <c r="L35" i="44"/>
  <c r="N35" i="44"/>
  <c r="O35" i="44"/>
  <c r="L36" i="44"/>
  <c r="N36" i="44"/>
  <c r="O36" i="44"/>
  <c r="L37" i="44"/>
  <c r="N37" i="44"/>
  <c r="O37" i="44"/>
  <c r="L38" i="44"/>
  <c r="N38" i="44"/>
  <c r="O38" i="44"/>
  <c r="L41" i="44"/>
  <c r="N41" i="44"/>
  <c r="O41" i="44"/>
  <c r="L42" i="44"/>
  <c r="N42" i="44"/>
  <c r="O42" i="44"/>
  <c r="L43" i="44"/>
  <c r="N43" i="44"/>
  <c r="O43" i="44"/>
  <c r="L46" i="44"/>
  <c r="N46" i="44"/>
  <c r="O46" i="44"/>
  <c r="L47" i="44"/>
  <c r="N47" i="44"/>
  <c r="O47" i="44"/>
  <c r="L48" i="44"/>
  <c r="N48" i="44"/>
  <c r="O48" i="44"/>
  <c r="K49" i="44"/>
  <c r="L49" i="44"/>
  <c r="N49" i="44"/>
  <c r="O49" i="44"/>
  <c r="H16" i="44"/>
  <c r="K16" i="44" s="1"/>
  <c r="H17" i="44"/>
  <c r="K17" i="44" s="1"/>
  <c r="H18" i="44"/>
  <c r="K18" i="44" s="1"/>
  <c r="H19" i="44"/>
  <c r="K19" i="44" s="1"/>
  <c r="H20" i="44"/>
  <c r="K20" i="44" s="1"/>
  <c r="H21" i="44"/>
  <c r="K21" i="44" s="1"/>
  <c r="H22" i="44"/>
  <c r="K22" i="44" s="1"/>
  <c r="H23" i="44"/>
  <c r="K23" i="44" s="1"/>
  <c r="H24" i="44"/>
  <c r="K24" i="44" s="1"/>
  <c r="H25" i="44"/>
  <c r="K25" i="44" s="1"/>
  <c r="H26" i="44"/>
  <c r="K26" i="44" s="1"/>
  <c r="H27" i="44"/>
  <c r="K27" i="44" s="1"/>
  <c r="H28" i="44"/>
  <c r="K28" i="44" s="1"/>
  <c r="H29" i="44"/>
  <c r="K29" i="44" s="1"/>
  <c r="H30" i="44"/>
  <c r="K30" i="44" s="1"/>
  <c r="H31" i="44"/>
  <c r="K31" i="44" s="1"/>
  <c r="H32" i="44"/>
  <c r="K32" i="44" s="1"/>
  <c r="H33" i="44"/>
  <c r="K33" i="44" s="1"/>
  <c r="H34" i="44"/>
  <c r="K34" i="44" s="1"/>
  <c r="H35" i="44"/>
  <c r="K35" i="44" s="1"/>
  <c r="H36" i="44"/>
  <c r="K36" i="44" s="1"/>
  <c r="H37" i="44"/>
  <c r="K37" i="44" s="1"/>
  <c r="H38" i="44"/>
  <c r="K38" i="44" s="1"/>
  <c r="H39" i="44"/>
  <c r="K39" i="44" s="1"/>
  <c r="H40" i="44"/>
  <c r="K40" i="44" s="1"/>
  <c r="H41" i="44"/>
  <c r="K41" i="44" s="1"/>
  <c r="H42" i="44"/>
  <c r="K42" i="44" s="1"/>
  <c r="H43" i="44"/>
  <c r="K43" i="44" s="1"/>
  <c r="H44" i="44"/>
  <c r="K44" i="44" s="1"/>
  <c r="H45" i="44"/>
  <c r="K45" i="44" s="1"/>
  <c r="H46" i="44"/>
  <c r="K46" i="44" s="1"/>
  <c r="H47" i="44"/>
  <c r="M47" i="44" s="1"/>
  <c r="H48" i="44"/>
  <c r="K48" i="44" s="1"/>
  <c r="H49" i="44"/>
  <c r="M49" i="44" s="1"/>
  <c r="L16" i="5"/>
  <c r="L16" i="41" s="1"/>
  <c r="N16" i="5"/>
  <c r="N16" i="41" s="1"/>
  <c r="O16" i="5"/>
  <c r="O16" i="41" s="1"/>
  <c r="L19" i="5"/>
  <c r="N19" i="5"/>
  <c r="O19" i="5"/>
  <c r="L29" i="5"/>
  <c r="N29" i="5"/>
  <c r="O29" i="5"/>
  <c r="L30" i="5"/>
  <c r="L30" i="41" s="1"/>
  <c r="N30" i="5"/>
  <c r="N30" i="41" s="1"/>
  <c r="O30" i="5"/>
  <c r="O30" i="41" s="1"/>
  <c r="L32" i="5"/>
  <c r="L32" i="41" s="1"/>
  <c r="N32" i="5"/>
  <c r="N32" i="41" s="1"/>
  <c r="O32" i="5"/>
  <c r="L33" i="5"/>
  <c r="N33" i="5"/>
  <c r="O33" i="5"/>
  <c r="L35" i="5"/>
  <c r="L35" i="41" s="1"/>
  <c r="N35" i="5"/>
  <c r="N35" i="41" s="1"/>
  <c r="O35" i="5"/>
  <c r="L43" i="5"/>
  <c r="N43" i="5"/>
  <c r="O43" i="5"/>
  <c r="L51" i="5"/>
  <c r="L51" i="41" s="1"/>
  <c r="N51" i="5"/>
  <c r="O51" i="5"/>
  <c r="O51" i="41" s="1"/>
  <c r="L52" i="5"/>
  <c r="L52" i="41" s="1"/>
  <c r="N52" i="5"/>
  <c r="N52" i="41" s="1"/>
  <c r="O52" i="5"/>
  <c r="O52" i="41" s="1"/>
  <c r="L55" i="5"/>
  <c r="L55" i="41" s="1"/>
  <c r="N55" i="5"/>
  <c r="N55" i="41" s="1"/>
  <c r="O55" i="5"/>
  <c r="O55" i="41" s="1"/>
  <c r="L56" i="5"/>
  <c r="N56" i="5"/>
  <c r="O56" i="5"/>
  <c r="L58" i="5"/>
  <c r="L58" i="41" s="1"/>
  <c r="N58" i="5"/>
  <c r="O58" i="5"/>
  <c r="O58" i="41" s="1"/>
  <c r="L64" i="5"/>
  <c r="L64" i="41" s="1"/>
  <c r="M64" i="5"/>
  <c r="M64" i="41" s="1"/>
  <c r="N64" i="5"/>
  <c r="N64" i="41" s="1"/>
  <c r="O64" i="5"/>
  <c r="L65" i="5"/>
  <c r="L65" i="41" s="1"/>
  <c r="N65" i="5"/>
  <c r="O65" i="5"/>
  <c r="O65" i="41" s="1"/>
  <c r="L66" i="5"/>
  <c r="N66" i="5"/>
  <c r="O66" i="5"/>
  <c r="L67" i="5"/>
  <c r="L67" i="41" s="1"/>
  <c r="N67" i="5"/>
  <c r="N67" i="41" s="1"/>
  <c r="O67" i="5"/>
  <c r="O67" i="41" s="1"/>
  <c r="L68" i="5"/>
  <c r="L68" i="41" s="1"/>
  <c r="N68" i="5"/>
  <c r="N68" i="41" s="1"/>
  <c r="O68" i="5"/>
  <c r="O68" i="41" s="1"/>
  <c r="L69" i="5"/>
  <c r="N69" i="5"/>
  <c r="O69" i="5"/>
  <c r="L70" i="5"/>
  <c r="N70" i="5"/>
  <c r="O70" i="5"/>
  <c r="L71" i="5"/>
  <c r="L71" i="41" s="1"/>
  <c r="N71" i="5"/>
  <c r="N71" i="41" s="1"/>
  <c r="O71" i="5"/>
  <c r="O71" i="41" s="1"/>
  <c r="L72" i="5"/>
  <c r="N72" i="5"/>
  <c r="O72" i="5"/>
  <c r="L73" i="5"/>
  <c r="L73" i="41" s="1"/>
  <c r="N73" i="5"/>
  <c r="N73" i="41" s="1"/>
  <c r="O73" i="5"/>
  <c r="O73" i="41" s="1"/>
  <c r="L74" i="5"/>
  <c r="N74" i="5"/>
  <c r="O74" i="5"/>
  <c r="L75" i="5"/>
  <c r="N75" i="5"/>
  <c r="O75" i="5"/>
  <c r="L76" i="5"/>
  <c r="N76" i="5"/>
  <c r="O76" i="5"/>
  <c r="L77" i="5"/>
  <c r="N77" i="5"/>
  <c r="O77" i="5"/>
  <c r="L78" i="5"/>
  <c r="N78" i="5"/>
  <c r="O78" i="5"/>
  <c r="L79" i="5"/>
  <c r="N79" i="5"/>
  <c r="O79" i="5"/>
  <c r="L80" i="5"/>
  <c r="N80" i="5"/>
  <c r="O80" i="5"/>
  <c r="L81" i="5"/>
  <c r="N81" i="5"/>
  <c r="O81" i="5"/>
  <c r="L82" i="5"/>
  <c r="L75" i="41" s="1"/>
  <c r="N82" i="5"/>
  <c r="N75" i="41" s="1"/>
  <c r="O82" i="5"/>
  <c r="O75" i="41" s="1"/>
  <c r="L88" i="5"/>
  <c r="M88" i="5"/>
  <c r="N88" i="5"/>
  <c r="O88" i="5"/>
  <c r="L89" i="5"/>
  <c r="L82" i="41" s="1"/>
  <c r="N89" i="5"/>
  <c r="O89" i="5"/>
  <c r="O82" i="41" s="1"/>
  <c r="L92" i="5"/>
  <c r="L85" i="41" s="1"/>
  <c r="N92" i="5"/>
  <c r="N85" i="41" s="1"/>
  <c r="O92" i="5"/>
  <c r="L97" i="5"/>
  <c r="L90" i="41" s="1"/>
  <c r="N97" i="5"/>
  <c r="O97" i="5"/>
  <c r="O90" i="41" s="1"/>
  <c r="L98" i="5"/>
  <c r="N98" i="5"/>
  <c r="N91" i="41" s="1"/>
  <c r="O98" i="5"/>
  <c r="O91" i="41" s="1"/>
  <c r="K17" i="5"/>
  <c r="K17" i="41" s="1"/>
  <c r="K18" i="5"/>
  <c r="K18" i="41" s="1"/>
  <c r="K30" i="5"/>
  <c r="K30" i="41" s="1"/>
  <c r="K44" i="5"/>
  <c r="K44" i="41" s="1"/>
  <c r="K53" i="5"/>
  <c r="K53" i="41" s="1"/>
  <c r="K54" i="5"/>
  <c r="K54" i="41" s="1"/>
  <c r="K65" i="5"/>
  <c r="K65" i="41" s="1"/>
  <c r="K66" i="5"/>
  <c r="K78" i="5"/>
  <c r="K92" i="5"/>
  <c r="K85" i="41" s="1"/>
  <c r="H16" i="5"/>
  <c r="M16" i="5" s="1"/>
  <c r="H17" i="5"/>
  <c r="H17" i="41" s="1"/>
  <c r="H18" i="5"/>
  <c r="H18" i="41" s="1"/>
  <c r="H19" i="5"/>
  <c r="M19" i="5" s="1"/>
  <c r="H20" i="5"/>
  <c r="K20" i="5" s="1"/>
  <c r="K20" i="41" s="1"/>
  <c r="H21" i="5"/>
  <c r="H22" i="5"/>
  <c r="K22" i="5" s="1"/>
  <c r="K22" i="41" s="1"/>
  <c r="H23" i="5"/>
  <c r="H23" i="41" s="1"/>
  <c r="H24" i="5"/>
  <c r="K24" i="5" s="1"/>
  <c r="K24" i="41" s="1"/>
  <c r="H25" i="5"/>
  <c r="H26" i="5"/>
  <c r="H26" i="41" s="1"/>
  <c r="H27" i="5"/>
  <c r="H27" i="41" s="1"/>
  <c r="H28" i="5"/>
  <c r="K28" i="5" s="1"/>
  <c r="K28" i="41" s="1"/>
  <c r="H29" i="5"/>
  <c r="M29" i="5" s="1"/>
  <c r="H30" i="5"/>
  <c r="M30" i="5" s="1"/>
  <c r="H31" i="5"/>
  <c r="H32" i="5"/>
  <c r="M32" i="5" s="1"/>
  <c r="P32" i="5" s="1"/>
  <c r="P32" i="41" s="1"/>
  <c r="H33" i="5"/>
  <c r="K33" i="5" s="1"/>
  <c r="H34" i="5"/>
  <c r="H34" i="41" s="1"/>
  <c r="H35" i="5"/>
  <c r="H36" i="5"/>
  <c r="K36" i="5" s="1"/>
  <c r="K36" i="41" s="1"/>
  <c r="H37" i="5"/>
  <c r="H37" i="41" s="1"/>
  <c r="H38" i="5"/>
  <c r="K38" i="5" s="1"/>
  <c r="K38" i="41" s="1"/>
  <c r="H39" i="5"/>
  <c r="H40" i="5"/>
  <c r="H40" i="41" s="1"/>
  <c r="H41" i="5"/>
  <c r="H41" i="41" s="1"/>
  <c r="H42" i="5"/>
  <c r="H42" i="41" s="1"/>
  <c r="H43" i="5"/>
  <c r="M43" i="5" s="1"/>
  <c r="H44" i="5"/>
  <c r="H44" i="41" s="1"/>
  <c r="H45" i="5"/>
  <c r="H45" i="41" s="1"/>
  <c r="H46" i="5"/>
  <c r="K46" i="5" s="1"/>
  <c r="K46" i="41" s="1"/>
  <c r="H47" i="5"/>
  <c r="H48" i="5"/>
  <c r="H48" i="41" s="1"/>
  <c r="H49" i="5"/>
  <c r="H50" i="5"/>
  <c r="K50" i="5" s="1"/>
  <c r="K50" i="41" s="1"/>
  <c r="H51" i="5"/>
  <c r="H52" i="5"/>
  <c r="M52" i="5" s="1"/>
  <c r="P52" i="5" s="1"/>
  <c r="P52" i="41" s="1"/>
  <c r="H53" i="5"/>
  <c r="H53" i="41" s="1"/>
  <c r="H54" i="5"/>
  <c r="H54" i="41" s="1"/>
  <c r="H55" i="5"/>
  <c r="H56" i="5"/>
  <c r="M56" i="5" s="1"/>
  <c r="P56" i="5" s="1"/>
  <c r="H57" i="5"/>
  <c r="H58" i="5"/>
  <c r="K58" i="5" s="1"/>
  <c r="K58" i="41" s="1"/>
  <c r="H59" i="5"/>
  <c r="H60" i="5"/>
  <c r="K60" i="5" s="1"/>
  <c r="K60" i="41" s="1"/>
  <c r="H61" i="5"/>
  <c r="H62" i="5"/>
  <c r="H63" i="5"/>
  <c r="H64" i="5"/>
  <c r="K64" i="5" s="1"/>
  <c r="K64" i="41" s="1"/>
  <c r="H65" i="5"/>
  <c r="H66" i="5"/>
  <c r="M66" i="5" s="1"/>
  <c r="H67" i="5"/>
  <c r="H68" i="5"/>
  <c r="M68" i="5" s="1"/>
  <c r="M68" i="41" s="1"/>
  <c r="H69" i="5"/>
  <c r="K69" i="5" s="1"/>
  <c r="H70" i="5"/>
  <c r="K70" i="5" s="1"/>
  <c r="H71" i="5"/>
  <c r="K71" i="5" s="1"/>
  <c r="K71" i="41" s="1"/>
  <c r="H72" i="5"/>
  <c r="M72" i="5" s="1"/>
  <c r="H73" i="5"/>
  <c r="M73" i="5" s="1"/>
  <c r="H74" i="5"/>
  <c r="K74" i="5" s="1"/>
  <c r="H75" i="5"/>
  <c r="M75" i="5" s="1"/>
  <c r="H76" i="5"/>
  <c r="M76" i="5" s="1"/>
  <c r="H77" i="5"/>
  <c r="M77" i="5" s="1"/>
  <c r="H78" i="5"/>
  <c r="M78" i="5" s="1"/>
  <c r="H79" i="5"/>
  <c r="M79" i="5" s="1"/>
  <c r="H80" i="5"/>
  <c r="K80" i="5" s="1"/>
  <c r="H81" i="5"/>
  <c r="K81" i="5" s="1"/>
  <c r="H82" i="5"/>
  <c r="K82" i="5" s="1"/>
  <c r="K75" i="41" s="1"/>
  <c r="H83" i="5"/>
  <c r="H76" i="41" s="1"/>
  <c r="H84" i="5"/>
  <c r="K84" i="5" s="1"/>
  <c r="K77" i="41" s="1"/>
  <c r="H85" i="5"/>
  <c r="H86" i="5"/>
  <c r="K86" i="5" s="1"/>
  <c r="K79" i="41" s="1"/>
  <c r="H87" i="5"/>
  <c r="H80" i="41" s="1"/>
  <c r="H88" i="5"/>
  <c r="K88" i="5" s="1"/>
  <c r="H89" i="5"/>
  <c r="H90" i="5"/>
  <c r="K90" i="5" s="1"/>
  <c r="K83" i="41" s="1"/>
  <c r="H91" i="5"/>
  <c r="H84" i="41" s="1"/>
  <c r="H92" i="5"/>
  <c r="M92" i="5" s="1"/>
  <c r="P92" i="5" s="1"/>
  <c r="P85" i="41" s="1"/>
  <c r="H93" i="5"/>
  <c r="H94" i="5"/>
  <c r="H95" i="5"/>
  <c r="H96" i="5"/>
  <c r="K96" i="5" s="1"/>
  <c r="K89" i="41" s="1"/>
  <c r="H97" i="5"/>
  <c r="M97" i="5" s="1"/>
  <c r="H98" i="5"/>
  <c r="M98" i="5" s="1"/>
  <c r="L58" i="108"/>
  <c r="N58" i="108"/>
  <c r="B16" i="108"/>
  <c r="C16" i="108"/>
  <c r="D16" i="108"/>
  <c r="B17" i="108"/>
  <c r="C17" i="108"/>
  <c r="D17" i="108"/>
  <c r="B18" i="108"/>
  <c r="C18" i="108"/>
  <c r="D18" i="108"/>
  <c r="B19" i="108"/>
  <c r="C19" i="108"/>
  <c r="D19" i="108"/>
  <c r="B20" i="108"/>
  <c r="C20" i="108"/>
  <c r="D20" i="108"/>
  <c r="B21" i="108"/>
  <c r="C21" i="108"/>
  <c r="D21" i="108"/>
  <c r="B22" i="108"/>
  <c r="C22" i="108"/>
  <c r="D22" i="108"/>
  <c r="B23" i="108"/>
  <c r="C23" i="108"/>
  <c r="D23" i="108"/>
  <c r="B24" i="108"/>
  <c r="C24" i="108"/>
  <c r="D24" i="108"/>
  <c r="B25" i="108"/>
  <c r="C25" i="108"/>
  <c r="D25" i="108"/>
  <c r="B26" i="108"/>
  <c r="C26" i="108"/>
  <c r="D26" i="108"/>
  <c r="H26" i="108"/>
  <c r="K26" i="108"/>
  <c r="L26" i="108"/>
  <c r="M26" i="108"/>
  <c r="N26" i="108"/>
  <c r="O26" i="108"/>
  <c r="P26" i="108"/>
  <c r="A26" i="108" s="1"/>
  <c r="B27" i="108"/>
  <c r="C27" i="108"/>
  <c r="D27" i="108"/>
  <c r="B28" i="108"/>
  <c r="C28" i="108"/>
  <c r="D28" i="108"/>
  <c r="B29" i="108"/>
  <c r="C29" i="108"/>
  <c r="D29" i="108"/>
  <c r="B30" i="108"/>
  <c r="C30" i="108"/>
  <c r="D30" i="108"/>
  <c r="B31" i="108"/>
  <c r="C31" i="108"/>
  <c r="D31" i="108"/>
  <c r="H31" i="108"/>
  <c r="K31" i="108"/>
  <c r="L31" i="108"/>
  <c r="M31" i="108"/>
  <c r="N31" i="108"/>
  <c r="O31" i="108"/>
  <c r="P31" i="108"/>
  <c r="A31" i="108" s="1"/>
  <c r="B32" i="108"/>
  <c r="C32" i="108"/>
  <c r="D32" i="108"/>
  <c r="H32" i="108"/>
  <c r="K32" i="108"/>
  <c r="L32" i="108"/>
  <c r="M32" i="108"/>
  <c r="N32" i="108"/>
  <c r="O32" i="108"/>
  <c r="P32" i="108"/>
  <c r="A32" i="108" s="1"/>
  <c r="B33" i="108"/>
  <c r="C33" i="108"/>
  <c r="D33" i="108"/>
  <c r="H33" i="108"/>
  <c r="K33" i="108"/>
  <c r="L33" i="108"/>
  <c r="M33" i="108"/>
  <c r="N33" i="108"/>
  <c r="O33" i="108"/>
  <c r="P33" i="108"/>
  <c r="A33" i="108" s="1"/>
  <c r="B34" i="108"/>
  <c r="C34" i="108"/>
  <c r="D34" i="108"/>
  <c r="H34" i="108"/>
  <c r="K34" i="108"/>
  <c r="L34" i="108"/>
  <c r="M34" i="108"/>
  <c r="N34" i="108"/>
  <c r="O34" i="108"/>
  <c r="P34" i="108"/>
  <c r="A34" i="108" s="1"/>
  <c r="B35" i="108"/>
  <c r="C35" i="108"/>
  <c r="D35" i="108"/>
  <c r="H35" i="108"/>
  <c r="K35" i="108"/>
  <c r="L35" i="108"/>
  <c r="M35" i="108"/>
  <c r="N35" i="108"/>
  <c r="O35" i="108"/>
  <c r="P35" i="108"/>
  <c r="A35" i="108" s="1"/>
  <c r="B36" i="108"/>
  <c r="C36" i="108"/>
  <c r="D36" i="108"/>
  <c r="H36" i="108"/>
  <c r="K36" i="108"/>
  <c r="L36" i="108"/>
  <c r="M36" i="108"/>
  <c r="N36" i="108"/>
  <c r="O36" i="108"/>
  <c r="P36" i="108"/>
  <c r="A36" i="108" s="1"/>
  <c r="B37" i="108"/>
  <c r="C37" i="108"/>
  <c r="D37" i="108"/>
  <c r="H37" i="108"/>
  <c r="K37" i="108"/>
  <c r="L37" i="108"/>
  <c r="M37" i="108"/>
  <c r="N37" i="108"/>
  <c r="O37" i="108"/>
  <c r="P37" i="108"/>
  <c r="A37" i="108" s="1"/>
  <c r="B38" i="108"/>
  <c r="C38" i="108"/>
  <c r="D38" i="108"/>
  <c r="H38" i="108"/>
  <c r="K38" i="108"/>
  <c r="L38" i="108"/>
  <c r="M38" i="108"/>
  <c r="N38" i="108"/>
  <c r="O38" i="108"/>
  <c r="P38" i="108"/>
  <c r="A38" i="108" s="1"/>
  <c r="B39" i="108"/>
  <c r="C39" i="108"/>
  <c r="D39" i="108"/>
  <c r="H39" i="108"/>
  <c r="K39" i="108"/>
  <c r="L39" i="108"/>
  <c r="M39" i="108"/>
  <c r="N39" i="108"/>
  <c r="O39" i="108"/>
  <c r="P39" i="108"/>
  <c r="A39" i="108" s="1"/>
  <c r="B40" i="108"/>
  <c r="C40" i="108"/>
  <c r="D40" i="108"/>
  <c r="H40" i="108"/>
  <c r="K40" i="108"/>
  <c r="L40" i="108"/>
  <c r="M40" i="108"/>
  <c r="N40" i="108"/>
  <c r="O40" i="108"/>
  <c r="P40" i="108"/>
  <c r="A40" i="108" s="1"/>
  <c r="B41" i="108"/>
  <c r="C41" i="108"/>
  <c r="D41" i="108"/>
  <c r="H41" i="108"/>
  <c r="K41" i="108"/>
  <c r="L41" i="108"/>
  <c r="M41" i="108"/>
  <c r="N41" i="108"/>
  <c r="O41" i="108"/>
  <c r="P41" i="108"/>
  <c r="A41" i="108" s="1"/>
  <c r="B42" i="108"/>
  <c r="C42" i="108"/>
  <c r="D42" i="108"/>
  <c r="H42" i="108"/>
  <c r="K42" i="108"/>
  <c r="L42" i="108"/>
  <c r="M42" i="108"/>
  <c r="N42" i="108"/>
  <c r="O42" i="108"/>
  <c r="P42" i="108"/>
  <c r="A42" i="108" s="1"/>
  <c r="B43" i="108"/>
  <c r="C43" i="108"/>
  <c r="D43" i="108"/>
  <c r="H43" i="108"/>
  <c r="K43" i="108"/>
  <c r="L43" i="108"/>
  <c r="M43" i="108"/>
  <c r="N43" i="108"/>
  <c r="O43" i="108"/>
  <c r="P43" i="108"/>
  <c r="A43" i="108" s="1"/>
  <c r="B44" i="108"/>
  <c r="C44" i="108"/>
  <c r="D44" i="108"/>
  <c r="H44" i="108"/>
  <c r="K44" i="108"/>
  <c r="L44" i="108"/>
  <c r="M44" i="108"/>
  <c r="N44" i="108"/>
  <c r="O44" i="108"/>
  <c r="P44" i="108"/>
  <c r="A44" i="108" s="1"/>
  <c r="B45" i="108"/>
  <c r="C45" i="108"/>
  <c r="D45" i="108"/>
  <c r="H45" i="108"/>
  <c r="K45" i="108"/>
  <c r="L45" i="108"/>
  <c r="M45" i="108"/>
  <c r="N45" i="108"/>
  <c r="O45" i="108"/>
  <c r="P45" i="108"/>
  <c r="A45" i="108" s="1"/>
  <c r="B46" i="108"/>
  <c r="C46" i="108"/>
  <c r="D46" i="108"/>
  <c r="H46" i="108"/>
  <c r="K46" i="108"/>
  <c r="L46" i="108"/>
  <c r="M46" i="108"/>
  <c r="N46" i="108"/>
  <c r="O46" i="108"/>
  <c r="P46" i="108"/>
  <c r="A46" i="108" s="1"/>
  <c r="B47" i="108"/>
  <c r="C47" i="108"/>
  <c r="D47" i="108"/>
  <c r="H47" i="108"/>
  <c r="K47" i="108"/>
  <c r="L47" i="108"/>
  <c r="M47" i="108"/>
  <c r="N47" i="108"/>
  <c r="O47" i="108"/>
  <c r="P47" i="108"/>
  <c r="A47" i="108" s="1"/>
  <c r="B48" i="108"/>
  <c r="C48" i="108"/>
  <c r="D48" i="108"/>
  <c r="H48" i="108"/>
  <c r="K48" i="108"/>
  <c r="L48" i="108"/>
  <c r="M48" i="108"/>
  <c r="N48" i="108"/>
  <c r="O48" i="108"/>
  <c r="P48" i="108"/>
  <c r="A48" i="108" s="1"/>
  <c r="B49" i="108"/>
  <c r="C49" i="108"/>
  <c r="D49" i="108"/>
  <c r="H49" i="108"/>
  <c r="K49" i="108"/>
  <c r="L49" i="108"/>
  <c r="M49" i="108"/>
  <c r="N49" i="108"/>
  <c r="O49" i="108"/>
  <c r="P49" i="108"/>
  <c r="A49" i="108" s="1"/>
  <c r="B50" i="108"/>
  <c r="C50" i="108"/>
  <c r="D50" i="108"/>
  <c r="H50" i="108"/>
  <c r="K50" i="108"/>
  <c r="L50" i="108"/>
  <c r="M50" i="108"/>
  <c r="N50" i="108"/>
  <c r="O50" i="108"/>
  <c r="P50" i="108"/>
  <c r="A50" i="108" s="1"/>
  <c r="B51" i="108"/>
  <c r="C51" i="108"/>
  <c r="D51" i="108"/>
  <c r="H51" i="108"/>
  <c r="K51" i="108"/>
  <c r="L51" i="108"/>
  <c r="M51" i="108"/>
  <c r="N51" i="108"/>
  <c r="O51" i="108"/>
  <c r="P51" i="108"/>
  <c r="A51" i="108" s="1"/>
  <c r="B52" i="108"/>
  <c r="C52" i="108"/>
  <c r="D52" i="108"/>
  <c r="H52" i="108"/>
  <c r="K52" i="108"/>
  <c r="L52" i="108"/>
  <c r="M52" i="108"/>
  <c r="N52" i="108"/>
  <c r="O52" i="108"/>
  <c r="P52" i="108"/>
  <c r="A52" i="108" s="1"/>
  <c r="B53" i="108"/>
  <c r="C53" i="108"/>
  <c r="D53" i="108"/>
  <c r="H53" i="108"/>
  <c r="K53" i="108"/>
  <c r="L53" i="108"/>
  <c r="M53" i="108"/>
  <c r="N53" i="108"/>
  <c r="O53" i="108"/>
  <c r="P53" i="108"/>
  <c r="A53" i="108" s="1"/>
  <c r="B54" i="108"/>
  <c r="C54" i="108"/>
  <c r="D54" i="108"/>
  <c r="H54" i="108"/>
  <c r="K54" i="108"/>
  <c r="L54" i="108"/>
  <c r="M54" i="108"/>
  <c r="N54" i="108"/>
  <c r="O54" i="108"/>
  <c r="P54" i="108"/>
  <c r="A54" i="108" s="1"/>
  <c r="B55" i="108"/>
  <c r="C55" i="108"/>
  <c r="D55" i="108"/>
  <c r="H55" i="108"/>
  <c r="K55" i="108"/>
  <c r="L55" i="108"/>
  <c r="M55" i="108"/>
  <c r="N55" i="108"/>
  <c r="O55" i="108"/>
  <c r="P55" i="108"/>
  <c r="A55" i="108" s="1"/>
  <c r="B56" i="108"/>
  <c r="C56" i="108"/>
  <c r="D56" i="108"/>
  <c r="H56" i="108"/>
  <c r="K56" i="108"/>
  <c r="L56" i="108"/>
  <c r="M56" i="108"/>
  <c r="N56" i="108"/>
  <c r="O56" i="108"/>
  <c r="P56" i="108"/>
  <c r="A56" i="108" s="1"/>
  <c r="B57" i="108"/>
  <c r="C57" i="108"/>
  <c r="D57" i="108"/>
  <c r="H57" i="108"/>
  <c r="K57" i="108"/>
  <c r="L57" i="108"/>
  <c r="M57" i="108"/>
  <c r="N57" i="108"/>
  <c r="O57" i="108"/>
  <c r="P57" i="108"/>
  <c r="A57" i="108" s="1"/>
  <c r="B58" i="108"/>
  <c r="C58" i="108"/>
  <c r="D58" i="108"/>
  <c r="H58" i="108"/>
  <c r="B59" i="108"/>
  <c r="C59" i="108"/>
  <c r="D59" i="108"/>
  <c r="B60" i="108"/>
  <c r="C60" i="108"/>
  <c r="D60" i="108"/>
  <c r="B61" i="108"/>
  <c r="C61" i="108"/>
  <c r="D61" i="108"/>
  <c r="B62" i="108"/>
  <c r="C62" i="108"/>
  <c r="D62" i="108"/>
  <c r="B63" i="108"/>
  <c r="C63" i="108"/>
  <c r="D63" i="108"/>
  <c r="B64" i="108"/>
  <c r="C64" i="108"/>
  <c r="D64" i="108"/>
  <c r="B65" i="108"/>
  <c r="C65" i="108"/>
  <c r="D65" i="108"/>
  <c r="B66" i="108"/>
  <c r="C66" i="108"/>
  <c r="D66" i="108"/>
  <c r="B67" i="108"/>
  <c r="C67" i="108"/>
  <c r="D67" i="108"/>
  <c r="H67" i="108"/>
  <c r="K67" i="108"/>
  <c r="L67" i="108"/>
  <c r="M67" i="108"/>
  <c r="N67" i="108"/>
  <c r="O67" i="108"/>
  <c r="P67" i="108"/>
  <c r="A67" i="108" s="1"/>
  <c r="B68" i="108"/>
  <c r="C68" i="108"/>
  <c r="D68" i="108"/>
  <c r="B69" i="108"/>
  <c r="C69" i="108"/>
  <c r="D69" i="108"/>
  <c r="B70" i="108"/>
  <c r="C70" i="108"/>
  <c r="D70" i="108"/>
  <c r="B71" i="108"/>
  <c r="C71" i="108"/>
  <c r="D71" i="108"/>
  <c r="B72" i="108"/>
  <c r="C72" i="108"/>
  <c r="D72" i="108"/>
  <c r="B73" i="108"/>
  <c r="C73" i="108"/>
  <c r="D73" i="108"/>
  <c r="B74" i="108"/>
  <c r="C74" i="108"/>
  <c r="D74" i="108"/>
  <c r="H74" i="108"/>
  <c r="K74" i="108"/>
  <c r="L74" i="108"/>
  <c r="M74" i="108"/>
  <c r="N74" i="108"/>
  <c r="O74" i="108"/>
  <c r="P74" i="108"/>
  <c r="A74" i="108" s="1"/>
  <c r="B75" i="108"/>
  <c r="C75" i="108"/>
  <c r="D75" i="108"/>
  <c r="B76" i="108"/>
  <c r="C76" i="108"/>
  <c r="D76" i="108"/>
  <c r="B77" i="108"/>
  <c r="C77" i="108"/>
  <c r="D77" i="108"/>
  <c r="B78" i="108"/>
  <c r="C78" i="108"/>
  <c r="D78" i="108"/>
  <c r="B79" i="108"/>
  <c r="C79" i="108"/>
  <c r="D79" i="108"/>
  <c r="H79" i="108"/>
  <c r="K79" i="108"/>
  <c r="L79" i="108"/>
  <c r="M79" i="108"/>
  <c r="N79" i="108"/>
  <c r="O79" i="108"/>
  <c r="P79" i="108"/>
  <c r="A79" i="108" s="1"/>
  <c r="B80" i="108"/>
  <c r="C80" i="108"/>
  <c r="D80" i="108"/>
  <c r="B81" i="108"/>
  <c r="C81" i="108"/>
  <c r="D81" i="108"/>
  <c r="B82" i="108"/>
  <c r="C82" i="108"/>
  <c r="D82" i="108"/>
  <c r="B83" i="108"/>
  <c r="C83" i="108"/>
  <c r="D83" i="108"/>
  <c r="B84" i="108"/>
  <c r="C84" i="108"/>
  <c r="D84" i="108"/>
  <c r="B85" i="108"/>
  <c r="C85" i="108"/>
  <c r="D85" i="108"/>
  <c r="B86" i="108"/>
  <c r="C86" i="108"/>
  <c r="D86" i="108"/>
  <c r="B15" i="108"/>
  <c r="C15" i="108"/>
  <c r="D15" i="108"/>
  <c r="B23" i="89"/>
  <c r="C23" i="89"/>
  <c r="D23" i="89"/>
  <c r="H23" i="89"/>
  <c r="K23" i="89"/>
  <c r="L23" i="89"/>
  <c r="M23" i="89"/>
  <c r="N23" i="89"/>
  <c r="O23" i="89"/>
  <c r="P23" i="89"/>
  <c r="A23" i="89" s="1"/>
  <c r="B24" i="89"/>
  <c r="C24" i="89"/>
  <c r="D24" i="89"/>
  <c r="H24" i="89"/>
  <c r="K24" i="89"/>
  <c r="L24" i="89"/>
  <c r="M24" i="89"/>
  <c r="N24" i="89"/>
  <c r="O24" i="89"/>
  <c r="P24" i="89"/>
  <c r="A24" i="89" s="1"/>
  <c r="B25" i="89"/>
  <c r="C25" i="89"/>
  <c r="D25" i="89"/>
  <c r="H25" i="89"/>
  <c r="K25" i="89"/>
  <c r="L25" i="89"/>
  <c r="M25" i="89"/>
  <c r="N25" i="89"/>
  <c r="O25" i="89"/>
  <c r="P25" i="89"/>
  <c r="A25" i="89" s="1"/>
  <c r="B26" i="89"/>
  <c r="C26" i="89"/>
  <c r="D26" i="89"/>
  <c r="H26" i="89"/>
  <c r="K26" i="89"/>
  <c r="L26" i="89"/>
  <c r="M26" i="89"/>
  <c r="N26" i="89"/>
  <c r="O26" i="89"/>
  <c r="P26" i="89"/>
  <c r="A26" i="89" s="1"/>
  <c r="B27" i="89"/>
  <c r="C27" i="89"/>
  <c r="D27" i="89"/>
  <c r="H27" i="89"/>
  <c r="K27" i="89"/>
  <c r="L27" i="89"/>
  <c r="M27" i="89"/>
  <c r="N27" i="89"/>
  <c r="O27" i="89"/>
  <c r="P27" i="89"/>
  <c r="A27" i="89" s="1"/>
  <c r="B28" i="89"/>
  <c r="C28" i="89"/>
  <c r="D28" i="89"/>
  <c r="H28" i="89"/>
  <c r="K28" i="89"/>
  <c r="L28" i="89"/>
  <c r="M28" i="89"/>
  <c r="N28" i="89"/>
  <c r="O28" i="89"/>
  <c r="P28" i="89"/>
  <c r="A28" i="89" s="1"/>
  <c r="B29" i="89"/>
  <c r="C29" i="89"/>
  <c r="D29" i="89"/>
  <c r="H29" i="89"/>
  <c r="K29" i="89"/>
  <c r="L29" i="89"/>
  <c r="M29" i="89"/>
  <c r="N29" i="89"/>
  <c r="O29" i="89"/>
  <c r="P29" i="89"/>
  <c r="A29" i="89" s="1"/>
  <c r="B30" i="89"/>
  <c r="C30" i="89"/>
  <c r="D30" i="89"/>
  <c r="H30" i="89"/>
  <c r="K30" i="89"/>
  <c r="L30" i="89"/>
  <c r="M30" i="89"/>
  <c r="N30" i="89"/>
  <c r="O30" i="89"/>
  <c r="P30" i="89"/>
  <c r="A30" i="89" s="1"/>
  <c r="B31" i="89"/>
  <c r="C31" i="89"/>
  <c r="D31" i="89"/>
  <c r="H31" i="89"/>
  <c r="K31" i="89"/>
  <c r="L31" i="89"/>
  <c r="M31" i="89"/>
  <c r="N31" i="89"/>
  <c r="O31" i="89"/>
  <c r="P31" i="89"/>
  <c r="A31" i="89" s="1"/>
  <c r="B32" i="89"/>
  <c r="C32" i="89"/>
  <c r="D32" i="89"/>
  <c r="B33" i="89"/>
  <c r="C33" i="89"/>
  <c r="D33" i="89"/>
  <c r="B34" i="89"/>
  <c r="C34" i="89"/>
  <c r="D34" i="89"/>
  <c r="B35" i="89"/>
  <c r="C35" i="89"/>
  <c r="D35" i="89"/>
  <c r="B36" i="89"/>
  <c r="C36" i="89"/>
  <c r="D36" i="89"/>
  <c r="B37" i="89"/>
  <c r="C37" i="89"/>
  <c r="D37" i="89"/>
  <c r="B38" i="89"/>
  <c r="C38" i="89"/>
  <c r="D38" i="89"/>
  <c r="B39" i="89"/>
  <c r="C39" i="89"/>
  <c r="D39" i="89"/>
  <c r="B40" i="89"/>
  <c r="C40" i="89"/>
  <c r="D40" i="89"/>
  <c r="B41" i="89"/>
  <c r="C41" i="89"/>
  <c r="D41" i="89"/>
  <c r="B42" i="89"/>
  <c r="C42" i="89"/>
  <c r="D42" i="89"/>
  <c r="B43" i="89"/>
  <c r="C43" i="89"/>
  <c r="D43" i="89"/>
  <c r="B44" i="89"/>
  <c r="C44" i="89"/>
  <c r="D44" i="89"/>
  <c r="B45" i="89"/>
  <c r="C45" i="89"/>
  <c r="D45" i="89"/>
  <c r="H45" i="89"/>
  <c r="K45" i="89"/>
  <c r="L45" i="89"/>
  <c r="M45" i="89"/>
  <c r="N45" i="89"/>
  <c r="O45" i="89"/>
  <c r="P45" i="89"/>
  <c r="A45" i="89" s="1"/>
  <c r="B46" i="89"/>
  <c r="C46" i="89"/>
  <c r="D46" i="89"/>
  <c r="B47" i="89"/>
  <c r="C47" i="89"/>
  <c r="D47" i="89"/>
  <c r="B48" i="89"/>
  <c r="C48" i="89"/>
  <c r="D48" i="89"/>
  <c r="B49" i="89"/>
  <c r="C49" i="89"/>
  <c r="D49" i="89"/>
  <c r="B50" i="89"/>
  <c r="C50" i="89"/>
  <c r="D50" i="89"/>
  <c r="B51" i="89"/>
  <c r="C51" i="89"/>
  <c r="D51" i="89"/>
  <c r="B52" i="89"/>
  <c r="C52" i="89"/>
  <c r="D52" i="89"/>
  <c r="B53" i="89"/>
  <c r="C53" i="89"/>
  <c r="D53" i="89"/>
  <c r="B54" i="89"/>
  <c r="C54" i="89"/>
  <c r="D54" i="89"/>
  <c r="B55" i="89"/>
  <c r="C55" i="89"/>
  <c r="D55" i="89"/>
  <c r="B56" i="89"/>
  <c r="C56" i="89"/>
  <c r="D56" i="89"/>
  <c r="B15" i="89"/>
  <c r="C15" i="89"/>
  <c r="D15" i="89"/>
  <c r="H15" i="89"/>
  <c r="K15" i="89"/>
  <c r="L15" i="89"/>
  <c r="M15" i="89"/>
  <c r="N15" i="89"/>
  <c r="O15" i="89"/>
  <c r="P15" i="89"/>
  <c r="A15" i="89" s="1"/>
  <c r="B16" i="89"/>
  <c r="C16" i="89"/>
  <c r="D16" i="89"/>
  <c r="H16" i="89"/>
  <c r="K16" i="89"/>
  <c r="L16" i="89"/>
  <c r="M16" i="89"/>
  <c r="N16" i="89"/>
  <c r="O16" i="89"/>
  <c r="P16" i="89"/>
  <c r="A16" i="89" s="1"/>
  <c r="B17" i="89"/>
  <c r="C17" i="89"/>
  <c r="D17" i="89"/>
  <c r="H17" i="89"/>
  <c r="K17" i="89"/>
  <c r="L17" i="89"/>
  <c r="M17" i="89"/>
  <c r="N17" i="89"/>
  <c r="O17" i="89"/>
  <c r="P17" i="89"/>
  <c r="A17" i="89" s="1"/>
  <c r="B18" i="89"/>
  <c r="C18" i="89"/>
  <c r="D18" i="89"/>
  <c r="H18" i="89"/>
  <c r="K18" i="89"/>
  <c r="L18" i="89"/>
  <c r="M18" i="89"/>
  <c r="N18" i="89"/>
  <c r="O18" i="89"/>
  <c r="P18" i="89"/>
  <c r="A18" i="89" s="1"/>
  <c r="B19" i="89"/>
  <c r="C19" i="89"/>
  <c r="D19" i="89"/>
  <c r="H19" i="89"/>
  <c r="K19" i="89"/>
  <c r="L19" i="89"/>
  <c r="M19" i="89"/>
  <c r="N19" i="89"/>
  <c r="O19" i="89"/>
  <c r="P19" i="89"/>
  <c r="A19" i="89" s="1"/>
  <c r="B20" i="89"/>
  <c r="C20" i="89"/>
  <c r="D20" i="89"/>
  <c r="H20" i="89"/>
  <c r="K20" i="89"/>
  <c r="L20" i="89"/>
  <c r="M20" i="89"/>
  <c r="N20" i="89"/>
  <c r="O20" i="89"/>
  <c r="P20" i="89"/>
  <c r="A20" i="89" s="1"/>
  <c r="B21" i="89"/>
  <c r="C21" i="89"/>
  <c r="D21" i="89"/>
  <c r="H21" i="89"/>
  <c r="K21" i="89"/>
  <c r="L21" i="89"/>
  <c r="M21" i="89"/>
  <c r="N21" i="89"/>
  <c r="O21" i="89"/>
  <c r="P21" i="89"/>
  <c r="A21" i="89" s="1"/>
  <c r="B22" i="89"/>
  <c r="C22" i="89"/>
  <c r="D22" i="89"/>
  <c r="H22" i="89"/>
  <c r="K22" i="89"/>
  <c r="L22" i="89"/>
  <c r="M22" i="89"/>
  <c r="N22" i="89"/>
  <c r="O22" i="89"/>
  <c r="P22" i="89"/>
  <c r="A22" i="89" s="1"/>
  <c r="M85" i="14" l="1"/>
  <c r="P85" i="14" s="1"/>
  <c r="K83" i="14"/>
  <c r="M81" i="14"/>
  <c r="P81" i="14" s="1"/>
  <c r="K79" i="14"/>
  <c r="M77" i="14"/>
  <c r="P77" i="14" s="1"/>
  <c r="K75" i="14"/>
  <c r="M73" i="14"/>
  <c r="P73" i="14" s="1"/>
  <c r="K71" i="14"/>
  <c r="M69" i="14"/>
  <c r="P69" i="14" s="1"/>
  <c r="K67" i="14"/>
  <c r="M65" i="14"/>
  <c r="P65" i="14" s="1"/>
  <c r="K63" i="14"/>
  <c r="M61" i="14"/>
  <c r="P61" i="14" s="1"/>
  <c r="K59" i="14"/>
  <c r="M57" i="14"/>
  <c r="P57" i="14" s="1"/>
  <c r="K55" i="14"/>
  <c r="M53" i="14"/>
  <c r="P53" i="14" s="1"/>
  <c r="K51" i="14"/>
  <c r="M49" i="14"/>
  <c r="P49" i="14" s="1"/>
  <c r="K47" i="14"/>
  <c r="M45" i="14"/>
  <c r="P45" i="14" s="1"/>
  <c r="K43" i="14"/>
  <c r="M41" i="14"/>
  <c r="P41" i="14" s="1"/>
  <c r="K39" i="14"/>
  <c r="M37" i="14"/>
  <c r="P37" i="14" s="1"/>
  <c r="K35" i="14"/>
  <c r="M33" i="14"/>
  <c r="P33" i="14" s="1"/>
  <c r="K31" i="14"/>
  <c r="M29" i="14"/>
  <c r="P29" i="14" s="1"/>
  <c r="K27" i="14"/>
  <c r="M25" i="14"/>
  <c r="P25" i="14" s="1"/>
  <c r="K23" i="14"/>
  <c r="M21" i="14"/>
  <c r="P21" i="14" s="1"/>
  <c r="K19" i="14"/>
  <c r="M17" i="14"/>
  <c r="P17" i="14" s="1"/>
  <c r="M37" i="13"/>
  <c r="P37" i="13" s="1"/>
  <c r="K35" i="13"/>
  <c r="M33" i="13"/>
  <c r="P33" i="13" s="1"/>
  <c r="K31" i="13"/>
  <c r="M29" i="13"/>
  <c r="P29" i="13" s="1"/>
  <c r="K27" i="13"/>
  <c r="M25" i="13"/>
  <c r="P25" i="13" s="1"/>
  <c r="K23" i="13"/>
  <c r="M21" i="13"/>
  <c r="P21" i="13" s="1"/>
  <c r="K19" i="13"/>
  <c r="M17" i="13"/>
  <c r="P17" i="13" s="1"/>
  <c r="M25" i="11"/>
  <c r="P25" i="11" s="1"/>
  <c r="K23" i="11"/>
  <c r="M21" i="11"/>
  <c r="P21" i="11" s="1"/>
  <c r="K19" i="11"/>
  <c r="M17" i="11"/>
  <c r="P17" i="11" s="1"/>
  <c r="M48" i="8"/>
  <c r="P48" i="8" s="1"/>
  <c r="K46" i="8"/>
  <c r="M44" i="8"/>
  <c r="P44" i="8" s="1"/>
  <c r="K42" i="8"/>
  <c r="M40" i="8"/>
  <c r="P40" i="8" s="1"/>
  <c r="K38" i="8"/>
  <c r="M36" i="8"/>
  <c r="P36" i="8" s="1"/>
  <c r="K34" i="8"/>
  <c r="M32" i="8"/>
  <c r="P32" i="8" s="1"/>
  <c r="K30" i="8"/>
  <c r="M28" i="8"/>
  <c r="P28" i="8" s="1"/>
  <c r="K26" i="8"/>
  <c r="M24" i="8"/>
  <c r="P24" i="8" s="1"/>
  <c r="K22" i="8"/>
  <c r="M20" i="8"/>
  <c r="P20" i="8" s="1"/>
  <c r="K18" i="8"/>
  <c r="M16" i="8"/>
  <c r="P16" i="8" s="1"/>
  <c r="P24" i="7"/>
  <c r="M19" i="7"/>
  <c r="M17" i="7"/>
  <c r="M15" i="101" s="1"/>
  <c r="P17" i="7"/>
  <c r="P15" i="101" s="1"/>
  <c r="K20" i="7"/>
  <c r="K18" i="7"/>
  <c r="K16" i="7"/>
  <c r="H15" i="101"/>
  <c r="P47" i="44"/>
  <c r="P49" i="44"/>
  <c r="K47" i="44"/>
  <c r="M37" i="44"/>
  <c r="P37" i="44" s="1"/>
  <c r="M27" i="44"/>
  <c r="P27" i="44" s="1"/>
  <c r="M23" i="44"/>
  <c r="P23" i="44" s="1"/>
  <c r="M35" i="44"/>
  <c r="P35" i="44" s="1"/>
  <c r="P79" i="5"/>
  <c r="P43" i="5"/>
  <c r="P19" i="5"/>
  <c r="P88" i="5"/>
  <c r="P78" i="5"/>
  <c r="P66" i="5"/>
  <c r="P30" i="5"/>
  <c r="P30" i="41" s="1"/>
  <c r="P97" i="5"/>
  <c r="P90" i="41" s="1"/>
  <c r="P77" i="5"/>
  <c r="K59" i="5"/>
  <c r="K59" i="41" s="1"/>
  <c r="H59" i="41"/>
  <c r="H36" i="41"/>
  <c r="H32" i="41"/>
  <c r="H28" i="41"/>
  <c r="K77" i="5"/>
  <c r="K56" i="5"/>
  <c r="K42" i="5"/>
  <c r="K42" i="41" s="1"/>
  <c r="K29" i="5"/>
  <c r="M90" i="41"/>
  <c r="H79" i="41"/>
  <c r="H71" i="41"/>
  <c r="H64" i="41"/>
  <c r="M52" i="41"/>
  <c r="H50" i="41"/>
  <c r="H38" i="41"/>
  <c r="H20" i="41"/>
  <c r="K63" i="5"/>
  <c r="K63" i="41" s="1"/>
  <c r="H63" i="41"/>
  <c r="M51" i="5"/>
  <c r="M51" i="41" s="1"/>
  <c r="H51" i="41"/>
  <c r="K47" i="5"/>
  <c r="K47" i="41" s="1"/>
  <c r="H47" i="41"/>
  <c r="K93" i="5"/>
  <c r="K86" i="41" s="1"/>
  <c r="H86" i="41"/>
  <c r="M89" i="5"/>
  <c r="H82" i="41"/>
  <c r="H78" i="41"/>
  <c r="K85" i="5"/>
  <c r="K78" i="41" s="1"/>
  <c r="P73" i="5"/>
  <c r="P73" i="41" s="1"/>
  <c r="M73" i="41"/>
  <c r="M65" i="5"/>
  <c r="H65" i="41"/>
  <c r="K61" i="5"/>
  <c r="K61" i="41" s="1"/>
  <c r="H61" i="41"/>
  <c r="K57" i="5"/>
  <c r="K57" i="41" s="1"/>
  <c r="H57" i="41"/>
  <c r="K49" i="5"/>
  <c r="K49" i="41" s="1"/>
  <c r="H49" i="41"/>
  <c r="K25" i="5"/>
  <c r="K25" i="41" s="1"/>
  <c r="H25" i="41"/>
  <c r="K21" i="5"/>
  <c r="K21" i="41" s="1"/>
  <c r="H21" i="41"/>
  <c r="K89" i="5"/>
  <c r="K82" i="41" s="1"/>
  <c r="K68" i="5"/>
  <c r="K68" i="41" s="1"/>
  <c r="K41" i="5"/>
  <c r="K41" i="41" s="1"/>
  <c r="M80" i="5"/>
  <c r="M71" i="5"/>
  <c r="M71" i="41" s="1"/>
  <c r="H89" i="41"/>
  <c r="M85" i="41"/>
  <c r="H58" i="41"/>
  <c r="H52" i="41"/>
  <c r="M30" i="41"/>
  <c r="H24" i="41"/>
  <c r="H16" i="41"/>
  <c r="K87" i="5"/>
  <c r="K80" i="41" s="1"/>
  <c r="K95" i="5"/>
  <c r="K88" i="41" s="1"/>
  <c r="H88" i="41"/>
  <c r="M67" i="5"/>
  <c r="H67" i="41"/>
  <c r="M55" i="5"/>
  <c r="M55" i="41" s="1"/>
  <c r="H55" i="41"/>
  <c r="K39" i="5"/>
  <c r="K39" i="41" s="1"/>
  <c r="H39" i="41"/>
  <c r="K35" i="5"/>
  <c r="K35" i="41" s="1"/>
  <c r="H35" i="41"/>
  <c r="K31" i="5"/>
  <c r="K31" i="41" s="1"/>
  <c r="H31" i="41"/>
  <c r="P16" i="5"/>
  <c r="P16" i="41" s="1"/>
  <c r="M16" i="41"/>
  <c r="K32" i="5"/>
  <c r="K32" i="41" s="1"/>
  <c r="H60" i="41"/>
  <c r="H46" i="41"/>
  <c r="M32" i="41"/>
  <c r="H30" i="41"/>
  <c r="K83" i="5"/>
  <c r="K76" i="41" s="1"/>
  <c r="P20" i="7"/>
  <c r="P18" i="7"/>
  <c r="P19" i="7"/>
  <c r="P29" i="5"/>
  <c r="P80" i="5"/>
  <c r="P76" i="5"/>
  <c r="P64" i="5"/>
  <c r="P64" i="41" s="1"/>
  <c r="P71" i="5"/>
  <c r="P71" i="41" s="1"/>
  <c r="P68" i="5"/>
  <c r="P68" i="41" s="1"/>
  <c r="M25" i="7"/>
  <c r="P25" i="7" s="1"/>
  <c r="M23" i="7"/>
  <c r="P23" i="7" s="1"/>
  <c r="M21" i="7"/>
  <c r="P21" i="7" s="1"/>
  <c r="M43" i="44"/>
  <c r="P43" i="44" s="1"/>
  <c r="M41" i="44"/>
  <c r="P41" i="44" s="1"/>
  <c r="M33" i="44"/>
  <c r="P33" i="44" s="1"/>
  <c r="M31" i="44"/>
  <c r="P31" i="44" s="1"/>
  <c r="M29" i="44"/>
  <c r="P29" i="44" s="1"/>
  <c r="M21" i="44"/>
  <c r="P21" i="44" s="1"/>
  <c r="M19" i="44"/>
  <c r="P19" i="44" s="1"/>
  <c r="M17" i="44"/>
  <c r="P17" i="44" s="1"/>
  <c r="M48" i="44"/>
  <c r="P48" i="44" s="1"/>
  <c r="M46" i="44"/>
  <c r="P46" i="44" s="1"/>
  <c r="M42" i="44"/>
  <c r="P42" i="44" s="1"/>
  <c r="M38" i="44"/>
  <c r="P38" i="44" s="1"/>
  <c r="M36" i="44"/>
  <c r="P36" i="44" s="1"/>
  <c r="M34" i="44"/>
  <c r="P34" i="44" s="1"/>
  <c r="M32" i="44"/>
  <c r="P32" i="44" s="1"/>
  <c r="M30" i="44"/>
  <c r="P30" i="44" s="1"/>
  <c r="M28" i="44"/>
  <c r="P28" i="44" s="1"/>
  <c r="M26" i="44"/>
  <c r="P26" i="44" s="1"/>
  <c r="M24" i="44"/>
  <c r="P24" i="44" s="1"/>
  <c r="M22" i="44"/>
  <c r="P22" i="44" s="1"/>
  <c r="M20" i="44"/>
  <c r="P20" i="44" s="1"/>
  <c r="M18" i="44"/>
  <c r="P18" i="44" s="1"/>
  <c r="M16" i="44"/>
  <c r="P16" i="44" s="1"/>
  <c r="K91" i="5"/>
  <c r="K84" i="41" s="1"/>
  <c r="K79" i="5"/>
  <c r="K67" i="5"/>
  <c r="K67" i="41" s="1"/>
  <c r="K55" i="5"/>
  <c r="K55" i="41" s="1"/>
  <c r="K43" i="5"/>
  <c r="K19" i="5"/>
  <c r="M69" i="5"/>
  <c r="P69" i="5" s="1"/>
  <c r="M58" i="5"/>
  <c r="M74" i="5"/>
  <c r="P74" i="5" s="1"/>
  <c r="M33" i="5"/>
  <c r="P33" i="5" s="1"/>
  <c r="K76" i="5"/>
  <c r="K52" i="5"/>
  <c r="K52" i="41" s="1"/>
  <c r="K40" i="5"/>
  <c r="K40" i="41" s="1"/>
  <c r="K16" i="5"/>
  <c r="K16" i="41" s="1"/>
  <c r="M82" i="5"/>
  <c r="K75" i="5"/>
  <c r="K51" i="5"/>
  <c r="K51" i="41" s="1"/>
  <c r="K27" i="5"/>
  <c r="K27" i="41" s="1"/>
  <c r="M35" i="5"/>
  <c r="K62" i="5"/>
  <c r="K62" i="41" s="1"/>
  <c r="K26" i="5"/>
  <c r="K26" i="41" s="1"/>
  <c r="K97" i="5"/>
  <c r="K90" i="41" s="1"/>
  <c r="K73" i="5"/>
  <c r="K73" i="41" s="1"/>
  <c r="K37" i="5"/>
  <c r="K37" i="41" s="1"/>
  <c r="K72" i="5"/>
  <c r="K72" i="99" s="1"/>
  <c r="K48" i="5"/>
  <c r="K48" i="41" s="1"/>
  <c r="M81" i="5"/>
  <c r="P81" i="5" s="1"/>
  <c r="M70" i="5"/>
  <c r="P70" i="5" s="1"/>
  <c r="P51" i="5"/>
  <c r="P51" i="41" s="1"/>
  <c r="K23" i="5"/>
  <c r="K23" i="41" s="1"/>
  <c r="P72" i="5"/>
  <c r="K94" i="5"/>
  <c r="K87" i="41" s="1"/>
  <c r="K34" i="5"/>
  <c r="K34" i="41" s="1"/>
  <c r="P75" i="5"/>
  <c r="P75" i="99" s="1"/>
  <c r="K45" i="5"/>
  <c r="K45" i="41" s="1"/>
  <c r="K98" i="5"/>
  <c r="K91" i="41" s="1"/>
  <c r="P98" i="5"/>
  <c r="P91" i="41" s="1"/>
  <c r="B16" i="107"/>
  <c r="C16" i="107"/>
  <c r="D16" i="107"/>
  <c r="B17" i="107"/>
  <c r="C17" i="107"/>
  <c r="D17" i="107"/>
  <c r="B18" i="107"/>
  <c r="C18" i="107"/>
  <c r="D18" i="107"/>
  <c r="B19" i="107"/>
  <c r="C19" i="107"/>
  <c r="D19" i="107"/>
  <c r="B20" i="107"/>
  <c r="C20" i="107"/>
  <c r="D20" i="107"/>
  <c r="B21" i="107"/>
  <c r="C21" i="107"/>
  <c r="D21" i="107"/>
  <c r="B22" i="107"/>
  <c r="C22" i="107"/>
  <c r="D22" i="107"/>
  <c r="B23" i="107"/>
  <c r="C23" i="107"/>
  <c r="D23" i="107"/>
  <c r="B24" i="107"/>
  <c r="C24" i="107"/>
  <c r="D24" i="107"/>
  <c r="B25" i="107"/>
  <c r="C25" i="107"/>
  <c r="D25" i="107"/>
  <c r="B26" i="107"/>
  <c r="C26" i="107"/>
  <c r="D26" i="107"/>
  <c r="B27" i="107"/>
  <c r="C27" i="107"/>
  <c r="D27" i="107"/>
  <c r="B28" i="107"/>
  <c r="C28" i="107"/>
  <c r="D28" i="107"/>
  <c r="B29" i="107"/>
  <c r="C29" i="107"/>
  <c r="D29" i="107"/>
  <c r="H29" i="107"/>
  <c r="L29" i="107"/>
  <c r="N29" i="107"/>
  <c r="O29" i="107"/>
  <c r="B30" i="107"/>
  <c r="C30" i="107"/>
  <c r="D30" i="107"/>
  <c r="B31" i="107"/>
  <c r="C31" i="107"/>
  <c r="D31" i="107"/>
  <c r="B32" i="107"/>
  <c r="C32" i="107"/>
  <c r="D32" i="107"/>
  <c r="H32" i="107"/>
  <c r="K32" i="107"/>
  <c r="L32" i="107"/>
  <c r="M32" i="107"/>
  <c r="N32" i="107"/>
  <c r="O32" i="107"/>
  <c r="P32" i="107"/>
  <c r="A32" i="107" s="1"/>
  <c r="B33" i="107"/>
  <c r="C33" i="107"/>
  <c r="D33" i="107"/>
  <c r="B34" i="107"/>
  <c r="C34" i="107"/>
  <c r="D34" i="107"/>
  <c r="B35" i="107"/>
  <c r="C35" i="107"/>
  <c r="D35" i="107"/>
  <c r="B36" i="107"/>
  <c r="C36" i="107"/>
  <c r="D36" i="107"/>
  <c r="B37" i="107"/>
  <c r="C37" i="107"/>
  <c r="D37" i="107"/>
  <c r="B38" i="107"/>
  <c r="C38" i="107"/>
  <c r="D38" i="107"/>
  <c r="B16" i="93"/>
  <c r="C16" i="93"/>
  <c r="D16" i="93"/>
  <c r="B17" i="93"/>
  <c r="C17" i="93"/>
  <c r="D17" i="93"/>
  <c r="B18" i="93"/>
  <c r="C18" i="93"/>
  <c r="D18" i="93"/>
  <c r="B19" i="93"/>
  <c r="C19" i="93"/>
  <c r="D19" i="93"/>
  <c r="B20" i="93"/>
  <c r="C20" i="93"/>
  <c r="D20" i="93"/>
  <c r="B21" i="93"/>
  <c r="C21" i="93"/>
  <c r="D21" i="93"/>
  <c r="B22" i="93"/>
  <c r="C22" i="93"/>
  <c r="D22" i="93"/>
  <c r="B23" i="93"/>
  <c r="C23" i="93"/>
  <c r="D23" i="93"/>
  <c r="B24" i="93"/>
  <c r="C24" i="93"/>
  <c r="D24" i="93"/>
  <c r="B25" i="93"/>
  <c r="C25" i="93"/>
  <c r="D25" i="93"/>
  <c r="B26" i="93"/>
  <c r="C26" i="93"/>
  <c r="D26" i="93"/>
  <c r="B27" i="93"/>
  <c r="C27" i="93"/>
  <c r="D27" i="93"/>
  <c r="B28" i="93"/>
  <c r="C28" i="93"/>
  <c r="D28" i="93"/>
  <c r="B29" i="93"/>
  <c r="C29" i="93"/>
  <c r="D29" i="93"/>
  <c r="B30" i="93"/>
  <c r="C30" i="93"/>
  <c r="D30" i="93"/>
  <c r="B31" i="93"/>
  <c r="C31" i="93"/>
  <c r="D31" i="93"/>
  <c r="B32" i="93"/>
  <c r="C32" i="93"/>
  <c r="D32" i="93"/>
  <c r="B33" i="93"/>
  <c r="C33" i="93"/>
  <c r="D33" i="93"/>
  <c r="B34" i="93"/>
  <c r="C34" i="93"/>
  <c r="D34" i="93"/>
  <c r="B35" i="93"/>
  <c r="C35" i="93"/>
  <c r="D35" i="93"/>
  <c r="B36" i="93"/>
  <c r="C36" i="93"/>
  <c r="D36" i="93"/>
  <c r="B37" i="93"/>
  <c r="C37" i="93"/>
  <c r="D37" i="93"/>
  <c r="B38" i="93"/>
  <c r="C38" i="93"/>
  <c r="D38" i="93"/>
  <c r="H38" i="93"/>
  <c r="K38" i="93"/>
  <c r="L38" i="93"/>
  <c r="M38" i="93"/>
  <c r="N38" i="93"/>
  <c r="O38" i="93"/>
  <c r="P38" i="93"/>
  <c r="A38" i="93" s="1"/>
  <c r="B39" i="93"/>
  <c r="C39" i="93"/>
  <c r="D39" i="93"/>
  <c r="B40" i="93"/>
  <c r="C40" i="93"/>
  <c r="D40" i="93"/>
  <c r="B41" i="93"/>
  <c r="C41" i="93"/>
  <c r="D41" i="93"/>
  <c r="B42" i="93"/>
  <c r="C42" i="93"/>
  <c r="D42" i="93"/>
  <c r="B43" i="93"/>
  <c r="C43" i="93"/>
  <c r="D43" i="93"/>
  <c r="B44" i="93"/>
  <c r="C44" i="93"/>
  <c r="D44" i="93"/>
  <c r="B45" i="93"/>
  <c r="C45" i="93"/>
  <c r="D45" i="93"/>
  <c r="B46" i="93"/>
  <c r="C46" i="93"/>
  <c r="D46" i="93"/>
  <c r="B47" i="93"/>
  <c r="C47" i="93"/>
  <c r="D47" i="93"/>
  <c r="B48" i="93"/>
  <c r="C48" i="93"/>
  <c r="D48" i="93"/>
  <c r="B49" i="93"/>
  <c r="C49" i="93"/>
  <c r="D49" i="93"/>
  <c r="B50" i="93"/>
  <c r="C50" i="93"/>
  <c r="D50" i="93"/>
  <c r="B51" i="93"/>
  <c r="C51" i="93"/>
  <c r="D51" i="93"/>
  <c r="B52" i="93"/>
  <c r="C52" i="93"/>
  <c r="D52" i="93"/>
  <c r="B53" i="93"/>
  <c r="C53" i="93"/>
  <c r="D53" i="93"/>
  <c r="B54" i="93"/>
  <c r="C54" i="93"/>
  <c r="D54" i="93"/>
  <c r="B55" i="93"/>
  <c r="C55" i="93"/>
  <c r="D55" i="93"/>
  <c r="B56" i="93"/>
  <c r="C56" i="93"/>
  <c r="D56" i="93"/>
  <c r="H56" i="93"/>
  <c r="K56" i="93"/>
  <c r="L56" i="93"/>
  <c r="M56" i="93"/>
  <c r="N56" i="93"/>
  <c r="O56" i="93"/>
  <c r="P56" i="93"/>
  <c r="A56" i="93" s="1"/>
  <c r="B57" i="93"/>
  <c r="C57" i="93"/>
  <c r="D57" i="93"/>
  <c r="B58" i="93"/>
  <c r="C58" i="93"/>
  <c r="D58" i="93"/>
  <c r="B59" i="93"/>
  <c r="C59" i="93"/>
  <c r="D59" i="93"/>
  <c r="B60" i="93"/>
  <c r="C60" i="93"/>
  <c r="D60" i="93"/>
  <c r="B61" i="93"/>
  <c r="C61" i="93"/>
  <c r="D61" i="93"/>
  <c r="B62" i="93"/>
  <c r="C62" i="93"/>
  <c r="D62" i="93"/>
  <c r="B63" i="93"/>
  <c r="C63" i="93"/>
  <c r="D63" i="93"/>
  <c r="B17" i="105"/>
  <c r="C17" i="105"/>
  <c r="D17" i="105"/>
  <c r="B16" i="102"/>
  <c r="C16" i="102"/>
  <c r="D16" i="102"/>
  <c r="B17" i="102"/>
  <c r="C17" i="102"/>
  <c r="D17" i="102"/>
  <c r="B18" i="102"/>
  <c r="C18" i="102"/>
  <c r="D18" i="102"/>
  <c r="B19" i="102"/>
  <c r="C19" i="102"/>
  <c r="D19" i="102"/>
  <c r="H19" i="102"/>
  <c r="K19" i="102"/>
  <c r="L19" i="102"/>
  <c r="M19" i="102"/>
  <c r="N19" i="102"/>
  <c r="O19" i="102"/>
  <c r="P19" i="102"/>
  <c r="A19" i="102" s="1"/>
  <c r="B20" i="102"/>
  <c r="C20" i="102"/>
  <c r="D20" i="102"/>
  <c r="H20" i="102"/>
  <c r="L20" i="102"/>
  <c r="N20" i="102"/>
  <c r="O20" i="102"/>
  <c r="B21" i="102"/>
  <c r="C21" i="102"/>
  <c r="D21" i="102"/>
  <c r="B22" i="102"/>
  <c r="C22" i="102"/>
  <c r="D22" i="102"/>
  <c r="B23" i="102"/>
  <c r="C23" i="102"/>
  <c r="D23" i="102"/>
  <c r="B24" i="102"/>
  <c r="C24" i="102"/>
  <c r="D24" i="102"/>
  <c r="B25" i="102"/>
  <c r="C25" i="102"/>
  <c r="D25" i="102"/>
  <c r="H25" i="102"/>
  <c r="K25" i="102"/>
  <c r="L25" i="102"/>
  <c r="M25" i="102"/>
  <c r="N25" i="102"/>
  <c r="O25" i="102"/>
  <c r="P25" i="102"/>
  <c r="A25" i="102" s="1"/>
  <c r="B26" i="102"/>
  <c r="C26" i="102"/>
  <c r="D26" i="102"/>
  <c r="B27" i="102"/>
  <c r="C27" i="102"/>
  <c r="D27" i="102"/>
  <c r="B28" i="102"/>
  <c r="C28" i="102"/>
  <c r="D28" i="102"/>
  <c r="H28" i="102"/>
  <c r="K28" i="102"/>
  <c r="L28" i="102"/>
  <c r="M28" i="102"/>
  <c r="N28" i="102"/>
  <c r="O28" i="102"/>
  <c r="P28" i="102"/>
  <c r="A28" i="102" s="1"/>
  <c r="B29" i="102"/>
  <c r="C29" i="102"/>
  <c r="D29" i="102"/>
  <c r="H29" i="102"/>
  <c r="K29" i="102"/>
  <c r="L29" i="102"/>
  <c r="M29" i="102"/>
  <c r="N29" i="102"/>
  <c r="O29" i="102"/>
  <c r="P29" i="102"/>
  <c r="A29" i="102" s="1"/>
  <c r="B30" i="102"/>
  <c r="C30" i="102"/>
  <c r="D30" i="102"/>
  <c r="H30" i="102"/>
  <c r="K30" i="102"/>
  <c r="L30" i="102"/>
  <c r="M30" i="102"/>
  <c r="N30" i="102"/>
  <c r="O30" i="102"/>
  <c r="P30" i="102"/>
  <c r="A30" i="102" s="1"/>
  <c r="B31" i="102"/>
  <c r="C31" i="102"/>
  <c r="D31" i="102"/>
  <c r="H31" i="102"/>
  <c r="K31" i="102"/>
  <c r="L31" i="102"/>
  <c r="M31" i="102"/>
  <c r="N31" i="102"/>
  <c r="O31" i="102"/>
  <c r="P31" i="102"/>
  <c r="A31" i="102" s="1"/>
  <c r="B32" i="102"/>
  <c r="C32" i="102"/>
  <c r="D32" i="102"/>
  <c r="H32" i="102"/>
  <c r="K32" i="102"/>
  <c r="L32" i="102"/>
  <c r="M32" i="102"/>
  <c r="N32" i="102"/>
  <c r="O32" i="102"/>
  <c r="P32" i="102"/>
  <c r="A32" i="102" s="1"/>
  <c r="B33" i="102"/>
  <c r="C33" i="102"/>
  <c r="D33" i="102"/>
  <c r="H33" i="102"/>
  <c r="K33" i="102"/>
  <c r="L33" i="102"/>
  <c r="M33" i="102"/>
  <c r="N33" i="102"/>
  <c r="O33" i="102"/>
  <c r="P33" i="102"/>
  <c r="A33" i="102" s="1"/>
  <c r="B34" i="102"/>
  <c r="C34" i="102"/>
  <c r="D34" i="102"/>
  <c r="H34" i="102"/>
  <c r="K34" i="102"/>
  <c r="L34" i="102"/>
  <c r="M34" i="102"/>
  <c r="N34" i="102"/>
  <c r="O34" i="102"/>
  <c r="P34" i="102"/>
  <c r="A34" i="102" s="1"/>
  <c r="B35" i="102"/>
  <c r="C35" i="102"/>
  <c r="D35" i="102"/>
  <c r="B36" i="102"/>
  <c r="C36" i="102"/>
  <c r="D36" i="102"/>
  <c r="B37" i="102"/>
  <c r="C37" i="102"/>
  <c r="D37" i="102"/>
  <c r="B38" i="102"/>
  <c r="C38" i="102"/>
  <c r="D38" i="102"/>
  <c r="B39" i="102"/>
  <c r="C39" i="102"/>
  <c r="D39" i="102"/>
  <c r="B40" i="102"/>
  <c r="C40" i="102"/>
  <c r="D40" i="102"/>
  <c r="B41" i="102"/>
  <c r="C41" i="102"/>
  <c r="D41" i="102"/>
  <c r="L41" i="102"/>
  <c r="N41" i="102"/>
  <c r="O41" i="102"/>
  <c r="B42" i="102"/>
  <c r="C42" i="102"/>
  <c r="D42" i="102"/>
  <c r="B43" i="102"/>
  <c r="C43" i="102"/>
  <c r="D43" i="102"/>
  <c r="H43" i="102"/>
  <c r="K43" i="102"/>
  <c r="L43" i="102"/>
  <c r="M43" i="102"/>
  <c r="N43" i="102"/>
  <c r="O43" i="102"/>
  <c r="P43" i="102"/>
  <c r="A43" i="102" s="1"/>
  <c r="B44" i="102"/>
  <c r="C44" i="102"/>
  <c r="D44" i="102"/>
  <c r="H44" i="102"/>
  <c r="K44" i="102"/>
  <c r="L44" i="102"/>
  <c r="M44" i="102"/>
  <c r="N44" i="102"/>
  <c r="O44" i="102"/>
  <c r="P44" i="102"/>
  <c r="A44" i="102" s="1"/>
  <c r="B45" i="102"/>
  <c r="C45" i="102"/>
  <c r="D45" i="102"/>
  <c r="H45" i="102"/>
  <c r="K45" i="102"/>
  <c r="L45" i="102"/>
  <c r="M45" i="102"/>
  <c r="N45" i="102"/>
  <c r="O45" i="102"/>
  <c r="P45" i="102"/>
  <c r="B17" i="47"/>
  <c r="C17" i="47"/>
  <c r="D17" i="47"/>
  <c r="B18" i="47"/>
  <c r="C18" i="47"/>
  <c r="D18" i="47"/>
  <c r="H18" i="47"/>
  <c r="K18" i="47"/>
  <c r="L18" i="47"/>
  <c r="M18" i="47"/>
  <c r="N18" i="47"/>
  <c r="O18" i="47"/>
  <c r="P18" i="47"/>
  <c r="A18" i="47" s="1"/>
  <c r="B19" i="47"/>
  <c r="C19" i="47"/>
  <c r="D19" i="47"/>
  <c r="H19" i="47"/>
  <c r="K19" i="47"/>
  <c r="L19" i="47"/>
  <c r="M19" i="47"/>
  <c r="N19" i="47"/>
  <c r="O19" i="47"/>
  <c r="P19" i="47"/>
  <c r="A19" i="47" s="1"/>
  <c r="B20" i="47"/>
  <c r="C20" i="47"/>
  <c r="D20" i="47"/>
  <c r="H20" i="47"/>
  <c r="K20" i="47"/>
  <c r="L20" i="47"/>
  <c r="M20" i="47"/>
  <c r="N20" i="47"/>
  <c r="O20" i="47"/>
  <c r="P20" i="47"/>
  <c r="A20" i="47" s="1"/>
  <c r="B21" i="47"/>
  <c r="C21" i="47"/>
  <c r="D21" i="47"/>
  <c r="H21" i="47"/>
  <c r="K21" i="47"/>
  <c r="L21" i="47"/>
  <c r="M21" i="47"/>
  <c r="N21" i="47"/>
  <c r="O21" i="47"/>
  <c r="P21" i="47"/>
  <c r="A21" i="47" s="1"/>
  <c r="B22" i="47"/>
  <c r="C22" i="47"/>
  <c r="D22" i="47"/>
  <c r="H22" i="47"/>
  <c r="K22" i="47"/>
  <c r="L22" i="47"/>
  <c r="M22" i="47"/>
  <c r="N22" i="47"/>
  <c r="O22" i="47"/>
  <c r="P22" i="47"/>
  <c r="A22" i="47" s="1"/>
  <c r="B23" i="47"/>
  <c r="C23" i="47"/>
  <c r="D23" i="47"/>
  <c r="H23" i="47"/>
  <c r="K23" i="47"/>
  <c r="L23" i="47"/>
  <c r="M23" i="47"/>
  <c r="N23" i="47"/>
  <c r="O23" i="47"/>
  <c r="P23" i="47"/>
  <c r="A23" i="47" s="1"/>
  <c r="B24" i="47"/>
  <c r="C24" i="47"/>
  <c r="D24" i="47"/>
  <c r="H24" i="47"/>
  <c r="K24" i="47"/>
  <c r="L24" i="47"/>
  <c r="M24" i="47"/>
  <c r="N24" i="47"/>
  <c r="O24" i="47"/>
  <c r="P24" i="47"/>
  <c r="A24" i="47" s="1"/>
  <c r="B25" i="47"/>
  <c r="C25" i="47"/>
  <c r="D25" i="47"/>
  <c r="H25" i="47"/>
  <c r="K25" i="47"/>
  <c r="L25" i="47"/>
  <c r="M25" i="47"/>
  <c r="N25" i="47"/>
  <c r="O25" i="47"/>
  <c r="P25" i="47"/>
  <c r="A25" i="47" s="1"/>
  <c r="B26" i="47"/>
  <c r="C26" i="47"/>
  <c r="D26" i="47"/>
  <c r="H26" i="47"/>
  <c r="K26" i="47"/>
  <c r="L26" i="47"/>
  <c r="M26" i="47"/>
  <c r="N26" i="47"/>
  <c r="O26" i="47"/>
  <c r="P26" i="47"/>
  <c r="A26" i="47" s="1"/>
  <c r="B27" i="47"/>
  <c r="C27" i="47"/>
  <c r="D27" i="47"/>
  <c r="H27" i="47"/>
  <c r="K27" i="47"/>
  <c r="L27" i="47"/>
  <c r="M27" i="47"/>
  <c r="N27" i="47"/>
  <c r="O27" i="47"/>
  <c r="P27" i="47"/>
  <c r="A27" i="47" s="1"/>
  <c r="B28" i="47"/>
  <c r="C28" i="47"/>
  <c r="D28" i="47"/>
  <c r="H28" i="47"/>
  <c r="K28" i="47"/>
  <c r="L28" i="47"/>
  <c r="M28" i="47"/>
  <c r="N28" i="47"/>
  <c r="O28" i="47"/>
  <c r="P28" i="47"/>
  <c r="A28" i="47" s="1"/>
  <c r="B29" i="47"/>
  <c r="C29" i="47"/>
  <c r="D29" i="47"/>
  <c r="H29" i="47"/>
  <c r="K29" i="47"/>
  <c r="L29" i="47"/>
  <c r="M29" i="47"/>
  <c r="N29" i="47"/>
  <c r="O29" i="47"/>
  <c r="P29" i="47"/>
  <c r="A29" i="47" s="1"/>
  <c r="B30" i="47"/>
  <c r="C30" i="47"/>
  <c r="D30" i="47"/>
  <c r="H30" i="47"/>
  <c r="K30" i="47"/>
  <c r="L30" i="47"/>
  <c r="M30" i="47"/>
  <c r="N30" i="47"/>
  <c r="O30" i="47"/>
  <c r="P30" i="47"/>
  <c r="A30" i="47" s="1"/>
  <c r="B31" i="47"/>
  <c r="C31" i="47"/>
  <c r="D31" i="47"/>
  <c r="H31" i="47"/>
  <c r="K31" i="47"/>
  <c r="L31" i="47"/>
  <c r="M31" i="47"/>
  <c r="N31" i="47"/>
  <c r="O31" i="47"/>
  <c r="P31" i="47"/>
  <c r="A31" i="47" s="1"/>
  <c r="B32" i="47"/>
  <c r="C32" i="47"/>
  <c r="D32" i="47"/>
  <c r="H32" i="47"/>
  <c r="K32" i="47"/>
  <c r="L32" i="47"/>
  <c r="M32" i="47"/>
  <c r="N32" i="47"/>
  <c r="O32" i="47"/>
  <c r="P32" i="47"/>
  <c r="A32" i="47" s="1"/>
  <c r="B33" i="47"/>
  <c r="C33" i="47"/>
  <c r="D33" i="47"/>
  <c r="B34" i="47"/>
  <c r="C34" i="47"/>
  <c r="D34" i="47"/>
  <c r="B35" i="47"/>
  <c r="C35" i="47"/>
  <c r="D35" i="47"/>
  <c r="B36" i="47"/>
  <c r="C36" i="47"/>
  <c r="D36" i="47"/>
  <c r="B37" i="47"/>
  <c r="C37" i="47"/>
  <c r="D37" i="47"/>
  <c r="B38" i="47"/>
  <c r="C38" i="47"/>
  <c r="D38" i="47"/>
  <c r="H38" i="47"/>
  <c r="K38" i="47"/>
  <c r="L38" i="47"/>
  <c r="M38" i="47"/>
  <c r="N38" i="47"/>
  <c r="O38" i="47"/>
  <c r="P38" i="47"/>
  <c r="A38" i="47" s="1"/>
  <c r="B39" i="47"/>
  <c r="C39" i="47"/>
  <c r="D39" i="47"/>
  <c r="H39" i="47"/>
  <c r="K39" i="47"/>
  <c r="L39" i="47"/>
  <c r="M39" i="47"/>
  <c r="N39" i="47"/>
  <c r="O39" i="47"/>
  <c r="P39" i="47"/>
  <c r="A39" i="47" s="1"/>
  <c r="B40" i="47"/>
  <c r="C40" i="47"/>
  <c r="D40" i="47"/>
  <c r="H40" i="47"/>
  <c r="K40" i="47"/>
  <c r="L40" i="47"/>
  <c r="M40" i="47"/>
  <c r="N40" i="47"/>
  <c r="O40" i="47"/>
  <c r="P40" i="47"/>
  <c r="A40" i="47" s="1"/>
  <c r="B41" i="47"/>
  <c r="C41" i="47"/>
  <c r="D41" i="47"/>
  <c r="H41" i="47"/>
  <c r="K41" i="47"/>
  <c r="L41" i="47"/>
  <c r="M41" i="47"/>
  <c r="N41" i="47"/>
  <c r="O41" i="47"/>
  <c r="P41" i="47"/>
  <c r="A41" i="47" s="1"/>
  <c r="B42" i="47"/>
  <c r="C42" i="47"/>
  <c r="D42" i="47"/>
  <c r="H42" i="47"/>
  <c r="K42" i="47"/>
  <c r="L42" i="47"/>
  <c r="M42" i="47"/>
  <c r="N42" i="47"/>
  <c r="O42" i="47"/>
  <c r="P42" i="47"/>
  <c r="A42" i="47" s="1"/>
  <c r="B43" i="47"/>
  <c r="C43" i="47"/>
  <c r="D43" i="47"/>
  <c r="H43" i="47"/>
  <c r="K43" i="47"/>
  <c r="L43" i="47"/>
  <c r="M43" i="47"/>
  <c r="N43" i="47"/>
  <c r="O43" i="47"/>
  <c r="P43" i="47"/>
  <c r="A43" i="47" s="1"/>
  <c r="B44" i="47"/>
  <c r="C44" i="47"/>
  <c r="D44" i="47"/>
  <c r="H44" i="47"/>
  <c r="K44" i="47"/>
  <c r="L44" i="47"/>
  <c r="M44" i="47"/>
  <c r="N44" i="47"/>
  <c r="O44" i="47"/>
  <c r="P44" i="47"/>
  <c r="A44" i="47" s="1"/>
  <c r="B45" i="47"/>
  <c r="C45" i="47"/>
  <c r="D45" i="47"/>
  <c r="B46" i="47"/>
  <c r="C46" i="47"/>
  <c r="D46" i="47"/>
  <c r="H46" i="47"/>
  <c r="K46" i="47"/>
  <c r="L46" i="47"/>
  <c r="M46" i="47"/>
  <c r="N46" i="47"/>
  <c r="O46" i="47"/>
  <c r="P46" i="47"/>
  <c r="A46" i="47" s="1"/>
  <c r="B47" i="47"/>
  <c r="C47" i="47"/>
  <c r="D47" i="47"/>
  <c r="H47" i="47"/>
  <c r="K47" i="47"/>
  <c r="L47" i="47"/>
  <c r="M47" i="47"/>
  <c r="N47" i="47"/>
  <c r="O47" i="47"/>
  <c r="P47" i="47"/>
  <c r="A47" i="47" s="1"/>
  <c r="B48" i="47"/>
  <c r="C48" i="47"/>
  <c r="D48" i="47"/>
  <c r="B49" i="47"/>
  <c r="C49" i="47"/>
  <c r="D49" i="47"/>
  <c r="B16" i="43"/>
  <c r="C16" i="43"/>
  <c r="D16" i="43"/>
  <c r="H16" i="43"/>
  <c r="K16" i="43"/>
  <c r="L16" i="43"/>
  <c r="M16" i="43"/>
  <c r="N16" i="43"/>
  <c r="O16" i="43"/>
  <c r="P16" i="43"/>
  <c r="A16" i="43" s="1"/>
  <c r="B17" i="43"/>
  <c r="C17" i="43"/>
  <c r="D17" i="43"/>
  <c r="H17" i="43"/>
  <c r="K17" i="43"/>
  <c r="L17" i="43"/>
  <c r="M17" i="43"/>
  <c r="N17" i="43"/>
  <c r="O17" i="43"/>
  <c r="P17" i="43"/>
  <c r="A17" i="43" s="1"/>
  <c r="B18" i="43"/>
  <c r="C18" i="43"/>
  <c r="D18" i="43"/>
  <c r="H18" i="43"/>
  <c r="K18" i="43"/>
  <c r="L18" i="43"/>
  <c r="M18" i="43"/>
  <c r="N18" i="43"/>
  <c r="O18" i="43"/>
  <c r="P18" i="43"/>
  <c r="A18" i="43" s="1"/>
  <c r="B19" i="43"/>
  <c r="C19" i="43"/>
  <c r="D19" i="43"/>
  <c r="H19" i="43"/>
  <c r="K19" i="43"/>
  <c r="L19" i="43"/>
  <c r="M19" i="43"/>
  <c r="N19" i="43"/>
  <c r="O19" i="43"/>
  <c r="P19" i="43"/>
  <c r="A19" i="43" s="1"/>
  <c r="B20" i="43"/>
  <c r="C20" i="43"/>
  <c r="D20" i="43"/>
  <c r="H20" i="43"/>
  <c r="K20" i="43"/>
  <c r="L20" i="43"/>
  <c r="M20" i="43"/>
  <c r="N20" i="43"/>
  <c r="O20" i="43"/>
  <c r="P20" i="43"/>
  <c r="A20" i="43" s="1"/>
  <c r="B21" i="43"/>
  <c r="C21" i="43"/>
  <c r="D21" i="43"/>
  <c r="H21" i="43"/>
  <c r="K21" i="43"/>
  <c r="L21" i="43"/>
  <c r="M21" i="43"/>
  <c r="N21" i="43"/>
  <c r="O21" i="43"/>
  <c r="P21" i="43"/>
  <c r="A21" i="43" s="1"/>
  <c r="B22" i="43"/>
  <c r="C22" i="43"/>
  <c r="D22" i="43"/>
  <c r="H22" i="43"/>
  <c r="K22" i="43"/>
  <c r="L22" i="43"/>
  <c r="M22" i="43"/>
  <c r="N22" i="43"/>
  <c r="O22" i="43"/>
  <c r="P22" i="43"/>
  <c r="A22" i="43" s="1"/>
  <c r="B23" i="43"/>
  <c r="C23" i="43"/>
  <c r="D23" i="43"/>
  <c r="H23" i="43"/>
  <c r="K23" i="43"/>
  <c r="L23" i="43"/>
  <c r="M23" i="43"/>
  <c r="N23" i="43"/>
  <c r="O23" i="43"/>
  <c r="P23" i="43"/>
  <c r="A23" i="43" s="1"/>
  <c r="B24" i="43"/>
  <c r="C24" i="43"/>
  <c r="D24" i="43"/>
  <c r="H24" i="43"/>
  <c r="K24" i="43"/>
  <c r="L24" i="43"/>
  <c r="M24" i="43"/>
  <c r="N24" i="43"/>
  <c r="O24" i="43"/>
  <c r="P24" i="43"/>
  <c r="A24" i="43" s="1"/>
  <c r="B25" i="43"/>
  <c r="C25" i="43"/>
  <c r="D25" i="43"/>
  <c r="L25" i="43"/>
  <c r="N25" i="43"/>
  <c r="O25" i="43"/>
  <c r="B26" i="43"/>
  <c r="C26" i="43"/>
  <c r="D26" i="43"/>
  <c r="L26" i="43"/>
  <c r="N26" i="43"/>
  <c r="O26" i="43"/>
  <c r="B27" i="43"/>
  <c r="C27" i="43"/>
  <c r="D27" i="43"/>
  <c r="L27" i="43"/>
  <c r="N27" i="43"/>
  <c r="O27" i="43"/>
  <c r="B28" i="43"/>
  <c r="C28" i="43"/>
  <c r="D28" i="43"/>
  <c r="L28" i="43"/>
  <c r="N28" i="43"/>
  <c r="O28" i="43"/>
  <c r="B29" i="43"/>
  <c r="C29" i="43"/>
  <c r="D29" i="43"/>
  <c r="L29" i="43"/>
  <c r="N29" i="43"/>
  <c r="O29" i="43"/>
  <c r="B30" i="43"/>
  <c r="C30" i="43"/>
  <c r="D30" i="43"/>
  <c r="L30" i="43"/>
  <c r="N30" i="43"/>
  <c r="O30" i="43"/>
  <c r="B31" i="43"/>
  <c r="C31" i="43"/>
  <c r="D31" i="43"/>
  <c r="L31" i="43"/>
  <c r="N31" i="43"/>
  <c r="O31" i="43"/>
  <c r="C38" i="6"/>
  <c r="C33" i="6"/>
  <c r="C28" i="6"/>
  <c r="B16" i="6"/>
  <c r="C16" i="6"/>
  <c r="D16" i="6"/>
  <c r="L16" i="6"/>
  <c r="N16" i="6"/>
  <c r="O16" i="6"/>
  <c r="B17" i="6"/>
  <c r="C17" i="6"/>
  <c r="D17" i="6"/>
  <c r="L17" i="6"/>
  <c r="N17" i="6"/>
  <c r="O17" i="6"/>
  <c r="B18" i="6"/>
  <c r="C18" i="6"/>
  <c r="D18" i="6"/>
  <c r="L18" i="6"/>
  <c r="N18" i="6"/>
  <c r="O18" i="6"/>
  <c r="B19" i="6"/>
  <c r="C19" i="6"/>
  <c r="D19" i="6"/>
  <c r="L19" i="6"/>
  <c r="N19" i="6"/>
  <c r="O19" i="6"/>
  <c r="B20" i="6"/>
  <c r="C20" i="6"/>
  <c r="D20" i="6"/>
  <c r="H20" i="6"/>
  <c r="L20" i="6"/>
  <c r="N20" i="6"/>
  <c r="O20" i="6"/>
  <c r="B21" i="6"/>
  <c r="C21" i="6"/>
  <c r="D21" i="6"/>
  <c r="H21" i="6"/>
  <c r="K21" i="6"/>
  <c r="L21" i="6"/>
  <c r="M21" i="6"/>
  <c r="N21" i="6"/>
  <c r="O21" i="6"/>
  <c r="P21" i="6"/>
  <c r="A21" i="6" s="1"/>
  <c r="B22" i="6"/>
  <c r="C22" i="6"/>
  <c r="D22" i="6"/>
  <c r="H22" i="6"/>
  <c r="L22" i="6"/>
  <c r="N22" i="6"/>
  <c r="O22" i="6"/>
  <c r="B23" i="6"/>
  <c r="C23" i="6"/>
  <c r="D23" i="6"/>
  <c r="L23" i="6"/>
  <c r="N23" i="6"/>
  <c r="O23" i="6"/>
  <c r="B24" i="6"/>
  <c r="C24" i="6"/>
  <c r="D24" i="6"/>
  <c r="H24" i="6"/>
  <c r="K24" i="6"/>
  <c r="L24" i="6"/>
  <c r="M24" i="6"/>
  <c r="N24" i="6"/>
  <c r="O24" i="6"/>
  <c r="P24" i="6"/>
  <c r="A24" i="6" s="1"/>
  <c r="B25" i="6"/>
  <c r="C25" i="6"/>
  <c r="D25" i="6"/>
  <c r="H25" i="6"/>
  <c r="L25" i="6"/>
  <c r="N25" i="6"/>
  <c r="O25" i="6"/>
  <c r="B26" i="6"/>
  <c r="C26" i="6"/>
  <c r="D26" i="6"/>
  <c r="H26" i="6"/>
  <c r="K26" i="6"/>
  <c r="L26" i="6"/>
  <c r="N26" i="6"/>
  <c r="O26" i="6"/>
  <c r="B27" i="6"/>
  <c r="C27" i="6"/>
  <c r="D27" i="6"/>
  <c r="H27" i="6"/>
  <c r="L27" i="6"/>
  <c r="N27" i="6"/>
  <c r="O27" i="6"/>
  <c r="B28" i="6"/>
  <c r="D28" i="6"/>
  <c r="H28" i="6"/>
  <c r="K28" i="6"/>
  <c r="L28" i="6"/>
  <c r="M28" i="6"/>
  <c r="N28" i="6"/>
  <c r="O28" i="6"/>
  <c r="P28" i="6"/>
  <c r="A28" i="6" s="1"/>
  <c r="B29" i="6"/>
  <c r="C29" i="6"/>
  <c r="D29" i="6"/>
  <c r="L29" i="6"/>
  <c r="N29" i="6"/>
  <c r="O29" i="6"/>
  <c r="B30" i="6"/>
  <c r="C30" i="6"/>
  <c r="D30" i="6"/>
  <c r="L30" i="6"/>
  <c r="N30" i="6"/>
  <c r="O30" i="6"/>
  <c r="B31" i="6"/>
  <c r="C31" i="6"/>
  <c r="D31" i="6"/>
  <c r="B32" i="6"/>
  <c r="C32" i="6"/>
  <c r="D32" i="6"/>
  <c r="B33" i="6"/>
  <c r="D33" i="6"/>
  <c r="H33" i="6"/>
  <c r="K33" i="6"/>
  <c r="L33" i="6"/>
  <c r="M33" i="6"/>
  <c r="N33" i="6"/>
  <c r="O33" i="6"/>
  <c r="P33" i="6"/>
  <c r="A33" i="6" s="1"/>
  <c r="B34" i="6"/>
  <c r="C34" i="6"/>
  <c r="D34" i="6"/>
  <c r="L34" i="6"/>
  <c r="N34" i="6"/>
  <c r="O34" i="6"/>
  <c r="B35" i="6"/>
  <c r="C35" i="6"/>
  <c r="D35" i="6"/>
  <c r="L35" i="6"/>
  <c r="N35" i="6"/>
  <c r="O35" i="6"/>
  <c r="B36" i="6"/>
  <c r="C36" i="6"/>
  <c r="D36" i="6"/>
  <c r="B37" i="6"/>
  <c r="C37" i="6"/>
  <c r="D37" i="6"/>
  <c r="B38" i="6"/>
  <c r="D38" i="6"/>
  <c r="H38" i="6"/>
  <c r="K38" i="6"/>
  <c r="L38" i="6"/>
  <c r="M38" i="6"/>
  <c r="N38" i="6"/>
  <c r="O38" i="6"/>
  <c r="P38" i="6"/>
  <c r="A38" i="6" s="1"/>
  <c r="B39" i="6"/>
  <c r="C39" i="6"/>
  <c r="D39" i="6"/>
  <c r="L39" i="6"/>
  <c r="N39" i="6"/>
  <c r="O39" i="6"/>
  <c r="B40" i="6"/>
  <c r="C40" i="6"/>
  <c r="D40" i="6"/>
  <c r="L40" i="6"/>
  <c r="N40" i="6"/>
  <c r="O40" i="6"/>
  <c r="B41" i="6"/>
  <c r="C41" i="6"/>
  <c r="D41" i="6"/>
  <c r="L41" i="6"/>
  <c r="N41" i="6"/>
  <c r="O41" i="6"/>
  <c r="B16" i="99"/>
  <c r="C16" i="99"/>
  <c r="D16" i="99"/>
  <c r="H16" i="99"/>
  <c r="K16" i="99"/>
  <c r="L16" i="99"/>
  <c r="M16" i="99"/>
  <c r="N16" i="99"/>
  <c r="O16" i="99"/>
  <c r="P16" i="99"/>
  <c r="A16" i="99" s="1"/>
  <c r="B17" i="99"/>
  <c r="C17" i="99"/>
  <c r="D17" i="99"/>
  <c r="H17" i="99"/>
  <c r="K17" i="99"/>
  <c r="L17" i="99"/>
  <c r="M17" i="99"/>
  <c r="N17" i="99"/>
  <c r="O17" i="99"/>
  <c r="P17" i="99"/>
  <c r="A17" i="99" s="1"/>
  <c r="B18" i="99"/>
  <c r="C18" i="99"/>
  <c r="D18" i="99"/>
  <c r="H18" i="99"/>
  <c r="K18" i="99"/>
  <c r="L18" i="99"/>
  <c r="M18" i="99"/>
  <c r="N18" i="99"/>
  <c r="O18" i="99"/>
  <c r="P18" i="99"/>
  <c r="A18" i="99" s="1"/>
  <c r="B19" i="99"/>
  <c r="C19" i="99"/>
  <c r="D19" i="99"/>
  <c r="H19" i="99"/>
  <c r="K19" i="99"/>
  <c r="L19" i="99"/>
  <c r="M19" i="99"/>
  <c r="N19" i="99"/>
  <c r="O19" i="99"/>
  <c r="P19" i="99"/>
  <c r="A19" i="99" s="1"/>
  <c r="B20" i="99"/>
  <c r="C20" i="99"/>
  <c r="D20" i="99"/>
  <c r="H20" i="99"/>
  <c r="K20" i="99"/>
  <c r="L20" i="99"/>
  <c r="M20" i="99"/>
  <c r="N20" i="99"/>
  <c r="O20" i="99"/>
  <c r="P20" i="99"/>
  <c r="A20" i="99" s="1"/>
  <c r="B21" i="99"/>
  <c r="C21" i="99"/>
  <c r="D21" i="99"/>
  <c r="H21" i="99"/>
  <c r="K21" i="99"/>
  <c r="L21" i="99"/>
  <c r="M21" i="99"/>
  <c r="N21" i="99"/>
  <c r="O21" i="99"/>
  <c r="P21" i="99"/>
  <c r="A21" i="99" s="1"/>
  <c r="B22" i="99"/>
  <c r="C22" i="99"/>
  <c r="D22" i="99"/>
  <c r="H22" i="99"/>
  <c r="K22" i="99"/>
  <c r="L22" i="99"/>
  <c r="M22" i="99"/>
  <c r="N22" i="99"/>
  <c r="O22" i="99"/>
  <c r="P22" i="99"/>
  <c r="A22" i="99" s="1"/>
  <c r="B23" i="99"/>
  <c r="C23" i="99"/>
  <c r="D23" i="99"/>
  <c r="H23" i="99"/>
  <c r="K23" i="99"/>
  <c r="L23" i="99"/>
  <c r="M23" i="99"/>
  <c r="N23" i="99"/>
  <c r="O23" i="99"/>
  <c r="P23" i="99"/>
  <c r="A23" i="99" s="1"/>
  <c r="B24" i="99"/>
  <c r="C24" i="99"/>
  <c r="D24" i="99"/>
  <c r="H24" i="99"/>
  <c r="K24" i="99"/>
  <c r="L24" i="99"/>
  <c r="M24" i="99"/>
  <c r="N24" i="99"/>
  <c r="O24" i="99"/>
  <c r="P24" i="99"/>
  <c r="A24" i="99" s="1"/>
  <c r="B25" i="99"/>
  <c r="C25" i="99"/>
  <c r="D25" i="99"/>
  <c r="H25" i="99"/>
  <c r="K25" i="99"/>
  <c r="L25" i="99"/>
  <c r="M25" i="99"/>
  <c r="N25" i="99"/>
  <c r="O25" i="99"/>
  <c r="P25" i="99"/>
  <c r="A25" i="99" s="1"/>
  <c r="B26" i="99"/>
  <c r="C26" i="99"/>
  <c r="D26" i="99"/>
  <c r="H26" i="99"/>
  <c r="K26" i="99"/>
  <c r="L26" i="99"/>
  <c r="M26" i="99"/>
  <c r="N26" i="99"/>
  <c r="O26" i="99"/>
  <c r="P26" i="99"/>
  <c r="A26" i="99" s="1"/>
  <c r="B27" i="99"/>
  <c r="C27" i="99"/>
  <c r="D27" i="99"/>
  <c r="H27" i="99"/>
  <c r="K27" i="99"/>
  <c r="L27" i="99"/>
  <c r="M27" i="99"/>
  <c r="N27" i="99"/>
  <c r="O27" i="99"/>
  <c r="P27" i="99"/>
  <c r="A27" i="99" s="1"/>
  <c r="B28" i="99"/>
  <c r="C28" i="99"/>
  <c r="D28" i="99"/>
  <c r="H28" i="99"/>
  <c r="K28" i="99"/>
  <c r="L28" i="99"/>
  <c r="M28" i="99"/>
  <c r="N28" i="99"/>
  <c r="O28" i="99"/>
  <c r="P28" i="99"/>
  <c r="A28" i="99" s="1"/>
  <c r="B29" i="99"/>
  <c r="C29" i="99"/>
  <c r="D29" i="99"/>
  <c r="H29" i="99"/>
  <c r="K29" i="99"/>
  <c r="L29" i="99"/>
  <c r="M29" i="99"/>
  <c r="N29" i="99"/>
  <c r="O29" i="99"/>
  <c r="P29" i="99"/>
  <c r="A29" i="99" s="1"/>
  <c r="B30" i="99"/>
  <c r="C30" i="99"/>
  <c r="D30" i="99"/>
  <c r="H30" i="99"/>
  <c r="K30" i="99"/>
  <c r="L30" i="99"/>
  <c r="M30" i="99"/>
  <c r="N30" i="99"/>
  <c r="O30" i="99"/>
  <c r="P30" i="99"/>
  <c r="A30" i="99" s="1"/>
  <c r="B31" i="99"/>
  <c r="C31" i="99"/>
  <c r="D31" i="99"/>
  <c r="H31" i="99"/>
  <c r="K31" i="99"/>
  <c r="L31" i="99"/>
  <c r="M31" i="99"/>
  <c r="N31" i="99"/>
  <c r="O31" i="99"/>
  <c r="P31" i="99"/>
  <c r="A31" i="99" s="1"/>
  <c r="B32" i="99"/>
  <c r="C32" i="99"/>
  <c r="D32" i="99"/>
  <c r="H32" i="99"/>
  <c r="K32" i="99"/>
  <c r="L32" i="99"/>
  <c r="M32" i="99"/>
  <c r="N32" i="99"/>
  <c r="O32" i="99"/>
  <c r="P32" i="99"/>
  <c r="A32" i="99" s="1"/>
  <c r="B33" i="99"/>
  <c r="C33" i="99"/>
  <c r="D33" i="99"/>
  <c r="H33" i="99"/>
  <c r="K33" i="99"/>
  <c r="L33" i="99"/>
  <c r="M33" i="99"/>
  <c r="N33" i="99"/>
  <c r="O33" i="99"/>
  <c r="P33" i="99"/>
  <c r="A33" i="99" s="1"/>
  <c r="B34" i="99"/>
  <c r="C34" i="99"/>
  <c r="D34" i="99"/>
  <c r="H34" i="99"/>
  <c r="K34" i="99"/>
  <c r="L34" i="99"/>
  <c r="M34" i="99"/>
  <c r="N34" i="99"/>
  <c r="O34" i="99"/>
  <c r="P34" i="99"/>
  <c r="A34" i="99" s="1"/>
  <c r="B35" i="99"/>
  <c r="C35" i="99"/>
  <c r="D35" i="99"/>
  <c r="H35" i="99"/>
  <c r="K35" i="99"/>
  <c r="L35" i="99"/>
  <c r="M35" i="99"/>
  <c r="N35" i="99"/>
  <c r="O35" i="99"/>
  <c r="P35" i="99"/>
  <c r="A35" i="99" s="1"/>
  <c r="B36" i="99"/>
  <c r="C36" i="99"/>
  <c r="D36" i="99"/>
  <c r="H36" i="99"/>
  <c r="K36" i="99"/>
  <c r="L36" i="99"/>
  <c r="M36" i="99"/>
  <c r="N36" i="99"/>
  <c r="O36" i="99"/>
  <c r="P36" i="99"/>
  <c r="A36" i="99" s="1"/>
  <c r="B37" i="99"/>
  <c r="C37" i="99"/>
  <c r="D37" i="99"/>
  <c r="H37" i="99"/>
  <c r="K37" i="99"/>
  <c r="L37" i="99"/>
  <c r="M37" i="99"/>
  <c r="N37" i="99"/>
  <c r="O37" i="99"/>
  <c r="P37" i="99"/>
  <c r="A37" i="99" s="1"/>
  <c r="B38" i="99"/>
  <c r="C38" i="99"/>
  <c r="D38" i="99"/>
  <c r="H38" i="99"/>
  <c r="K38" i="99"/>
  <c r="L38" i="99"/>
  <c r="M38" i="99"/>
  <c r="N38" i="99"/>
  <c r="O38" i="99"/>
  <c r="P38" i="99"/>
  <c r="A38" i="99" s="1"/>
  <c r="B39" i="99"/>
  <c r="C39" i="99"/>
  <c r="D39" i="99"/>
  <c r="H39" i="99"/>
  <c r="K39" i="99"/>
  <c r="L39" i="99"/>
  <c r="M39" i="99"/>
  <c r="N39" i="99"/>
  <c r="O39" i="99"/>
  <c r="P39" i="99"/>
  <c r="A39" i="99" s="1"/>
  <c r="B40" i="99"/>
  <c r="C40" i="99"/>
  <c r="D40" i="99"/>
  <c r="H40" i="99"/>
  <c r="K40" i="99"/>
  <c r="L40" i="99"/>
  <c r="M40" i="99"/>
  <c r="N40" i="99"/>
  <c r="O40" i="99"/>
  <c r="P40" i="99"/>
  <c r="A40" i="99" s="1"/>
  <c r="B41" i="99"/>
  <c r="C41" i="99"/>
  <c r="D41" i="99"/>
  <c r="H41" i="99"/>
  <c r="K41" i="99"/>
  <c r="L41" i="99"/>
  <c r="M41" i="99"/>
  <c r="N41" i="99"/>
  <c r="O41" i="99"/>
  <c r="P41" i="99"/>
  <c r="A41" i="99" s="1"/>
  <c r="B42" i="99"/>
  <c r="C42" i="99"/>
  <c r="D42" i="99"/>
  <c r="H42" i="99"/>
  <c r="K42" i="99"/>
  <c r="L42" i="99"/>
  <c r="M42" i="99"/>
  <c r="N42" i="99"/>
  <c r="O42" i="99"/>
  <c r="P42" i="99"/>
  <c r="A42" i="99" s="1"/>
  <c r="B43" i="99"/>
  <c r="C43" i="99"/>
  <c r="D43" i="99"/>
  <c r="H43" i="99"/>
  <c r="K43" i="99"/>
  <c r="L43" i="99"/>
  <c r="M43" i="99"/>
  <c r="N43" i="99"/>
  <c r="O43" i="99"/>
  <c r="P43" i="99"/>
  <c r="A43" i="99" s="1"/>
  <c r="B44" i="99"/>
  <c r="C44" i="99"/>
  <c r="D44" i="99"/>
  <c r="H44" i="99"/>
  <c r="K44" i="99"/>
  <c r="L44" i="99"/>
  <c r="M44" i="99"/>
  <c r="N44" i="99"/>
  <c r="O44" i="99"/>
  <c r="P44" i="99"/>
  <c r="A44" i="99" s="1"/>
  <c r="B45" i="99"/>
  <c r="C45" i="99"/>
  <c r="D45" i="99"/>
  <c r="H45" i="99"/>
  <c r="K45" i="99"/>
  <c r="L45" i="99"/>
  <c r="M45" i="99"/>
  <c r="N45" i="99"/>
  <c r="O45" i="99"/>
  <c r="P45" i="99"/>
  <c r="A45" i="99" s="1"/>
  <c r="B46" i="99"/>
  <c r="C46" i="99"/>
  <c r="D46" i="99"/>
  <c r="H46" i="99"/>
  <c r="K46" i="99"/>
  <c r="L46" i="99"/>
  <c r="M46" i="99"/>
  <c r="N46" i="99"/>
  <c r="O46" i="99"/>
  <c r="P46" i="99"/>
  <c r="A46" i="99" s="1"/>
  <c r="B47" i="99"/>
  <c r="C47" i="99"/>
  <c r="D47" i="99"/>
  <c r="H47" i="99"/>
  <c r="K47" i="99"/>
  <c r="L47" i="99"/>
  <c r="M47" i="99"/>
  <c r="N47" i="99"/>
  <c r="O47" i="99"/>
  <c r="P47" i="99"/>
  <c r="A47" i="99" s="1"/>
  <c r="B48" i="99"/>
  <c r="C48" i="99"/>
  <c r="D48" i="99"/>
  <c r="H48" i="99"/>
  <c r="K48" i="99"/>
  <c r="L48" i="99"/>
  <c r="M48" i="99"/>
  <c r="N48" i="99"/>
  <c r="O48" i="99"/>
  <c r="P48" i="99"/>
  <c r="A48" i="99" s="1"/>
  <c r="B49" i="99"/>
  <c r="C49" i="99"/>
  <c r="D49" i="99"/>
  <c r="H49" i="99"/>
  <c r="K49" i="99"/>
  <c r="L49" i="99"/>
  <c r="M49" i="99"/>
  <c r="N49" i="99"/>
  <c r="O49" i="99"/>
  <c r="P49" i="99"/>
  <c r="A49" i="99" s="1"/>
  <c r="B50" i="99"/>
  <c r="C50" i="99"/>
  <c r="D50" i="99"/>
  <c r="H50" i="99"/>
  <c r="K50" i="99"/>
  <c r="L50" i="99"/>
  <c r="M50" i="99"/>
  <c r="N50" i="99"/>
  <c r="O50" i="99"/>
  <c r="P50" i="99"/>
  <c r="A50" i="99" s="1"/>
  <c r="B51" i="99"/>
  <c r="C51" i="99"/>
  <c r="D51" i="99"/>
  <c r="H51" i="99"/>
  <c r="K51" i="99"/>
  <c r="L51" i="99"/>
  <c r="M51" i="99"/>
  <c r="N51" i="99"/>
  <c r="O51" i="99"/>
  <c r="P51" i="99"/>
  <c r="A51" i="99" s="1"/>
  <c r="B52" i="99"/>
  <c r="C52" i="99"/>
  <c r="D52" i="99"/>
  <c r="H52" i="99"/>
  <c r="K52" i="99"/>
  <c r="L52" i="99"/>
  <c r="M52" i="99"/>
  <c r="N52" i="99"/>
  <c r="O52" i="99"/>
  <c r="P52" i="99"/>
  <c r="A52" i="99" s="1"/>
  <c r="B53" i="99"/>
  <c r="C53" i="99"/>
  <c r="D53" i="99"/>
  <c r="H53" i="99"/>
  <c r="K53" i="99"/>
  <c r="L53" i="99"/>
  <c r="M53" i="99"/>
  <c r="N53" i="99"/>
  <c r="O53" i="99"/>
  <c r="P53" i="99"/>
  <c r="A53" i="99" s="1"/>
  <c r="B54" i="99"/>
  <c r="C54" i="99"/>
  <c r="D54" i="99"/>
  <c r="H54" i="99"/>
  <c r="K54" i="99"/>
  <c r="L54" i="99"/>
  <c r="M54" i="99"/>
  <c r="N54" i="99"/>
  <c r="O54" i="99"/>
  <c r="P54" i="99"/>
  <c r="A54" i="99" s="1"/>
  <c r="B55" i="99"/>
  <c r="C55" i="99"/>
  <c r="D55" i="99"/>
  <c r="H55" i="99"/>
  <c r="K55" i="99"/>
  <c r="L55" i="99"/>
  <c r="M55" i="99"/>
  <c r="N55" i="99"/>
  <c r="O55" i="99"/>
  <c r="P55" i="99"/>
  <c r="A55" i="99" s="1"/>
  <c r="B56" i="99"/>
  <c r="C56" i="99"/>
  <c r="D56" i="99"/>
  <c r="H56" i="99"/>
  <c r="K56" i="99"/>
  <c r="L56" i="99"/>
  <c r="M56" i="99"/>
  <c r="N56" i="99"/>
  <c r="O56" i="99"/>
  <c r="P56" i="99"/>
  <c r="A56" i="99" s="1"/>
  <c r="B57" i="99"/>
  <c r="C57" i="99"/>
  <c r="D57" i="99"/>
  <c r="H57" i="99"/>
  <c r="K57" i="99"/>
  <c r="L57" i="99"/>
  <c r="M57" i="99"/>
  <c r="N57" i="99"/>
  <c r="O57" i="99"/>
  <c r="P57" i="99"/>
  <c r="A57" i="99" s="1"/>
  <c r="B58" i="99"/>
  <c r="C58" i="99"/>
  <c r="D58" i="99"/>
  <c r="H58" i="99"/>
  <c r="K58" i="99"/>
  <c r="L58" i="99"/>
  <c r="M58" i="99"/>
  <c r="N58" i="99"/>
  <c r="O58" i="99"/>
  <c r="P58" i="99"/>
  <c r="A58" i="99" s="1"/>
  <c r="B59" i="99"/>
  <c r="C59" i="99"/>
  <c r="D59" i="99"/>
  <c r="H59" i="99"/>
  <c r="K59" i="99"/>
  <c r="L59" i="99"/>
  <c r="M59" i="99"/>
  <c r="N59" i="99"/>
  <c r="O59" i="99"/>
  <c r="P59" i="99"/>
  <c r="A59" i="99" s="1"/>
  <c r="B60" i="99"/>
  <c r="C60" i="99"/>
  <c r="D60" i="99"/>
  <c r="H60" i="99"/>
  <c r="K60" i="99"/>
  <c r="L60" i="99"/>
  <c r="M60" i="99"/>
  <c r="N60" i="99"/>
  <c r="O60" i="99"/>
  <c r="P60" i="99"/>
  <c r="A60" i="99" s="1"/>
  <c r="B61" i="99"/>
  <c r="C61" i="99"/>
  <c r="D61" i="99"/>
  <c r="H61" i="99"/>
  <c r="K61" i="99"/>
  <c r="L61" i="99"/>
  <c r="M61" i="99"/>
  <c r="N61" i="99"/>
  <c r="O61" i="99"/>
  <c r="P61" i="99"/>
  <c r="A61" i="99" s="1"/>
  <c r="B62" i="99"/>
  <c r="C62" i="99"/>
  <c r="D62" i="99"/>
  <c r="H62" i="99"/>
  <c r="K62" i="99"/>
  <c r="L62" i="99"/>
  <c r="M62" i="99"/>
  <c r="N62" i="99"/>
  <c r="O62" i="99"/>
  <c r="P62" i="99"/>
  <c r="A62" i="99" s="1"/>
  <c r="B63" i="99"/>
  <c r="C63" i="99"/>
  <c r="D63" i="99"/>
  <c r="H63" i="99"/>
  <c r="K63" i="99"/>
  <c r="L63" i="99"/>
  <c r="M63" i="99"/>
  <c r="N63" i="99"/>
  <c r="O63" i="99"/>
  <c r="P63" i="99"/>
  <c r="A63" i="99" s="1"/>
  <c r="B64" i="99"/>
  <c r="C64" i="99"/>
  <c r="D64" i="99"/>
  <c r="H64" i="99"/>
  <c r="K64" i="99"/>
  <c r="L64" i="99"/>
  <c r="M64" i="99"/>
  <c r="N64" i="99"/>
  <c r="O64" i="99"/>
  <c r="P64" i="99"/>
  <c r="A64" i="99" s="1"/>
  <c r="B65" i="99"/>
  <c r="C65" i="99"/>
  <c r="D65" i="99"/>
  <c r="H65" i="99"/>
  <c r="K65" i="99"/>
  <c r="L65" i="99"/>
  <c r="M65" i="99"/>
  <c r="N65" i="99"/>
  <c r="O65" i="99"/>
  <c r="P65" i="99"/>
  <c r="A65" i="99" s="1"/>
  <c r="B66" i="99"/>
  <c r="C66" i="99"/>
  <c r="D66" i="99"/>
  <c r="H66" i="99"/>
  <c r="K66" i="99"/>
  <c r="L66" i="99"/>
  <c r="M66" i="99"/>
  <c r="N66" i="99"/>
  <c r="O66" i="99"/>
  <c r="P66" i="99"/>
  <c r="A66" i="99" s="1"/>
  <c r="B67" i="99"/>
  <c r="C67" i="99"/>
  <c r="D67" i="99"/>
  <c r="H67" i="99"/>
  <c r="K67" i="99"/>
  <c r="L67" i="99"/>
  <c r="M67" i="99"/>
  <c r="N67" i="99"/>
  <c r="O67" i="99"/>
  <c r="P67" i="99"/>
  <c r="A67" i="99" s="1"/>
  <c r="B68" i="99"/>
  <c r="C68" i="99"/>
  <c r="D68" i="99"/>
  <c r="H68" i="99"/>
  <c r="K68" i="99"/>
  <c r="L68" i="99"/>
  <c r="M68" i="99"/>
  <c r="N68" i="99"/>
  <c r="O68" i="99"/>
  <c r="P68" i="99"/>
  <c r="A68" i="99" s="1"/>
  <c r="B69" i="99"/>
  <c r="C69" i="99"/>
  <c r="D69" i="99"/>
  <c r="H69" i="99"/>
  <c r="K69" i="99"/>
  <c r="L69" i="99"/>
  <c r="M69" i="99"/>
  <c r="N69" i="99"/>
  <c r="O69" i="99"/>
  <c r="P69" i="99"/>
  <c r="A69" i="99" s="1"/>
  <c r="B70" i="99"/>
  <c r="C70" i="99"/>
  <c r="D70" i="99"/>
  <c r="H70" i="99"/>
  <c r="K70" i="99"/>
  <c r="L70" i="99"/>
  <c r="N70" i="99"/>
  <c r="O70" i="99"/>
  <c r="B71" i="99"/>
  <c r="C71" i="99"/>
  <c r="D71" i="99"/>
  <c r="H71" i="99"/>
  <c r="K71" i="99"/>
  <c r="L71" i="99"/>
  <c r="M71" i="99"/>
  <c r="N71" i="99"/>
  <c r="O71" i="99"/>
  <c r="P71" i="99"/>
  <c r="A71" i="99" s="1"/>
  <c r="B72" i="99"/>
  <c r="C72" i="99"/>
  <c r="D72" i="99"/>
  <c r="H72" i="99"/>
  <c r="L72" i="99"/>
  <c r="M72" i="99"/>
  <c r="N72" i="99"/>
  <c r="O72" i="99"/>
  <c r="P72" i="99"/>
  <c r="B73" i="99"/>
  <c r="C73" i="99"/>
  <c r="D73" i="99"/>
  <c r="H73" i="99"/>
  <c r="K73" i="99"/>
  <c r="L73" i="99"/>
  <c r="M73" i="99"/>
  <c r="N73" i="99"/>
  <c r="O73" i="99"/>
  <c r="P73" i="99"/>
  <c r="A73" i="99" s="1"/>
  <c r="B74" i="99"/>
  <c r="C74" i="99"/>
  <c r="D74" i="99"/>
  <c r="H74" i="99"/>
  <c r="K74" i="99"/>
  <c r="L74" i="99"/>
  <c r="M74" i="99"/>
  <c r="N74" i="99"/>
  <c r="O74" i="99"/>
  <c r="P74" i="99"/>
  <c r="A74" i="99" s="1"/>
  <c r="B75" i="99"/>
  <c r="C75" i="99"/>
  <c r="D75" i="99"/>
  <c r="H75" i="99"/>
  <c r="K75" i="99"/>
  <c r="L75" i="99"/>
  <c r="M75" i="99"/>
  <c r="N75" i="99"/>
  <c r="O75" i="99"/>
  <c r="B76" i="99"/>
  <c r="C76" i="99"/>
  <c r="D76" i="99"/>
  <c r="L76" i="99"/>
  <c r="N76" i="99"/>
  <c r="O76" i="99"/>
  <c r="B77" i="99"/>
  <c r="C77" i="99"/>
  <c r="D77" i="99"/>
  <c r="L77" i="99"/>
  <c r="N77" i="99"/>
  <c r="O77" i="99"/>
  <c r="B78" i="99"/>
  <c r="C78" i="99"/>
  <c r="D78" i="99"/>
  <c r="H78" i="99"/>
  <c r="K78" i="99"/>
  <c r="L78" i="99"/>
  <c r="M78" i="99"/>
  <c r="N78" i="99"/>
  <c r="O78" i="99"/>
  <c r="P78" i="99"/>
  <c r="B79" i="99"/>
  <c r="C79" i="99"/>
  <c r="D79" i="99"/>
  <c r="H79" i="99"/>
  <c r="K79" i="99"/>
  <c r="L79" i="99"/>
  <c r="M79" i="99"/>
  <c r="N79" i="99"/>
  <c r="O79" i="99"/>
  <c r="P79" i="99"/>
  <c r="B80" i="99"/>
  <c r="C80" i="99"/>
  <c r="D80" i="99"/>
  <c r="L80" i="99"/>
  <c r="N80" i="99"/>
  <c r="O80" i="99"/>
  <c r="B81" i="99"/>
  <c r="C81" i="99"/>
  <c r="D81" i="99"/>
  <c r="H81" i="99"/>
  <c r="K81" i="99"/>
  <c r="L81" i="99"/>
  <c r="M81" i="99"/>
  <c r="N81" i="99"/>
  <c r="O81" i="99"/>
  <c r="P81" i="99"/>
  <c r="A81" i="99" s="1"/>
  <c r="B82" i="99"/>
  <c r="C82" i="99"/>
  <c r="D82" i="99"/>
  <c r="H82" i="99"/>
  <c r="K82" i="99"/>
  <c r="L82" i="99"/>
  <c r="M82" i="99"/>
  <c r="N82" i="99"/>
  <c r="O82" i="99"/>
  <c r="P82" i="99"/>
  <c r="A82" i="99" s="1"/>
  <c r="B83" i="99"/>
  <c r="C83" i="99"/>
  <c r="D83" i="99"/>
  <c r="H83" i="99"/>
  <c r="K83" i="99"/>
  <c r="L83" i="99"/>
  <c r="M83" i="99"/>
  <c r="N83" i="99"/>
  <c r="O83" i="99"/>
  <c r="P83" i="99"/>
  <c r="A83" i="99" s="1"/>
  <c r="B84" i="99"/>
  <c r="C84" i="99"/>
  <c r="D84" i="99"/>
  <c r="H84" i="99"/>
  <c r="K84" i="99"/>
  <c r="L84" i="99"/>
  <c r="M84" i="99"/>
  <c r="N84" i="99"/>
  <c r="O84" i="99"/>
  <c r="P84" i="99"/>
  <c r="A84" i="99" s="1"/>
  <c r="B85" i="99"/>
  <c r="C85" i="99"/>
  <c r="D85" i="99"/>
  <c r="H85" i="99"/>
  <c r="K85" i="99"/>
  <c r="L85" i="99"/>
  <c r="M85" i="99"/>
  <c r="N85" i="99"/>
  <c r="O85" i="99"/>
  <c r="P85" i="99"/>
  <c r="A85" i="99" s="1"/>
  <c r="B86" i="99"/>
  <c r="C86" i="99"/>
  <c r="D86" i="99"/>
  <c r="H86" i="99"/>
  <c r="K86" i="99"/>
  <c r="L86" i="99"/>
  <c r="M86" i="99"/>
  <c r="N86" i="99"/>
  <c r="O86" i="99"/>
  <c r="P86" i="99"/>
  <c r="A86" i="99" s="1"/>
  <c r="B87" i="99"/>
  <c r="C87" i="99"/>
  <c r="D87" i="99"/>
  <c r="H87" i="99"/>
  <c r="K87" i="99"/>
  <c r="L87" i="99"/>
  <c r="M87" i="99"/>
  <c r="N87" i="99"/>
  <c r="O87" i="99"/>
  <c r="P87" i="99"/>
  <c r="A87" i="99" s="1"/>
  <c r="B88" i="99"/>
  <c r="C88" i="99"/>
  <c r="D88" i="99"/>
  <c r="H88" i="99"/>
  <c r="K88" i="99"/>
  <c r="L88" i="99"/>
  <c r="M88" i="99"/>
  <c r="N88" i="99"/>
  <c r="O88" i="99"/>
  <c r="P88" i="99"/>
  <c r="A88" i="99" s="1"/>
  <c r="B89" i="99"/>
  <c r="C89" i="99"/>
  <c r="D89" i="99"/>
  <c r="H89" i="99"/>
  <c r="K89" i="99"/>
  <c r="L89" i="99"/>
  <c r="N89" i="99"/>
  <c r="O89" i="99"/>
  <c r="B90" i="99"/>
  <c r="C90" i="99"/>
  <c r="D90" i="99"/>
  <c r="H90" i="99"/>
  <c r="K90" i="99"/>
  <c r="B91" i="99"/>
  <c r="C91" i="99"/>
  <c r="D91" i="99"/>
  <c r="H91" i="99"/>
  <c r="K91" i="99"/>
  <c r="B92" i="99"/>
  <c r="C92" i="99"/>
  <c r="D92" i="99"/>
  <c r="H92" i="99"/>
  <c r="K92" i="99"/>
  <c r="L92" i="99"/>
  <c r="N92" i="99"/>
  <c r="O92" i="99"/>
  <c r="B93" i="99"/>
  <c r="C93" i="99"/>
  <c r="D93" i="99"/>
  <c r="H93" i="99"/>
  <c r="K93" i="99"/>
  <c r="B94" i="99"/>
  <c r="C94" i="99"/>
  <c r="D94" i="99"/>
  <c r="H94" i="99"/>
  <c r="K94" i="99"/>
  <c r="B95" i="99"/>
  <c r="C95" i="99"/>
  <c r="D95" i="99"/>
  <c r="H95" i="99"/>
  <c r="K95" i="99"/>
  <c r="B96" i="99"/>
  <c r="C96" i="99"/>
  <c r="D96" i="99"/>
  <c r="H96" i="99"/>
  <c r="K96" i="99"/>
  <c r="B97" i="99"/>
  <c r="C97" i="99"/>
  <c r="D97" i="99"/>
  <c r="H97" i="99"/>
  <c r="K97" i="99"/>
  <c r="L97" i="99"/>
  <c r="N97" i="99"/>
  <c r="O97" i="99"/>
  <c r="B98" i="99"/>
  <c r="C98" i="99"/>
  <c r="D98" i="99"/>
  <c r="H98" i="99"/>
  <c r="K98" i="99"/>
  <c r="L98" i="99"/>
  <c r="N98" i="99"/>
  <c r="O98" i="99"/>
  <c r="B16" i="39"/>
  <c r="C16" i="39"/>
  <c r="D16" i="39"/>
  <c r="B16" i="3"/>
  <c r="C16" i="3"/>
  <c r="D16" i="3"/>
  <c r="B17" i="3"/>
  <c r="C17" i="3"/>
  <c r="D17" i="3"/>
  <c r="B18" i="3"/>
  <c r="C18" i="3"/>
  <c r="D18" i="3"/>
  <c r="B19" i="3"/>
  <c r="C19" i="3"/>
  <c r="D19" i="3"/>
  <c r="B20" i="3"/>
  <c r="C20" i="3"/>
  <c r="D20" i="3"/>
  <c r="B21" i="3"/>
  <c r="C21" i="3"/>
  <c r="D21" i="3"/>
  <c r="B22" i="3"/>
  <c r="C22" i="3"/>
  <c r="D22" i="3"/>
  <c r="B23" i="3"/>
  <c r="C23" i="3"/>
  <c r="D23" i="3"/>
  <c r="B24" i="3"/>
  <c r="C24" i="3"/>
  <c r="D24" i="3"/>
  <c r="B25" i="3"/>
  <c r="C25" i="3"/>
  <c r="D25" i="3"/>
  <c r="O25" i="37"/>
  <c r="O25" i="3" s="1"/>
  <c r="N25" i="37"/>
  <c r="N25" i="3" s="1"/>
  <c r="L25" i="37"/>
  <c r="L25" i="3" s="1"/>
  <c r="H25" i="37"/>
  <c r="M25" i="37" s="1"/>
  <c r="B15" i="3"/>
  <c r="C15" i="3"/>
  <c r="D15" i="3"/>
  <c r="O71" i="108"/>
  <c r="N71" i="108"/>
  <c r="L71" i="108"/>
  <c r="O69" i="108"/>
  <c r="N69" i="108"/>
  <c r="L69" i="108"/>
  <c r="O70" i="108"/>
  <c r="N70" i="108"/>
  <c r="L70" i="108"/>
  <c r="O58" i="108"/>
  <c r="N22" i="108"/>
  <c r="L22" i="108"/>
  <c r="O22" i="108"/>
  <c r="P58" i="5" l="1"/>
  <c r="P58" i="41" s="1"/>
  <c r="M58" i="41"/>
  <c r="P55" i="5"/>
  <c r="P55" i="41" s="1"/>
  <c r="P89" i="5"/>
  <c r="P82" i="41" s="1"/>
  <c r="M82" i="41"/>
  <c r="P35" i="5"/>
  <c r="P35" i="41" s="1"/>
  <c r="M35" i="41"/>
  <c r="P82" i="5"/>
  <c r="P75" i="41" s="1"/>
  <c r="M75" i="41"/>
  <c r="P65" i="5"/>
  <c r="P65" i="41" s="1"/>
  <c r="M65" i="41"/>
  <c r="P67" i="5"/>
  <c r="P67" i="41" s="1"/>
  <c r="M67" i="41"/>
  <c r="H71" i="108"/>
  <c r="K70" i="108"/>
  <c r="H70" i="108"/>
  <c r="K22" i="108"/>
  <c r="H22" i="108"/>
  <c r="M69" i="108"/>
  <c r="H69" i="108"/>
  <c r="P58" i="108"/>
  <c r="K58" i="108"/>
  <c r="P69" i="108"/>
  <c r="P25" i="37"/>
  <c r="P25" i="3" s="1"/>
  <c r="M25" i="3"/>
  <c r="H25" i="3"/>
  <c r="M58" i="108"/>
  <c r="K25" i="37"/>
  <c r="K25" i="3" s="1"/>
  <c r="K71" i="108"/>
  <c r="K69" i="108"/>
  <c r="P70" i="108" l="1"/>
  <c r="M70" i="108"/>
  <c r="P22" i="108"/>
  <c r="M22" i="108"/>
  <c r="P71" i="108"/>
  <c r="M71" i="108"/>
  <c r="M29" i="107"/>
  <c r="K29" i="107"/>
  <c r="O51" i="12"/>
  <c r="O51" i="93" s="1"/>
  <c r="N51" i="12"/>
  <c r="N51" i="93" s="1"/>
  <c r="L51" i="12"/>
  <c r="L51" i="93" s="1"/>
  <c r="H51" i="12"/>
  <c r="O44" i="12"/>
  <c r="O44" i="93" s="1"/>
  <c r="N44" i="12"/>
  <c r="N44" i="93" s="1"/>
  <c r="L44" i="12"/>
  <c r="L44" i="93" s="1"/>
  <c r="H44" i="12"/>
  <c r="O25" i="95"/>
  <c r="N25" i="95"/>
  <c r="L25" i="95"/>
  <c r="O24" i="95"/>
  <c r="N24" i="95"/>
  <c r="L24" i="95"/>
  <c r="O17" i="105"/>
  <c r="N17" i="105"/>
  <c r="L17" i="105"/>
  <c r="O42" i="102"/>
  <c r="N42" i="102"/>
  <c r="L42" i="102"/>
  <c r="O45" i="47"/>
  <c r="N45" i="47"/>
  <c r="L45" i="47"/>
  <c r="H45" i="47"/>
  <c r="O40" i="102"/>
  <c r="N40" i="102"/>
  <c r="L40" i="102"/>
  <c r="O39" i="102"/>
  <c r="N39" i="102"/>
  <c r="L39" i="102"/>
  <c r="O38" i="102"/>
  <c r="N38" i="102"/>
  <c r="L38" i="102"/>
  <c r="O37" i="102"/>
  <c r="N37" i="102"/>
  <c r="L37" i="102"/>
  <c r="O36" i="102"/>
  <c r="N36" i="102"/>
  <c r="L36" i="102"/>
  <c r="O35" i="102"/>
  <c r="N35" i="102"/>
  <c r="L35" i="102"/>
  <c r="M51" i="12" l="1"/>
  <c r="H51" i="93"/>
  <c r="M44" i="12"/>
  <c r="H44" i="93"/>
  <c r="M17" i="105"/>
  <c r="H17" i="105"/>
  <c r="K24" i="95"/>
  <c r="H24" i="95"/>
  <c r="H25" i="95"/>
  <c r="H38" i="102"/>
  <c r="H36" i="102"/>
  <c r="H39" i="102"/>
  <c r="H40" i="102"/>
  <c r="H42" i="102"/>
  <c r="H37" i="102"/>
  <c r="H41" i="102"/>
  <c r="H35" i="102"/>
  <c r="P29" i="107"/>
  <c r="K51" i="12"/>
  <c r="K51" i="93" s="1"/>
  <c r="K44" i="12"/>
  <c r="K44" i="93" s="1"/>
  <c r="P17" i="105"/>
  <c r="K17" i="105"/>
  <c r="K25" i="95"/>
  <c r="M45" i="47"/>
  <c r="K36" i="102"/>
  <c r="K38" i="102"/>
  <c r="K40" i="102"/>
  <c r="K42" i="102"/>
  <c r="K37" i="102"/>
  <c r="K35" i="102"/>
  <c r="K39" i="102"/>
  <c r="P44" i="12" l="1"/>
  <c r="P44" i="93" s="1"/>
  <c r="M44" i="93"/>
  <c r="P51" i="12"/>
  <c r="P51" i="93" s="1"/>
  <c r="M51" i="93"/>
  <c r="P24" i="95"/>
  <c r="M24" i="95"/>
  <c r="P25" i="95"/>
  <c r="M25" i="95"/>
  <c r="K41" i="102"/>
  <c r="K45" i="47"/>
  <c r="P40" i="102"/>
  <c r="M40" i="102"/>
  <c r="P37" i="102"/>
  <c r="M37" i="102"/>
  <c r="P39" i="102"/>
  <c r="M39" i="102"/>
  <c r="P36" i="102"/>
  <c r="M36" i="102"/>
  <c r="P42" i="102"/>
  <c r="M42" i="102"/>
  <c r="M41" i="102"/>
  <c r="P38" i="102"/>
  <c r="M38" i="102"/>
  <c r="P35" i="102"/>
  <c r="M35" i="102"/>
  <c r="O27" i="102"/>
  <c r="O26" i="102"/>
  <c r="N26" i="102"/>
  <c r="L26" i="102"/>
  <c r="K20" i="102"/>
  <c r="O24" i="102"/>
  <c r="N24" i="102"/>
  <c r="L24" i="102"/>
  <c r="O23" i="102"/>
  <c r="N23" i="102"/>
  <c r="L23" i="102"/>
  <c r="M34" i="6"/>
  <c r="M26" i="6"/>
  <c r="K22" i="6"/>
  <c r="P41" i="102" l="1"/>
  <c r="P45" i="47"/>
  <c r="L27" i="7"/>
  <c r="M27" i="7"/>
  <c r="N27" i="7"/>
  <c r="O27" i="7"/>
  <c r="N22" i="7"/>
  <c r="O22" i="7"/>
  <c r="L22" i="7"/>
  <c r="M22" i="7"/>
  <c r="P22" i="7" s="1"/>
  <c r="L45" i="44"/>
  <c r="L37" i="6" s="1"/>
  <c r="N45" i="44"/>
  <c r="N37" i="6" s="1"/>
  <c r="O45" i="44"/>
  <c r="O37" i="6" s="1"/>
  <c r="M45" i="44"/>
  <c r="P45" i="44" s="1"/>
  <c r="L40" i="44"/>
  <c r="L32" i="6" s="1"/>
  <c r="N40" i="44"/>
  <c r="N32" i="6" s="1"/>
  <c r="O40" i="44"/>
  <c r="O32" i="6" s="1"/>
  <c r="M40" i="44"/>
  <c r="P40" i="44" s="1"/>
  <c r="L15" i="44"/>
  <c r="N15" i="44"/>
  <c r="O15" i="44"/>
  <c r="L39" i="44"/>
  <c r="L31" i="6" s="1"/>
  <c r="M39" i="44"/>
  <c r="M31" i="6" s="1"/>
  <c r="N39" i="44"/>
  <c r="N31" i="6" s="1"/>
  <c r="O39" i="44"/>
  <c r="O31" i="6" s="1"/>
  <c r="L44" i="44"/>
  <c r="L36" i="6" s="1"/>
  <c r="N44" i="44"/>
  <c r="N36" i="6" s="1"/>
  <c r="O44" i="44"/>
  <c r="O36" i="6" s="1"/>
  <c r="M44" i="44"/>
  <c r="P44" i="44" s="1"/>
  <c r="N83" i="5"/>
  <c r="N76" i="41" s="1"/>
  <c r="O83" i="5"/>
  <c r="O76" i="41" s="1"/>
  <c r="L83" i="5"/>
  <c r="L76" i="41" s="1"/>
  <c r="M83" i="5"/>
  <c r="L85" i="5"/>
  <c r="L78" i="41" s="1"/>
  <c r="M85" i="5"/>
  <c r="M78" i="41" s="1"/>
  <c r="N85" i="5"/>
  <c r="N78" i="41" s="1"/>
  <c r="O85" i="5"/>
  <c r="O78" i="41" s="1"/>
  <c r="L84" i="5"/>
  <c r="L77" i="41" s="1"/>
  <c r="N84" i="5"/>
  <c r="N77" i="41" s="1"/>
  <c r="O84" i="5"/>
  <c r="O77" i="41" s="1"/>
  <c r="M84" i="5"/>
  <c r="M77" i="41" s="1"/>
  <c r="H27" i="102"/>
  <c r="K26" i="102"/>
  <c r="H26" i="102"/>
  <c r="H24" i="102"/>
  <c r="H23" i="102"/>
  <c r="M41" i="6"/>
  <c r="H41" i="6"/>
  <c r="K40" i="6"/>
  <c r="H40" i="6"/>
  <c r="M39" i="6"/>
  <c r="H39" i="6"/>
  <c r="M35" i="6"/>
  <c r="H35" i="6"/>
  <c r="K36" i="6"/>
  <c r="H36" i="6"/>
  <c r="K37" i="6"/>
  <c r="H37" i="6"/>
  <c r="K34" i="6"/>
  <c r="H34" i="6"/>
  <c r="H32" i="6"/>
  <c r="H31" i="6"/>
  <c r="K30" i="6"/>
  <c r="H30" i="6"/>
  <c r="K29" i="6"/>
  <c r="H29" i="6"/>
  <c r="K29" i="43"/>
  <c r="H29" i="43"/>
  <c r="K30" i="43"/>
  <c r="H30" i="43"/>
  <c r="M27" i="43"/>
  <c r="H27" i="43"/>
  <c r="M31" i="43"/>
  <c r="H31" i="43"/>
  <c r="H26" i="43"/>
  <c r="M28" i="43"/>
  <c r="H28" i="43"/>
  <c r="K25" i="43"/>
  <c r="H25" i="43"/>
  <c r="M23" i="6"/>
  <c r="H23" i="6"/>
  <c r="M19" i="6"/>
  <c r="H19" i="6"/>
  <c r="M17" i="6"/>
  <c r="H17" i="6"/>
  <c r="K18" i="6"/>
  <c r="H18" i="6"/>
  <c r="M16" i="6"/>
  <c r="H16" i="6"/>
  <c r="N27" i="102"/>
  <c r="L27" i="102"/>
  <c r="K27" i="102"/>
  <c r="K24" i="102"/>
  <c r="K23" i="102"/>
  <c r="P41" i="6"/>
  <c r="K39" i="6"/>
  <c r="P39" i="6"/>
  <c r="K31" i="43"/>
  <c r="K41" i="6"/>
  <c r="P34" i="6"/>
  <c r="P35" i="6"/>
  <c r="K35" i="6"/>
  <c r="K32" i="6"/>
  <c r="P26" i="6"/>
  <c r="P27" i="43"/>
  <c r="K31" i="6"/>
  <c r="K27" i="43"/>
  <c r="K26" i="43"/>
  <c r="K28" i="43"/>
  <c r="P23" i="6"/>
  <c r="K16" i="6"/>
  <c r="K23" i="6"/>
  <c r="K17" i="6"/>
  <c r="K19" i="6"/>
  <c r="M37" i="6" l="1"/>
  <c r="M32" i="6"/>
  <c r="P83" i="5"/>
  <c r="P76" i="41" s="1"/>
  <c r="M76" i="41"/>
  <c r="M36" i="6"/>
  <c r="P27" i="7"/>
  <c r="P39" i="44"/>
  <c r="P31" i="6" s="1"/>
  <c r="P85" i="5"/>
  <c r="P78" i="41" s="1"/>
  <c r="P84" i="5"/>
  <c r="P77" i="41" s="1"/>
  <c r="L87" i="5"/>
  <c r="L80" i="41" s="1"/>
  <c r="N87" i="5"/>
  <c r="N80" i="41" s="1"/>
  <c r="O87" i="5"/>
  <c r="O80" i="41" s="1"/>
  <c r="M87" i="5"/>
  <c r="M80" i="41" s="1"/>
  <c r="N86" i="5"/>
  <c r="N79" i="41" s="1"/>
  <c r="O86" i="5"/>
  <c r="O79" i="41" s="1"/>
  <c r="L86" i="5"/>
  <c r="L79" i="41" s="1"/>
  <c r="M86" i="5"/>
  <c r="M79" i="41" s="1"/>
  <c r="P27" i="102"/>
  <c r="M27" i="102"/>
  <c r="P26" i="102"/>
  <c r="M26" i="102"/>
  <c r="P24" i="102"/>
  <c r="M24" i="102"/>
  <c r="P23" i="102"/>
  <c r="M23" i="102"/>
  <c r="P22" i="6"/>
  <c r="M22" i="6"/>
  <c r="P19" i="6"/>
  <c r="P17" i="6"/>
  <c r="P16" i="6"/>
  <c r="P40" i="6"/>
  <c r="M40" i="6"/>
  <c r="P30" i="6"/>
  <c r="M30" i="6"/>
  <c r="P29" i="6"/>
  <c r="M29" i="6"/>
  <c r="P28" i="43"/>
  <c r="P26" i="43"/>
  <c r="M26" i="43"/>
  <c r="P30" i="43"/>
  <c r="M30" i="43"/>
  <c r="P31" i="43"/>
  <c r="P29" i="43"/>
  <c r="M29" i="43"/>
  <c r="P25" i="43"/>
  <c r="M25" i="43"/>
  <c r="P18" i="6"/>
  <c r="M18" i="6"/>
  <c r="M20" i="102"/>
  <c r="P32" i="6"/>
  <c r="P37" i="6"/>
  <c r="P36" i="6"/>
  <c r="P87" i="5" l="1"/>
  <c r="P80" i="41" s="1"/>
  <c r="P86" i="5"/>
  <c r="P79" i="41" s="1"/>
  <c r="P20" i="102"/>
  <c r="O96" i="5" l="1"/>
  <c r="O89" i="41" s="1"/>
  <c r="L96" i="5"/>
  <c r="N96" i="5"/>
  <c r="M96" i="5"/>
  <c r="M89" i="41" s="1"/>
  <c r="L93" i="5"/>
  <c r="N93" i="5"/>
  <c r="O93" i="5"/>
  <c r="M93" i="5"/>
  <c r="L24" i="5"/>
  <c r="L24" i="41" s="1"/>
  <c r="N24" i="5"/>
  <c r="N24" i="41" s="1"/>
  <c r="O24" i="5"/>
  <c r="O24" i="41" s="1"/>
  <c r="M24" i="5"/>
  <c r="M24" i="41" s="1"/>
  <c r="O39" i="5"/>
  <c r="O39" i="41" s="1"/>
  <c r="N39" i="5"/>
  <c r="N39" i="41" s="1"/>
  <c r="L39" i="5"/>
  <c r="L39" i="41" s="1"/>
  <c r="M39" i="5"/>
  <c r="M39" i="41" s="1"/>
  <c r="O17" i="5"/>
  <c r="O17" i="41" s="1"/>
  <c r="L17" i="5"/>
  <c r="L17" i="41" s="1"/>
  <c r="N17" i="5"/>
  <c r="N17" i="41" s="1"/>
  <c r="M17" i="5"/>
  <c r="L22" i="5"/>
  <c r="L22" i="41" s="1"/>
  <c r="N22" i="5"/>
  <c r="N22" i="41" s="1"/>
  <c r="O22" i="5"/>
  <c r="O22" i="41" s="1"/>
  <c r="M22" i="5"/>
  <c r="M22" i="41" s="1"/>
  <c r="L95" i="5"/>
  <c r="N95" i="5"/>
  <c r="O95" i="5"/>
  <c r="M95" i="5"/>
  <c r="M88" i="41" s="1"/>
  <c r="L18" i="5"/>
  <c r="L18" i="41" s="1"/>
  <c r="N18" i="5"/>
  <c r="N18" i="41" s="1"/>
  <c r="O18" i="5"/>
  <c r="O18" i="41" s="1"/>
  <c r="M18" i="5"/>
  <c r="M18" i="41" s="1"/>
  <c r="L27" i="5"/>
  <c r="L27" i="41" s="1"/>
  <c r="N27" i="5"/>
  <c r="N27" i="41" s="1"/>
  <c r="O27" i="5"/>
  <c r="O27" i="41" s="1"/>
  <c r="M27" i="5"/>
  <c r="M27" i="41" s="1"/>
  <c r="N31" i="5"/>
  <c r="N31" i="41" s="1"/>
  <c r="O31" i="5"/>
  <c r="O31" i="41" s="1"/>
  <c r="M31" i="5"/>
  <c r="L31" i="5"/>
  <c r="L31" i="41" s="1"/>
  <c r="O91" i="5"/>
  <c r="N91" i="5"/>
  <c r="L91" i="5"/>
  <c r="M91" i="5"/>
  <c r="M84" i="41" s="1"/>
  <c r="N45" i="5"/>
  <c r="N45" i="41" s="1"/>
  <c r="O45" i="5"/>
  <c r="O45" i="41" s="1"/>
  <c r="L45" i="5"/>
  <c r="L45" i="41" s="1"/>
  <c r="M45" i="5"/>
  <c r="M45" i="41" s="1"/>
  <c r="O50" i="5"/>
  <c r="O50" i="41" s="1"/>
  <c r="N50" i="5"/>
  <c r="N50" i="41" s="1"/>
  <c r="L50" i="5"/>
  <c r="L50" i="41" s="1"/>
  <c r="M50" i="5"/>
  <c r="M50" i="41" s="1"/>
  <c r="L90" i="5"/>
  <c r="N90" i="5"/>
  <c r="O90" i="5"/>
  <c r="M90" i="5"/>
  <c r="M83" i="41" s="1"/>
  <c r="P97" i="99"/>
  <c r="M97" i="99"/>
  <c r="P98" i="99"/>
  <c r="M98" i="99"/>
  <c r="P92" i="99"/>
  <c r="M92" i="99"/>
  <c r="K76" i="99"/>
  <c r="H76" i="99"/>
  <c r="K77" i="99"/>
  <c r="H77" i="99"/>
  <c r="P77" i="99"/>
  <c r="M77" i="99"/>
  <c r="K80" i="99"/>
  <c r="H80" i="99"/>
  <c r="N90" i="99" l="1"/>
  <c r="N83" i="41"/>
  <c r="O90" i="99"/>
  <c r="O83" i="41"/>
  <c r="O95" i="99"/>
  <c r="O88" i="41"/>
  <c r="O93" i="99"/>
  <c r="O86" i="41"/>
  <c r="N96" i="99"/>
  <c r="N89" i="41"/>
  <c r="N91" i="99"/>
  <c r="N84" i="41"/>
  <c r="N95" i="99"/>
  <c r="N88" i="41"/>
  <c r="N93" i="99"/>
  <c r="N86" i="41"/>
  <c r="O91" i="99"/>
  <c r="O84" i="41"/>
  <c r="P17" i="5"/>
  <c r="P17" i="41" s="1"/>
  <c r="M17" i="41"/>
  <c r="P93" i="5"/>
  <c r="P86" i="41" s="1"/>
  <c r="M86" i="41"/>
  <c r="L91" i="99"/>
  <c r="L84" i="41"/>
  <c r="P31" i="5"/>
  <c r="P31" i="41" s="1"/>
  <c r="M31" i="41"/>
  <c r="L96" i="99"/>
  <c r="L89" i="41"/>
  <c r="L90" i="99"/>
  <c r="L83" i="41"/>
  <c r="L95" i="99"/>
  <c r="L88" i="41"/>
  <c r="L93" i="99"/>
  <c r="L86" i="41"/>
  <c r="P45" i="5"/>
  <c r="P45" i="41" s="1"/>
  <c r="P22" i="5"/>
  <c r="P22" i="41" s="1"/>
  <c r="P24" i="5"/>
  <c r="P24" i="41" s="1"/>
  <c r="P90" i="5"/>
  <c r="P83" i="41" s="1"/>
  <c r="P91" i="5"/>
  <c r="P18" i="5"/>
  <c r="P18" i="41" s="1"/>
  <c r="P95" i="5"/>
  <c r="N94" i="5"/>
  <c r="O94" i="5"/>
  <c r="L94" i="5"/>
  <c r="M94" i="5"/>
  <c r="P50" i="5"/>
  <c r="P50" i="41" s="1"/>
  <c r="P39" i="5"/>
  <c r="P39" i="41" s="1"/>
  <c r="P27" i="5"/>
  <c r="P27" i="41" s="1"/>
  <c r="P96" i="5"/>
  <c r="O96" i="99"/>
  <c r="P93" i="99"/>
  <c r="M93" i="99"/>
  <c r="P89" i="99"/>
  <c r="M89" i="99"/>
  <c r="M91" i="99"/>
  <c r="M96" i="99"/>
  <c r="M95" i="99"/>
  <c r="P90" i="99"/>
  <c r="M90" i="99"/>
  <c r="P80" i="99"/>
  <c r="M80" i="99"/>
  <c r="P76" i="99"/>
  <c r="M76" i="99"/>
  <c r="O94" i="99" l="1"/>
  <c r="O87" i="41"/>
  <c r="N94" i="99"/>
  <c r="N87" i="41"/>
  <c r="P91" i="99"/>
  <c r="P84" i="41"/>
  <c r="P96" i="99"/>
  <c r="P89" i="41"/>
  <c r="P94" i="5"/>
  <c r="P87" i="41" s="1"/>
  <c r="M87" i="41"/>
  <c r="P95" i="99"/>
  <c r="P88" i="41"/>
  <c r="L94" i="99"/>
  <c r="L87" i="41"/>
  <c r="P94" i="99"/>
  <c r="M94" i="99"/>
  <c r="O24" i="4"/>
  <c r="O20" i="98" s="1"/>
  <c r="N24" i="4"/>
  <c r="N20" i="98" s="1"/>
  <c r="L24" i="4"/>
  <c r="L20" i="98" s="1"/>
  <c r="H24" i="4"/>
  <c r="O17" i="4"/>
  <c r="N17" i="4"/>
  <c r="L17" i="4"/>
  <c r="H17" i="4"/>
  <c r="H17" i="39" s="1"/>
  <c r="N17" i="98" l="1"/>
  <c r="N17" i="39"/>
  <c r="O17" i="98"/>
  <c r="O17" i="39"/>
  <c r="L17" i="98"/>
  <c r="L17" i="39"/>
  <c r="M24" i="4"/>
  <c r="H20" i="98"/>
  <c r="M17" i="4"/>
  <c r="M17" i="39" s="1"/>
  <c r="H17" i="98"/>
  <c r="K24" i="4"/>
  <c r="K20" i="98" s="1"/>
  <c r="K17" i="4"/>
  <c r="K17" i="98" l="1"/>
  <c r="K17" i="39"/>
  <c r="P17" i="4"/>
  <c r="M17" i="98"/>
  <c r="P24" i="4"/>
  <c r="P20" i="98" s="1"/>
  <c r="M20" i="98"/>
  <c r="B16" i="96"/>
  <c r="C16" i="96"/>
  <c r="D16" i="96"/>
  <c r="H16" i="96"/>
  <c r="K16" i="96"/>
  <c r="L16" i="96"/>
  <c r="M16" i="96"/>
  <c r="N16" i="96"/>
  <c r="O16" i="96"/>
  <c r="P16" i="96"/>
  <c r="A16" i="96" s="1"/>
  <c r="B17" i="96"/>
  <c r="C17" i="96"/>
  <c r="D17" i="96"/>
  <c r="H17" i="96"/>
  <c r="K17" i="96"/>
  <c r="L17" i="96"/>
  <c r="M17" i="96"/>
  <c r="N17" i="96"/>
  <c r="O17" i="96"/>
  <c r="P17" i="96"/>
  <c r="A17" i="96" s="1"/>
  <c r="B18" i="96"/>
  <c r="C18" i="96"/>
  <c r="D18" i="96"/>
  <c r="H18" i="96"/>
  <c r="K18" i="96"/>
  <c r="L18" i="96"/>
  <c r="M18" i="96"/>
  <c r="N18" i="96"/>
  <c r="O18" i="96"/>
  <c r="P18" i="96"/>
  <c r="A18" i="96" s="1"/>
  <c r="B19" i="96"/>
  <c r="C19" i="96"/>
  <c r="D19" i="96"/>
  <c r="H19" i="96"/>
  <c r="K19" i="96"/>
  <c r="L19" i="96"/>
  <c r="M19" i="96"/>
  <c r="N19" i="96"/>
  <c r="O19" i="96"/>
  <c r="P19" i="96"/>
  <c r="A19" i="96" s="1"/>
  <c r="B20" i="96"/>
  <c r="C20" i="96"/>
  <c r="D20" i="96"/>
  <c r="H20" i="96"/>
  <c r="K20" i="96"/>
  <c r="L20" i="96"/>
  <c r="M20" i="96"/>
  <c r="N20" i="96"/>
  <c r="O20" i="96"/>
  <c r="P20" i="96"/>
  <c r="A20" i="96" s="1"/>
  <c r="B21" i="96"/>
  <c r="C21" i="96"/>
  <c r="D21" i="96"/>
  <c r="H21" i="96"/>
  <c r="K21" i="96"/>
  <c r="L21" i="96"/>
  <c r="M21" i="96"/>
  <c r="N21" i="96"/>
  <c r="O21" i="96"/>
  <c r="P21" i="96"/>
  <c r="A21" i="96" s="1"/>
  <c r="B22" i="96"/>
  <c r="C22" i="96"/>
  <c r="D22" i="96"/>
  <c r="H22" i="96"/>
  <c r="K22" i="96"/>
  <c r="L22" i="96"/>
  <c r="M22" i="96"/>
  <c r="N22" i="96"/>
  <c r="O22" i="96"/>
  <c r="P22" i="96"/>
  <c r="A22" i="96" s="1"/>
  <c r="B19" i="51"/>
  <c r="C19" i="51"/>
  <c r="D19" i="51"/>
  <c r="H19" i="51"/>
  <c r="K19" i="51"/>
  <c r="L19" i="51"/>
  <c r="M19" i="51"/>
  <c r="N19" i="51"/>
  <c r="O19" i="51"/>
  <c r="P19" i="51"/>
  <c r="A19" i="51" s="1"/>
  <c r="B20" i="51"/>
  <c r="C20" i="51"/>
  <c r="D20" i="51"/>
  <c r="B21" i="51"/>
  <c r="C21" i="51"/>
  <c r="D21" i="51"/>
  <c r="B22" i="51"/>
  <c r="C22" i="51"/>
  <c r="D22" i="51"/>
  <c r="B23" i="51"/>
  <c r="C23" i="51"/>
  <c r="D23" i="51"/>
  <c r="H23" i="51"/>
  <c r="K23" i="51"/>
  <c r="L23" i="51"/>
  <c r="M23" i="51"/>
  <c r="N23" i="51"/>
  <c r="O23" i="51"/>
  <c r="P23" i="51"/>
  <c r="A23" i="51" s="1"/>
  <c r="B24" i="51"/>
  <c r="C24" i="51"/>
  <c r="D24" i="51"/>
  <c r="B18" i="49"/>
  <c r="C18" i="49"/>
  <c r="D18" i="49"/>
  <c r="B19" i="49"/>
  <c r="C19" i="49"/>
  <c r="D19" i="49"/>
  <c r="B14" i="102"/>
  <c r="C14" i="102"/>
  <c r="D14" i="102"/>
  <c r="H14" i="102"/>
  <c r="K14" i="102"/>
  <c r="L14" i="102"/>
  <c r="M14" i="102"/>
  <c r="N14" i="102"/>
  <c r="O14" i="102"/>
  <c r="P14" i="102"/>
  <c r="B15" i="102"/>
  <c r="C15" i="102"/>
  <c r="D15" i="102"/>
  <c r="B14" i="47"/>
  <c r="C14" i="47"/>
  <c r="D14" i="47"/>
  <c r="B16" i="47"/>
  <c r="C16" i="47"/>
  <c r="D16" i="47"/>
  <c r="B16" i="45"/>
  <c r="C16" i="45"/>
  <c r="D16" i="45"/>
  <c r="H16" i="45"/>
  <c r="K16" i="45"/>
  <c r="L16" i="45"/>
  <c r="M16" i="45"/>
  <c r="N16" i="45"/>
  <c r="O16" i="45"/>
  <c r="P16" i="45"/>
  <c r="A16" i="45" s="1"/>
  <c r="B17" i="45"/>
  <c r="C17" i="45"/>
  <c r="D17" i="45"/>
  <c r="H17" i="45"/>
  <c r="L17" i="45"/>
  <c r="N17" i="45"/>
  <c r="O17" i="45"/>
  <c r="B18" i="45"/>
  <c r="C18" i="45"/>
  <c r="D18" i="45"/>
  <c r="H18" i="45"/>
  <c r="K18" i="45"/>
  <c r="L18" i="45"/>
  <c r="M18" i="45"/>
  <c r="N18" i="45"/>
  <c r="O18" i="45"/>
  <c r="P18" i="45"/>
  <c r="A18" i="45" s="1"/>
  <c r="B19" i="45"/>
  <c r="C19" i="45"/>
  <c r="D19" i="45"/>
  <c r="H19" i="45"/>
  <c r="B20" i="45"/>
  <c r="C20" i="45"/>
  <c r="D20" i="45"/>
  <c r="H20" i="45"/>
  <c r="B21" i="45"/>
  <c r="C21" i="45"/>
  <c r="D21" i="45"/>
  <c r="H21" i="45"/>
  <c r="B22" i="45"/>
  <c r="C22" i="45"/>
  <c r="D22" i="45"/>
  <c r="H22" i="45"/>
  <c r="B23" i="45"/>
  <c r="C23" i="45"/>
  <c r="D23" i="45"/>
  <c r="H23" i="45"/>
  <c r="B24" i="45"/>
  <c r="C24" i="45"/>
  <c r="D24" i="45"/>
  <c r="H24" i="45"/>
  <c r="K24" i="45"/>
  <c r="L24" i="45"/>
  <c r="M24" i="45"/>
  <c r="N24" i="45"/>
  <c r="O24" i="45"/>
  <c r="P24" i="45"/>
  <c r="A24" i="45" s="1"/>
  <c r="B25" i="45"/>
  <c r="C25" i="45"/>
  <c r="D25" i="45"/>
  <c r="H25" i="45"/>
  <c r="L25" i="45"/>
  <c r="N25" i="45"/>
  <c r="O25" i="45"/>
  <c r="B26" i="45"/>
  <c r="C26" i="45"/>
  <c r="D26" i="45"/>
  <c r="H26" i="45"/>
  <c r="B27" i="45"/>
  <c r="C27" i="45"/>
  <c r="D27" i="45"/>
  <c r="H27" i="45"/>
  <c r="B28" i="45"/>
  <c r="C28" i="45"/>
  <c r="D28" i="45"/>
  <c r="H28" i="45"/>
  <c r="B29" i="45"/>
  <c r="C29" i="45"/>
  <c r="D29" i="45"/>
  <c r="H29" i="45"/>
  <c r="B15" i="99"/>
  <c r="C15" i="99"/>
  <c r="D15" i="99"/>
  <c r="H15" i="99"/>
  <c r="K15" i="99"/>
  <c r="L15" i="99"/>
  <c r="M15" i="99"/>
  <c r="N15" i="99"/>
  <c r="O15" i="99"/>
  <c r="P15" i="99"/>
  <c r="B16" i="40"/>
  <c r="C16" i="40"/>
  <c r="D16" i="40"/>
  <c r="H16" i="40"/>
  <c r="K16" i="40"/>
  <c r="L16" i="40"/>
  <c r="M16" i="40"/>
  <c r="N16" i="40"/>
  <c r="O16" i="40"/>
  <c r="P16" i="40"/>
  <c r="A16" i="40" s="1"/>
  <c r="C61" i="2"/>
  <c r="A15" i="99" l="1"/>
  <c r="P17" i="98"/>
  <c r="P17" i="39"/>
  <c r="A14" i="102"/>
  <c r="N37" i="107" l="1"/>
  <c r="L37" i="107"/>
  <c r="O37" i="107"/>
  <c r="O20" i="107"/>
  <c r="N20" i="107"/>
  <c r="L20" i="107"/>
  <c r="H20" i="107"/>
  <c r="O19" i="107"/>
  <c r="N19" i="107"/>
  <c r="L19" i="107"/>
  <c r="H19" i="107"/>
  <c r="O50" i="12"/>
  <c r="O50" i="93" s="1"/>
  <c r="N50" i="12"/>
  <c r="N50" i="93" s="1"/>
  <c r="L50" i="12"/>
  <c r="L50" i="93" s="1"/>
  <c r="H50" i="12"/>
  <c r="H50" i="93" s="1"/>
  <c r="O43" i="12"/>
  <c r="O43" i="93" s="1"/>
  <c r="N43" i="12"/>
  <c r="N43" i="93" s="1"/>
  <c r="L43" i="12"/>
  <c r="L43" i="93" s="1"/>
  <c r="H43" i="12"/>
  <c r="H43" i="93" s="1"/>
  <c r="O30" i="12"/>
  <c r="O30" i="93" s="1"/>
  <c r="N30" i="12"/>
  <c r="N30" i="93" s="1"/>
  <c r="L30" i="12"/>
  <c r="L30" i="93" s="1"/>
  <c r="H30" i="12"/>
  <c r="H30" i="93" s="1"/>
  <c r="O21" i="12"/>
  <c r="O21" i="93" s="1"/>
  <c r="N21" i="12"/>
  <c r="N21" i="93" s="1"/>
  <c r="L21" i="12"/>
  <c r="L21" i="93" s="1"/>
  <c r="H21" i="12"/>
  <c r="H21" i="93" s="1"/>
  <c r="O20" i="12"/>
  <c r="O20" i="93" s="1"/>
  <c r="N20" i="12"/>
  <c r="N20" i="93" s="1"/>
  <c r="L20" i="12"/>
  <c r="L20" i="93" s="1"/>
  <c r="H20" i="12"/>
  <c r="H20" i="93" s="1"/>
  <c r="O28" i="4"/>
  <c r="O26" i="39" s="1"/>
  <c r="N28" i="4"/>
  <c r="N26" i="39" s="1"/>
  <c r="L28" i="4"/>
  <c r="L26" i="39" s="1"/>
  <c r="H28" i="4"/>
  <c r="H26" i="39" s="1"/>
  <c r="K37" i="107" l="1"/>
  <c r="H37" i="107"/>
  <c r="M19" i="107"/>
  <c r="M20" i="107"/>
  <c r="M43" i="12"/>
  <c r="M43" i="93" s="1"/>
  <c r="K50" i="12"/>
  <c r="K50" i="93" s="1"/>
  <c r="K20" i="12"/>
  <c r="K20" i="93" s="1"/>
  <c r="M30" i="12"/>
  <c r="M30" i="93" s="1"/>
  <c r="M21" i="12"/>
  <c r="M21" i="93" s="1"/>
  <c r="M28" i="4"/>
  <c r="M26" i="39" s="1"/>
  <c r="K20" i="107"/>
  <c r="K19" i="107"/>
  <c r="M50" i="12"/>
  <c r="M50" i="93" s="1"/>
  <c r="K43" i="12"/>
  <c r="K43" i="93" s="1"/>
  <c r="K30" i="12"/>
  <c r="K30" i="93" s="1"/>
  <c r="M20" i="12"/>
  <c r="M20" i="93" s="1"/>
  <c r="K21" i="12"/>
  <c r="K21" i="93" s="1"/>
  <c r="K28" i="4"/>
  <c r="K26" i="39" s="1"/>
  <c r="P19" i="107" l="1"/>
  <c r="P43" i="12"/>
  <c r="P43" i="93" s="1"/>
  <c r="P30" i="12"/>
  <c r="P30" i="93" s="1"/>
  <c r="P28" i="4"/>
  <c r="P26" i="39" s="1"/>
  <c r="P37" i="107"/>
  <c r="M37" i="107"/>
  <c r="P20" i="107"/>
  <c r="P50" i="12"/>
  <c r="P50" i="93" s="1"/>
  <c r="P21" i="12"/>
  <c r="P21" i="93" s="1"/>
  <c r="P20" i="12"/>
  <c r="P20" i="93" s="1"/>
  <c r="O19" i="10"/>
  <c r="N19" i="10"/>
  <c r="L19" i="10"/>
  <c r="H19" i="10"/>
  <c r="O18" i="10"/>
  <c r="N18" i="10"/>
  <c r="L18" i="10"/>
  <c r="H18" i="10"/>
  <c r="M18" i="10" s="1"/>
  <c r="K19" i="10" l="1"/>
  <c r="K24" i="51" s="1"/>
  <c r="H24" i="51"/>
  <c r="N24" i="51"/>
  <c r="L24" i="51"/>
  <c r="O24" i="51"/>
  <c r="K18" i="10"/>
  <c r="P18" i="10"/>
  <c r="M19" i="10"/>
  <c r="P19" i="10" l="1"/>
  <c r="M24" i="51"/>
  <c r="P24" i="51" l="1"/>
  <c r="O16" i="10"/>
  <c r="O21" i="51" s="1"/>
  <c r="H16" i="10"/>
  <c r="O23" i="4"/>
  <c r="O19" i="98" s="1"/>
  <c r="N23" i="4"/>
  <c r="N19" i="98" s="1"/>
  <c r="L23" i="4"/>
  <c r="L19" i="98" s="1"/>
  <c r="H23" i="4"/>
  <c r="H19" i="98" s="1"/>
  <c r="K16" i="10" l="1"/>
  <c r="K21" i="51" s="1"/>
  <c r="H21" i="51"/>
  <c r="K23" i="4"/>
  <c r="K19" i="98" s="1"/>
  <c r="M23" i="4"/>
  <c r="M19" i="98" s="1"/>
  <c r="N16" i="10"/>
  <c r="N21" i="51" s="1"/>
  <c r="L16" i="10"/>
  <c r="L21" i="51" s="1"/>
  <c r="M16" i="10"/>
  <c r="M21" i="51" s="1"/>
  <c r="P23" i="4" l="1"/>
  <c r="P19" i="98" s="1"/>
  <c r="P16" i="10"/>
  <c r="P21" i="51" s="1"/>
  <c r="H37" i="47" l="1"/>
  <c r="L37" i="47"/>
  <c r="H36" i="47"/>
  <c r="H35" i="47"/>
  <c r="O35" i="47"/>
  <c r="H34" i="47"/>
  <c r="O34" i="47"/>
  <c r="O33" i="47"/>
  <c r="N33" i="47"/>
  <c r="L33" i="47"/>
  <c r="H33" i="47"/>
  <c r="K36" i="47" l="1"/>
  <c r="K35" i="47"/>
  <c r="K33" i="47"/>
  <c r="O36" i="47"/>
  <c r="L35" i="47"/>
  <c r="N35" i="47"/>
  <c r="N36" i="47"/>
  <c r="K34" i="47"/>
  <c r="K37" i="47"/>
  <c r="N34" i="47"/>
  <c r="N37" i="47"/>
  <c r="L34" i="47"/>
  <c r="O37" i="47"/>
  <c r="L36" i="47"/>
  <c r="P35" i="47" l="1"/>
  <c r="M35" i="47"/>
  <c r="P36" i="47"/>
  <c r="M36" i="47"/>
  <c r="P34" i="47"/>
  <c r="M34" i="47"/>
  <c r="P33" i="47"/>
  <c r="M33" i="47"/>
  <c r="P37" i="47"/>
  <c r="M37" i="47"/>
  <c r="O49" i="47"/>
  <c r="N49" i="47"/>
  <c r="L49" i="47"/>
  <c r="H49" i="47"/>
  <c r="O48" i="47"/>
  <c r="N48" i="47"/>
  <c r="L48" i="47"/>
  <c r="O22" i="102"/>
  <c r="N22" i="102"/>
  <c r="L22" i="102"/>
  <c r="H22" i="102"/>
  <c r="O21" i="102"/>
  <c r="N21" i="102"/>
  <c r="L21" i="102"/>
  <c r="H21" i="102"/>
  <c r="O18" i="102"/>
  <c r="N18" i="102"/>
  <c r="L18" i="102"/>
  <c r="H18" i="102"/>
  <c r="O17" i="102"/>
  <c r="N17" i="102"/>
  <c r="L17" i="102"/>
  <c r="H17" i="102"/>
  <c r="O16" i="102"/>
  <c r="N16" i="102"/>
  <c r="L16" i="102"/>
  <c r="H16" i="102"/>
  <c r="O15" i="102"/>
  <c r="N15" i="102"/>
  <c r="L15" i="102"/>
  <c r="O17" i="47"/>
  <c r="N17" i="47"/>
  <c r="L17" i="47"/>
  <c r="H17" i="47"/>
  <c r="O16" i="47"/>
  <c r="N16" i="47"/>
  <c r="L16" i="47"/>
  <c r="O14" i="8"/>
  <c r="N14" i="8"/>
  <c r="L14" i="8"/>
  <c r="H14" i="8"/>
  <c r="K14" i="8" s="1"/>
  <c r="K48" i="47" l="1"/>
  <c r="H48" i="47"/>
  <c r="K49" i="47"/>
  <c r="H14" i="47"/>
  <c r="K15" i="102"/>
  <c r="H15" i="102"/>
  <c r="K21" i="102"/>
  <c r="H16" i="47"/>
  <c r="K17" i="102"/>
  <c r="M14" i="47"/>
  <c r="N14" i="47"/>
  <c r="L14" i="47"/>
  <c r="O14" i="47"/>
  <c r="K18" i="102"/>
  <c r="K17" i="47"/>
  <c r="K16" i="102"/>
  <c r="K14" i="47"/>
  <c r="K16" i="47"/>
  <c r="K22" i="102"/>
  <c r="M14" i="8"/>
  <c r="P14" i="8" s="1"/>
  <c r="P48" i="47" l="1"/>
  <c r="A48" i="47" s="1"/>
  <c r="M48" i="47"/>
  <c r="P17" i="47"/>
  <c r="A17" i="47" s="1"/>
  <c r="M17" i="47"/>
  <c r="P22" i="102"/>
  <c r="M22" i="102"/>
  <c r="P21" i="102"/>
  <c r="M21" i="102"/>
  <c r="P18" i="102"/>
  <c r="M18" i="102"/>
  <c r="P17" i="102"/>
  <c r="M17" i="102"/>
  <c r="M16" i="47"/>
  <c r="P16" i="47"/>
  <c r="P16" i="102"/>
  <c r="M16" i="102"/>
  <c r="M49" i="47"/>
  <c r="A37" i="47"/>
  <c r="P15" i="102"/>
  <c r="M15" i="102"/>
  <c r="P14" i="47"/>
  <c r="A45" i="47" s="1"/>
  <c r="A35" i="47" l="1"/>
  <c r="A33" i="47"/>
  <c r="A34" i="47"/>
  <c r="A36" i="47"/>
  <c r="P49" i="47"/>
  <c r="A49" i="47" s="1"/>
  <c r="A38" i="102"/>
  <c r="A36" i="102"/>
  <c r="A40" i="102"/>
  <c r="A42" i="102"/>
  <c r="A26" i="102"/>
  <c r="A18" i="102"/>
  <c r="A24" i="102"/>
  <c r="A35" i="102"/>
  <c r="A39" i="102"/>
  <c r="A17" i="102"/>
  <c r="A37" i="102"/>
  <c r="A41" i="102"/>
  <c r="A27" i="102"/>
  <c r="A45" i="102"/>
  <c r="A21" i="102"/>
  <c r="A16" i="102"/>
  <c r="A23" i="102"/>
  <c r="A22" i="102"/>
  <c r="A20" i="102"/>
  <c r="A15" i="102"/>
  <c r="A14" i="47"/>
  <c r="A16" i="47"/>
  <c r="O27" i="4" l="1"/>
  <c r="O23" i="98" s="1"/>
  <c r="N27" i="4"/>
  <c r="N23" i="98" s="1"/>
  <c r="L27" i="4"/>
  <c r="L23" i="98" s="1"/>
  <c r="H27" i="4"/>
  <c r="H23" i="98" s="1"/>
  <c r="M27" i="4" l="1"/>
  <c r="M23" i="98" s="1"/>
  <c r="P27" i="4"/>
  <c r="P23" i="98" s="1"/>
  <c r="K27" i="4"/>
  <c r="K23" i="98" s="1"/>
  <c r="N53" i="5" l="1"/>
  <c r="N53" i="41" s="1"/>
  <c r="O53" i="5"/>
  <c r="O53" i="41" s="1"/>
  <c r="M53" i="5"/>
  <c r="L53" i="5"/>
  <c r="L53" i="41" s="1"/>
  <c r="L63" i="5"/>
  <c r="L63" i="41" s="1"/>
  <c r="N63" i="5"/>
  <c r="N63" i="41" s="1"/>
  <c r="O63" i="5"/>
  <c r="O63" i="41" s="1"/>
  <c r="M63" i="5"/>
  <c r="M63" i="41" s="1"/>
  <c r="P53" i="5" l="1"/>
  <c r="P53" i="41" s="1"/>
  <c r="M53" i="41"/>
  <c r="N26" i="7"/>
  <c r="O26" i="7"/>
  <c r="L26" i="7"/>
  <c r="M26" i="7"/>
  <c r="L28" i="7"/>
  <c r="N29" i="7"/>
  <c r="O29" i="7"/>
  <c r="L29" i="7"/>
  <c r="M29" i="7"/>
  <c r="P29" i="7" s="1"/>
  <c r="M28" i="7"/>
  <c r="N28" i="7"/>
  <c r="O28" i="7"/>
  <c r="L26" i="5"/>
  <c r="L26" i="41" s="1"/>
  <c r="N26" i="5"/>
  <c r="N26" i="41" s="1"/>
  <c r="O26" i="5"/>
  <c r="O26" i="41" s="1"/>
  <c r="M26" i="5"/>
  <c r="M26" i="41" s="1"/>
  <c r="L49" i="5"/>
  <c r="L49" i="41" s="1"/>
  <c r="N49" i="5"/>
  <c r="N49" i="41" s="1"/>
  <c r="O49" i="5"/>
  <c r="O49" i="41" s="1"/>
  <c r="M49" i="5"/>
  <c r="L60" i="5"/>
  <c r="L60" i="41" s="1"/>
  <c r="N60" i="5"/>
  <c r="N60" i="41" s="1"/>
  <c r="O60" i="5"/>
  <c r="O60" i="41" s="1"/>
  <c r="M60" i="5"/>
  <c r="M60" i="41" s="1"/>
  <c r="L62" i="5"/>
  <c r="L62" i="41" s="1"/>
  <c r="N62" i="5"/>
  <c r="N62" i="41" s="1"/>
  <c r="O62" i="5"/>
  <c r="O62" i="41" s="1"/>
  <c r="M62" i="5"/>
  <c r="M62" i="41" s="1"/>
  <c r="L38" i="5"/>
  <c r="L38" i="41" s="1"/>
  <c r="N38" i="5"/>
  <c r="N38" i="41" s="1"/>
  <c r="O38" i="5"/>
  <c r="O38" i="41" s="1"/>
  <c r="M38" i="5"/>
  <c r="M38" i="41" s="1"/>
  <c r="L59" i="5"/>
  <c r="L59" i="41" s="1"/>
  <c r="N59" i="5"/>
  <c r="N59" i="41" s="1"/>
  <c r="O59" i="5"/>
  <c r="O59" i="41" s="1"/>
  <c r="M59" i="5"/>
  <c r="M59" i="41" s="1"/>
  <c r="P63" i="5"/>
  <c r="P63" i="41" s="1"/>
  <c r="N61" i="5"/>
  <c r="N61" i="41" s="1"/>
  <c r="O61" i="5"/>
  <c r="O61" i="41" s="1"/>
  <c r="M61" i="5"/>
  <c r="L61" i="5"/>
  <c r="L61" i="41" s="1"/>
  <c r="L21" i="5"/>
  <c r="L21" i="41" s="1"/>
  <c r="N21" i="5"/>
  <c r="N21" i="41" s="1"/>
  <c r="O21" i="5"/>
  <c r="O21" i="41" s="1"/>
  <c r="M21" i="5"/>
  <c r="L57" i="5"/>
  <c r="L57" i="41" s="1"/>
  <c r="N57" i="5"/>
  <c r="N57" i="41" s="1"/>
  <c r="O57" i="5"/>
  <c r="O57" i="41" s="1"/>
  <c r="M57" i="5"/>
  <c r="M57" i="41" s="1"/>
  <c r="L54" i="5"/>
  <c r="L54" i="41" s="1"/>
  <c r="N54" i="5"/>
  <c r="N54" i="41" s="1"/>
  <c r="O54" i="5"/>
  <c r="O54" i="41" s="1"/>
  <c r="M54" i="5"/>
  <c r="P26" i="7" l="1"/>
  <c r="P21" i="5"/>
  <c r="P21" i="41" s="1"/>
  <c r="M21" i="41"/>
  <c r="P54" i="5"/>
  <c r="P54" i="41" s="1"/>
  <c r="M54" i="41"/>
  <c r="P61" i="5"/>
  <c r="P61" i="41" s="1"/>
  <c r="M61" i="41"/>
  <c r="P49" i="5"/>
  <c r="P49" i="41" s="1"/>
  <c r="M49" i="41"/>
  <c r="P57" i="5"/>
  <c r="P57" i="41" s="1"/>
  <c r="P28" i="7"/>
  <c r="N42" i="5"/>
  <c r="N42" i="41" s="1"/>
  <c r="O42" i="5"/>
  <c r="O42" i="41" s="1"/>
  <c r="M42" i="5"/>
  <c r="L42" i="5"/>
  <c r="L42" i="41" s="1"/>
  <c r="L41" i="5"/>
  <c r="L41" i="41" s="1"/>
  <c r="N41" i="5"/>
  <c r="N41" i="41" s="1"/>
  <c r="O41" i="5"/>
  <c r="O41" i="41" s="1"/>
  <c r="M41" i="5"/>
  <c r="M41" i="41" s="1"/>
  <c r="L34" i="5"/>
  <c r="L34" i="41" s="1"/>
  <c r="N34" i="5"/>
  <c r="N34" i="41" s="1"/>
  <c r="O34" i="5"/>
  <c r="O34" i="41" s="1"/>
  <c r="M34" i="5"/>
  <c r="M34" i="41" s="1"/>
  <c r="L37" i="5"/>
  <c r="L37" i="41" s="1"/>
  <c r="N37" i="5"/>
  <c r="N37" i="41" s="1"/>
  <c r="O37" i="5"/>
  <c r="O37" i="41" s="1"/>
  <c r="M37" i="5"/>
  <c r="P38" i="5"/>
  <c r="P38" i="41" s="1"/>
  <c r="P60" i="5"/>
  <c r="P60" i="41" s="1"/>
  <c r="L48" i="5"/>
  <c r="L48" i="41" s="1"/>
  <c r="N48" i="5"/>
  <c r="N48" i="41" s="1"/>
  <c r="O48" i="5"/>
  <c r="O48" i="41" s="1"/>
  <c r="M48" i="5"/>
  <c r="M48" i="41" s="1"/>
  <c r="N20" i="5"/>
  <c r="N20" i="41" s="1"/>
  <c r="O20" i="5"/>
  <c r="O20" i="41" s="1"/>
  <c r="M20" i="5"/>
  <c r="M20" i="41" s="1"/>
  <c r="L20" i="5"/>
  <c r="L20" i="41" s="1"/>
  <c r="L44" i="5"/>
  <c r="L44" i="41" s="1"/>
  <c r="N44" i="5"/>
  <c r="N44" i="41" s="1"/>
  <c r="O44" i="5"/>
  <c r="O44" i="41" s="1"/>
  <c r="M44" i="5"/>
  <c r="M44" i="41" s="1"/>
  <c r="P26" i="5"/>
  <c r="P26" i="41" s="1"/>
  <c r="L25" i="5"/>
  <c r="L25" i="41" s="1"/>
  <c r="N25" i="5"/>
  <c r="N25" i="41" s="1"/>
  <c r="O25" i="5"/>
  <c r="O25" i="41" s="1"/>
  <c r="M25" i="5"/>
  <c r="P62" i="5"/>
  <c r="P62" i="41" s="1"/>
  <c r="L40" i="5"/>
  <c r="L40" i="41" s="1"/>
  <c r="N40" i="5"/>
  <c r="N40" i="41" s="1"/>
  <c r="O40" i="5"/>
  <c r="O40" i="41" s="1"/>
  <c r="M40" i="5"/>
  <c r="M40" i="41" s="1"/>
  <c r="L23" i="5"/>
  <c r="L23" i="41" s="1"/>
  <c r="N23" i="5"/>
  <c r="N23" i="41" s="1"/>
  <c r="O23" i="5"/>
  <c r="O23" i="41" s="1"/>
  <c r="M23" i="5"/>
  <c r="M23" i="41" s="1"/>
  <c r="O47" i="5"/>
  <c r="O47" i="41" s="1"/>
  <c r="N47" i="5"/>
  <c r="N47" i="41" s="1"/>
  <c r="L47" i="5"/>
  <c r="L47" i="41" s="1"/>
  <c r="M47" i="5"/>
  <c r="L46" i="5"/>
  <c r="L46" i="41" s="1"/>
  <c r="N46" i="5"/>
  <c r="N46" i="41" s="1"/>
  <c r="O46" i="5"/>
  <c r="O46" i="41" s="1"/>
  <c r="M46" i="5"/>
  <c r="M46" i="41" s="1"/>
  <c r="P59" i="5"/>
  <c r="P59" i="41" s="1"/>
  <c r="L28" i="5"/>
  <c r="L28" i="41" s="1"/>
  <c r="O28" i="5"/>
  <c r="O28" i="41" s="1"/>
  <c r="N28" i="5"/>
  <c r="N28" i="41" s="1"/>
  <c r="M28" i="5"/>
  <c r="M28" i="41" s="1"/>
  <c r="C36" i="117"/>
  <c r="C21" i="103" s="1"/>
  <c r="A9" i="108"/>
  <c r="A9" i="90"/>
  <c r="A9" i="89"/>
  <c r="A9" i="107"/>
  <c r="A9" i="92"/>
  <c r="A9" i="91"/>
  <c r="A9" i="106"/>
  <c r="A9" i="94"/>
  <c r="A9" i="93"/>
  <c r="A9" i="105"/>
  <c r="A9" i="96"/>
  <c r="A9" i="95"/>
  <c r="A9" i="104"/>
  <c r="A9" i="52"/>
  <c r="A9" i="51"/>
  <c r="A9" i="103"/>
  <c r="A9" i="49"/>
  <c r="A9" i="9"/>
  <c r="A9" i="102"/>
  <c r="A9" i="48"/>
  <c r="A9" i="47"/>
  <c r="A9" i="101"/>
  <c r="A9" i="46"/>
  <c r="A9" i="45"/>
  <c r="A9" i="100"/>
  <c r="A9" i="43"/>
  <c r="A9" i="6"/>
  <c r="A9" i="99"/>
  <c r="A9" i="42"/>
  <c r="A9" i="41"/>
  <c r="A9" i="98"/>
  <c r="A9" i="40"/>
  <c r="A9" i="39"/>
  <c r="A9" i="38"/>
  <c r="A9" i="97"/>
  <c r="A9" i="3"/>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D14" i="97"/>
  <c r="C14" i="97"/>
  <c r="B14" i="97"/>
  <c r="L15" i="98"/>
  <c r="D15" i="98"/>
  <c r="C15" i="98"/>
  <c r="B15" i="98"/>
  <c r="D14" i="98"/>
  <c r="C14" i="98"/>
  <c r="B14" i="98"/>
  <c r="P14" i="99"/>
  <c r="O14" i="99"/>
  <c r="N14" i="99"/>
  <c r="M14" i="99"/>
  <c r="L14" i="99"/>
  <c r="K14" i="99"/>
  <c r="H14" i="99"/>
  <c r="D14" i="99"/>
  <c r="C14" i="99"/>
  <c r="B14" i="99"/>
  <c r="P15" i="100"/>
  <c r="O15" i="100"/>
  <c r="N15" i="100"/>
  <c r="M15" i="100"/>
  <c r="L15" i="100"/>
  <c r="K15" i="100"/>
  <c r="H15" i="100"/>
  <c r="D15" i="100"/>
  <c r="C15" i="100"/>
  <c r="B15" i="100"/>
  <c r="P14" i="100"/>
  <c r="O14" i="100"/>
  <c r="N14" i="100"/>
  <c r="M14" i="100"/>
  <c r="L14" i="100"/>
  <c r="K14" i="100"/>
  <c r="H14" i="100"/>
  <c r="D14" i="100"/>
  <c r="C14" i="100"/>
  <c r="B14" i="100"/>
  <c r="P14" i="101"/>
  <c r="P17" i="101" s="1"/>
  <c r="O14" i="101"/>
  <c r="O17" i="101" s="1"/>
  <c r="N14" i="101"/>
  <c r="N17" i="101" s="1"/>
  <c r="M14" i="101"/>
  <c r="M17" i="101" s="1"/>
  <c r="L14" i="101"/>
  <c r="L17" i="101" s="1"/>
  <c r="K14" i="101"/>
  <c r="H14" i="101"/>
  <c r="D14" i="101"/>
  <c r="C14" i="101"/>
  <c r="B14" i="101"/>
  <c r="D17" i="103"/>
  <c r="C17" i="103"/>
  <c r="B17" i="103"/>
  <c r="D16" i="103"/>
  <c r="C16" i="103"/>
  <c r="B16" i="103"/>
  <c r="D15" i="103"/>
  <c r="C15" i="103"/>
  <c r="B15" i="103"/>
  <c r="P14" i="103"/>
  <c r="O14" i="103"/>
  <c r="N14" i="103"/>
  <c r="M14" i="103"/>
  <c r="L14" i="103"/>
  <c r="K14" i="103"/>
  <c r="H14" i="103"/>
  <c r="D14" i="103"/>
  <c r="C14" i="103"/>
  <c r="B14" i="103"/>
  <c r="P14" i="105"/>
  <c r="O14" i="105"/>
  <c r="N14" i="105"/>
  <c r="M14" i="105"/>
  <c r="L14" i="105"/>
  <c r="K14" i="105"/>
  <c r="H14" i="105"/>
  <c r="D14" i="105"/>
  <c r="C14" i="105"/>
  <c r="B14" i="105"/>
  <c r="P15" i="106"/>
  <c r="O15" i="106"/>
  <c r="N15" i="106"/>
  <c r="M15" i="106"/>
  <c r="L15" i="106"/>
  <c r="K15" i="106"/>
  <c r="H15" i="106"/>
  <c r="D15" i="106"/>
  <c r="C15" i="106"/>
  <c r="B15" i="106"/>
  <c r="P14" i="106"/>
  <c r="O14" i="106"/>
  <c r="N14" i="106"/>
  <c r="M14" i="106"/>
  <c r="L14" i="106"/>
  <c r="K14" i="106"/>
  <c r="H14" i="106"/>
  <c r="D14" i="106"/>
  <c r="C14" i="106"/>
  <c r="B14" i="106"/>
  <c r="D15" i="107"/>
  <c r="C15" i="107"/>
  <c r="B15" i="107"/>
  <c r="P14" i="107"/>
  <c r="O14" i="107"/>
  <c r="N14" i="107"/>
  <c r="M14" i="107"/>
  <c r="L14" i="107"/>
  <c r="K14" i="107"/>
  <c r="H14" i="107"/>
  <c r="D14" i="107"/>
  <c r="C14" i="107"/>
  <c r="B14" i="107"/>
  <c r="P14" i="108"/>
  <c r="O14" i="108"/>
  <c r="N14" i="108"/>
  <c r="M14" i="108"/>
  <c r="L14" i="108"/>
  <c r="K14" i="108"/>
  <c r="H14" i="108"/>
  <c r="D14" i="108"/>
  <c r="C14" i="108"/>
  <c r="B14" i="108"/>
  <c r="Q9" i="4"/>
  <c r="Q9" i="5"/>
  <c r="Q9" i="44"/>
  <c r="Q9" i="7"/>
  <c r="Q9" i="8"/>
  <c r="Q9" i="50"/>
  <c r="Q9" i="10"/>
  <c r="Q9" i="11"/>
  <c r="Q9" i="12"/>
  <c r="Q9" i="13"/>
  <c r="Q9" i="14"/>
  <c r="Q9" i="37"/>
  <c r="A36" i="118"/>
  <c r="B34" i="118"/>
  <c r="B31" i="118"/>
  <c r="B19" i="118"/>
  <c r="A19" i="118"/>
  <c r="C67" i="117"/>
  <c r="C41" i="117"/>
  <c r="C47" i="107" s="1"/>
  <c r="D30" i="117"/>
  <c r="D29" i="117"/>
  <c r="D28" i="117"/>
  <c r="D9" i="117"/>
  <c r="D8" i="117"/>
  <c r="D7" i="117"/>
  <c r="D6" i="117"/>
  <c r="P10" i="108"/>
  <c r="C2" i="108"/>
  <c r="C26" i="117" s="1"/>
  <c r="C49" i="2" s="1"/>
  <c r="D1" i="108"/>
  <c r="P10" i="107"/>
  <c r="C2" i="107"/>
  <c r="C25" i="117" s="1"/>
  <c r="C46" i="2" s="1"/>
  <c r="D1" i="107"/>
  <c r="P10" i="106"/>
  <c r="C2" i="106"/>
  <c r="C24" i="117" s="1"/>
  <c r="C43" i="2" s="1"/>
  <c r="D1" i="106"/>
  <c r="P10" i="105"/>
  <c r="C2" i="105"/>
  <c r="C23" i="117" s="1"/>
  <c r="C40" i="2" s="1"/>
  <c r="D1" i="105"/>
  <c r="P10" i="104"/>
  <c r="C2" i="104"/>
  <c r="C22" i="117" s="1"/>
  <c r="C37" i="2" s="1"/>
  <c r="D1" i="104"/>
  <c r="P10" i="103"/>
  <c r="C2" i="103"/>
  <c r="C21" i="117" s="1"/>
  <c r="C34" i="2" s="1"/>
  <c r="D1" i="103"/>
  <c r="P10" i="102"/>
  <c r="C2" i="102"/>
  <c r="C20" i="117" s="1"/>
  <c r="C31" i="2" s="1"/>
  <c r="D1" i="102"/>
  <c r="P10" i="101"/>
  <c r="C2" i="101"/>
  <c r="C19" i="117" s="1"/>
  <c r="C28" i="2" s="1"/>
  <c r="D1" i="101"/>
  <c r="P10" i="100"/>
  <c r="C2" i="100"/>
  <c r="C18" i="117" s="1"/>
  <c r="C25" i="2" s="1"/>
  <c r="D1" i="100"/>
  <c r="P10" i="99"/>
  <c r="C2" i="99"/>
  <c r="C17" i="117" s="1"/>
  <c r="C22" i="2" s="1"/>
  <c r="D1" i="99"/>
  <c r="P10" i="98"/>
  <c r="C2" i="98"/>
  <c r="C16" i="117" s="1"/>
  <c r="C19" i="2" s="1"/>
  <c r="D1" i="98"/>
  <c r="P10" i="97"/>
  <c r="C2" i="97"/>
  <c r="C15" i="117" s="1"/>
  <c r="C16" i="2" s="1"/>
  <c r="D1" i="97"/>
  <c r="O15" i="5"/>
  <c r="N15" i="5"/>
  <c r="L15" i="5"/>
  <c r="O14" i="5"/>
  <c r="N14" i="5"/>
  <c r="L14" i="5"/>
  <c r="O14" i="44"/>
  <c r="N14" i="44"/>
  <c r="L14" i="44"/>
  <c r="O29" i="45"/>
  <c r="N29" i="45"/>
  <c r="L29" i="45"/>
  <c r="O28" i="45"/>
  <c r="N28" i="45"/>
  <c r="L28" i="45"/>
  <c r="O27" i="45"/>
  <c r="N27" i="45"/>
  <c r="L27" i="45"/>
  <c r="O26" i="45"/>
  <c r="N26" i="45"/>
  <c r="L26" i="45"/>
  <c r="O23" i="45"/>
  <c r="N23" i="45"/>
  <c r="L23" i="45"/>
  <c r="O22" i="45"/>
  <c r="N22" i="45"/>
  <c r="L22" i="45"/>
  <c r="O21" i="45"/>
  <c r="N21" i="45"/>
  <c r="L21" i="45"/>
  <c r="O20" i="45"/>
  <c r="N20" i="45"/>
  <c r="L20" i="45"/>
  <c r="O15" i="7"/>
  <c r="N15" i="7"/>
  <c r="L15" i="7"/>
  <c r="O14" i="7"/>
  <c r="N14" i="7"/>
  <c r="L14" i="7"/>
  <c r="O19" i="50"/>
  <c r="O19" i="49" s="1"/>
  <c r="N19" i="50"/>
  <c r="N19" i="49" s="1"/>
  <c r="L19" i="50"/>
  <c r="L19" i="49" s="1"/>
  <c r="O18" i="50"/>
  <c r="O18" i="49" s="1"/>
  <c r="N18" i="50"/>
  <c r="N18" i="49" s="1"/>
  <c r="L18" i="50"/>
  <c r="L18" i="49" s="1"/>
  <c r="O17" i="50"/>
  <c r="O17" i="103" s="1"/>
  <c r="N17" i="50"/>
  <c r="N17" i="103" s="1"/>
  <c r="L17" i="50"/>
  <c r="L17" i="103" s="1"/>
  <c r="O16" i="50"/>
  <c r="O16" i="103" s="1"/>
  <c r="N16" i="50"/>
  <c r="N16" i="103" s="1"/>
  <c r="L16" i="50"/>
  <c r="L16" i="103" s="1"/>
  <c r="O15" i="50"/>
  <c r="N15" i="50"/>
  <c r="L15" i="50"/>
  <c r="O14" i="50"/>
  <c r="N14" i="50"/>
  <c r="L14" i="50"/>
  <c r="O17" i="10"/>
  <c r="O22" i="51" s="1"/>
  <c r="N17" i="10"/>
  <c r="N22" i="51" s="1"/>
  <c r="L17" i="10"/>
  <c r="L22" i="51" s="1"/>
  <c r="O15" i="10"/>
  <c r="O20" i="51" s="1"/>
  <c r="N15" i="10"/>
  <c r="N20" i="51" s="1"/>
  <c r="L15" i="10"/>
  <c r="L20" i="51" s="1"/>
  <c r="O14" i="10"/>
  <c r="N14" i="10"/>
  <c r="L14" i="10"/>
  <c r="O22" i="95"/>
  <c r="N22" i="95"/>
  <c r="L22" i="95"/>
  <c r="O20" i="95"/>
  <c r="N20" i="95"/>
  <c r="L20" i="95"/>
  <c r="O19" i="95"/>
  <c r="N19" i="95"/>
  <c r="L19" i="95"/>
  <c r="O18" i="95"/>
  <c r="N18" i="95"/>
  <c r="L18" i="95"/>
  <c r="O17" i="95"/>
  <c r="N17" i="95"/>
  <c r="L17" i="95"/>
  <c r="O16" i="95"/>
  <c r="N16" i="95"/>
  <c r="L16" i="95"/>
  <c r="O15" i="11"/>
  <c r="N15" i="11"/>
  <c r="L15" i="11"/>
  <c r="O14" i="11"/>
  <c r="N14" i="11"/>
  <c r="L14" i="11"/>
  <c r="O63" i="12"/>
  <c r="O63" i="93" s="1"/>
  <c r="N63" i="12"/>
  <c r="N63" i="93" s="1"/>
  <c r="L63" i="12"/>
  <c r="L63" i="93" s="1"/>
  <c r="O62" i="12"/>
  <c r="O62" i="93" s="1"/>
  <c r="N62" i="12"/>
  <c r="N62" i="93" s="1"/>
  <c r="L62" i="12"/>
  <c r="L62" i="93" s="1"/>
  <c r="O61" i="12"/>
  <c r="O61" i="93" s="1"/>
  <c r="N61" i="12"/>
  <c r="N61" i="93" s="1"/>
  <c r="L61" i="12"/>
  <c r="L61" i="93" s="1"/>
  <c r="O60" i="12"/>
  <c r="O60" i="93" s="1"/>
  <c r="N60" i="12"/>
  <c r="N60" i="93" s="1"/>
  <c r="L60" i="12"/>
  <c r="L60" i="93" s="1"/>
  <c r="O59" i="12"/>
  <c r="O59" i="93" s="1"/>
  <c r="N59" i="12"/>
  <c r="N59" i="93" s="1"/>
  <c r="L59" i="12"/>
  <c r="L59" i="93" s="1"/>
  <c r="O58" i="12"/>
  <c r="O58" i="93" s="1"/>
  <c r="N58" i="12"/>
  <c r="N58" i="93" s="1"/>
  <c r="L58" i="12"/>
  <c r="L58" i="93" s="1"/>
  <c r="O57" i="12"/>
  <c r="O57" i="93" s="1"/>
  <c r="N57" i="12"/>
  <c r="N57" i="93" s="1"/>
  <c r="L57" i="12"/>
  <c r="L57" i="93" s="1"/>
  <c r="O56" i="12"/>
  <c r="N56" i="12"/>
  <c r="L56" i="12"/>
  <c r="O55" i="12"/>
  <c r="O55" i="93" s="1"/>
  <c r="N55" i="12"/>
  <c r="N55" i="93" s="1"/>
  <c r="L55" i="12"/>
  <c r="L55" i="93" s="1"/>
  <c r="O54" i="12"/>
  <c r="O54" i="93" s="1"/>
  <c r="N54" i="12"/>
  <c r="N54" i="93" s="1"/>
  <c r="L54" i="12"/>
  <c r="L54" i="93" s="1"/>
  <c r="O53" i="12"/>
  <c r="O53" i="93" s="1"/>
  <c r="N53" i="12"/>
  <c r="N53" i="93" s="1"/>
  <c r="L53" i="12"/>
  <c r="L53" i="93" s="1"/>
  <c r="O52" i="12"/>
  <c r="O52" i="93" s="1"/>
  <c r="N52" i="12"/>
  <c r="N52" i="93" s="1"/>
  <c r="L52" i="12"/>
  <c r="L52" i="93" s="1"/>
  <c r="O49" i="12"/>
  <c r="O49" i="93" s="1"/>
  <c r="N49" i="12"/>
  <c r="N49" i="93" s="1"/>
  <c r="L49" i="12"/>
  <c r="L49" i="93" s="1"/>
  <c r="O48" i="12"/>
  <c r="O48" i="93" s="1"/>
  <c r="N48" i="12"/>
  <c r="N48" i="93" s="1"/>
  <c r="L48" i="12"/>
  <c r="L48" i="93" s="1"/>
  <c r="O47" i="12"/>
  <c r="O47" i="93" s="1"/>
  <c r="N47" i="12"/>
  <c r="N47" i="93" s="1"/>
  <c r="L47" i="12"/>
  <c r="L47" i="93" s="1"/>
  <c r="O46" i="12"/>
  <c r="O46" i="93" s="1"/>
  <c r="N46" i="12"/>
  <c r="N46" i="93" s="1"/>
  <c r="L46" i="12"/>
  <c r="L46" i="93" s="1"/>
  <c r="O45" i="12"/>
  <c r="O45" i="93" s="1"/>
  <c r="N45" i="12"/>
  <c r="N45" i="93" s="1"/>
  <c r="L45" i="12"/>
  <c r="L45" i="93" s="1"/>
  <c r="O42" i="12"/>
  <c r="O42" i="93" s="1"/>
  <c r="N42" i="12"/>
  <c r="N42" i="93" s="1"/>
  <c r="L42" i="12"/>
  <c r="L42" i="93" s="1"/>
  <c r="O41" i="12"/>
  <c r="O41" i="93" s="1"/>
  <c r="N41" i="12"/>
  <c r="N41" i="93" s="1"/>
  <c r="L41" i="12"/>
  <c r="L41" i="93" s="1"/>
  <c r="O40" i="12"/>
  <c r="O40" i="93" s="1"/>
  <c r="N40" i="12"/>
  <c r="N40" i="93" s="1"/>
  <c r="L40" i="12"/>
  <c r="L40" i="93" s="1"/>
  <c r="O39" i="12"/>
  <c r="O39" i="93" s="1"/>
  <c r="N39" i="12"/>
  <c r="N39" i="93" s="1"/>
  <c r="L39" i="12"/>
  <c r="L39" i="93" s="1"/>
  <c r="O38" i="12"/>
  <c r="N38" i="12"/>
  <c r="L38" i="12"/>
  <c r="O37" i="12"/>
  <c r="O37" i="93" s="1"/>
  <c r="N37" i="12"/>
  <c r="N37" i="93" s="1"/>
  <c r="L37" i="12"/>
  <c r="L37" i="93" s="1"/>
  <c r="O36" i="12"/>
  <c r="O36" i="93" s="1"/>
  <c r="N36" i="12"/>
  <c r="N36" i="93" s="1"/>
  <c r="L36" i="12"/>
  <c r="L36" i="93" s="1"/>
  <c r="O35" i="12"/>
  <c r="O35" i="93" s="1"/>
  <c r="N35" i="12"/>
  <c r="N35" i="93" s="1"/>
  <c r="L35" i="12"/>
  <c r="L35" i="93" s="1"/>
  <c r="O34" i="12"/>
  <c r="O34" i="93" s="1"/>
  <c r="N34" i="12"/>
  <c r="N34" i="93" s="1"/>
  <c r="L34" i="12"/>
  <c r="L34" i="93" s="1"/>
  <c r="O33" i="12"/>
  <c r="O33" i="93" s="1"/>
  <c r="N33" i="12"/>
  <c r="N33" i="93" s="1"/>
  <c r="L33" i="12"/>
  <c r="L33" i="93" s="1"/>
  <c r="O32" i="12"/>
  <c r="O32" i="93" s="1"/>
  <c r="N32" i="12"/>
  <c r="N32" i="93" s="1"/>
  <c r="L32" i="12"/>
  <c r="L32" i="93" s="1"/>
  <c r="O31" i="12"/>
  <c r="O31" i="93" s="1"/>
  <c r="N31" i="12"/>
  <c r="N31" i="93" s="1"/>
  <c r="L31" i="12"/>
  <c r="L31" i="93" s="1"/>
  <c r="O29" i="12"/>
  <c r="O29" i="93" s="1"/>
  <c r="N29" i="12"/>
  <c r="N29" i="93" s="1"/>
  <c r="L29" i="12"/>
  <c r="L29" i="93" s="1"/>
  <c r="O28" i="12"/>
  <c r="O28" i="93" s="1"/>
  <c r="N28" i="12"/>
  <c r="N28" i="93" s="1"/>
  <c r="L28" i="12"/>
  <c r="L28" i="93" s="1"/>
  <c r="O27" i="12"/>
  <c r="O27" i="93" s="1"/>
  <c r="N27" i="12"/>
  <c r="N27" i="93" s="1"/>
  <c r="L27" i="12"/>
  <c r="L27" i="93" s="1"/>
  <c r="O26" i="12"/>
  <c r="O26" i="93" s="1"/>
  <c r="N26" i="12"/>
  <c r="N26" i="93" s="1"/>
  <c r="L26" i="12"/>
  <c r="L26" i="93" s="1"/>
  <c r="O25" i="12"/>
  <c r="O25" i="93" s="1"/>
  <c r="N25" i="12"/>
  <c r="N25" i="93" s="1"/>
  <c r="L25" i="12"/>
  <c r="L25" i="93" s="1"/>
  <c r="O24" i="12"/>
  <c r="O24" i="93" s="1"/>
  <c r="N24" i="12"/>
  <c r="N24" i="93" s="1"/>
  <c r="L24" i="12"/>
  <c r="L24" i="93" s="1"/>
  <c r="O23" i="12"/>
  <c r="O23" i="93" s="1"/>
  <c r="N23" i="12"/>
  <c r="N23" i="93" s="1"/>
  <c r="L23" i="12"/>
  <c r="L23" i="93" s="1"/>
  <c r="O22" i="12"/>
  <c r="O22" i="93" s="1"/>
  <c r="N22" i="12"/>
  <c r="N22" i="93" s="1"/>
  <c r="L22" i="12"/>
  <c r="L22" i="93" s="1"/>
  <c r="O19" i="12"/>
  <c r="O19" i="93" s="1"/>
  <c r="N19" i="12"/>
  <c r="N19" i="93" s="1"/>
  <c r="L19" i="12"/>
  <c r="L19" i="93" s="1"/>
  <c r="O18" i="12"/>
  <c r="O18" i="93" s="1"/>
  <c r="N18" i="12"/>
  <c r="N18" i="93" s="1"/>
  <c r="L18" i="12"/>
  <c r="L18" i="93" s="1"/>
  <c r="O17" i="12"/>
  <c r="O17" i="93" s="1"/>
  <c r="N17" i="12"/>
  <c r="N17" i="93" s="1"/>
  <c r="L17" i="12"/>
  <c r="L17" i="93" s="1"/>
  <c r="O16" i="12"/>
  <c r="O16" i="93" s="1"/>
  <c r="N16" i="12"/>
  <c r="N16" i="93" s="1"/>
  <c r="L16" i="12"/>
  <c r="L16" i="93" s="1"/>
  <c r="O15" i="12"/>
  <c r="N15" i="12"/>
  <c r="L15" i="12"/>
  <c r="O14" i="12"/>
  <c r="N14" i="12"/>
  <c r="L14" i="12"/>
  <c r="O38" i="107"/>
  <c r="N38" i="107"/>
  <c r="L38" i="107"/>
  <c r="O36" i="107"/>
  <c r="N36" i="107"/>
  <c r="L36" i="107"/>
  <c r="O35" i="107"/>
  <c r="N35" i="107"/>
  <c r="L35" i="107"/>
  <c r="O34" i="107"/>
  <c r="N34" i="107"/>
  <c r="L34" i="107"/>
  <c r="O33" i="107"/>
  <c r="N33" i="107"/>
  <c r="L33" i="107"/>
  <c r="O31" i="107"/>
  <c r="N31" i="107"/>
  <c r="L31" i="107"/>
  <c r="O30" i="107"/>
  <c r="N30" i="107"/>
  <c r="L30" i="107"/>
  <c r="O28" i="107"/>
  <c r="N28" i="107"/>
  <c r="L28" i="107"/>
  <c r="O27" i="107"/>
  <c r="N27" i="107"/>
  <c r="L27" i="107"/>
  <c r="O26" i="107"/>
  <c r="N26" i="107"/>
  <c r="L26" i="107"/>
  <c r="O25" i="107"/>
  <c r="N25" i="107"/>
  <c r="L25" i="107"/>
  <c r="O24" i="107"/>
  <c r="N24" i="107"/>
  <c r="L24" i="107"/>
  <c r="O23" i="107"/>
  <c r="N23" i="107"/>
  <c r="L23" i="107"/>
  <c r="O22" i="107"/>
  <c r="N22" i="107"/>
  <c r="L22" i="107"/>
  <c r="O21" i="107"/>
  <c r="N21" i="107"/>
  <c r="L21" i="107"/>
  <c r="O18" i="107"/>
  <c r="N18" i="107"/>
  <c r="L18" i="107"/>
  <c r="O17" i="107"/>
  <c r="N17" i="107"/>
  <c r="L17" i="107"/>
  <c r="O16" i="107"/>
  <c r="N16" i="107"/>
  <c r="L16" i="107"/>
  <c r="O15" i="13"/>
  <c r="O15" i="107" s="1"/>
  <c r="N15" i="13"/>
  <c r="N15" i="107" s="1"/>
  <c r="L15" i="13"/>
  <c r="L15" i="107" s="1"/>
  <c r="O14" i="13"/>
  <c r="N14" i="13"/>
  <c r="L14" i="13"/>
  <c r="O86" i="108"/>
  <c r="N86" i="108"/>
  <c r="L86" i="108"/>
  <c r="O85" i="108"/>
  <c r="N85" i="108"/>
  <c r="L85" i="108"/>
  <c r="O84" i="108"/>
  <c r="N84" i="108"/>
  <c r="L84" i="108"/>
  <c r="O83" i="108"/>
  <c r="N83" i="108"/>
  <c r="L83" i="108"/>
  <c r="O82" i="108"/>
  <c r="N82" i="108"/>
  <c r="L82" i="108"/>
  <c r="O81" i="108"/>
  <c r="N81" i="108"/>
  <c r="L81" i="108"/>
  <c r="O80" i="108"/>
  <c r="N80" i="108"/>
  <c r="L80" i="108"/>
  <c r="O78" i="108"/>
  <c r="N78" i="108"/>
  <c r="L78" i="108"/>
  <c r="O77" i="108"/>
  <c r="N77" i="108"/>
  <c r="L77" i="108"/>
  <c r="O76" i="108"/>
  <c r="N76" i="108"/>
  <c r="L76" i="108"/>
  <c r="O75" i="108"/>
  <c r="N75" i="108"/>
  <c r="L75" i="108"/>
  <c r="O73" i="108"/>
  <c r="N73" i="108"/>
  <c r="L73" i="108"/>
  <c r="O72" i="108"/>
  <c r="N72" i="108"/>
  <c r="L72" i="108"/>
  <c r="O68" i="108"/>
  <c r="N68" i="108"/>
  <c r="L68" i="108"/>
  <c r="O66" i="108"/>
  <c r="N66" i="108"/>
  <c r="L66" i="108"/>
  <c r="O65" i="108"/>
  <c r="N65" i="108"/>
  <c r="L65" i="108"/>
  <c r="O64" i="108"/>
  <c r="N64" i="108"/>
  <c r="L64" i="108"/>
  <c r="O63" i="108"/>
  <c r="N63" i="108"/>
  <c r="L63" i="108"/>
  <c r="O62" i="108"/>
  <c r="N62" i="108"/>
  <c r="L62" i="108"/>
  <c r="O61" i="108"/>
  <c r="N61" i="108"/>
  <c r="L61" i="108"/>
  <c r="O60" i="108"/>
  <c r="N60" i="108"/>
  <c r="L60" i="108"/>
  <c r="O59" i="108"/>
  <c r="N59" i="108"/>
  <c r="L59" i="108"/>
  <c r="O56" i="89"/>
  <c r="N56" i="89"/>
  <c r="L56" i="89"/>
  <c r="O55" i="89"/>
  <c r="N55" i="89"/>
  <c r="L55" i="89"/>
  <c r="O54" i="89"/>
  <c r="N54" i="89"/>
  <c r="L54" i="89"/>
  <c r="O53" i="89"/>
  <c r="N53" i="89"/>
  <c r="L53" i="89"/>
  <c r="O52" i="89"/>
  <c r="N52" i="89"/>
  <c r="L52" i="89"/>
  <c r="O51" i="89"/>
  <c r="N51" i="89"/>
  <c r="L51" i="89"/>
  <c r="O50" i="89"/>
  <c r="N50" i="89"/>
  <c r="L50" i="89"/>
  <c r="O49" i="89"/>
  <c r="N49" i="89"/>
  <c r="L49" i="89"/>
  <c r="O48" i="89"/>
  <c r="N48" i="89"/>
  <c r="L48" i="89"/>
  <c r="O47" i="89"/>
  <c r="N47" i="89"/>
  <c r="L47" i="89"/>
  <c r="O46" i="89"/>
  <c r="N46" i="89"/>
  <c r="L46" i="89"/>
  <c r="O44" i="89"/>
  <c r="N44" i="89"/>
  <c r="L44" i="89"/>
  <c r="O43" i="89"/>
  <c r="N43" i="89"/>
  <c r="L43" i="89"/>
  <c r="O42" i="89"/>
  <c r="N42" i="89"/>
  <c r="L42" i="89"/>
  <c r="O41" i="89"/>
  <c r="N41" i="89"/>
  <c r="L41" i="89"/>
  <c r="O40" i="89"/>
  <c r="N40" i="89"/>
  <c r="L40" i="89"/>
  <c r="O39" i="89"/>
  <c r="N39" i="89"/>
  <c r="L39" i="89"/>
  <c r="O38" i="89"/>
  <c r="N38" i="89"/>
  <c r="L38" i="89"/>
  <c r="O37" i="89"/>
  <c r="N37" i="89"/>
  <c r="L37" i="89"/>
  <c r="O36" i="89"/>
  <c r="N36" i="89"/>
  <c r="L36" i="89"/>
  <c r="O35" i="89"/>
  <c r="N35" i="89"/>
  <c r="L35" i="89"/>
  <c r="O34" i="89"/>
  <c r="N34" i="89"/>
  <c r="L34" i="89"/>
  <c r="O33" i="89"/>
  <c r="N33" i="89"/>
  <c r="L33" i="89"/>
  <c r="O32" i="89"/>
  <c r="N32" i="89"/>
  <c r="L32" i="89"/>
  <c r="O30" i="108"/>
  <c r="N30" i="108"/>
  <c r="L30" i="108"/>
  <c r="O29" i="108"/>
  <c r="N29" i="108"/>
  <c r="L29" i="108"/>
  <c r="O28" i="108"/>
  <c r="N28" i="108"/>
  <c r="L28" i="108"/>
  <c r="O27" i="108"/>
  <c r="N27" i="108"/>
  <c r="L27" i="108"/>
  <c r="O25" i="108"/>
  <c r="N25" i="108"/>
  <c r="L25" i="108"/>
  <c r="O24" i="108"/>
  <c r="N24" i="108"/>
  <c r="L24" i="108"/>
  <c r="O23" i="108"/>
  <c r="N23" i="108"/>
  <c r="L23" i="108"/>
  <c r="O21" i="108"/>
  <c r="N21" i="108"/>
  <c r="L21" i="108"/>
  <c r="O20" i="108"/>
  <c r="N20" i="108"/>
  <c r="L20" i="108"/>
  <c r="O19" i="108"/>
  <c r="N19" i="108"/>
  <c r="L19" i="108"/>
  <c r="O18" i="108"/>
  <c r="N18" i="108"/>
  <c r="L18" i="108"/>
  <c r="O17" i="108"/>
  <c r="N17" i="108"/>
  <c r="L17" i="108"/>
  <c r="O16" i="108"/>
  <c r="N16" i="108"/>
  <c r="L16" i="108"/>
  <c r="O15" i="14"/>
  <c r="O15" i="108" s="1"/>
  <c r="N15" i="14"/>
  <c r="N15" i="108" s="1"/>
  <c r="L15" i="14"/>
  <c r="L15" i="108" s="1"/>
  <c r="O14" i="14"/>
  <c r="N14" i="14"/>
  <c r="L14" i="14"/>
  <c r="O26" i="4"/>
  <c r="O24" i="39" s="1"/>
  <c r="N26" i="4"/>
  <c r="N24" i="39" s="1"/>
  <c r="L26" i="4"/>
  <c r="L24" i="39" s="1"/>
  <c r="O25" i="4"/>
  <c r="O21" i="98" s="1"/>
  <c r="N25" i="4"/>
  <c r="N21" i="98" s="1"/>
  <c r="L25" i="4"/>
  <c r="L21" i="98" s="1"/>
  <c r="O22" i="4"/>
  <c r="O22" i="39" s="1"/>
  <c r="N22" i="4"/>
  <c r="N22" i="39" s="1"/>
  <c r="L22" i="4"/>
  <c r="L22" i="39" s="1"/>
  <c r="O21" i="4"/>
  <c r="O21" i="39" s="1"/>
  <c r="N21" i="4"/>
  <c r="N21" i="39" s="1"/>
  <c r="L21" i="4"/>
  <c r="L21" i="39" s="1"/>
  <c r="O20" i="4"/>
  <c r="O20" i="39" s="1"/>
  <c r="N20" i="4"/>
  <c r="N20" i="39" s="1"/>
  <c r="L20" i="4"/>
  <c r="L20" i="39" s="1"/>
  <c r="O19" i="4"/>
  <c r="O19" i="39" s="1"/>
  <c r="N19" i="4"/>
  <c r="N19" i="39" s="1"/>
  <c r="L19" i="4"/>
  <c r="L19" i="39" s="1"/>
  <c r="O18" i="4"/>
  <c r="O18" i="39" s="1"/>
  <c r="N18" i="4"/>
  <c r="N18" i="39" s="1"/>
  <c r="L18" i="4"/>
  <c r="L18" i="39" s="1"/>
  <c r="O16" i="4"/>
  <c r="O16" i="39" s="1"/>
  <c r="N16" i="4"/>
  <c r="N16" i="39" s="1"/>
  <c r="L16" i="4"/>
  <c r="L16" i="39" s="1"/>
  <c r="O15" i="4"/>
  <c r="N15" i="4"/>
  <c r="L15" i="4"/>
  <c r="L15" i="39" s="1"/>
  <c r="O14" i="4"/>
  <c r="O14" i="98" s="1"/>
  <c r="N14" i="4"/>
  <c r="N14" i="98" s="1"/>
  <c r="L14" i="4"/>
  <c r="L14" i="98" s="1"/>
  <c r="H15" i="5"/>
  <c r="M15" i="5" s="1"/>
  <c r="H14" i="5"/>
  <c r="M14" i="5" s="1"/>
  <c r="H15" i="44"/>
  <c r="H14" i="44"/>
  <c r="M14" i="44" s="1"/>
  <c r="M29" i="45"/>
  <c r="M28" i="45"/>
  <c r="M27" i="45"/>
  <c r="M26" i="45"/>
  <c r="M25" i="45"/>
  <c r="M23" i="45"/>
  <c r="M22" i="45"/>
  <c r="M21" i="45"/>
  <c r="M20" i="45"/>
  <c r="M17" i="45"/>
  <c r="H15" i="7"/>
  <c r="M15" i="7" s="1"/>
  <c r="H14" i="7"/>
  <c r="M14" i="7" s="1"/>
  <c r="H19" i="50"/>
  <c r="H18" i="50"/>
  <c r="H17" i="50"/>
  <c r="M17" i="50" s="1"/>
  <c r="M17" i="103" s="1"/>
  <c r="H16" i="50"/>
  <c r="M16" i="50" s="1"/>
  <c r="M16" i="103" s="1"/>
  <c r="H15" i="50"/>
  <c r="M15" i="50" s="1"/>
  <c r="H14" i="50"/>
  <c r="M14" i="50" s="1"/>
  <c r="H17" i="10"/>
  <c r="H15" i="10"/>
  <c r="H14" i="10"/>
  <c r="M14" i="10" s="1"/>
  <c r="H22" i="95"/>
  <c r="H20" i="95"/>
  <c r="H19" i="95"/>
  <c r="H18" i="95"/>
  <c r="H17" i="95"/>
  <c r="H16" i="95"/>
  <c r="H15" i="11"/>
  <c r="M15" i="11" s="1"/>
  <c r="H14" i="11"/>
  <c r="M14" i="11" s="1"/>
  <c r="H63" i="12"/>
  <c r="H63" i="93" s="1"/>
  <c r="H62" i="12"/>
  <c r="H62" i="93" s="1"/>
  <c r="H61" i="12"/>
  <c r="H61" i="93" s="1"/>
  <c r="H60" i="12"/>
  <c r="H60" i="93" s="1"/>
  <c r="H59" i="12"/>
  <c r="H59" i="93" s="1"/>
  <c r="H58" i="12"/>
  <c r="H58" i="93" s="1"/>
  <c r="H57" i="12"/>
  <c r="H57" i="93" s="1"/>
  <c r="H56" i="12"/>
  <c r="M56" i="12" s="1"/>
  <c r="H55" i="12"/>
  <c r="H55" i="93" s="1"/>
  <c r="H54" i="12"/>
  <c r="H54" i="93" s="1"/>
  <c r="H53" i="12"/>
  <c r="H53" i="93" s="1"/>
  <c r="H52" i="12"/>
  <c r="H52" i="93" s="1"/>
  <c r="H49" i="12"/>
  <c r="H49" i="93" s="1"/>
  <c r="H48" i="12"/>
  <c r="H48" i="93" s="1"/>
  <c r="H47" i="12"/>
  <c r="H47" i="93" s="1"/>
  <c r="H46" i="12"/>
  <c r="H46" i="93" s="1"/>
  <c r="H45" i="12"/>
  <c r="H45" i="93" s="1"/>
  <c r="H42" i="12"/>
  <c r="H42" i="93" s="1"/>
  <c r="H41" i="12"/>
  <c r="H41" i="93" s="1"/>
  <c r="H40" i="12"/>
  <c r="H40" i="93" s="1"/>
  <c r="H39" i="12"/>
  <c r="H39" i="93" s="1"/>
  <c r="H38" i="12"/>
  <c r="M38" i="12" s="1"/>
  <c r="H37" i="12"/>
  <c r="H37" i="93" s="1"/>
  <c r="H36" i="12"/>
  <c r="H36" i="93" s="1"/>
  <c r="H35" i="12"/>
  <c r="H35" i="93" s="1"/>
  <c r="H34" i="12"/>
  <c r="H34" i="93" s="1"/>
  <c r="H33" i="12"/>
  <c r="H33" i="93" s="1"/>
  <c r="H32" i="12"/>
  <c r="H32" i="93" s="1"/>
  <c r="H31" i="12"/>
  <c r="H31" i="93" s="1"/>
  <c r="H29" i="12"/>
  <c r="H29" i="93" s="1"/>
  <c r="H28" i="12"/>
  <c r="H28" i="93" s="1"/>
  <c r="H27" i="12"/>
  <c r="H27" i="93" s="1"/>
  <c r="H26" i="12"/>
  <c r="H26" i="93" s="1"/>
  <c r="H25" i="12"/>
  <c r="H25" i="93" s="1"/>
  <c r="H24" i="12"/>
  <c r="H24" i="93" s="1"/>
  <c r="H23" i="12"/>
  <c r="H23" i="93" s="1"/>
  <c r="H22" i="12"/>
  <c r="H22" i="93" s="1"/>
  <c r="H19" i="12"/>
  <c r="H19" i="93" s="1"/>
  <c r="H18" i="12"/>
  <c r="H18" i="93" s="1"/>
  <c r="H17" i="12"/>
  <c r="H17" i="93" s="1"/>
  <c r="H16" i="12"/>
  <c r="H16" i="93" s="1"/>
  <c r="H15" i="12"/>
  <c r="M15" i="12" s="1"/>
  <c r="H14" i="12"/>
  <c r="M14" i="12" s="1"/>
  <c r="H38" i="107"/>
  <c r="H36" i="107"/>
  <c r="H35" i="107"/>
  <c r="H34" i="107"/>
  <c r="H33" i="107"/>
  <c r="H31" i="107"/>
  <c r="H30" i="107"/>
  <c r="H28" i="107"/>
  <c r="H27" i="107"/>
  <c r="H26" i="107"/>
  <c r="H25" i="107"/>
  <c r="H24" i="107"/>
  <c r="H23" i="107"/>
  <c r="H22" i="107"/>
  <c r="H21" i="107"/>
  <c r="H18" i="107"/>
  <c r="H17" i="107"/>
  <c r="H16" i="107"/>
  <c r="H15" i="13"/>
  <c r="M15" i="13" s="1"/>
  <c r="M15" i="107" s="1"/>
  <c r="H14" i="13"/>
  <c r="M14" i="13" s="1"/>
  <c r="H15" i="14"/>
  <c r="H14" i="14"/>
  <c r="M14" i="14" s="1"/>
  <c r="H26" i="4"/>
  <c r="H24" i="39" s="1"/>
  <c r="H25" i="4"/>
  <c r="H21" i="98" s="1"/>
  <c r="H22" i="4"/>
  <c r="H22" i="39" s="1"/>
  <c r="H21" i="4"/>
  <c r="H21" i="39" s="1"/>
  <c r="H20" i="4"/>
  <c r="H20" i="39" s="1"/>
  <c r="H19" i="4"/>
  <c r="H19" i="39" s="1"/>
  <c r="H18" i="4"/>
  <c r="H18" i="39" s="1"/>
  <c r="H16" i="4"/>
  <c r="H16" i="39" s="1"/>
  <c r="H15" i="4"/>
  <c r="H14" i="4"/>
  <c r="M14" i="4" s="1"/>
  <c r="M14" i="98" s="1"/>
  <c r="L15" i="37"/>
  <c r="L15" i="3" s="1"/>
  <c r="N15" i="37"/>
  <c r="N15" i="3" s="1"/>
  <c r="O15" i="37"/>
  <c r="O15" i="3" s="1"/>
  <c r="L16" i="37"/>
  <c r="L16" i="3" s="1"/>
  <c r="N16" i="37"/>
  <c r="N16" i="3" s="1"/>
  <c r="O16" i="37"/>
  <c r="O16" i="3" s="1"/>
  <c r="L17" i="37"/>
  <c r="L17" i="3" s="1"/>
  <c r="N17" i="37"/>
  <c r="N17" i="3" s="1"/>
  <c r="O17" i="37"/>
  <c r="O17" i="3" s="1"/>
  <c r="L18" i="37"/>
  <c r="L18" i="3" s="1"/>
  <c r="N18" i="37"/>
  <c r="N18" i="3" s="1"/>
  <c r="O18" i="37"/>
  <c r="O18" i="3" s="1"/>
  <c r="L19" i="37"/>
  <c r="L19" i="3" s="1"/>
  <c r="N19" i="37"/>
  <c r="N19" i="3" s="1"/>
  <c r="O19" i="37"/>
  <c r="O19" i="3" s="1"/>
  <c r="L20" i="37"/>
  <c r="L20" i="3" s="1"/>
  <c r="N20" i="37"/>
  <c r="N20" i="3" s="1"/>
  <c r="O20" i="37"/>
  <c r="O20" i="3" s="1"/>
  <c r="L21" i="37"/>
  <c r="L21" i="3" s="1"/>
  <c r="N21" i="37"/>
  <c r="N21" i="3" s="1"/>
  <c r="O21" i="37"/>
  <c r="O21" i="3" s="1"/>
  <c r="L22" i="37"/>
  <c r="L22" i="3" s="1"/>
  <c r="N22" i="37"/>
  <c r="N22" i="3" s="1"/>
  <c r="O22" i="37"/>
  <c r="O22" i="3" s="1"/>
  <c r="L23" i="37"/>
  <c r="L23" i="3" s="1"/>
  <c r="N23" i="37"/>
  <c r="N23" i="3" s="1"/>
  <c r="O23" i="37"/>
  <c r="O23" i="3" s="1"/>
  <c r="L24" i="37"/>
  <c r="L24" i="3" s="1"/>
  <c r="N24" i="37"/>
  <c r="N24" i="3" s="1"/>
  <c r="O24" i="37"/>
  <c r="O24" i="3" s="1"/>
  <c r="O14" i="37"/>
  <c r="N14" i="37"/>
  <c r="L14" i="37"/>
  <c r="H16" i="37"/>
  <c r="H16" i="3" s="1"/>
  <c r="H17" i="37"/>
  <c r="H17" i="3" s="1"/>
  <c r="H18" i="37"/>
  <c r="H18" i="3" s="1"/>
  <c r="H19" i="37"/>
  <c r="H19" i="3" s="1"/>
  <c r="H20" i="37"/>
  <c r="H20" i="3" s="1"/>
  <c r="H21" i="37"/>
  <c r="H21" i="3" s="1"/>
  <c r="H22" i="37"/>
  <c r="H22" i="3" s="1"/>
  <c r="H23" i="37"/>
  <c r="H23" i="3" s="1"/>
  <c r="H24" i="37"/>
  <c r="H24" i="3" s="1"/>
  <c r="H15" i="37"/>
  <c r="H14" i="37"/>
  <c r="M14" i="37" s="1"/>
  <c r="N21" i="95" l="1"/>
  <c r="N15" i="105"/>
  <c r="O21" i="95"/>
  <c r="O15" i="105"/>
  <c r="L21" i="95"/>
  <c r="L15" i="105"/>
  <c r="H21" i="95"/>
  <c r="H15" i="105"/>
  <c r="P47" i="5"/>
  <c r="P47" i="41" s="1"/>
  <c r="M47" i="41"/>
  <c r="P37" i="5"/>
  <c r="P37" i="41" s="1"/>
  <c r="M37" i="41"/>
  <c r="P25" i="5"/>
  <c r="P25" i="41" s="1"/>
  <c r="M25" i="41"/>
  <c r="P42" i="5"/>
  <c r="P42" i="41" s="1"/>
  <c r="M42" i="41"/>
  <c r="N15" i="98"/>
  <c r="N15" i="39"/>
  <c r="O15" i="98"/>
  <c r="O15" i="39"/>
  <c r="H15" i="98"/>
  <c r="H15" i="39"/>
  <c r="A15" i="101"/>
  <c r="P46" i="5"/>
  <c r="P46" i="41" s="1"/>
  <c r="P44" i="5"/>
  <c r="P44" i="41" s="1"/>
  <c r="P41" i="5"/>
  <c r="P41" i="41" s="1"/>
  <c r="P20" i="5"/>
  <c r="P20" i="41" s="1"/>
  <c r="P34" i="5"/>
  <c r="P34" i="41" s="1"/>
  <c r="L29" i="4"/>
  <c r="N29" i="4"/>
  <c r="O29" i="4"/>
  <c r="M64" i="108"/>
  <c r="H64" i="108"/>
  <c r="M15" i="14"/>
  <c r="M15" i="108" s="1"/>
  <c r="H15" i="108"/>
  <c r="M28" i="108"/>
  <c r="H28" i="108"/>
  <c r="M40" i="89"/>
  <c r="H40" i="89"/>
  <c r="M52" i="89"/>
  <c r="H52" i="89"/>
  <c r="M65" i="108"/>
  <c r="H65" i="108"/>
  <c r="M80" i="108"/>
  <c r="H80" i="108"/>
  <c r="M39" i="89"/>
  <c r="H39" i="89"/>
  <c r="M16" i="108"/>
  <c r="H16" i="108"/>
  <c r="M29" i="108"/>
  <c r="H29" i="108"/>
  <c r="M41" i="89"/>
  <c r="H41" i="89"/>
  <c r="M53" i="89"/>
  <c r="H53" i="89"/>
  <c r="M66" i="108"/>
  <c r="H66" i="108"/>
  <c r="M81" i="108"/>
  <c r="H81" i="108"/>
  <c r="M17" i="108"/>
  <c r="H17" i="108"/>
  <c r="M30" i="108"/>
  <c r="H30" i="108"/>
  <c r="M42" i="89"/>
  <c r="H42" i="89"/>
  <c r="M54" i="89"/>
  <c r="H54" i="89"/>
  <c r="M82" i="108"/>
  <c r="H82" i="108"/>
  <c r="M18" i="108"/>
  <c r="H18" i="108"/>
  <c r="M43" i="89"/>
  <c r="H43" i="89"/>
  <c r="M55" i="89"/>
  <c r="H55" i="89"/>
  <c r="M68" i="108"/>
  <c r="H68" i="108"/>
  <c r="M83" i="108"/>
  <c r="H83" i="108"/>
  <c r="M19" i="108"/>
  <c r="H19" i="108"/>
  <c r="M32" i="89"/>
  <c r="H32" i="89"/>
  <c r="M44" i="89"/>
  <c r="H44" i="89"/>
  <c r="M56" i="89"/>
  <c r="H56" i="89"/>
  <c r="M72" i="108"/>
  <c r="H72" i="108"/>
  <c r="M84" i="108"/>
  <c r="H84" i="108"/>
  <c r="M27" i="108"/>
  <c r="H27" i="108"/>
  <c r="M20" i="108"/>
  <c r="H20" i="108"/>
  <c r="M33" i="89"/>
  <c r="H33" i="89"/>
  <c r="M73" i="108"/>
  <c r="H73" i="108"/>
  <c r="M85" i="108"/>
  <c r="H85" i="108"/>
  <c r="M21" i="108"/>
  <c r="H21" i="108"/>
  <c r="M34" i="89"/>
  <c r="H34" i="89"/>
  <c r="M46" i="89"/>
  <c r="H46" i="89"/>
  <c r="M59" i="108"/>
  <c r="H59" i="108"/>
  <c r="M51" i="89"/>
  <c r="H51" i="89"/>
  <c r="M23" i="108"/>
  <c r="H23" i="108"/>
  <c r="M35" i="89"/>
  <c r="H35" i="89"/>
  <c r="M47" i="89"/>
  <c r="H47" i="89"/>
  <c r="M60" i="108"/>
  <c r="H60" i="108"/>
  <c r="M75" i="108"/>
  <c r="H75" i="108"/>
  <c r="M24" i="108"/>
  <c r="H24" i="108"/>
  <c r="M36" i="89"/>
  <c r="H36" i="89"/>
  <c r="M48" i="89"/>
  <c r="H48" i="89"/>
  <c r="M61" i="108"/>
  <c r="H61" i="108"/>
  <c r="M76" i="108"/>
  <c r="H76" i="108"/>
  <c r="M25" i="108"/>
  <c r="H25" i="108"/>
  <c r="M37" i="89"/>
  <c r="H37" i="89"/>
  <c r="M49" i="89"/>
  <c r="H49" i="89"/>
  <c r="M62" i="108"/>
  <c r="H62" i="108"/>
  <c r="M77" i="108"/>
  <c r="H77" i="108"/>
  <c r="M38" i="89"/>
  <c r="H38" i="89"/>
  <c r="M50" i="89"/>
  <c r="H50" i="89"/>
  <c r="M63" i="108"/>
  <c r="H63" i="108"/>
  <c r="M78" i="108"/>
  <c r="H78" i="108"/>
  <c r="M86" i="108"/>
  <c r="H86" i="108"/>
  <c r="L39" i="13"/>
  <c r="K15" i="44"/>
  <c r="M15" i="44"/>
  <c r="P15" i="44" s="1"/>
  <c r="L50" i="44"/>
  <c r="N50" i="44"/>
  <c r="O50" i="44"/>
  <c r="P48" i="5"/>
  <c r="P48" i="41" s="1"/>
  <c r="P40" i="5"/>
  <c r="P40" i="41" s="1"/>
  <c r="P28" i="5"/>
  <c r="P28" i="41" s="1"/>
  <c r="P23" i="5"/>
  <c r="P23" i="41" s="1"/>
  <c r="O36" i="5"/>
  <c r="N36" i="5"/>
  <c r="N36" i="41" s="1"/>
  <c r="L36" i="5"/>
  <c r="L36" i="41" s="1"/>
  <c r="M36" i="5"/>
  <c r="M36" i="41" s="1"/>
  <c r="M22" i="37"/>
  <c r="M22" i="3" s="1"/>
  <c r="M21" i="37"/>
  <c r="M21" i="3" s="1"/>
  <c r="M20" i="37"/>
  <c r="M20" i="3" s="1"/>
  <c r="M15" i="37"/>
  <c r="M15" i="3" s="1"/>
  <c r="H15" i="3"/>
  <c r="M18" i="37"/>
  <c r="M18" i="3" s="1"/>
  <c r="M19" i="37"/>
  <c r="M19" i="3" s="1"/>
  <c r="M17" i="37"/>
  <c r="M17" i="3" s="1"/>
  <c r="M16" i="37"/>
  <c r="M16" i="3" s="1"/>
  <c r="M23" i="37"/>
  <c r="M23" i="3" s="1"/>
  <c r="O26" i="37"/>
  <c r="L26" i="37"/>
  <c r="N26" i="37"/>
  <c r="M24" i="37"/>
  <c r="M24" i="3" s="1"/>
  <c r="M28" i="107"/>
  <c r="M16" i="107"/>
  <c r="M31" i="107"/>
  <c r="N39" i="13"/>
  <c r="M17" i="107"/>
  <c r="O39" i="13"/>
  <c r="M33" i="107"/>
  <c r="M21" i="107"/>
  <c r="M34" i="107"/>
  <c r="M22" i="107"/>
  <c r="M35" i="107"/>
  <c r="M36" i="107"/>
  <c r="M30" i="107"/>
  <c r="M24" i="107"/>
  <c r="M38" i="107"/>
  <c r="M23" i="107"/>
  <c r="M25" i="107"/>
  <c r="A14" i="107"/>
  <c r="H15" i="107"/>
  <c r="M26" i="107"/>
  <c r="M27" i="107"/>
  <c r="M27" i="12"/>
  <c r="M27" i="93" s="1"/>
  <c r="M40" i="12"/>
  <c r="M40" i="93" s="1"/>
  <c r="M29" i="12"/>
  <c r="M29" i="93" s="1"/>
  <c r="M42" i="12"/>
  <c r="M42" i="93" s="1"/>
  <c r="M58" i="12"/>
  <c r="M58" i="93" s="1"/>
  <c r="M16" i="12"/>
  <c r="M16" i="93" s="1"/>
  <c r="M31" i="12"/>
  <c r="M31" i="93" s="1"/>
  <c r="M45" i="12"/>
  <c r="M45" i="93" s="1"/>
  <c r="M59" i="12"/>
  <c r="M59" i="93" s="1"/>
  <c r="M17" i="12"/>
  <c r="M17" i="93" s="1"/>
  <c r="M32" i="12"/>
  <c r="M32" i="93" s="1"/>
  <c r="M46" i="12"/>
  <c r="M46" i="93" s="1"/>
  <c r="M60" i="12"/>
  <c r="M60" i="93" s="1"/>
  <c r="M41" i="12"/>
  <c r="M41" i="93" s="1"/>
  <c r="M18" i="12"/>
  <c r="M18" i="93" s="1"/>
  <c r="M33" i="12"/>
  <c r="M33" i="93" s="1"/>
  <c r="M47" i="12"/>
  <c r="M47" i="93" s="1"/>
  <c r="M61" i="12"/>
  <c r="M61" i="93" s="1"/>
  <c r="M19" i="12"/>
  <c r="M19" i="93" s="1"/>
  <c r="M34" i="12"/>
  <c r="M34" i="93" s="1"/>
  <c r="M48" i="12"/>
  <c r="M48" i="93" s="1"/>
  <c r="M62" i="12"/>
  <c r="M62" i="93" s="1"/>
  <c r="M28" i="12"/>
  <c r="M28" i="93" s="1"/>
  <c r="M22" i="12"/>
  <c r="M22" i="93" s="1"/>
  <c r="M35" i="12"/>
  <c r="M35" i="93" s="1"/>
  <c r="M49" i="12"/>
  <c r="M49" i="93" s="1"/>
  <c r="M63" i="12"/>
  <c r="M63" i="93" s="1"/>
  <c r="M23" i="12"/>
  <c r="M23" i="93" s="1"/>
  <c r="M36" i="12"/>
  <c r="M36" i="93" s="1"/>
  <c r="M52" i="12"/>
  <c r="M52" i="93" s="1"/>
  <c r="M24" i="12"/>
  <c r="M24" i="93" s="1"/>
  <c r="M37" i="12"/>
  <c r="M37" i="93" s="1"/>
  <c r="M53" i="12"/>
  <c r="M53" i="93" s="1"/>
  <c r="M25" i="12"/>
  <c r="M25" i="93" s="1"/>
  <c r="M54" i="12"/>
  <c r="M54" i="93" s="1"/>
  <c r="M57" i="12"/>
  <c r="M57" i="93" s="1"/>
  <c r="M26" i="12"/>
  <c r="M26" i="93" s="1"/>
  <c r="M39" i="12"/>
  <c r="M39" i="93" s="1"/>
  <c r="M55" i="12"/>
  <c r="M55" i="93" s="1"/>
  <c r="L64" i="12"/>
  <c r="O64" i="12"/>
  <c r="N64" i="12"/>
  <c r="M16" i="95"/>
  <c r="M17" i="95"/>
  <c r="M18" i="95"/>
  <c r="M19" i="95"/>
  <c r="M20" i="95"/>
  <c r="N26" i="11"/>
  <c r="M22" i="95"/>
  <c r="L26" i="11"/>
  <c r="O26" i="11"/>
  <c r="N20" i="10"/>
  <c r="O20" i="10"/>
  <c r="L20" i="10"/>
  <c r="M15" i="10"/>
  <c r="M20" i="51" s="1"/>
  <c r="H20" i="51"/>
  <c r="M17" i="10"/>
  <c r="M22" i="51" s="1"/>
  <c r="H22" i="51"/>
  <c r="M18" i="50"/>
  <c r="M18" i="49" s="1"/>
  <c r="H18" i="49"/>
  <c r="H16" i="103"/>
  <c r="M19" i="50"/>
  <c r="M19" i="49" s="1"/>
  <c r="H19" i="49"/>
  <c r="H17" i="103"/>
  <c r="H15" i="103"/>
  <c r="L20" i="50"/>
  <c r="N20" i="50"/>
  <c r="O20" i="50"/>
  <c r="M15" i="103"/>
  <c r="M18" i="103" s="1"/>
  <c r="F21" i="117" s="1"/>
  <c r="F34" i="2" s="1"/>
  <c r="L15" i="103"/>
  <c r="L18" i="103" s="1"/>
  <c r="I21" i="117" s="1"/>
  <c r="I34" i="2" s="1"/>
  <c r="N15" i="103"/>
  <c r="N18" i="103" s="1"/>
  <c r="G21" i="117" s="1"/>
  <c r="G34" i="2" s="1"/>
  <c r="O15" i="103"/>
  <c r="L50" i="8"/>
  <c r="N50" i="8"/>
  <c r="O50" i="8"/>
  <c r="M50" i="8"/>
  <c r="L19" i="45"/>
  <c r="L30" i="7"/>
  <c r="N19" i="45"/>
  <c r="N30" i="7"/>
  <c r="O19" i="45"/>
  <c r="O30" i="7"/>
  <c r="M19" i="45"/>
  <c r="M30" i="7"/>
  <c r="M20" i="6"/>
  <c r="M27" i="6"/>
  <c r="M26" i="4"/>
  <c r="M24" i="39" s="1"/>
  <c r="H14" i="98"/>
  <c r="M25" i="4"/>
  <c r="M21" i="98" s="1"/>
  <c r="M15" i="4"/>
  <c r="M15" i="39" s="1"/>
  <c r="M16" i="4"/>
  <c r="M16" i="39" s="1"/>
  <c r="M18" i="4"/>
  <c r="M18" i="39" s="1"/>
  <c r="M19" i="4"/>
  <c r="M19" i="39" s="1"/>
  <c r="M20" i="4"/>
  <c r="M20" i="39" s="1"/>
  <c r="M21" i="4"/>
  <c r="M21" i="39" s="1"/>
  <c r="M22" i="4"/>
  <c r="M22" i="39" s="1"/>
  <c r="C107" i="99"/>
  <c r="C25" i="106"/>
  <c r="C49" i="102"/>
  <c r="C25" i="97"/>
  <c r="C26" i="105"/>
  <c r="C20" i="101"/>
  <c r="C25" i="104"/>
  <c r="C20" i="100"/>
  <c r="C26" i="103"/>
  <c r="C27" i="98"/>
  <c r="C54" i="102"/>
  <c r="C25" i="101"/>
  <c r="C25" i="100"/>
  <c r="C90" i="108"/>
  <c r="C32" i="98"/>
  <c r="C42" i="107"/>
  <c r="C102" i="99"/>
  <c r="C20" i="106"/>
  <c r="C20" i="97"/>
  <c r="C21" i="105"/>
  <c r="C95" i="108"/>
  <c r="C20" i="104"/>
  <c r="A14" i="100"/>
  <c r="O17" i="97"/>
  <c r="H15" i="117" s="1"/>
  <c r="H16" i="2" s="1"/>
  <c r="A15" i="100"/>
  <c r="N17" i="100"/>
  <c r="G18" i="117" s="1"/>
  <c r="G25" i="2" s="1"/>
  <c r="A14" i="101"/>
  <c r="L46" i="102"/>
  <c r="I20" i="117" s="1"/>
  <c r="I31" i="2" s="1"/>
  <c r="M46" i="102"/>
  <c r="F20" i="117" s="1"/>
  <c r="F31" i="2" s="1"/>
  <c r="N46" i="102"/>
  <c r="G20" i="117" s="1"/>
  <c r="G31" i="2" s="1"/>
  <c r="O46" i="102"/>
  <c r="H20" i="117" s="1"/>
  <c r="H31" i="2" s="1"/>
  <c r="P46" i="102"/>
  <c r="A14" i="103"/>
  <c r="P17" i="104"/>
  <c r="L18" i="105"/>
  <c r="I23" i="117" s="1"/>
  <c r="I40" i="2" s="1"/>
  <c r="O18" i="103"/>
  <c r="H21" i="117" s="1"/>
  <c r="H34" i="2" s="1"/>
  <c r="N18" i="105"/>
  <c r="G23" i="117" s="1"/>
  <c r="G40" i="2" s="1"/>
  <c r="O18" i="105"/>
  <c r="H23" i="117" s="1"/>
  <c r="H40" i="2" s="1"/>
  <c r="A15" i="106"/>
  <c r="N39" i="107"/>
  <c r="G25" i="117" s="1"/>
  <c r="G46" i="2" s="1"/>
  <c r="L17" i="97"/>
  <c r="I15" i="117" s="1"/>
  <c r="I16" i="2" s="1"/>
  <c r="L24" i="98"/>
  <c r="I16" i="117" s="1"/>
  <c r="I19" i="2" s="1"/>
  <c r="M17" i="97"/>
  <c r="F15" i="117" s="1"/>
  <c r="F16" i="2" s="1"/>
  <c r="N17" i="97"/>
  <c r="G15" i="117" s="1"/>
  <c r="G16" i="2" s="1"/>
  <c r="N24" i="98"/>
  <c r="G16" i="117" s="1"/>
  <c r="G19" i="2" s="1"/>
  <c r="O24" i="98"/>
  <c r="H16" i="117" s="1"/>
  <c r="H19" i="2" s="1"/>
  <c r="A14" i="97"/>
  <c r="M17" i="100"/>
  <c r="F18" i="117" s="1"/>
  <c r="F25" i="2" s="1"/>
  <c r="O17" i="100"/>
  <c r="H18" i="117" s="1"/>
  <c r="H25" i="2" s="1"/>
  <c r="P17" i="100"/>
  <c r="L99" i="99"/>
  <c r="I17" i="117" s="1"/>
  <c r="I22" i="2" s="1"/>
  <c r="N99" i="99"/>
  <c r="G17" i="117" s="1"/>
  <c r="G22" i="2" s="1"/>
  <c r="O99" i="99"/>
  <c r="H17" i="117" s="1"/>
  <c r="H22" i="2" s="1"/>
  <c r="L17" i="100"/>
  <c r="I18" i="117" s="1"/>
  <c r="I25" i="2" s="1"/>
  <c r="I19" i="117"/>
  <c r="I28" i="2" s="1"/>
  <c r="F19" i="117"/>
  <c r="F28" i="2" s="1"/>
  <c r="G19" i="117"/>
  <c r="G28" i="2" s="1"/>
  <c r="H19" i="117"/>
  <c r="H28" i="2" s="1"/>
  <c r="L17" i="104"/>
  <c r="I22" i="117" s="1"/>
  <c r="I37" i="2" s="1"/>
  <c r="M17" i="104"/>
  <c r="F22" i="117" s="1"/>
  <c r="F37" i="2" s="1"/>
  <c r="N17" i="104"/>
  <c r="G22" i="117" s="1"/>
  <c r="G37" i="2" s="1"/>
  <c r="O17" i="104"/>
  <c r="H22" i="117" s="1"/>
  <c r="H37" i="2" s="1"/>
  <c r="L17" i="106"/>
  <c r="I24" i="117" s="1"/>
  <c r="I43" i="2" s="1"/>
  <c r="O39" i="107"/>
  <c r="H25" i="117" s="1"/>
  <c r="H46" i="2" s="1"/>
  <c r="M17" i="106"/>
  <c r="F24" i="117" s="1"/>
  <c r="F43" i="2" s="1"/>
  <c r="A14" i="105"/>
  <c r="N17" i="106"/>
  <c r="G24" i="117" s="1"/>
  <c r="G43" i="2" s="1"/>
  <c r="O17" i="106"/>
  <c r="H24" i="117" s="1"/>
  <c r="H43" i="2" s="1"/>
  <c r="P17" i="106"/>
  <c r="A14" i="108"/>
  <c r="A14" i="106"/>
  <c r="L39" i="107"/>
  <c r="I25" i="117" s="1"/>
  <c r="I46" i="2" s="1"/>
  <c r="O87" i="108"/>
  <c r="H26" i="117" s="1"/>
  <c r="H49" i="2" s="1"/>
  <c r="L87" i="108"/>
  <c r="I26" i="117" s="1"/>
  <c r="I49" i="2" s="1"/>
  <c r="N87" i="108"/>
  <c r="G26" i="117" s="1"/>
  <c r="G49" i="2" s="1"/>
  <c r="M21" i="95" l="1"/>
  <c r="M15" i="105"/>
  <c r="M18" i="105" s="1"/>
  <c r="F23" i="117" s="1"/>
  <c r="F40" i="2" s="1"/>
  <c r="O99" i="5"/>
  <c r="O36" i="41"/>
  <c r="M87" i="108"/>
  <c r="F26" i="117" s="1"/>
  <c r="F49" i="2" s="1"/>
  <c r="N99" i="5"/>
  <c r="M29" i="4"/>
  <c r="M15" i="98"/>
  <c r="M24" i="98" s="1"/>
  <c r="F16" i="117" s="1"/>
  <c r="F19" i="2" s="1"/>
  <c r="M18" i="107"/>
  <c r="M39" i="107" s="1"/>
  <c r="F25" i="117" s="1"/>
  <c r="F46" i="2" s="1"/>
  <c r="M20" i="50"/>
  <c r="P36" i="5"/>
  <c r="P36" i="41" s="1"/>
  <c r="L99" i="5"/>
  <c r="P70" i="99"/>
  <c r="A72" i="99" s="1"/>
  <c r="M70" i="99"/>
  <c r="M99" i="99" s="1"/>
  <c r="F17" i="117" s="1"/>
  <c r="F22" i="2" s="1"/>
  <c r="M25" i="6"/>
  <c r="M50" i="44"/>
  <c r="M99" i="5"/>
  <c r="M26" i="37"/>
  <c r="M39" i="13"/>
  <c r="M64" i="12"/>
  <c r="M26" i="11"/>
  <c r="M20" i="10"/>
  <c r="N9" i="104"/>
  <c r="E22" i="117"/>
  <c r="G27" i="117"/>
  <c r="H27" i="117"/>
  <c r="N9" i="102"/>
  <c r="E20" i="117"/>
  <c r="N9" i="101"/>
  <c r="E19" i="117"/>
  <c r="N9" i="100"/>
  <c r="E18" i="117"/>
  <c r="I27" i="117"/>
  <c r="D11" i="117" s="1"/>
  <c r="N9" i="106"/>
  <c r="E24" i="117"/>
  <c r="C44" i="117"/>
  <c r="A75" i="99" l="1"/>
  <c r="A78" i="99"/>
  <c r="A79" i="99"/>
  <c r="A70" i="99"/>
  <c r="A93" i="99"/>
  <c r="A98" i="99"/>
  <c r="A95" i="99"/>
  <c r="A92" i="99"/>
  <c r="A80" i="99"/>
  <c r="A77" i="99"/>
  <c r="A97" i="99"/>
  <c r="A94" i="99"/>
  <c r="A96" i="99"/>
  <c r="A89" i="99"/>
  <c r="A90" i="99"/>
  <c r="A76" i="99"/>
  <c r="A91" i="99"/>
  <c r="F27" i="117"/>
  <c r="A24" i="117"/>
  <c r="B24" i="117" s="1"/>
  <c r="B43" i="2" s="1"/>
  <c r="E43" i="2"/>
  <c r="A43" i="2" s="1"/>
  <c r="E31" i="2"/>
  <c r="A22" i="117"/>
  <c r="B22" i="117" s="1"/>
  <c r="B37" i="2" s="1"/>
  <c r="E37" i="2"/>
  <c r="A37" i="2" s="1"/>
  <c r="A18" i="117"/>
  <c r="B18" i="117" s="1"/>
  <c r="B25" i="2" s="1"/>
  <c r="E25" i="2"/>
  <c r="A25" i="2" s="1"/>
  <c r="E28" i="2"/>
  <c r="C35" i="98"/>
  <c r="C28" i="100"/>
  <c r="C28" i="101"/>
  <c r="C57" i="102"/>
  <c r="C29" i="103"/>
  <c r="C28" i="104"/>
  <c r="C29" i="105"/>
  <c r="C28" i="97"/>
  <c r="C28" i="106"/>
  <c r="C110" i="99"/>
  <c r="C50" i="107"/>
  <c r="C98" i="108"/>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C2" i="89"/>
  <c r="D1" i="89"/>
  <c r="C2" i="90"/>
  <c r="D1" i="90"/>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14"/>
  <c r="P10" i="89"/>
  <c r="P10" i="90"/>
  <c r="P10" i="37"/>
  <c r="C44" i="36"/>
  <c r="C44" i="34"/>
  <c r="C41" i="36"/>
  <c r="C25" i="38" s="1"/>
  <c r="C41" i="34"/>
  <c r="C36" i="36"/>
  <c r="C20" i="38" s="1"/>
  <c r="C36" i="34"/>
  <c r="A64" i="2"/>
  <c r="C67" i="34"/>
  <c r="C67" i="36"/>
  <c r="A39" i="34" l="1"/>
  <c r="A39" i="117"/>
  <c r="C15" i="34"/>
  <c r="C15" i="2" s="1"/>
  <c r="C38" i="39"/>
  <c r="C110" i="5"/>
  <c r="C31" i="50"/>
  <c r="C98" i="14"/>
  <c r="C61" i="8"/>
  <c r="C61" i="44"/>
  <c r="C31" i="10"/>
  <c r="C40" i="4"/>
  <c r="C41" i="7"/>
  <c r="C37" i="11"/>
  <c r="C75" i="12"/>
  <c r="C37" i="37"/>
  <c r="C43" i="43"/>
  <c r="C28" i="52"/>
  <c r="C103" i="41"/>
  <c r="C28" i="90"/>
  <c r="C28" i="9"/>
  <c r="C28" i="91"/>
  <c r="C68" i="89"/>
  <c r="C50" i="13"/>
  <c r="C35" i="96"/>
  <c r="C36" i="51"/>
  <c r="C28" i="46"/>
  <c r="C53" i="6"/>
  <c r="C28" i="38"/>
  <c r="C28" i="94"/>
  <c r="C37" i="95"/>
  <c r="C29" i="48"/>
  <c r="C41" i="45"/>
  <c r="C28" i="40"/>
  <c r="C37" i="3"/>
  <c r="C28" i="92"/>
  <c r="C75" i="93"/>
  <c r="C32" i="49"/>
  <c r="C61" i="47"/>
  <c r="C28" i="42"/>
  <c r="C95" i="14"/>
  <c r="C26" i="48"/>
  <c r="C34" i="3"/>
  <c r="C25" i="94"/>
  <c r="C38" i="45"/>
  <c r="C34" i="95"/>
  <c r="C58" i="44"/>
  <c r="C28" i="10"/>
  <c r="C25" i="40"/>
  <c r="C25" i="92"/>
  <c r="C72" i="93"/>
  <c r="C34" i="11"/>
  <c r="C29" i="49"/>
  <c r="C58" i="47"/>
  <c r="C38" i="7"/>
  <c r="C25" i="42"/>
  <c r="C35" i="39"/>
  <c r="C25" i="90"/>
  <c r="C25" i="91"/>
  <c r="C72" i="12"/>
  <c r="C25" i="52"/>
  <c r="C25" i="9"/>
  <c r="C58" i="8"/>
  <c r="C40" i="43"/>
  <c r="C100" i="41"/>
  <c r="C37" i="4"/>
  <c r="C34" i="37"/>
  <c r="C65" i="89"/>
  <c r="C47" i="13"/>
  <c r="C32" i="96"/>
  <c r="C33" i="51"/>
  <c r="C28" i="50"/>
  <c r="C25" i="46"/>
  <c r="C50" i="6"/>
  <c r="C107" i="5"/>
  <c r="C90" i="14"/>
  <c r="C20" i="94"/>
  <c r="C29" i="95"/>
  <c r="C23" i="10"/>
  <c r="C21" i="48"/>
  <c r="C33" i="45"/>
  <c r="C53" i="44"/>
  <c r="C20" i="40"/>
  <c r="C29" i="3"/>
  <c r="C20" i="92"/>
  <c r="C67" i="93"/>
  <c r="C29" i="11"/>
  <c r="C24" i="49"/>
  <c r="C53" i="47"/>
  <c r="C33" i="7"/>
  <c r="C20" i="42"/>
  <c r="C30" i="39"/>
  <c r="C20" i="90"/>
  <c r="C20" i="91"/>
  <c r="C67" i="12"/>
  <c r="C20" i="52"/>
  <c r="C20" i="9"/>
  <c r="C53" i="8"/>
  <c r="C35" i="43"/>
  <c r="C95" i="41"/>
  <c r="C32" i="4"/>
  <c r="C29" i="37"/>
  <c r="C60" i="89"/>
  <c r="C42" i="13"/>
  <c r="C27" i="96"/>
  <c r="C28" i="51"/>
  <c r="C23" i="50"/>
  <c r="C20" i="46"/>
  <c r="C45" i="6"/>
  <c r="C102" i="5"/>
  <c r="D15" i="9"/>
  <c r="C15" i="9"/>
  <c r="B15" i="9"/>
  <c r="H14" i="38"/>
  <c r="D14" i="38"/>
  <c r="C14" i="38"/>
  <c r="D14" i="40"/>
  <c r="B14" i="38"/>
  <c r="C14" i="40"/>
  <c r="D14" i="42"/>
  <c r="B14" i="40"/>
  <c r="D14" i="43"/>
  <c r="B14" i="42"/>
  <c r="C14" i="42"/>
  <c r="C14" i="43"/>
  <c r="B14" i="43"/>
  <c r="D14" i="46"/>
  <c r="C14" i="46"/>
  <c r="B14" i="46"/>
  <c r="D14" i="49"/>
  <c r="C14" i="49"/>
  <c r="B14" i="49"/>
  <c r="D14" i="96"/>
  <c r="C14" i="96"/>
  <c r="D14" i="94"/>
  <c r="B14" i="96"/>
  <c r="C14" i="94"/>
  <c r="D14" i="92"/>
  <c r="B14" i="94"/>
  <c r="C14" i="92"/>
  <c r="B14" i="92"/>
  <c r="D14" i="90"/>
  <c r="C14" i="90"/>
  <c r="B14" i="90"/>
  <c r="L14" i="38"/>
  <c r="N14" i="38"/>
  <c r="O14" i="38"/>
  <c r="M14" i="38"/>
  <c r="A39" i="36"/>
  <c r="A19" i="33"/>
  <c r="A19" i="35"/>
  <c r="B31" i="35"/>
  <c r="B19" i="35"/>
  <c r="A36" i="35"/>
  <c r="B34" i="35"/>
  <c r="B19" i="33"/>
  <c r="B34" i="33"/>
  <c r="B31" i="33"/>
  <c r="A36" i="33"/>
  <c r="A23" i="101" l="1"/>
  <c r="A24" i="103"/>
  <c r="A52" i="102"/>
  <c r="A23" i="104"/>
  <c r="A24" i="105"/>
  <c r="A105" i="99"/>
  <c r="A30" i="98"/>
  <c r="A23" i="97"/>
  <c r="A45" i="107"/>
  <c r="A23" i="106"/>
  <c r="A93" i="108"/>
  <c r="A23" i="100"/>
  <c r="A35" i="4"/>
  <c r="A98" i="41"/>
  <c r="A38" i="43"/>
  <c r="A56" i="8"/>
  <c r="A23" i="9"/>
  <c r="A23" i="52"/>
  <c r="A70" i="12"/>
  <c r="A23" i="91"/>
  <c r="A23" i="90"/>
  <c r="A33" i="39"/>
  <c r="A23" i="42"/>
  <c r="A36" i="7"/>
  <c r="A56" i="47"/>
  <c r="A27" i="49"/>
  <c r="A32" i="11"/>
  <c r="A70" i="93"/>
  <c r="A23" i="92"/>
  <c r="A32" i="3"/>
  <c r="A23" i="40"/>
  <c r="A56" i="44"/>
  <c r="A36" i="45"/>
  <c r="A24" i="48"/>
  <c r="A26" i="10"/>
  <c r="A32" i="95"/>
  <c r="A23" i="94"/>
  <c r="A93" i="14"/>
  <c r="A23" i="38"/>
  <c r="A105" i="5"/>
  <c r="A48" i="6"/>
  <c r="A23" i="46"/>
  <c r="A26" i="50"/>
  <c r="A31" i="51"/>
  <c r="A30" i="96"/>
  <c r="A45" i="13"/>
  <c r="A63" i="89"/>
  <c r="A32" i="37"/>
  <c r="K18" i="37"/>
  <c r="K18" i="3" s="1"/>
  <c r="P16" i="37"/>
  <c r="P16" i="3" s="1"/>
  <c r="K20" i="37"/>
  <c r="K20" i="3" s="1"/>
  <c r="K21" i="37"/>
  <c r="K21" i="3" s="1"/>
  <c r="P19" i="37"/>
  <c r="P19" i="3" s="1"/>
  <c r="P21" i="37"/>
  <c r="P21" i="3" s="1"/>
  <c r="P17" i="37"/>
  <c r="P17" i="3" s="1"/>
  <c r="P22" i="37"/>
  <c r="P22" i="3" s="1"/>
  <c r="P18" i="37"/>
  <c r="P18" i="3" s="1"/>
  <c r="K19" i="37"/>
  <c r="K19" i="3" s="1"/>
  <c r="K17" i="37"/>
  <c r="K17" i="3" s="1"/>
  <c r="K22" i="37"/>
  <c r="K22" i="3" s="1"/>
  <c r="P14" i="37"/>
  <c r="K23" i="37"/>
  <c r="K23" i="3" s="1"/>
  <c r="P15" i="37"/>
  <c r="K24" i="37"/>
  <c r="K24" i="3" s="1"/>
  <c r="P20" i="37"/>
  <c r="P20" i="3" s="1"/>
  <c r="K14" i="37"/>
  <c r="K14" i="38" s="1"/>
  <c r="P23" i="37"/>
  <c r="P23" i="3" s="1"/>
  <c r="K15" i="37"/>
  <c r="K15" i="3" s="1"/>
  <c r="P24" i="37"/>
  <c r="P24" i="3" s="1"/>
  <c r="K16" i="37"/>
  <c r="K16" i="3" s="1"/>
  <c r="C19" i="36"/>
  <c r="P26" i="37" l="1"/>
  <c r="N9" i="37" s="1"/>
  <c r="P15" i="3"/>
  <c r="P14" i="38"/>
  <c r="A14" i="38" s="1"/>
  <c r="A16" i="97"/>
  <c r="A15" i="97"/>
  <c r="P17" i="97"/>
  <c r="B15" i="91"/>
  <c r="C15" i="91"/>
  <c r="D15" i="91"/>
  <c r="B16" i="91"/>
  <c r="C16" i="91"/>
  <c r="D16" i="91"/>
  <c r="B14" i="91"/>
  <c r="C14" i="91"/>
  <c r="D14" i="91"/>
  <c r="B14" i="89"/>
  <c r="C14" i="89"/>
  <c r="D14" i="89"/>
  <c r="B15" i="93"/>
  <c r="C15" i="93"/>
  <c r="D15" i="93"/>
  <c r="B14" i="93"/>
  <c r="C14" i="93"/>
  <c r="D14" i="93"/>
  <c r="B15" i="95"/>
  <c r="C15" i="95"/>
  <c r="D15" i="95"/>
  <c r="B14" i="95"/>
  <c r="C14" i="95"/>
  <c r="D14" i="95"/>
  <c r="B16" i="9"/>
  <c r="C16" i="9"/>
  <c r="D16" i="9"/>
  <c r="B14" i="9"/>
  <c r="C14" i="9"/>
  <c r="D14" i="9"/>
  <c r="B15" i="45"/>
  <c r="C15" i="45"/>
  <c r="D15" i="45"/>
  <c r="B14" i="45"/>
  <c r="C14" i="45"/>
  <c r="D14" i="45"/>
  <c r="B15" i="6"/>
  <c r="C15" i="6"/>
  <c r="D15" i="6"/>
  <c r="B14" i="6"/>
  <c r="C14" i="6"/>
  <c r="D14" i="6"/>
  <c r="C26" i="36"/>
  <c r="C50" i="2" s="1"/>
  <c r="C25" i="36"/>
  <c r="C47" i="2" s="1"/>
  <c r="C24" i="36"/>
  <c r="C44" i="2" s="1"/>
  <c r="C23" i="36"/>
  <c r="C41" i="2" s="1"/>
  <c r="C22" i="36"/>
  <c r="C38" i="2" s="1"/>
  <c r="C21" i="36"/>
  <c r="C35" i="2" s="1"/>
  <c r="C20" i="36"/>
  <c r="C32" i="2" s="1"/>
  <c r="C18" i="36"/>
  <c r="C26" i="2" s="1"/>
  <c r="C17" i="36"/>
  <c r="C23" i="2" s="1"/>
  <c r="C16" i="36"/>
  <c r="C20" i="2" s="1"/>
  <c r="C15" i="36"/>
  <c r="C17" i="2" s="1"/>
  <c r="C26" i="34"/>
  <c r="C48" i="2" s="1"/>
  <c r="C25" i="34"/>
  <c r="C45" i="2" s="1"/>
  <c r="C24" i="34"/>
  <c r="C42" i="2" s="1"/>
  <c r="C23" i="34"/>
  <c r="C39" i="2" s="1"/>
  <c r="C22" i="34"/>
  <c r="C36" i="2" s="1"/>
  <c r="C21" i="34"/>
  <c r="C33" i="2" s="1"/>
  <c r="C20" i="34"/>
  <c r="C30" i="2" s="1"/>
  <c r="C19" i="34"/>
  <c r="C27" i="2" s="1"/>
  <c r="C18" i="34"/>
  <c r="C24" i="2" s="1"/>
  <c r="C17" i="34"/>
  <c r="C21" i="2" s="1"/>
  <c r="C18" i="2"/>
  <c r="C29" i="2"/>
  <c r="D29" i="36"/>
  <c r="D30" i="36"/>
  <c r="D29" i="34"/>
  <c r="D30" i="34"/>
  <c r="D28" i="36"/>
  <c r="D28" i="34"/>
  <c r="B15" i="41"/>
  <c r="C15" i="41"/>
  <c r="D15" i="41"/>
  <c r="B14" i="41"/>
  <c r="C14" i="41"/>
  <c r="D14" i="41"/>
  <c r="B16" i="42"/>
  <c r="C16" i="42"/>
  <c r="D16" i="42"/>
  <c r="B15" i="42"/>
  <c r="C15" i="42"/>
  <c r="D15" i="42"/>
  <c r="B15" i="43"/>
  <c r="C15" i="43"/>
  <c r="D15" i="43"/>
  <c r="B16" i="46"/>
  <c r="C16" i="46"/>
  <c r="D16" i="46"/>
  <c r="B15" i="46"/>
  <c r="C15" i="46"/>
  <c r="D15" i="46"/>
  <c r="B16" i="49"/>
  <c r="C16" i="49"/>
  <c r="D16" i="49"/>
  <c r="B17" i="49"/>
  <c r="C17" i="49"/>
  <c r="D17" i="49"/>
  <c r="B15" i="49"/>
  <c r="C15" i="49"/>
  <c r="D15" i="49"/>
  <c r="B15" i="96"/>
  <c r="C15" i="96"/>
  <c r="D15" i="96"/>
  <c r="B15" i="94"/>
  <c r="C15" i="94"/>
  <c r="D15" i="94"/>
  <c r="B16" i="92"/>
  <c r="C16" i="92"/>
  <c r="D16" i="92"/>
  <c r="B15" i="92"/>
  <c r="C15" i="92"/>
  <c r="D15" i="92"/>
  <c r="B15" i="40"/>
  <c r="C15" i="40"/>
  <c r="D15" i="40"/>
  <c r="B14" i="39"/>
  <c r="C14" i="39"/>
  <c r="D14" i="39"/>
  <c r="B16" i="38"/>
  <c r="C16" i="38"/>
  <c r="D16" i="38"/>
  <c r="B15" i="38"/>
  <c r="C15" i="38"/>
  <c r="D15" i="38"/>
  <c r="B14" i="3"/>
  <c r="C14" i="3"/>
  <c r="D14" i="3"/>
  <c r="B14" i="33"/>
  <c r="B15" i="33"/>
  <c r="B16" i="33"/>
  <c r="B13" i="33"/>
  <c r="D9" i="36"/>
  <c r="D8" i="36"/>
  <c r="D7" i="36"/>
  <c r="D6" i="36"/>
  <c r="D9" i="34"/>
  <c r="D8" i="34"/>
  <c r="D7" i="34"/>
  <c r="D6" i="34"/>
  <c r="D9" i="2"/>
  <c r="D8" i="2"/>
  <c r="D7" i="2"/>
  <c r="D6" i="2"/>
  <c r="D5" i="40" s="1"/>
  <c r="K55" i="89"/>
  <c r="K59" i="108"/>
  <c r="K78" i="108"/>
  <c r="K86" i="108"/>
  <c r="P86" i="108"/>
  <c r="K54" i="89"/>
  <c r="K62" i="108"/>
  <c r="K66" i="108"/>
  <c r="K73" i="108"/>
  <c r="K77" i="108"/>
  <c r="K81" i="108"/>
  <c r="K85" i="108"/>
  <c r="P85" i="108"/>
  <c r="P66" i="108"/>
  <c r="K82" i="108"/>
  <c r="K63" i="108"/>
  <c r="K80" i="108"/>
  <c r="K68" i="108"/>
  <c r="K53" i="89"/>
  <c r="K60" i="108"/>
  <c r="K75" i="108"/>
  <c r="K84" i="108"/>
  <c r="K64" i="108"/>
  <c r="K72" i="108"/>
  <c r="K61" i="108"/>
  <c r="K76" i="108"/>
  <c r="K56" i="89"/>
  <c r="K83" i="108"/>
  <c r="K65" i="108"/>
  <c r="N9" i="97" l="1"/>
  <c r="E15" i="117"/>
  <c r="B16" i="35"/>
  <c r="B16" i="118"/>
  <c r="B15" i="35"/>
  <c r="B15" i="118"/>
  <c r="B14" i="35"/>
  <c r="B14" i="118"/>
  <c r="B13" i="35"/>
  <c r="B13" i="118"/>
  <c r="D6" i="105"/>
  <c r="D6" i="97"/>
  <c r="D6" i="106"/>
  <c r="D6" i="100"/>
  <c r="D6" i="99"/>
  <c r="D6" i="98"/>
  <c r="D6" i="108"/>
  <c r="D6" i="107"/>
  <c r="D6" i="101"/>
  <c r="D6" i="102"/>
  <c r="D6" i="104"/>
  <c r="D6" i="103"/>
  <c r="D7" i="97"/>
  <c r="D7" i="106"/>
  <c r="D7" i="100"/>
  <c r="D7" i="99"/>
  <c r="D7" i="98"/>
  <c r="D7" i="108"/>
  <c r="D7" i="107"/>
  <c r="D7" i="101"/>
  <c r="D7" i="102"/>
  <c r="D7" i="104"/>
  <c r="D7" i="103"/>
  <c r="D7" i="105"/>
  <c r="D8" i="106"/>
  <c r="D8" i="100"/>
  <c r="D8" i="99"/>
  <c r="D8" i="98"/>
  <c r="D8" i="108"/>
  <c r="D8" i="107"/>
  <c r="D8" i="101"/>
  <c r="D8" i="102"/>
  <c r="D8" i="104"/>
  <c r="D8" i="103"/>
  <c r="D8" i="105"/>
  <c r="D8" i="97"/>
  <c r="D5" i="5"/>
  <c r="D5" i="14"/>
  <c r="D5" i="38"/>
  <c r="D5" i="37"/>
  <c r="D5" i="105"/>
  <c r="D5" i="97"/>
  <c r="D5" i="106"/>
  <c r="D5" i="100"/>
  <c r="D5" i="99"/>
  <c r="D5" i="98"/>
  <c r="D5" i="108"/>
  <c r="D5" i="107"/>
  <c r="D5" i="101"/>
  <c r="D5" i="102"/>
  <c r="D5" i="104"/>
  <c r="D5" i="103"/>
  <c r="D7" i="43"/>
  <c r="D8" i="52"/>
  <c r="D8" i="9"/>
  <c r="D7" i="11"/>
  <c r="D5" i="9"/>
  <c r="D7" i="44"/>
  <c r="D7" i="96"/>
  <c r="P78" i="108"/>
  <c r="P59" i="108"/>
  <c r="P63" i="108"/>
  <c r="P68" i="108"/>
  <c r="P60" i="108"/>
  <c r="P76" i="108"/>
  <c r="P84" i="108"/>
  <c r="P53" i="89"/>
  <c r="P82" i="108"/>
  <c r="P83" i="108"/>
  <c r="P75" i="108"/>
  <c r="P64" i="108"/>
  <c r="P56" i="89"/>
  <c r="P72" i="108"/>
  <c r="P62" i="108"/>
  <c r="P65" i="108"/>
  <c r="P54" i="89"/>
  <c r="P73" i="108"/>
  <c r="P81" i="108"/>
  <c r="P55" i="89"/>
  <c r="P80" i="108"/>
  <c r="P61" i="108"/>
  <c r="P77" i="108"/>
  <c r="N15" i="95"/>
  <c r="D5" i="46"/>
  <c r="D8" i="91"/>
  <c r="D7" i="10"/>
  <c r="D7" i="37"/>
  <c r="D8" i="37"/>
  <c r="D8" i="5"/>
  <c r="D8" i="41"/>
  <c r="D8" i="12"/>
  <c r="D5" i="94"/>
  <c r="D8" i="42"/>
  <c r="D8" i="90"/>
  <c r="D6" i="41"/>
  <c r="D6" i="37"/>
  <c r="H14" i="40"/>
  <c r="K19" i="95"/>
  <c r="L15" i="9"/>
  <c r="D8" i="8"/>
  <c r="D8" i="14"/>
  <c r="D8" i="3"/>
  <c r="D8" i="38"/>
  <c r="D8" i="95"/>
  <c r="D8" i="45"/>
  <c r="D8" i="44"/>
  <c r="D8" i="94"/>
  <c r="D8" i="48"/>
  <c r="D8" i="4"/>
  <c r="D8" i="11"/>
  <c r="D8" i="39"/>
  <c r="D8" i="89"/>
  <c r="D8" i="51"/>
  <c r="D8" i="6"/>
  <c r="D8" i="50"/>
  <c r="D8" i="96"/>
  <c r="D8" i="43"/>
  <c r="D8" i="7"/>
  <c r="D8" i="13"/>
  <c r="D8" i="10"/>
  <c r="D8" i="93"/>
  <c r="D8" i="47"/>
  <c r="D8" i="40"/>
  <c r="D8" i="92"/>
  <c r="D8" i="49"/>
  <c r="D6" i="11"/>
  <c r="D7" i="89"/>
  <c r="D6" i="40"/>
  <c r="D7" i="39"/>
  <c r="D7" i="9"/>
  <c r="D6" i="46"/>
  <c r="D8" i="46"/>
  <c r="D7" i="7"/>
  <c r="D7" i="38"/>
  <c r="D7" i="51"/>
  <c r="D7" i="41"/>
  <c r="D7" i="94"/>
  <c r="D7" i="46"/>
  <c r="D7" i="4"/>
  <c r="D7" i="12"/>
  <c r="D7" i="3"/>
  <c r="D7" i="91"/>
  <c r="D7" i="45"/>
  <c r="D7" i="50"/>
  <c r="D7" i="52"/>
  <c r="D7" i="5"/>
  <c r="D7" i="13"/>
  <c r="D7" i="95"/>
  <c r="D7" i="6"/>
  <c r="D7" i="42"/>
  <c r="D7" i="90"/>
  <c r="D7" i="48"/>
  <c r="D6" i="12"/>
  <c r="D6" i="90"/>
  <c r="D6" i="10"/>
  <c r="D6" i="95"/>
  <c r="D6" i="94"/>
  <c r="D6" i="38"/>
  <c r="D6" i="9"/>
  <c r="D6" i="4"/>
  <c r="D6" i="42"/>
  <c r="D6" i="48"/>
  <c r="N15" i="9"/>
  <c r="H16" i="9"/>
  <c r="L14" i="40"/>
  <c r="D5" i="50"/>
  <c r="D5" i="6"/>
  <c r="D5" i="51"/>
  <c r="D5" i="89"/>
  <c r="D5" i="39"/>
  <c r="D5" i="49"/>
  <c r="D5" i="92"/>
  <c r="D5" i="3"/>
  <c r="D5" i="13"/>
  <c r="D5" i="7"/>
  <c r="D5" i="8"/>
  <c r="D5" i="96"/>
  <c r="D5" i="43"/>
  <c r="D5" i="91"/>
  <c r="D5" i="47"/>
  <c r="D5" i="44"/>
  <c r="D6" i="6"/>
  <c r="D6" i="51"/>
  <c r="D6" i="89"/>
  <c r="D6" i="39"/>
  <c r="D6" i="49"/>
  <c r="D6" i="92"/>
  <c r="D6" i="3"/>
  <c r="D6" i="13"/>
  <c r="D6" i="7"/>
  <c r="D6" i="5"/>
  <c r="D6" i="14"/>
  <c r="D5" i="11"/>
  <c r="D5" i="52"/>
  <c r="D5" i="93"/>
  <c r="D5" i="45"/>
  <c r="D6" i="44"/>
  <c r="D6" i="96"/>
  <c r="D6" i="43"/>
  <c r="D6" i="91"/>
  <c r="D6" i="47"/>
  <c r="D7" i="49"/>
  <c r="D7" i="92"/>
  <c r="D7" i="40"/>
  <c r="D7" i="47"/>
  <c r="D7" i="93"/>
  <c r="D7" i="14"/>
  <c r="D7" i="8"/>
  <c r="D6" i="8"/>
  <c r="D5" i="4"/>
  <c r="D5" i="12"/>
  <c r="D5" i="42"/>
  <c r="D5" i="90"/>
  <c r="D5" i="48"/>
  <c r="D5" i="10"/>
  <c r="D5" i="95"/>
  <c r="D5" i="41"/>
  <c r="D6" i="50"/>
  <c r="D6" i="52"/>
  <c r="D6" i="93"/>
  <c r="D6" i="45"/>
  <c r="H14" i="90"/>
  <c r="H16" i="91"/>
  <c r="M14" i="3"/>
  <c r="H14" i="92"/>
  <c r="H16" i="38"/>
  <c r="L16" i="38"/>
  <c r="L14" i="3"/>
  <c r="N16" i="38"/>
  <c r="E16" i="2" l="1"/>
  <c r="A15" i="117"/>
  <c r="B15" i="117" s="1"/>
  <c r="B16" i="2" s="1"/>
  <c r="N15" i="96"/>
  <c r="H15" i="94"/>
  <c r="H15" i="9"/>
  <c r="H15" i="46"/>
  <c r="H14" i="39"/>
  <c r="O14" i="43"/>
  <c r="M14" i="39"/>
  <c r="K34" i="12"/>
  <c r="K34" i="93" s="1"/>
  <c r="K14" i="50"/>
  <c r="K14" i="44"/>
  <c r="K14" i="6" s="1"/>
  <c r="H15" i="49"/>
  <c r="N14" i="39"/>
  <c r="N14" i="40"/>
  <c r="H14" i="46"/>
  <c r="M14" i="42"/>
  <c r="H14" i="42"/>
  <c r="N14" i="45"/>
  <c r="N14" i="46"/>
  <c r="N14" i="41"/>
  <c r="N14" i="42"/>
  <c r="L14" i="41"/>
  <c r="L14" i="42"/>
  <c r="L14" i="45"/>
  <c r="L14" i="46"/>
  <c r="L14" i="6"/>
  <c r="L14" i="43"/>
  <c r="N14" i="6"/>
  <c r="N14" i="43"/>
  <c r="M14" i="6"/>
  <c r="M14" i="43"/>
  <c r="H14" i="6"/>
  <c r="H14" i="43"/>
  <c r="L14" i="9"/>
  <c r="L14" i="49"/>
  <c r="N14" i="9"/>
  <c r="N14" i="49"/>
  <c r="M14" i="9"/>
  <c r="M14" i="49"/>
  <c r="H14" i="9"/>
  <c r="H14" i="49"/>
  <c r="L14" i="95"/>
  <c r="L14" i="96"/>
  <c r="H14" i="96"/>
  <c r="N14" i="95"/>
  <c r="N14" i="96"/>
  <c r="L14" i="89"/>
  <c r="L14" i="90"/>
  <c r="N14" i="89"/>
  <c r="N14" i="90"/>
  <c r="N14" i="93"/>
  <c r="N14" i="94"/>
  <c r="H14" i="93"/>
  <c r="H14" i="94"/>
  <c r="L14" i="93"/>
  <c r="L14" i="94"/>
  <c r="N14" i="91"/>
  <c r="N14" i="92"/>
  <c r="L14" i="91"/>
  <c r="L14" i="92"/>
  <c r="M15" i="92"/>
  <c r="K63" i="12"/>
  <c r="K63" i="93" s="1"/>
  <c r="M15" i="9"/>
  <c r="N16" i="42"/>
  <c r="L16" i="42"/>
  <c r="K25" i="6"/>
  <c r="M15" i="40"/>
  <c r="N15" i="40"/>
  <c r="L15" i="40"/>
  <c r="H15" i="40"/>
  <c r="K18" i="50"/>
  <c r="K18" i="49" s="1"/>
  <c r="N17" i="49"/>
  <c r="L17" i="49"/>
  <c r="H17" i="49"/>
  <c r="M17" i="49"/>
  <c r="N16" i="46"/>
  <c r="L16" i="46"/>
  <c r="N16" i="49"/>
  <c r="N16" i="9"/>
  <c r="L16" i="49"/>
  <c r="L16" i="9"/>
  <c r="K46" i="12"/>
  <c r="K46" i="93" s="1"/>
  <c r="N16" i="92"/>
  <c r="N16" i="91"/>
  <c r="L16" i="92"/>
  <c r="L16" i="91"/>
  <c r="K24" i="108"/>
  <c r="K29" i="108"/>
  <c r="N15" i="93"/>
  <c r="N15" i="94"/>
  <c r="L15" i="93"/>
  <c r="L15" i="94"/>
  <c r="H15" i="95"/>
  <c r="H15" i="96"/>
  <c r="L15" i="95"/>
  <c r="L15" i="96"/>
  <c r="H15" i="42"/>
  <c r="L15" i="41"/>
  <c r="L92" i="41" s="1"/>
  <c r="L15" i="42"/>
  <c r="N15" i="41"/>
  <c r="N92" i="41" s="1"/>
  <c r="N15" i="42"/>
  <c r="N15" i="6"/>
  <c r="N15" i="43"/>
  <c r="L15" i="6"/>
  <c r="L15" i="43"/>
  <c r="H15" i="43"/>
  <c r="N15" i="49"/>
  <c r="M15" i="91"/>
  <c r="L15" i="49"/>
  <c r="N15" i="91"/>
  <c r="N15" i="92"/>
  <c r="L15" i="91"/>
  <c r="L15" i="92"/>
  <c r="N15" i="38"/>
  <c r="L15" i="38"/>
  <c r="N15" i="45"/>
  <c r="N15" i="46"/>
  <c r="H15" i="38"/>
  <c r="L15" i="45"/>
  <c r="L15" i="46"/>
  <c r="H15" i="91"/>
  <c r="H15" i="92"/>
  <c r="H14" i="41"/>
  <c r="K52" i="12"/>
  <c r="K52" i="93" s="1"/>
  <c r="K15" i="13"/>
  <c r="K15" i="107" s="1"/>
  <c r="H14" i="95"/>
  <c r="K16" i="95"/>
  <c r="K25" i="4"/>
  <c r="K21" i="98" s="1"/>
  <c r="P25" i="4"/>
  <c r="P21" i="98" s="1"/>
  <c r="H15" i="6"/>
  <c r="H15" i="41"/>
  <c r="K34" i="89"/>
  <c r="K47" i="89"/>
  <c r="N87" i="14"/>
  <c r="H16" i="42"/>
  <c r="H14" i="45"/>
  <c r="H16" i="49"/>
  <c r="M16" i="9"/>
  <c r="L14" i="39"/>
  <c r="H15" i="93"/>
  <c r="M15" i="94"/>
  <c r="K16" i="38"/>
  <c r="K20" i="6"/>
  <c r="H14" i="3"/>
  <c r="H15" i="45"/>
  <c r="M15" i="46"/>
  <c r="K16" i="4"/>
  <c r="K16" i="39" s="1"/>
  <c r="H14" i="89"/>
  <c r="M14" i="90"/>
  <c r="H16" i="46"/>
  <c r="H16" i="92"/>
  <c r="M16" i="91"/>
  <c r="K22" i="4"/>
  <c r="K22" i="39" s="1"/>
  <c r="H14" i="91"/>
  <c r="M14" i="92"/>
  <c r="L87" i="14"/>
  <c r="M14" i="41"/>
  <c r="O14" i="6"/>
  <c r="N14" i="3"/>
  <c r="M16" i="38"/>
  <c r="P14" i="44" l="1"/>
  <c r="K26" i="107"/>
  <c r="M14" i="40"/>
  <c r="O14" i="40"/>
  <c r="K14" i="4"/>
  <c r="P18" i="50"/>
  <c r="P18" i="49" s="1"/>
  <c r="K15" i="10"/>
  <c r="K20" i="51" s="1"/>
  <c r="K18" i="4"/>
  <c r="K18" i="39" s="1"/>
  <c r="P14" i="50"/>
  <c r="P14" i="49" s="1"/>
  <c r="K14" i="43"/>
  <c r="K15" i="4"/>
  <c r="K32" i="12"/>
  <c r="K32" i="93" s="1"/>
  <c r="K27" i="6"/>
  <c r="P34" i="89"/>
  <c r="K27" i="12"/>
  <c r="K27" i="93" s="1"/>
  <c r="P19" i="95"/>
  <c r="O15" i="9"/>
  <c r="K15" i="50"/>
  <c r="M15" i="49"/>
  <c r="K57" i="12"/>
  <c r="K57" i="93" s="1"/>
  <c r="K35" i="12"/>
  <c r="K35" i="93" s="1"/>
  <c r="K24" i="12"/>
  <c r="K24" i="93" s="1"/>
  <c r="L26" i="3"/>
  <c r="I15" i="34" s="1"/>
  <c r="I17" i="34"/>
  <c r="I21" i="2" s="1"/>
  <c r="K21" i="4"/>
  <c r="K21" i="39" s="1"/>
  <c r="L17" i="38"/>
  <c r="I15" i="36" s="1"/>
  <c r="I17" i="2" s="1"/>
  <c r="L17" i="92"/>
  <c r="I25" i="36" s="1"/>
  <c r="I47" i="2" s="1"/>
  <c r="L17" i="94"/>
  <c r="I24" i="36" s="1"/>
  <c r="I44" i="2" s="1"/>
  <c r="N17" i="94"/>
  <c r="G24" i="36" s="1"/>
  <c r="G44" i="2" s="1"/>
  <c r="L17" i="90"/>
  <c r="I26" i="36" s="1"/>
  <c r="I50" i="2" s="1"/>
  <c r="N18" i="48"/>
  <c r="G20" i="36" s="1"/>
  <c r="G32" i="2" s="1"/>
  <c r="N21" i="49"/>
  <c r="G21" i="36" s="1"/>
  <c r="G35" i="2" s="1"/>
  <c r="N17" i="52"/>
  <c r="G22" i="36" s="1"/>
  <c r="G38" i="2" s="1"/>
  <c r="L17" i="52"/>
  <c r="I22" i="36" s="1"/>
  <c r="I38" i="2" s="1"/>
  <c r="L17" i="46"/>
  <c r="I19" i="36" s="1"/>
  <c r="I29" i="2" s="1"/>
  <c r="N17" i="42"/>
  <c r="G17" i="36" s="1"/>
  <c r="G23" i="2" s="1"/>
  <c r="N17" i="38"/>
  <c r="G15" i="36" s="1"/>
  <c r="G17" i="2" s="1"/>
  <c r="N17" i="92"/>
  <c r="G25" i="36" s="1"/>
  <c r="G47" i="2" s="1"/>
  <c r="N17" i="90"/>
  <c r="G26" i="36" s="1"/>
  <c r="G50" i="2" s="1"/>
  <c r="N24" i="96"/>
  <c r="G23" i="36" s="1"/>
  <c r="G41" i="2" s="1"/>
  <c r="L24" i="96"/>
  <c r="I23" i="36" s="1"/>
  <c r="I41" i="2" s="1"/>
  <c r="L18" i="48"/>
  <c r="I20" i="36" s="1"/>
  <c r="I32" i="2" s="1"/>
  <c r="L21" i="49"/>
  <c r="I21" i="36" s="1"/>
  <c r="I35" i="2" s="1"/>
  <c r="N32" i="43"/>
  <c r="G18" i="36" s="1"/>
  <c r="G26" i="2" s="1"/>
  <c r="L32" i="43"/>
  <c r="I18" i="36" s="1"/>
  <c r="I26" i="2" s="1"/>
  <c r="L17" i="42"/>
  <c r="I17" i="36" s="1"/>
  <c r="I23" i="2" s="1"/>
  <c r="N17" i="46"/>
  <c r="G19" i="36" s="1"/>
  <c r="G29" i="2" s="1"/>
  <c r="N17" i="40"/>
  <c r="G16" i="36" s="1"/>
  <c r="G20" i="2" s="1"/>
  <c r="L17" i="40"/>
  <c r="I16" i="36" s="1"/>
  <c r="I20" i="2" s="1"/>
  <c r="M14" i="45"/>
  <c r="M14" i="46"/>
  <c r="P14" i="6"/>
  <c r="K14" i="9"/>
  <c r="K14" i="49"/>
  <c r="O14" i="9"/>
  <c r="M14" i="95"/>
  <c r="M14" i="96"/>
  <c r="M14" i="93"/>
  <c r="M14" i="94"/>
  <c r="K14" i="13"/>
  <c r="N25" i="51"/>
  <c r="G22" i="34" s="1"/>
  <c r="G36" i="2" s="1"/>
  <c r="L25" i="51"/>
  <c r="I22" i="34" s="1"/>
  <c r="I36" i="2" s="1"/>
  <c r="L42" i="6"/>
  <c r="I18" i="34" s="1"/>
  <c r="I24" i="2" s="1"/>
  <c r="N17" i="9"/>
  <c r="G21" i="34" s="1"/>
  <c r="G33" i="2" s="1"/>
  <c r="N64" i="93"/>
  <c r="G24" i="34" s="1"/>
  <c r="G42" i="2" s="1"/>
  <c r="K19" i="50"/>
  <c r="K19" i="49" s="1"/>
  <c r="P19" i="50"/>
  <c r="P19" i="49" s="1"/>
  <c r="N17" i="91"/>
  <c r="G25" i="34" s="1"/>
  <c r="G45" i="2" s="1"/>
  <c r="L57" i="89"/>
  <c r="I26" i="34" s="1"/>
  <c r="I48" i="2" s="1"/>
  <c r="N30" i="45"/>
  <c r="G19" i="34" s="1"/>
  <c r="G27" i="2" s="1"/>
  <c r="L50" i="47"/>
  <c r="I20" i="34" s="1"/>
  <c r="I30" i="2" s="1"/>
  <c r="N50" i="47"/>
  <c r="G20" i="34" s="1"/>
  <c r="G30" i="2" s="1"/>
  <c r="L26" i="95"/>
  <c r="I23" i="34" s="1"/>
  <c r="I39" i="2" s="1"/>
  <c r="L64" i="93"/>
  <c r="I24" i="34" s="1"/>
  <c r="I42" i="2" s="1"/>
  <c r="N26" i="95"/>
  <c r="G23" i="34" s="1"/>
  <c r="G39" i="2" s="1"/>
  <c r="L30" i="45"/>
  <c r="I19" i="34" s="1"/>
  <c r="I27" i="2" s="1"/>
  <c r="L17" i="91"/>
  <c r="I25" i="34" s="1"/>
  <c r="I45" i="2" s="1"/>
  <c r="L17" i="9"/>
  <c r="I21" i="34" s="1"/>
  <c r="I33" i="2" s="1"/>
  <c r="N42" i="6"/>
  <c r="G18" i="34" s="1"/>
  <c r="G24" i="2" s="1"/>
  <c r="N57" i="89"/>
  <c r="G26" i="34" s="1"/>
  <c r="G48" i="2" s="1"/>
  <c r="O15" i="43"/>
  <c r="O15" i="6"/>
  <c r="P15" i="43"/>
  <c r="L27" i="39"/>
  <c r="I16" i="34" s="1"/>
  <c r="I18" i="2" s="1"/>
  <c r="K15" i="6"/>
  <c r="P14" i="5"/>
  <c r="K26" i="4"/>
  <c r="K24" i="39" s="1"/>
  <c r="K19" i="4"/>
  <c r="K19" i="39" s="1"/>
  <c r="M16" i="42"/>
  <c r="K15" i="40"/>
  <c r="K21" i="45"/>
  <c r="K17" i="45"/>
  <c r="K19" i="45"/>
  <c r="K28" i="45"/>
  <c r="K17" i="50"/>
  <c r="K17" i="103" s="1"/>
  <c r="K38" i="12"/>
  <c r="K25" i="45"/>
  <c r="K27" i="45"/>
  <c r="K31" i="12"/>
  <c r="K31" i="93" s="1"/>
  <c r="K26" i="45"/>
  <c r="K23" i="45"/>
  <c r="K21" i="107"/>
  <c r="K17" i="95"/>
  <c r="K18" i="95"/>
  <c r="K42" i="12"/>
  <c r="K42" i="93" s="1"/>
  <c r="K49" i="89"/>
  <c r="P25" i="12"/>
  <c r="P25" i="93" s="1"/>
  <c r="P46" i="12"/>
  <c r="P46" i="93" s="1"/>
  <c r="K15" i="14"/>
  <c r="K15" i="108" s="1"/>
  <c r="K17" i="12"/>
  <c r="K17" i="93" s="1"/>
  <c r="K33" i="107"/>
  <c r="K22" i="12"/>
  <c r="K22" i="93" s="1"/>
  <c r="K23" i="108"/>
  <c r="K47" i="12"/>
  <c r="K47" i="93" s="1"/>
  <c r="K56" i="12"/>
  <c r="K26" i="12"/>
  <c r="K26" i="93" s="1"/>
  <c r="K18" i="107"/>
  <c r="K17" i="107"/>
  <c r="K53" i="12"/>
  <c r="K53" i="93" s="1"/>
  <c r="K54" i="12"/>
  <c r="K54" i="93" s="1"/>
  <c r="K45" i="12"/>
  <c r="K45" i="93" s="1"/>
  <c r="K62" i="12"/>
  <c r="K62" i="93" s="1"/>
  <c r="K29" i="12"/>
  <c r="K29" i="93" s="1"/>
  <c r="P52" i="12"/>
  <c r="P52" i="93" s="1"/>
  <c r="K37" i="89"/>
  <c r="K21" i="108"/>
  <c r="K50" i="89"/>
  <c r="K18" i="108"/>
  <c r="K38" i="107"/>
  <c r="K35" i="107"/>
  <c r="K43" i="89"/>
  <c r="K36" i="89"/>
  <c r="K22" i="107"/>
  <c r="K32" i="89"/>
  <c r="K39" i="89"/>
  <c r="K35" i="89"/>
  <c r="K28" i="108"/>
  <c r="K27" i="108"/>
  <c r="P28" i="12"/>
  <c r="P28" i="93" s="1"/>
  <c r="M15" i="95"/>
  <c r="M15" i="96"/>
  <c r="K15" i="5"/>
  <c r="M15" i="6"/>
  <c r="M15" i="43"/>
  <c r="M15" i="41"/>
  <c r="M92" i="41" s="1"/>
  <c r="M15" i="42"/>
  <c r="K15" i="7"/>
  <c r="K15" i="91"/>
  <c r="K15" i="92"/>
  <c r="M15" i="38"/>
  <c r="O15" i="91"/>
  <c r="O15" i="92"/>
  <c r="K15" i="49"/>
  <c r="O15" i="49"/>
  <c r="K28" i="12"/>
  <c r="K28" i="93" s="1"/>
  <c r="K20" i="4"/>
  <c r="K20" i="39" s="1"/>
  <c r="P15" i="13"/>
  <c r="K14" i="5"/>
  <c r="P15" i="5"/>
  <c r="P99" i="5" s="1"/>
  <c r="K44" i="89"/>
  <c r="K14" i="12"/>
  <c r="O14" i="94"/>
  <c r="K16" i="108"/>
  <c r="K49" i="12"/>
  <c r="K49" i="93" s="1"/>
  <c r="K25" i="12"/>
  <c r="K25" i="93" s="1"/>
  <c r="O15" i="96"/>
  <c r="K15" i="11"/>
  <c r="O14" i="96"/>
  <c r="K14" i="11"/>
  <c r="K33" i="12"/>
  <c r="K33" i="93" s="1"/>
  <c r="K40" i="12"/>
  <c r="K40" i="93" s="1"/>
  <c r="O16" i="38"/>
  <c r="P20" i="6"/>
  <c r="K59" i="12"/>
  <c r="K59" i="93" s="1"/>
  <c r="K16" i="12"/>
  <c r="K16" i="93" s="1"/>
  <c r="K19" i="12"/>
  <c r="K19" i="93" s="1"/>
  <c r="K55" i="12"/>
  <c r="K55" i="93" s="1"/>
  <c r="K37" i="12"/>
  <c r="K37" i="93" s="1"/>
  <c r="K52" i="89"/>
  <c r="K38" i="89"/>
  <c r="K14" i="7"/>
  <c r="K41" i="12"/>
  <c r="K41" i="93" s="1"/>
  <c r="K60" i="12"/>
  <c r="K60" i="93" s="1"/>
  <c r="K17" i="108"/>
  <c r="K28" i="107"/>
  <c r="K31" i="107"/>
  <c r="K24" i="107"/>
  <c r="K20" i="108"/>
  <c r="K14" i="3"/>
  <c r="K39" i="12"/>
  <c r="K39" i="93" s="1"/>
  <c r="K18" i="12"/>
  <c r="K18" i="93" s="1"/>
  <c r="M16" i="49"/>
  <c r="K14" i="10"/>
  <c r="K16" i="50"/>
  <c r="K16" i="103" s="1"/>
  <c r="K17" i="10"/>
  <c r="K22" i="51" s="1"/>
  <c r="K27" i="107"/>
  <c r="K58" i="12"/>
  <c r="K58" i="93" s="1"/>
  <c r="K48" i="89"/>
  <c r="K33" i="89"/>
  <c r="K30" i="107"/>
  <c r="K29" i="45"/>
  <c r="K15" i="12"/>
  <c r="M15" i="93"/>
  <c r="K23" i="12"/>
  <c r="K23" i="93" s="1"/>
  <c r="M15" i="45"/>
  <c r="P16" i="4"/>
  <c r="P16" i="39" s="1"/>
  <c r="M14" i="89"/>
  <c r="K41" i="89"/>
  <c r="K16" i="107"/>
  <c r="M16" i="46"/>
  <c r="K30" i="108"/>
  <c r="M16" i="92"/>
  <c r="K14" i="14"/>
  <c r="K25" i="107"/>
  <c r="K22" i="95"/>
  <c r="K25" i="108"/>
  <c r="K46" i="89"/>
  <c r="N27" i="39"/>
  <c r="G16" i="34" s="1"/>
  <c r="G18" i="2" s="1"/>
  <c r="K48" i="12"/>
  <c r="K48" i="93" s="1"/>
  <c r="K36" i="12"/>
  <c r="K36" i="93" s="1"/>
  <c r="M14" i="91"/>
  <c r="P22" i="4"/>
  <c r="P22" i="39" s="1"/>
  <c r="O15" i="40"/>
  <c r="K42" i="89"/>
  <c r="K34" i="107"/>
  <c r="K23" i="107"/>
  <c r="K51" i="89"/>
  <c r="K19" i="108"/>
  <c r="K61" i="12"/>
  <c r="K61" i="93" s="1"/>
  <c r="K20" i="95"/>
  <c r="K22" i="45"/>
  <c r="G17" i="34"/>
  <c r="G21" i="2" s="1"/>
  <c r="O14" i="39"/>
  <c r="M87" i="14"/>
  <c r="K36" i="107"/>
  <c r="K20" i="45"/>
  <c r="K40" i="89"/>
  <c r="O15" i="38"/>
  <c r="P27" i="6"/>
  <c r="N26" i="3"/>
  <c r="K21" i="95" l="1"/>
  <c r="K15" i="105"/>
  <c r="K15" i="98"/>
  <c r="K15" i="39"/>
  <c r="P15" i="107"/>
  <c r="A15" i="107" s="1"/>
  <c r="A15" i="43"/>
  <c r="P25" i="6"/>
  <c r="P14" i="43"/>
  <c r="A14" i="43" s="1"/>
  <c r="P15" i="42"/>
  <c r="K14" i="40"/>
  <c r="K14" i="98"/>
  <c r="K15" i="9"/>
  <c r="K15" i="103"/>
  <c r="A14" i="99"/>
  <c r="P99" i="99"/>
  <c r="P15" i="6"/>
  <c r="A20" i="6" s="1"/>
  <c r="A14" i="6"/>
  <c r="A14" i="49"/>
  <c r="P15" i="50"/>
  <c r="K14" i="39"/>
  <c r="P63" i="12"/>
  <c r="O14" i="49"/>
  <c r="P26" i="107"/>
  <c r="P15" i="4"/>
  <c r="P15" i="39" s="1"/>
  <c r="P35" i="12"/>
  <c r="P35" i="93" s="1"/>
  <c r="P14" i="9"/>
  <c r="P21" i="4"/>
  <c r="P21" i="39" s="1"/>
  <c r="P27" i="12"/>
  <c r="P27" i="93" s="1"/>
  <c r="K16" i="42"/>
  <c r="P34" i="12"/>
  <c r="P34" i="93" s="1"/>
  <c r="O16" i="42"/>
  <c r="P50" i="44"/>
  <c r="P18" i="4"/>
  <c r="P18" i="39" s="1"/>
  <c r="P14" i="4"/>
  <c r="P32" i="12"/>
  <c r="P32" i="93" s="1"/>
  <c r="P57" i="12"/>
  <c r="P57" i="93" s="1"/>
  <c r="P24" i="12"/>
  <c r="P24" i="93" s="1"/>
  <c r="K15" i="43"/>
  <c r="P16" i="95"/>
  <c r="P15" i="10"/>
  <c r="P20" i="51" s="1"/>
  <c r="P26" i="4"/>
  <c r="P24" i="39" s="1"/>
  <c r="P20" i="4"/>
  <c r="P20" i="39" s="1"/>
  <c r="M25" i="51"/>
  <c r="F22" i="34" s="1"/>
  <c r="F36" i="2" s="1"/>
  <c r="F17" i="34"/>
  <c r="F21" i="2" s="1"/>
  <c r="P47" i="89"/>
  <c r="M32" i="43"/>
  <c r="F18" i="36" s="1"/>
  <c r="F26" i="2" s="1"/>
  <c r="M17" i="38"/>
  <c r="F15" i="36" s="1"/>
  <c r="F17" i="2" s="1"/>
  <c r="M17" i="42"/>
  <c r="F17" i="36" s="1"/>
  <c r="F23" i="2" s="1"/>
  <c r="M21" i="49"/>
  <c r="F21" i="36" s="1"/>
  <c r="F35" i="2" s="1"/>
  <c r="M17" i="40"/>
  <c r="F16" i="36" s="1"/>
  <c r="F20" i="2" s="1"/>
  <c r="M17" i="92"/>
  <c r="F25" i="36" s="1"/>
  <c r="F47" i="2" s="1"/>
  <c r="M18" i="48"/>
  <c r="F20" i="36" s="1"/>
  <c r="F32" i="2" s="1"/>
  <c r="M17" i="90"/>
  <c r="F26" i="36" s="1"/>
  <c r="F50" i="2" s="1"/>
  <c r="M17" i="94"/>
  <c r="F24" i="36" s="1"/>
  <c r="F44" i="2" s="1"/>
  <c r="M17" i="52"/>
  <c r="F22" i="36" s="1"/>
  <c r="F38" i="2" s="1"/>
  <c r="M17" i="46"/>
  <c r="F19" i="36" s="1"/>
  <c r="F29" i="2" s="1"/>
  <c r="M24" i="96"/>
  <c r="F23" i="36" s="1"/>
  <c r="F41" i="2" s="1"/>
  <c r="P14" i="41"/>
  <c r="P14" i="42"/>
  <c r="K14" i="45"/>
  <c r="K14" i="46"/>
  <c r="O14" i="45"/>
  <c r="O14" i="46"/>
  <c r="K14" i="41"/>
  <c r="K14" i="42"/>
  <c r="O14" i="41"/>
  <c r="O14" i="42"/>
  <c r="K14" i="95"/>
  <c r="K14" i="96"/>
  <c r="K14" i="89"/>
  <c r="K14" i="90"/>
  <c r="O14" i="89"/>
  <c r="O14" i="90"/>
  <c r="K14" i="93"/>
  <c r="K14" i="94"/>
  <c r="O14" i="91"/>
  <c r="O14" i="92"/>
  <c r="M42" i="6"/>
  <c r="F18" i="34" s="1"/>
  <c r="F24" i="2" s="1"/>
  <c r="K14" i="91"/>
  <c r="K14" i="92"/>
  <c r="M27" i="39"/>
  <c r="F16" i="34" s="1"/>
  <c r="F18" i="2" s="1"/>
  <c r="P31" i="12"/>
  <c r="P31" i="93" s="1"/>
  <c r="P17" i="50"/>
  <c r="P17" i="103" s="1"/>
  <c r="O17" i="49"/>
  <c r="P14" i="7"/>
  <c r="I27" i="36"/>
  <c r="D11" i="36" s="1"/>
  <c r="P16" i="42"/>
  <c r="A16" i="42" s="1"/>
  <c r="K17" i="49"/>
  <c r="K16" i="46"/>
  <c r="O16" i="46"/>
  <c r="K16" i="49"/>
  <c r="K16" i="9"/>
  <c r="O16" i="49"/>
  <c r="O16" i="9"/>
  <c r="P18" i="95"/>
  <c r="P37" i="89"/>
  <c r="K16" i="92"/>
  <c r="K16" i="91"/>
  <c r="O16" i="92"/>
  <c r="O16" i="91"/>
  <c r="P27" i="108"/>
  <c r="P24" i="108"/>
  <c r="P29" i="108"/>
  <c r="O15" i="93"/>
  <c r="O15" i="94"/>
  <c r="K15" i="93"/>
  <c r="K15" i="94"/>
  <c r="K15" i="95"/>
  <c r="K15" i="96"/>
  <c r="K15" i="41"/>
  <c r="K15" i="42"/>
  <c r="O15" i="41"/>
  <c r="O92" i="41" s="1"/>
  <c r="O15" i="42"/>
  <c r="K15" i="38"/>
  <c r="O15" i="45"/>
  <c r="O15" i="46"/>
  <c r="P15" i="91"/>
  <c r="P15" i="92"/>
  <c r="P15" i="49"/>
  <c r="K15" i="45"/>
  <c r="K15" i="46"/>
  <c r="P38" i="89"/>
  <c r="P49" i="89"/>
  <c r="P44" i="89"/>
  <c r="O14" i="93"/>
  <c r="P14" i="12"/>
  <c r="P16" i="108"/>
  <c r="A16" i="108" s="1"/>
  <c r="P33" i="12"/>
  <c r="P33" i="93" s="1"/>
  <c r="P49" i="12"/>
  <c r="P49" i="93" s="1"/>
  <c r="P45" i="12"/>
  <c r="P45" i="93" s="1"/>
  <c r="O15" i="95"/>
  <c r="P15" i="11"/>
  <c r="P14" i="11"/>
  <c r="O14" i="95"/>
  <c r="P30" i="108"/>
  <c r="P16" i="38"/>
  <c r="P40" i="12"/>
  <c r="P40" i="93" s="1"/>
  <c r="P59" i="12"/>
  <c r="P59" i="93" s="1"/>
  <c r="P16" i="12"/>
  <c r="P16" i="93" s="1"/>
  <c r="P19" i="12"/>
  <c r="P19" i="93" s="1"/>
  <c r="P37" i="12"/>
  <c r="P37" i="93" s="1"/>
  <c r="P55" i="12"/>
  <c r="P55" i="93" s="1"/>
  <c r="P17" i="108"/>
  <c r="P52" i="89"/>
  <c r="G27" i="36"/>
  <c r="P60" i="12"/>
  <c r="P60" i="93" s="1"/>
  <c r="P41" i="12"/>
  <c r="P41" i="93" s="1"/>
  <c r="P48" i="89"/>
  <c r="P21" i="107"/>
  <c r="P35" i="107"/>
  <c r="P31" i="107"/>
  <c r="P28" i="107"/>
  <c r="P20" i="108"/>
  <c r="P24" i="107"/>
  <c r="M17" i="9"/>
  <c r="F21" i="34" s="1"/>
  <c r="F33" i="2" s="1"/>
  <c r="O14" i="3"/>
  <c r="P14" i="3"/>
  <c r="P39" i="12"/>
  <c r="P39" i="93" s="1"/>
  <c r="P32" i="89"/>
  <c r="M26" i="3"/>
  <c r="F15" i="34" s="1"/>
  <c r="P53" i="12"/>
  <c r="P53" i="93" s="1"/>
  <c r="P34" i="107"/>
  <c r="P42" i="89"/>
  <c r="P27" i="45"/>
  <c r="P18" i="12"/>
  <c r="P18" i="93" s="1"/>
  <c r="P23" i="12"/>
  <c r="P23" i="93" s="1"/>
  <c r="P47" i="12"/>
  <c r="P47" i="93" s="1"/>
  <c r="P16" i="107"/>
  <c r="A16" i="107" s="1"/>
  <c r="P22" i="12"/>
  <c r="P22" i="93" s="1"/>
  <c r="P41" i="89"/>
  <c r="P18" i="108"/>
  <c r="P15" i="12"/>
  <c r="P29" i="45"/>
  <c r="P30" i="107"/>
  <c r="P58" i="12"/>
  <c r="P58" i="93" s="1"/>
  <c r="P15" i="14"/>
  <c r="P15" i="108" s="1"/>
  <c r="P17" i="10"/>
  <c r="P22" i="51" s="1"/>
  <c r="P14" i="10"/>
  <c r="P16" i="50"/>
  <c r="P16" i="103" s="1"/>
  <c r="P19" i="4"/>
  <c r="P19" i="39" s="1"/>
  <c r="P27" i="107"/>
  <c r="P23" i="107"/>
  <c r="P46" i="89"/>
  <c r="P33" i="89"/>
  <c r="P25" i="45"/>
  <c r="P29" i="12"/>
  <c r="P29" i="93" s="1"/>
  <c r="P35" i="89"/>
  <c r="P17" i="45"/>
  <c r="P26" i="45"/>
  <c r="P62" i="12"/>
  <c r="P62" i="93" s="1"/>
  <c r="P23" i="45"/>
  <c r="P28" i="45"/>
  <c r="P43" i="89"/>
  <c r="P28" i="108"/>
  <c r="P22" i="107"/>
  <c r="P17" i="107"/>
  <c r="A17" i="107" s="1"/>
  <c r="P36" i="89"/>
  <c r="P38" i="12"/>
  <c r="P33" i="107"/>
  <c r="P21" i="45"/>
  <c r="P26" i="12"/>
  <c r="P26" i="93" s="1"/>
  <c r="P17" i="12"/>
  <c r="P17" i="93" s="1"/>
  <c r="P56" i="12"/>
  <c r="P38" i="107"/>
  <c r="P36" i="107"/>
  <c r="P15" i="7"/>
  <c r="P39" i="89"/>
  <c r="P50" i="89"/>
  <c r="M64" i="93"/>
  <c r="F24" i="34" s="1"/>
  <c r="F42" i="2" s="1"/>
  <c r="P48" i="12"/>
  <c r="P48" i="93" s="1"/>
  <c r="P42" i="12"/>
  <c r="P42" i="93" s="1"/>
  <c r="P51" i="89"/>
  <c r="P22" i="95"/>
  <c r="P14" i="14"/>
  <c r="P40" i="89"/>
  <c r="P25" i="108"/>
  <c r="P36" i="12"/>
  <c r="P36" i="93" s="1"/>
  <c r="P25" i="107"/>
  <c r="P20" i="95"/>
  <c r="P19" i="108"/>
  <c r="P54" i="12"/>
  <c r="P54" i="93" s="1"/>
  <c r="P17" i="95"/>
  <c r="P18" i="107"/>
  <c r="P22" i="45"/>
  <c r="P61" i="12"/>
  <c r="P61" i="93" s="1"/>
  <c r="P14" i="13"/>
  <c r="M17" i="91"/>
  <c r="F25" i="34" s="1"/>
  <c r="F45" i="2" s="1"/>
  <c r="M50" i="47"/>
  <c r="F20" i="34" s="1"/>
  <c r="F30" i="2" s="1"/>
  <c r="O87" i="14"/>
  <c r="M26" i="95"/>
  <c r="F23" i="34" s="1"/>
  <c r="F39" i="2" s="1"/>
  <c r="P21" i="108"/>
  <c r="M30" i="45"/>
  <c r="F19" i="34" s="1"/>
  <c r="F27" i="2" s="1"/>
  <c r="M57" i="89"/>
  <c r="F26" i="34" s="1"/>
  <c r="F48" i="2" s="1"/>
  <c r="P15" i="41"/>
  <c r="P92" i="41" s="1"/>
  <c r="G15" i="34"/>
  <c r="I15" i="2"/>
  <c r="I52" i="2" s="1"/>
  <c r="D11" i="2" s="1"/>
  <c r="I27" i="34"/>
  <c r="P21" i="95" l="1"/>
  <c r="P15" i="105"/>
  <c r="A54" i="41"/>
  <c r="A18" i="41"/>
  <c r="A83" i="41"/>
  <c r="A71" i="41"/>
  <c r="A59" i="41"/>
  <c r="A84" i="41"/>
  <c r="A46" i="41"/>
  <c r="A62" i="41"/>
  <c r="A42" i="41"/>
  <c r="A51" i="41"/>
  <c r="A53" i="41"/>
  <c r="A67" i="41"/>
  <c r="A34" i="41"/>
  <c r="A50" i="41"/>
  <c r="A30" i="41"/>
  <c r="A25" i="41"/>
  <c r="A47" i="41"/>
  <c r="A55" i="41"/>
  <c r="A22" i="41"/>
  <c r="A38" i="41"/>
  <c r="A82" i="41"/>
  <c r="A64" i="41"/>
  <c r="A40" i="41"/>
  <c r="A31" i="41"/>
  <c r="A35" i="41"/>
  <c r="A26" i="41"/>
  <c r="A91" i="41"/>
  <c r="A76" i="41"/>
  <c r="A32" i="41"/>
  <c r="A27" i="41"/>
  <c r="A85" i="41"/>
  <c r="A90" i="41"/>
  <c r="A77" i="41"/>
  <c r="A72" i="41"/>
  <c r="A21" i="41"/>
  <c r="A68" i="41"/>
  <c r="A78" i="41"/>
  <c r="A44" i="41"/>
  <c r="A52" i="41"/>
  <c r="A23" i="41"/>
  <c r="A86" i="41"/>
  <c r="A73" i="41"/>
  <c r="A89" i="41"/>
  <c r="A24" i="41"/>
  <c r="A39" i="41"/>
  <c r="A60" i="41"/>
  <c r="A57" i="41"/>
  <c r="A61" i="41"/>
  <c r="A80" i="41"/>
  <c r="A17" i="41"/>
  <c r="A20" i="41"/>
  <c r="A88" i="41"/>
  <c r="A45" i="41"/>
  <c r="A49" i="41"/>
  <c r="A75" i="41"/>
  <c r="A63" i="41"/>
  <c r="A16" i="41"/>
  <c r="A48" i="41"/>
  <c r="A87" i="41"/>
  <c r="A37" i="41"/>
  <c r="A41" i="41"/>
  <c r="A36" i="41"/>
  <c r="A65" i="41"/>
  <c r="A28" i="41"/>
  <c r="A58" i="41"/>
  <c r="A79" i="41"/>
  <c r="P63" i="93"/>
  <c r="P64" i="12"/>
  <c r="A25" i="3"/>
  <c r="A17" i="3"/>
  <c r="A22" i="3"/>
  <c r="A20" i="3"/>
  <c r="A19" i="3"/>
  <c r="A18" i="3"/>
  <c r="A24" i="3"/>
  <c r="A21" i="3"/>
  <c r="A16" i="3"/>
  <c r="A23" i="3"/>
  <c r="P29" i="4"/>
  <c r="P15" i="98"/>
  <c r="A19" i="108"/>
  <c r="A17" i="108"/>
  <c r="A33" i="89"/>
  <c r="A21" i="108"/>
  <c r="A20" i="108"/>
  <c r="A18" i="108"/>
  <c r="A41" i="89"/>
  <c r="A32" i="89"/>
  <c r="A15" i="108"/>
  <c r="A22" i="108"/>
  <c r="A38" i="107"/>
  <c r="A25" i="107"/>
  <c r="A34" i="107"/>
  <c r="A35" i="107"/>
  <c r="A23" i="107"/>
  <c r="A21" i="107"/>
  <c r="A36" i="107"/>
  <c r="A31" i="107"/>
  <c r="A33" i="107"/>
  <c r="A28" i="107"/>
  <c r="A27" i="107"/>
  <c r="A24" i="107"/>
  <c r="A18" i="107"/>
  <c r="P39" i="13"/>
  <c r="A30" i="107"/>
  <c r="A22" i="107"/>
  <c r="A26" i="107"/>
  <c r="A20" i="107"/>
  <c r="A19" i="107"/>
  <c r="A37" i="107"/>
  <c r="A29" i="107"/>
  <c r="P26" i="11"/>
  <c r="P20" i="10"/>
  <c r="P20" i="50"/>
  <c r="P50" i="8"/>
  <c r="A25" i="43"/>
  <c r="A26" i="43"/>
  <c r="A27" i="43"/>
  <c r="A29" i="43"/>
  <c r="A28" i="43"/>
  <c r="A30" i="43"/>
  <c r="A31" i="43"/>
  <c r="P30" i="7"/>
  <c r="A22" i="6"/>
  <c r="A23" i="6"/>
  <c r="A15" i="6"/>
  <c r="A16" i="6"/>
  <c r="A19" i="6"/>
  <c r="A17" i="6"/>
  <c r="A18" i="6"/>
  <c r="P23" i="108"/>
  <c r="P87" i="14"/>
  <c r="A39" i="6"/>
  <c r="A34" i="6"/>
  <c r="A40" i="6"/>
  <c r="A29" i="6"/>
  <c r="A35" i="6"/>
  <c r="A36" i="6"/>
  <c r="A37" i="6"/>
  <c r="A25" i="6"/>
  <c r="A26" i="6"/>
  <c r="A30" i="6"/>
  <c r="A27" i="6"/>
  <c r="A31" i="6"/>
  <c r="A32" i="6"/>
  <c r="A41" i="6"/>
  <c r="A15" i="3"/>
  <c r="A15" i="49"/>
  <c r="P20" i="45"/>
  <c r="P19" i="45"/>
  <c r="N9" i="44"/>
  <c r="A15" i="41"/>
  <c r="P14" i="40"/>
  <c r="A14" i="40" s="1"/>
  <c r="P14" i="98"/>
  <c r="P15" i="40"/>
  <c r="A15" i="40" s="1"/>
  <c r="A20" i="51"/>
  <c r="A24" i="51"/>
  <c r="A22" i="51"/>
  <c r="A21" i="51"/>
  <c r="P39" i="107"/>
  <c r="P15" i="9"/>
  <c r="A15" i="9" s="1"/>
  <c r="P15" i="103"/>
  <c r="N9" i="99"/>
  <c r="E17" i="117"/>
  <c r="A14" i="3"/>
  <c r="A14" i="41"/>
  <c r="A14" i="9"/>
  <c r="A14" i="42"/>
  <c r="A15" i="42"/>
  <c r="P14" i="39"/>
  <c r="O18" i="48"/>
  <c r="H20" i="36" s="1"/>
  <c r="H32" i="2" s="1"/>
  <c r="O17" i="38"/>
  <c r="H15" i="36" s="1"/>
  <c r="H17" i="2" s="1"/>
  <c r="O17" i="40"/>
  <c r="H16" i="36" s="1"/>
  <c r="H20" i="2" s="1"/>
  <c r="O17" i="94"/>
  <c r="H24" i="36" s="1"/>
  <c r="H44" i="2" s="1"/>
  <c r="O32" i="43"/>
  <c r="H18" i="36" s="1"/>
  <c r="H26" i="2" s="1"/>
  <c r="O21" i="49"/>
  <c r="H21" i="36" s="1"/>
  <c r="H35" i="2" s="1"/>
  <c r="O24" i="96"/>
  <c r="H23" i="36" s="1"/>
  <c r="H41" i="2" s="1"/>
  <c r="O17" i="92"/>
  <c r="H25" i="36" s="1"/>
  <c r="H47" i="2" s="1"/>
  <c r="O17" i="90"/>
  <c r="H26" i="36" s="1"/>
  <c r="H50" i="2" s="1"/>
  <c r="O17" i="52"/>
  <c r="H22" i="36" s="1"/>
  <c r="H38" i="2" s="1"/>
  <c r="O17" i="42"/>
  <c r="H17" i="36" s="1"/>
  <c r="H23" i="2" s="1"/>
  <c r="O17" i="46"/>
  <c r="H19" i="36" s="1"/>
  <c r="H29" i="2" s="1"/>
  <c r="P14" i="45"/>
  <c r="P14" i="46"/>
  <c r="P14" i="95"/>
  <c r="P14" i="96"/>
  <c r="P14" i="89"/>
  <c r="A42" i="89" s="1"/>
  <c r="P14" i="90"/>
  <c r="P14" i="93"/>
  <c r="P14" i="94"/>
  <c r="P14" i="91"/>
  <c r="P14" i="92"/>
  <c r="P17" i="49"/>
  <c r="P16" i="46"/>
  <c r="P16" i="49"/>
  <c r="A16" i="49" s="1"/>
  <c r="P16" i="9"/>
  <c r="A16" i="9" s="1"/>
  <c r="P16" i="92"/>
  <c r="A16" i="92" s="1"/>
  <c r="P16" i="91"/>
  <c r="P15" i="93"/>
  <c r="P15" i="94"/>
  <c r="A15" i="94" s="1"/>
  <c r="P15" i="95"/>
  <c r="P15" i="96"/>
  <c r="P15" i="38"/>
  <c r="P15" i="45"/>
  <c r="A15" i="45" s="1"/>
  <c r="P15" i="46"/>
  <c r="A15" i="46" s="1"/>
  <c r="H17" i="34"/>
  <c r="H21" i="2" s="1"/>
  <c r="O64" i="93"/>
  <c r="H24" i="34" s="1"/>
  <c r="H42" i="2" s="1"/>
  <c r="O17" i="91"/>
  <c r="H25" i="34" s="1"/>
  <c r="H45" i="2" s="1"/>
  <c r="O26" i="95"/>
  <c r="H23" i="34" s="1"/>
  <c r="H39" i="2" s="1"/>
  <c r="O57" i="89"/>
  <c r="H26" i="34" s="1"/>
  <c r="H48" i="2" s="1"/>
  <c r="O42" i="6"/>
  <c r="H18" i="34" s="1"/>
  <c r="H24" i="2" s="1"/>
  <c r="O27" i="39"/>
  <c r="H16" i="34" s="1"/>
  <c r="H18" i="2" s="1"/>
  <c r="O25" i="51"/>
  <c r="H22" i="34" s="1"/>
  <c r="H36" i="2" s="1"/>
  <c r="O50" i="47"/>
  <c r="H20" i="34" s="1"/>
  <c r="H30" i="2" s="1"/>
  <c r="O17" i="9"/>
  <c r="H21" i="34" s="1"/>
  <c r="H33" i="2" s="1"/>
  <c r="O30" i="45"/>
  <c r="H19" i="34" s="1"/>
  <c r="H27" i="2" s="1"/>
  <c r="O26" i="3"/>
  <c r="F27" i="36"/>
  <c r="F15" i="2"/>
  <c r="F27" i="34"/>
  <c r="D11" i="34"/>
  <c r="G15" i="2"/>
  <c r="G52" i="2" s="1"/>
  <c r="G27" i="34"/>
  <c r="P18" i="105" l="1"/>
  <c r="A17" i="105"/>
  <c r="A15" i="105"/>
  <c r="P27" i="39"/>
  <c r="A15" i="39"/>
  <c r="A19" i="39"/>
  <c r="A17" i="39"/>
  <c r="A18" i="39"/>
  <c r="A24" i="39"/>
  <c r="A26" i="39"/>
  <c r="A21" i="39"/>
  <c r="A22" i="39"/>
  <c r="A20" i="39"/>
  <c r="A48" i="89"/>
  <c r="A37" i="89"/>
  <c r="A38" i="89"/>
  <c r="A52" i="89"/>
  <c r="A35" i="89"/>
  <c r="A54" i="89"/>
  <c r="A53" i="89"/>
  <c r="A55" i="89"/>
  <c r="A56" i="89"/>
  <c r="A34" i="89"/>
  <c r="A46" i="89"/>
  <c r="A51" i="89"/>
  <c r="A40" i="89"/>
  <c r="A49" i="89"/>
  <c r="A44" i="89"/>
  <c r="A36" i="89"/>
  <c r="A50" i="89"/>
  <c r="A43" i="89"/>
  <c r="A39" i="89"/>
  <c r="A47" i="89"/>
  <c r="A39" i="93"/>
  <c r="A27" i="93"/>
  <c r="A18" i="93"/>
  <c r="A51" i="93"/>
  <c r="A22" i="93"/>
  <c r="A59" i="93"/>
  <c r="A49" i="93"/>
  <c r="A54" i="93"/>
  <c r="A43" i="93"/>
  <c r="A36" i="93"/>
  <c r="A57" i="93"/>
  <c r="A45" i="93"/>
  <c r="A58" i="93"/>
  <c r="A46" i="93"/>
  <c r="A53" i="93"/>
  <c r="A50" i="93"/>
  <c r="A17" i="93"/>
  <c r="A20" i="93"/>
  <c r="A42" i="93"/>
  <c r="A31" i="93"/>
  <c r="A48" i="93"/>
  <c r="A52" i="93"/>
  <c r="A41" i="93"/>
  <c r="A63" i="93"/>
  <c r="A44" i="93"/>
  <c r="A30" i="93"/>
  <c r="A60" i="93"/>
  <c r="A32" i="93"/>
  <c r="A61" i="93"/>
  <c r="A23" i="93"/>
  <c r="A21" i="93"/>
  <c r="A47" i="93"/>
  <c r="A28" i="93"/>
  <c r="A33" i="93"/>
  <c r="A34" i="93"/>
  <c r="A19" i="93"/>
  <c r="A24" i="93"/>
  <c r="A35" i="93"/>
  <c r="A25" i="93"/>
  <c r="A16" i="93"/>
  <c r="A55" i="93"/>
  <c r="A37" i="93"/>
  <c r="A62" i="93"/>
  <c r="A26" i="93"/>
  <c r="A40" i="93"/>
  <c r="A29" i="93"/>
  <c r="A24" i="95"/>
  <c r="A25" i="95"/>
  <c r="A19" i="95"/>
  <c r="A21" i="95"/>
  <c r="A16" i="95"/>
  <c r="A22" i="95"/>
  <c r="A18" i="95"/>
  <c r="A17" i="95"/>
  <c r="A20" i="95"/>
  <c r="A17" i="45"/>
  <c r="A17" i="98"/>
  <c r="A23" i="98"/>
  <c r="A19" i="98"/>
  <c r="A20" i="98"/>
  <c r="A21" i="98"/>
  <c r="A15" i="98"/>
  <c r="A16" i="39"/>
  <c r="A23" i="108"/>
  <c r="A65" i="108"/>
  <c r="A29" i="108"/>
  <c r="A77" i="108"/>
  <c r="A66" i="108"/>
  <c r="A27" i="108"/>
  <c r="A85" i="108"/>
  <c r="A81" i="108"/>
  <c r="A76" i="108"/>
  <c r="A72" i="108"/>
  <c r="A68" i="108"/>
  <c r="A83" i="108"/>
  <c r="A64" i="108"/>
  <c r="A59" i="108"/>
  <c r="A61" i="108"/>
  <c r="A63" i="108"/>
  <c r="A24" i="108"/>
  <c r="A84" i="108"/>
  <c r="A71" i="108"/>
  <c r="A86" i="108"/>
  <c r="A80" i="108"/>
  <c r="A78" i="108"/>
  <c r="A73" i="108"/>
  <c r="A75" i="108"/>
  <c r="A30" i="108"/>
  <c r="A60" i="108"/>
  <c r="A69" i="108"/>
  <c r="A82" i="108"/>
  <c r="A25" i="108"/>
  <c r="A62" i="108"/>
  <c r="A70" i="108"/>
  <c r="A28" i="108"/>
  <c r="A58" i="108"/>
  <c r="P87" i="108"/>
  <c r="P17" i="40"/>
  <c r="A15" i="93"/>
  <c r="A15" i="95"/>
  <c r="A15" i="96"/>
  <c r="A18" i="49"/>
  <c r="A19" i="49"/>
  <c r="A19" i="45"/>
  <c r="A27" i="45"/>
  <c r="A28" i="45"/>
  <c r="A29" i="45"/>
  <c r="A23" i="45"/>
  <c r="A26" i="45"/>
  <c r="A21" i="45"/>
  <c r="A22" i="45"/>
  <c r="A25" i="45"/>
  <c r="A20" i="45"/>
  <c r="A14" i="98"/>
  <c r="P24" i="98"/>
  <c r="N9" i="107"/>
  <c r="E25" i="117"/>
  <c r="A15" i="103"/>
  <c r="P18" i="103"/>
  <c r="A17" i="103"/>
  <c r="A16" i="103"/>
  <c r="E22" i="2"/>
  <c r="A16" i="91"/>
  <c r="A16" i="38"/>
  <c r="A17" i="49"/>
  <c r="A14" i="92"/>
  <c r="A14" i="93"/>
  <c r="A14" i="95"/>
  <c r="A14" i="39"/>
  <c r="A14" i="91"/>
  <c r="A14" i="90"/>
  <c r="A14" i="89"/>
  <c r="A14" i="46"/>
  <c r="A15" i="92"/>
  <c r="A15" i="38"/>
  <c r="A16" i="46"/>
  <c r="A14" i="94"/>
  <c r="A14" i="96"/>
  <c r="A14" i="45"/>
  <c r="A15" i="91"/>
  <c r="P26" i="95"/>
  <c r="P18" i="48"/>
  <c r="P17" i="38"/>
  <c r="P32" i="43"/>
  <c r="P17" i="42"/>
  <c r="P21" i="49"/>
  <c r="P17" i="90"/>
  <c r="P17" i="52"/>
  <c r="P17" i="92"/>
  <c r="P17" i="94"/>
  <c r="P24" i="96"/>
  <c r="P17" i="46"/>
  <c r="P50" i="47"/>
  <c r="P26" i="3"/>
  <c r="P57" i="89"/>
  <c r="P64" i="93"/>
  <c r="P17" i="91"/>
  <c r="P17" i="9"/>
  <c r="P30" i="45"/>
  <c r="P25" i="51"/>
  <c r="P42" i="6"/>
  <c r="N9" i="10"/>
  <c r="N9" i="4"/>
  <c r="N9" i="50"/>
  <c r="N9" i="8"/>
  <c r="N9" i="7"/>
  <c r="N9" i="5"/>
  <c r="F52" i="2"/>
  <c r="H15" i="34"/>
  <c r="H27" i="34" s="1"/>
  <c r="H27" i="36"/>
  <c r="N9" i="12"/>
  <c r="N9" i="13"/>
  <c r="N9" i="11"/>
  <c r="N9" i="14"/>
  <c r="E23" i="117" l="1"/>
  <c r="E40" i="2" s="1"/>
  <c r="N9" i="105"/>
  <c r="N9" i="108"/>
  <c r="E26" i="117"/>
  <c r="E49" i="2" s="1"/>
  <c r="N9" i="98"/>
  <c r="E16" i="117"/>
  <c r="A19" i="117" s="1"/>
  <c r="B19" i="117" s="1"/>
  <c r="B28" i="2" s="1"/>
  <c r="E46" i="2"/>
  <c r="N9" i="103"/>
  <c r="E21" i="117"/>
  <c r="E23" i="34"/>
  <c r="E20" i="36"/>
  <c r="N9" i="95"/>
  <c r="N9" i="40"/>
  <c r="N9" i="90"/>
  <c r="N9" i="92"/>
  <c r="N9" i="94"/>
  <c r="N9" i="96"/>
  <c r="N9" i="52"/>
  <c r="N9" i="49"/>
  <c r="N9" i="46"/>
  <c r="E18" i="36"/>
  <c r="E16" i="36"/>
  <c r="N9" i="89"/>
  <c r="E25" i="34"/>
  <c r="E26" i="34"/>
  <c r="N9" i="93"/>
  <c r="E19" i="34"/>
  <c r="E17" i="34"/>
  <c r="N9" i="9"/>
  <c r="N9" i="47"/>
  <c r="N9" i="6"/>
  <c r="N9" i="51"/>
  <c r="N9" i="39"/>
  <c r="E24" i="34"/>
  <c r="E22" i="36"/>
  <c r="E23" i="36"/>
  <c r="E41" i="2" s="1"/>
  <c r="E20" i="34"/>
  <c r="N9" i="45"/>
  <c r="E16" i="34"/>
  <c r="N9" i="91"/>
  <c r="N9" i="48"/>
  <c r="E25" i="36"/>
  <c r="E24" i="36"/>
  <c r="N9" i="41"/>
  <c r="E21" i="36"/>
  <c r="N9" i="3"/>
  <c r="E19" i="36"/>
  <c r="E15" i="34"/>
  <c r="A15" i="34" s="1"/>
  <c r="B15" i="34" s="1"/>
  <c r="B15" i="2" s="1"/>
  <c r="E26" i="36"/>
  <c r="E18" i="34"/>
  <c r="E15" i="36"/>
  <c r="A15" i="36" s="1"/>
  <c r="B15" i="36" s="1"/>
  <c r="B17" i="2" s="1"/>
  <c r="E21" i="34"/>
  <c r="N9" i="43"/>
  <c r="E22" i="34"/>
  <c r="N9" i="38"/>
  <c r="E17" i="36"/>
  <c r="N9" i="42"/>
  <c r="H15" i="2"/>
  <c r="H52" i="2" s="1"/>
  <c r="A25" i="117" l="1"/>
  <c r="B25" i="117" s="1"/>
  <c r="B46" i="2" s="1"/>
  <c r="A23" i="117"/>
  <c r="B23" i="117" s="1"/>
  <c r="B40" i="2" s="1"/>
  <c r="A26" i="117"/>
  <c r="B26" i="117" s="1"/>
  <c r="B49" i="2" s="1"/>
  <c r="E19" i="2"/>
  <c r="A20" i="117"/>
  <c r="B20" i="117" s="1"/>
  <c r="B31" i="2" s="1"/>
  <c r="A16" i="117"/>
  <c r="B16" i="117" s="1"/>
  <c r="B19" i="2" s="1"/>
  <c r="E27" i="117"/>
  <c r="A17" i="117"/>
  <c r="B17" i="117" s="1"/>
  <c r="B22" i="2" s="1"/>
  <c r="A21" i="117"/>
  <c r="B21" i="117" s="1"/>
  <c r="B34" i="2" s="1"/>
  <c r="E34" i="2"/>
  <c r="A17" i="36"/>
  <c r="B17" i="36" s="1"/>
  <c r="B23" i="2" s="1"/>
  <c r="A26" i="36"/>
  <c r="B26" i="36" s="1"/>
  <c r="B50"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6" i="34"/>
  <c r="B26" i="34" s="1"/>
  <c r="B48" i="2" s="1"/>
  <c r="A22" i="34"/>
  <c r="B22" i="34" s="1"/>
  <c r="B36" i="2" s="1"/>
  <c r="A18" i="34"/>
  <c r="B18" i="34" s="1"/>
  <c r="B24" i="2" s="1"/>
  <c r="A19" i="36"/>
  <c r="B19" i="36" s="1"/>
  <c r="B29" i="2" s="1"/>
  <c r="A16" i="34"/>
  <c r="B16" i="34" s="1"/>
  <c r="B18" i="2" s="1"/>
  <c r="A25" i="34"/>
  <c r="B25" i="34" s="1"/>
  <c r="B45" i="2" s="1"/>
  <c r="E32" i="2"/>
  <c r="A20" i="36"/>
  <c r="B20" i="36" s="1"/>
  <c r="B32" i="2" s="1"/>
  <c r="E39" i="2"/>
  <c r="A23" i="34"/>
  <c r="B23" i="34" s="1"/>
  <c r="B39" i="2" s="1"/>
  <c r="E18" i="2"/>
  <c r="E30" i="2"/>
  <c r="E42" i="2"/>
  <c r="E21" i="2"/>
  <c r="E48" i="2"/>
  <c r="E27" i="2"/>
  <c r="E36" i="2"/>
  <c r="E33" i="2"/>
  <c r="E24" i="2"/>
  <c r="E45" i="2"/>
  <c r="E15" i="2"/>
  <c r="E20" i="2"/>
  <c r="E23" i="2"/>
  <c r="E29" i="2"/>
  <c r="E44" i="2"/>
  <c r="E38" i="2"/>
  <c r="E26" i="2"/>
  <c r="E35" i="2"/>
  <c r="E50" i="2"/>
  <c r="E47" i="2"/>
  <c r="E17" i="2"/>
  <c r="E27" i="34"/>
  <c r="E27" i="36"/>
  <c r="A28" i="2" l="1"/>
  <c r="A40" i="2"/>
  <c r="A49" i="2"/>
  <c r="E28" i="117"/>
  <c r="E29" i="117" s="1"/>
  <c r="E30" i="117"/>
  <c r="A22" i="2"/>
  <c r="A31" i="2"/>
  <c r="A19" i="2"/>
  <c r="E52" i="2"/>
  <c r="E53" i="2" s="1"/>
  <c r="A46" i="2"/>
  <c r="A41" i="2"/>
  <c r="A34" i="2"/>
  <c r="A15" i="2"/>
  <c r="A16" i="2"/>
  <c r="A17" i="2"/>
  <c r="A33" i="2"/>
  <c r="A27" i="2"/>
  <c r="A30" i="2"/>
  <c r="A39" i="2"/>
  <c r="A38" i="2"/>
  <c r="A50" i="2"/>
  <c r="A20" i="2"/>
  <c r="A21" i="2"/>
  <c r="A47" i="2"/>
  <c r="A26" i="2"/>
  <c r="A42" i="2"/>
  <c r="A44" i="2"/>
  <c r="A45" i="2"/>
  <c r="A36" i="2"/>
  <c r="A18" i="2"/>
  <c r="A32" i="2"/>
  <c r="A29" i="2"/>
  <c r="A48" i="2"/>
  <c r="A35" i="2"/>
  <c r="A23" i="2"/>
  <c r="A24" i="2"/>
  <c r="E28" i="34"/>
  <c r="E29" i="34" s="1"/>
  <c r="E30" i="34"/>
  <c r="E30" i="36"/>
  <c r="E28" i="36"/>
  <c r="E29" i="36" s="1"/>
  <c r="E31" i="117" l="1"/>
  <c r="D10" i="117" s="1"/>
  <c r="E55" i="2"/>
  <c r="E31" i="36"/>
  <c r="E31" i="34"/>
  <c r="E54" i="2"/>
  <c r="C19" i="118" l="1"/>
  <c r="C26" i="118" s="1"/>
  <c r="C28" i="118" s="1"/>
  <c r="C19" i="33"/>
  <c r="D10" i="36"/>
  <c r="C19" i="35"/>
  <c r="C26" i="35" s="1"/>
  <c r="C28" i="35" s="1"/>
  <c r="D10" i="34"/>
  <c r="E56" i="2"/>
  <c r="D10" i="2" s="1"/>
  <c r="C19" i="1" l="1"/>
  <c r="C26" i="33"/>
  <c r="C28" i="33" s="1"/>
  <c r="C20" i="1" l="1"/>
  <c r="C26" i="1" s="1"/>
  <c r="C28" i="1" s="1"/>
</calcChain>
</file>

<file path=xl/sharedStrings.xml><?xml version="1.0" encoding="utf-8"?>
<sst xmlns="http://schemas.openxmlformats.org/spreadsheetml/2006/main" count="3158" uniqueCount="447">
  <si>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</si>
  <si>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</si>
  <si>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</si>
  <si>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</si>
  <si>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</si>
  <si>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</si>
  <si>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</si>
  <si>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</si>
  <si>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</si>
  <si>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</si>
  <si>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</si>
  <si>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</si>
  <si>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</si>
  <si>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</si>
  <si>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</si>
  <si>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</si>
  <si>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</si>
  <si>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</si>
  <si>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</si>
  <si>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</si>
  <si>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</si>
  <si>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</si>
  <si>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</si>
  <si>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</si>
  <si>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</si>
  <si>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</si>
  <si>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</si>
  <si>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</si>
  <si>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</si>
  <si>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</si>
  <si>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</si>
  <si>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</si>
  <si>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</si>
  <si>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</si>
  <si>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</si>
  <si>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</si>
  <si>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</si>
  <si>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</si>
  <si>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</si>
  <si>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</si>
  <si>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</si>
  <si>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</si>
  <si>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</si>
  <si>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</si>
  <si>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</si>
  <si>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</si>
  <si>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</si>
  <si>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</si>
  <si>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</si>
  <si>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</si>
  <si>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</si>
  <si>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</si>
  <si>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</si>
  <si>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</si>
  <si>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</si>
  <si>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</si>
  <si>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</si>
  <si>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</si>
  <si>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</si>
  <si>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</si>
  <si>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</si>
  <si>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</si>
  <si>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</si>
  <si>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</si>
  <si>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03-00000</t>
  </si>
  <si>
    <t>Būvlaukuma nožogošana ar pagaidu nožogojumu, t.sk. Vārti, noma</t>
  </si>
  <si>
    <t>tm</t>
  </si>
  <si>
    <t>Brīdinājuma zīmju uzstādīšana</t>
  </si>
  <si>
    <t>kompl</t>
  </si>
  <si>
    <t>Strādnieku sadzīves vagoniņš un instrumentu noliktava 10,00 m2</t>
  </si>
  <si>
    <t>gab</t>
  </si>
  <si>
    <t>BIO tualete</t>
  </si>
  <si>
    <t>Būvlaukuma ugunsdzēsības komplekts (ugunsdzēsības stends, ugunsdzēsības aparāti)</t>
  </si>
  <si>
    <t>Būvgružu konteinera noma, t.sk. Novietošana un aizvešana</t>
  </si>
  <si>
    <t>mēn.</t>
  </si>
  <si>
    <t>Sastatņu montāža, t.sk. norobežošana ar celtniecības tīklu, demontāža, noma</t>
  </si>
  <si>
    <t>m2</t>
  </si>
  <si>
    <t>Ieejas mezglu koka nojumju izveidošana</t>
  </si>
  <si>
    <t>Elektrības pieslēgums ar skaitītāju uz būvniecības laiku</t>
  </si>
  <si>
    <t>Ūdens pieslēgums ar skaitītāju uz būvniecības laiku</t>
  </si>
  <si>
    <t>Būvtāfeles izveide un uzstādīšana</t>
  </si>
  <si>
    <t>02-00000</t>
  </si>
  <si>
    <t>Numurzīmes, hidranta zīmes, karoga turētāja u.c. traucējošo elementu demontāža fasādē, t.sk. esošo satelītandētnu demontāža, vecās zibensaizsardzības demontāža</t>
  </si>
  <si>
    <t>gb</t>
  </si>
  <si>
    <t>Veco logu un balkonu logu demontāža, t.sk. iekšējās palodzes, utilizācija</t>
  </si>
  <si>
    <t>Veco durvju demontāža, utilizācija</t>
  </si>
  <si>
    <t>13-00000</t>
  </si>
  <si>
    <t>Pamatu atrakšana ~ 1,2 m dziļumā (nogāzes leņķis ne stāvāks par 50°)</t>
  </si>
  <si>
    <r>
      <t>m</t>
    </r>
    <r>
      <rPr>
        <vertAlign val="superscript"/>
        <sz val="8"/>
        <rFont val="Arial"/>
        <family val="2"/>
      </rPr>
      <t>3</t>
    </r>
  </si>
  <si>
    <t>Ventilācijas atvērumu daļēja aizmūrēšana</t>
  </si>
  <si>
    <r>
      <t>m</t>
    </r>
    <r>
      <rPr>
        <vertAlign val="superscript"/>
        <sz val="8"/>
        <rFont val="Arial"/>
        <family val="2"/>
      </rPr>
      <t>2</t>
    </r>
  </si>
  <si>
    <t>Pamatu un cokola virsmas izlīdzināšana ievērojot 20mm/m līdzenumu, izmantojot grunti Baumit Tiefengrund vai ekvivlentu un javu Baumit Beton 30 vai ekvivalentu.</t>
  </si>
  <si>
    <t>Cokola siltināšana atbilstoši pīrāgam C1</t>
  </si>
  <si>
    <t>Cokola un pamatu virsmas hidroizolēšana ar Baumit SockelShutz Flexibel vai ekvivalentu (2 kārtās)</t>
  </si>
  <si>
    <t>kg</t>
  </si>
  <si>
    <t>Siltumizolācijas materiāla stiprināšana ar līmjavu Baumit Supra FIX vai ekvivalentu</t>
  </si>
  <si>
    <t>Putupolistirola plākšņu TENAPORS EPS 150 vai ekvivalentu (λ&lt;=0,034 W/(mK)) b=100mm, montāža</t>
  </si>
  <si>
    <t>Armējošā slāņa iestrāde ar javas kārtu BAUMIT ProContact vai ekvivalentu - 2 kārtās</t>
  </si>
  <si>
    <t>Virszemes daļā Baumit StarTex vai ekvivalents stiklušķiedras siets 160 g/m² - 2 kārtās</t>
  </si>
  <si>
    <t>Apmetums Baumit MPA35 vai ekvivalents, min. 20mm</t>
  </si>
  <si>
    <t>Cokola virsmas krāsošana ar Baumit SilikonColor vai ekvivalentu, tonis pēc krāsu pases</t>
  </si>
  <si>
    <t>Alumīnija cokola profila ar lāseni iestrāde, t.sk. stiprinājumi un papildus siltumizolācijas slāņa iestrāde savienojuma vietās</t>
  </si>
  <si>
    <t>Dībeļi RAWLPLUG TFIX 8S vai ekvivalenti cokola virszemes daļā, l=155mm</t>
  </si>
  <si>
    <t>Fasādes siltināšana</t>
  </si>
  <si>
    <t>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t>
  </si>
  <si>
    <t xml:space="preserve">Virsmas izlīdzināšana ievērojot 20mm/m līdzenumu. </t>
  </si>
  <si>
    <t>Starpķieģeļu šuvju atjaunošana. Drūpošās daļas izkalšana, šuvju aizpildīšana ar javu Baumit ProContact vai ekvivalentu</t>
  </si>
  <si>
    <t>Fasādes siltināšana atbilstoši sienu pīrāgam S1</t>
  </si>
  <si>
    <t>Siltumizolācijas materiālu stiprināšana ar līmjavu BAUMIT ProContact  vai ekvivalentu. Pēc nepieciešamības pirms tam virsmas gruntēšana.</t>
  </si>
  <si>
    <t>Nedegoša akmens vates siltumizolācija plānajām apmetuma sistēmām - λ&lt;=0,036 W/(mK), b=150 mm</t>
  </si>
  <si>
    <t>Armējošā slāņa iestrāde ar javas kārtu BAUMIT ProContact vai ekvivalentu - 1 kārtā, II mehāniskās izturības zonā</t>
  </si>
  <si>
    <t>Baumit StarTex vai ekvivalents stiklušķiedras siets 160 g/m²  - 1 kārtā, II mehāniskās izturības zonā</t>
  </si>
  <si>
    <t>Armējošā slāņa iestrāde ar javas kārtu BAUMIT ProContact vai ekvivalentu - 2 kārtās, I mehāniskās izturības zonā</t>
  </si>
  <si>
    <t>Armētā slāņa apstrāde ar zemapmetuma grunti Baumit UniPrimer vai ekvivalentu</t>
  </si>
  <si>
    <t>Gatavā tonētā silikona apmetuma Baumit SilikonColor vai ekvivalenta iestrāde. Maksimālais grauda izmērs 2 mm. Tonis atbilstoši krāsu pasei.</t>
  </si>
  <si>
    <t>Dībeļi RAWLPLUG TFIX 8S vai ekvivalenti, l=215mm</t>
  </si>
  <si>
    <t>Logu ailu siltināšana</t>
  </si>
  <si>
    <t>Armējošā slāņa iestrāde ar javas kārtu BAUMIT ProContact vai ekvivalentu - 1 kārtā</t>
  </si>
  <si>
    <t>Baumit StarTex vai ekvivalents stiklušķiedras siets 160 g/m²  - 1 kārtā + papildus armējošā sieta iestrāde stūros</t>
  </si>
  <si>
    <t>Loga pielaiduma profila Baumit PROFIL 108 vai ekvivalenta iestrāde ailes sānos un augšējā daļā</t>
  </si>
  <si>
    <t>Stūra profila ar lāseni Baumit PROFIL 600 vai ekvivalenta iestrāde loga augšējā daļā</t>
  </si>
  <si>
    <t>Stūra profila Baumit vai ekvivalenta iestrāde loga sānos</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</si>
  <si>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</si>
  <si>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</si>
  <si>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</si>
  <si>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</si>
  <si>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 xml:space="preserve">Siltumizolācijas materiālu stiprināšana ar līmjavu BAUMIT ProContact  vai ekvivalentu. </t>
  </si>
  <si>
    <t>Siltumizolācijas materiāla Paroc Linio 15 vai ekvivalenta montāža - λ&lt;=0,037 W/(mK), b=20-50 mm, platums 100mm</t>
  </si>
  <si>
    <t>Armējošā slāņa iestrāde ar javas kārtu BAUMIT ProContact White vai ekvivalentu - 1 kārtā</t>
  </si>
  <si>
    <t xml:space="preserve">Gatavā tonētā silikona apmetuma  Baumit SilikonColor vai ekvivalenta iestrāde. Maksimālais grauda izmērs 2 mm. Tonis pēc krāsu pases. </t>
  </si>
  <si>
    <t>Pielaiduma profila Baumit PROFIL 108 vai ekvivalenta iestrāde ailes sānos un augšējā daļā</t>
  </si>
  <si>
    <t>Stūra profila ar lāseni Baumit PROFIL 600 vai ekvivalenta iestrāde durvju augšējā daļā</t>
  </si>
  <si>
    <t>Stūra profila Baumit vai ekvivalenta iestrāde durvju sānos</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</si>
  <si>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</si>
  <si>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</si>
  <si>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</si>
  <si>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Citi darbi</t>
  </si>
  <si>
    <t>Esošo, numurzīmju u.c. nepieciešamo elementu atjaunošana fasādē pēc siltināšanas, t.sk. nepieciešamie stiprinājumi</t>
  </si>
  <si>
    <t>Ailes izveidošana siltumizolācijā ap esošo sadalni, t.sk. stūra profilu iestrāde</t>
  </si>
  <si>
    <t>Esošo kabeļu (fasadē) atvienošana un ievotšana nedegošu cinkotns metāla kābeļu kanālos OBO Bettermann BSKM 0711 FS vai ekvivalentos. Vai ievietot individuāli izgatavotos cinkotos metāla kābeļu kanālos.</t>
  </si>
  <si>
    <t>Aiļu izveidošana siltumizolācijā ap esošiem gāzes ievadiem, t.sk. stūra profilu iestrāde</t>
  </si>
  <si>
    <t>gab.</t>
  </si>
  <si>
    <t>Esošo un maināmo logu aprīkošana ar ventilācijas iekārtu GECCO 3 vai ekvivalentu</t>
  </si>
  <si>
    <t>Durvis</t>
  </si>
  <si>
    <t>Iekšējā apdare logiem</t>
  </si>
  <si>
    <t>Difūzijas lentas CONTEGA SL vai ekvivalentas iestrāde pa perimetru</t>
  </si>
  <si>
    <t>Dzīvokļu logu iekšējā apdare, t.sk. PVC palodze (balta), riģipša plāksnes apšūšanai, kā arī špaktele  virsmas sagatavošanai, kā arī krāsošana toni saskaņojot ar Pasūtāju.</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</si>
  <si>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</si>
  <si>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</si>
  <si>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</si>
  <si>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</si>
  <si>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Pagraba kāpņu telpas un dzīvokļa sienas siltinājums atbilstoši sienu pīrāgam S2</t>
  </si>
  <si>
    <t>Virsmas attīrīšana, izlīdzināšana, sagatavošana</t>
  </si>
  <si>
    <t>Siltumizolācijas materiālu stiprināšana ar līmjavu BAUMIT ProContact vai ekvivalentu. Pēc nepieciešamības pirms tam virsmas gruntēšana.</t>
  </si>
  <si>
    <t>Nedegoša akmens vates siltumizolācija plānajām apmetuma sistēmām - λ&lt;=0,036 W/(mK), b=50 mm</t>
  </si>
  <si>
    <t>Baumit StarTex vai ekvivalents stiklušķiedras siets 160 g/m²  - 1 kārtā</t>
  </si>
  <si>
    <t>Siltumizolācijas izbūve pagraba pārsegumam</t>
  </si>
  <si>
    <t>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t>
  </si>
  <si>
    <t>kompl.</t>
  </si>
  <si>
    <t>Siltumizolācijas plākņšņu līmēšana ar līmjavu Baumit Nivofix vai ekvivalentu</t>
  </si>
  <si>
    <t>Putupolistirola plākņu TENAPORS EPS100 vai ekvivalentu montāža (λ&lt;=0,036 W/(mK))  b=100mm</t>
  </si>
  <si>
    <t>09-00000</t>
  </si>
  <si>
    <t>10-00000</t>
  </si>
  <si>
    <t>Sienu atjaunošana, t.sk. virsmas sagatavošana, špaktelēšana, ģipša mašīnapmetuma iestrāde un krāsošana ar iekštelpu krāsu, toni saskaņojot ar Pasūtītāju</t>
  </si>
  <si>
    <t>Griestu atjaunošanu, t.sk. vismas sagatavošana, špaktelēšana un krāsošanana, toni saskaņojot ar Pasūtītāju</t>
  </si>
  <si>
    <t>Esošo grīdu atjaunošana, izmantojot atbilstošo remontsastāvu ~ 20% no grīdu platības, t.sk. esošās izlīdzinošās kārtas nokalšana, ja nepieciešams, gruntēšana</t>
  </si>
  <si>
    <t>Esošo pakāpienu atjaunošana izmantojot atbilstošo remontsastāvu ~ 20% no kopējās platības, t.sk. esošās izlīdzinošās kārtas nokalšana, ja nepieciešams, gruntēšana. Krāsošana ar atbilstošu, nodilumizturīgu krāsu. Tonis saskaņojams ar Pasūtītāju.</t>
  </si>
  <si>
    <t>Pamati, cokols</t>
  </si>
  <si>
    <t>Logi</t>
  </si>
  <si>
    <t>Kāpņu telpu atjaunošana</t>
  </si>
  <si>
    <t>Bēniņu pārseguma siltinājums atbilstoši pīrāgam P2</t>
  </si>
  <si>
    <t>Esošā pārseguma attīrīšana</t>
  </si>
  <si>
    <t>Pretvēja plēve., ieklāšana - ar pārlaidi, blīvi nosedzot visu laukumu</t>
  </si>
  <si>
    <t>Beramās akmens vates siltumizolācijas slāņa ieklāšana PAROC BLT3 vai ekvivalentas (λ&lt;=0,041 W/(mK)) b=300mm, papildis apjoms 20% sēšanās</t>
  </si>
  <si>
    <r>
      <t>m</t>
    </r>
    <r>
      <rPr>
        <vertAlign val="superscript"/>
        <sz val="8"/>
        <rFont val="Arial"/>
        <family val="2"/>
        <charset val="186"/>
      </rPr>
      <t>3</t>
    </r>
  </si>
  <si>
    <t>Seguma atjaunošana pēc pamatu siltināšanas</t>
  </si>
  <si>
    <t>31-00000</t>
  </si>
  <si>
    <t>Betona bruģakmens"PRIZMA" vai ekvivalents, 100x200x60 ieklāšana 600mm joslā</t>
  </si>
  <si>
    <t>Dolomīta atsijas fr. 2 - 8; 50mm</t>
  </si>
  <si>
    <t>m3</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</si>
  <si>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</si>
  <si>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</si>
  <si>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</si>
  <si>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</si>
  <si>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</si>
  <si>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</si>
  <si>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Dalīto aizsargcauruļu uzstādīšana esošiem elektrības un sakaru kabeļiem, atrokot pamatus, l=2000</t>
  </si>
  <si>
    <t>Stāvvadi</t>
  </si>
  <si>
    <t>17-00000</t>
  </si>
  <si>
    <t>Radiators " Lyngson" ar atgaisotāju un korķi.                                          C22-500-900 vai ekvivalents</t>
  </si>
  <si>
    <t>Radiators " Lyngson" ar atgaisotāju un korķi.                                          C22-500-800 vai ekvivalents</t>
  </si>
  <si>
    <t>Radiators " Lyngson" ar atgaisotāju un korķi.                                          C22-500-700 vai ekvivalents</t>
  </si>
  <si>
    <t xml:space="preserve">Radiatora vārsts </t>
  </si>
  <si>
    <t>Radiatora termostatiskie sensori Dn15,  (ar ierobežotu min.temp. 16°C)</t>
  </si>
  <si>
    <t>Kāpņu telpā termostatiskie sensori ar atslēgu regulējami</t>
  </si>
  <si>
    <t xml:space="preserve">Radiatora atgaitas noslēgventilis </t>
  </si>
  <si>
    <t xml:space="preserve">Balansēšanas vārsts STRÖMAX-M 4017 vai ekvivalents ,ar mērnipeļiem, dn15 </t>
  </si>
  <si>
    <t xml:space="preserve">Tukšošanas vārsti </t>
  </si>
  <si>
    <t xml:space="preserve">Presējamās tērauda caurules,Viega vai ekvivalents dn15 </t>
  </si>
  <si>
    <t>m</t>
  </si>
  <si>
    <t>Presējamās tērauda caurules,Viega vai ekvivalents dn22</t>
  </si>
  <si>
    <t>Cauruļvadu fasondaļas (fitingi, savienojumi, pārejas)</t>
  </si>
  <si>
    <t>Alokators Sontex 566 radio 0566R2010B1 vai ekvivalents</t>
  </si>
  <si>
    <t>Radio centrāle Sontex 646 ar GPRS 230V ar programmatūru 0646R4231 vai ekvivalents</t>
  </si>
  <si>
    <t>Radio tīkla kontrolieris Sontex Su-percom 656 USB 1 0656R4101 vai ekvivalents</t>
  </si>
  <si>
    <t>Alokatoru sistēmas instalācijas darbi</t>
  </si>
  <si>
    <t>Alokatoru servera parametrizēšana</t>
  </si>
  <si>
    <t>Pagrbastāva maģistrālie cauruļvadi</t>
  </si>
  <si>
    <t>Presējamās tērauda caurules,Viega vai ekvivalents dn25</t>
  </si>
  <si>
    <t>Presējamās tērauda caurules,Viega vai ekvivalents dn32</t>
  </si>
  <si>
    <t>Presējamās tērauda caurules,Viega vai ekvivalents dn40</t>
  </si>
  <si>
    <t>Siltumizolācija cauruļvadiem pagrabā, PAROC Hvac Section AluCoat T vai ekvivalents. λ50=0,037 W/mK (pie temperatūras 50oC). Biezums, b=50, Dn25</t>
  </si>
  <si>
    <t>Siltumizolācija cauruļvadiem pagrabā, PAROC Hvac Section AluCoat T vai ekvivalents. λ50=0,037 W/mK (pie temperatūras 50oC). Biezums, b=50, Dn32</t>
  </si>
  <si>
    <t>Siltumizolācija cauruļvadiem pagrabā, PAROC Hvac Section AluCoat T vai ekvivalents. λ50=0,037 W/mK (pie temperatūras 50oC). Biezums, b=50, Dn40</t>
  </si>
  <si>
    <t>Lodveida vārsts dn25</t>
  </si>
  <si>
    <t>Vispārīgie darbi</t>
  </si>
  <si>
    <t>Ieregulēšanas un palaišanas darbi</t>
  </si>
  <si>
    <t xml:space="preserve">Pieslēgums pie siltummezgla </t>
  </si>
  <si>
    <t>Cauruļvadu stiprinājumi</t>
  </si>
  <si>
    <t>Caurumu aizdare, ugunsdrošā aizdare</t>
  </si>
  <si>
    <t>Palīgmateriāli</t>
  </si>
  <si>
    <t>Cauruļvadu hidrauliskā pārbaude</t>
  </si>
  <si>
    <t>Esošās apkures sistēmas demontāža</t>
  </si>
  <si>
    <t>Zibensaizsardzība un zemējums</t>
  </si>
  <si>
    <t>22-00000</t>
  </si>
  <si>
    <t>Stieple AL8 d=8mm. Alumīnija apaļvads 8-ALMgSi, OBO Bettermann - 5021286 vai analogs</t>
  </si>
  <si>
    <t>Kontrolmērījumu klemme kastē - In-box testing-switching bridge 50mm2 cable, INGESCO, 250006, vai ekvivalents</t>
  </si>
  <si>
    <t>Zibensspērienu skaita uzskaitītājs CDR UNIVERSAL, INGESCO, 432028, vai ekvivalents</t>
  </si>
  <si>
    <t>Zemējuma elektrods - 219 20 ST FT Ø20mm 1500mm, Obo Bettermann, 5000750, vai ekvivalents</t>
  </si>
  <si>
    <t>Zemējuma elektroda spice - 1819/20 BP, Obo Bettermann, 3041212, vai ekvivalents</t>
  </si>
  <si>
    <t>Savienojums zemējuma elektrods - tērauda lenta, Propster 01111 356, vai ekvivalents</t>
  </si>
  <si>
    <t>Pretkorozijas aizsarglenta 50mm/10m OBO Bettermann, vai ekvivalents</t>
  </si>
  <si>
    <t>Citi materiāli un darbi</t>
  </si>
  <si>
    <t>Tranšejas rakšana un aizbēršana</t>
  </si>
  <si>
    <t>Tranšejas virsmas atjaunošana - teritorijas labiekārtošana</t>
  </si>
  <si>
    <t>Zemējuma elektrodu iedzīšana zemē</t>
  </si>
  <si>
    <t xml:space="preserve">Montāžas palīgmateriāli </t>
  </si>
  <si>
    <t>obj.</t>
  </si>
  <si>
    <t>Elektriskie mērījumi, izpilddokumentācijas sagatavošana</t>
  </si>
  <si>
    <t>Ū1 Pagrabstāvs</t>
  </si>
  <si>
    <t>14-00000</t>
  </si>
  <si>
    <t>PP-R kausējamā caurule ar veidgabaliem d40</t>
  </si>
  <si>
    <t>PP-R kausējamā caurule ar veidgabaliem d32</t>
  </si>
  <si>
    <t>PP-R kausējamā caurule ar veidgabaliem d25</t>
  </si>
  <si>
    <t>Pretkondensāta izolācija d40 b=9mm</t>
  </si>
  <si>
    <t>Pretkondensāta izolācija d32 b=9mm</t>
  </si>
  <si>
    <t>Pretkondensāta izolācija d25 b=9mm</t>
  </si>
  <si>
    <t>Pieslēgums ūdensvadam pagrabstāvā</t>
  </si>
  <si>
    <t>Tukšošanas vārsti dn15</t>
  </si>
  <si>
    <t>Ū1 Stāvvadi</t>
  </si>
  <si>
    <t>PP-R kausējamā caurule ar veidgabaliem d15</t>
  </si>
  <si>
    <t>Pieslēgums pie esošās dzīvokļu ūdensapgādes</t>
  </si>
  <si>
    <t>S3, S4 Pagrabs</t>
  </si>
  <si>
    <t>PP-R kausējamā caurule ar veidgabaliem d20</t>
  </si>
  <si>
    <t>Lodveida vārsts dn20</t>
  </si>
  <si>
    <t>Noslēgvārsts dn40</t>
  </si>
  <si>
    <t>Balansēšanas vārsts dn15</t>
  </si>
  <si>
    <t>Atgaisotājs dn15</t>
  </si>
  <si>
    <t>Pieslēgums siltummezglam</t>
  </si>
  <si>
    <t>S3, S4 Stāvvadi</t>
  </si>
  <si>
    <t>Vispārējie darbi</t>
  </si>
  <si>
    <t>Apkalpošanas lūkas stāvvadiem, izmērus precizēt būvniecības gaitā</t>
  </si>
  <si>
    <t>Ūdensvada analīzes</t>
  </si>
  <si>
    <t>Kalšanas darbi</t>
  </si>
  <si>
    <t>Ugunsdrošā aizdare</t>
  </si>
  <si>
    <t>Cauruļu stiprinājumi</t>
  </si>
  <si>
    <t>kpl</t>
  </si>
  <si>
    <t>Marķēšanas materiāli</t>
  </si>
  <si>
    <t>Esošo cauruļvadu demontāža</t>
  </si>
  <si>
    <t>K1 Pagrabstāvs</t>
  </si>
  <si>
    <t>Caurule d110 ar fasondaļām</t>
  </si>
  <si>
    <t>Revīzijas lūka d110</t>
  </si>
  <si>
    <t xml:space="preserve">Pievienojums kanalizācijas tīkliem </t>
  </si>
  <si>
    <t>K1 sadzīves kanalizācijas stāvvadi</t>
  </si>
  <si>
    <t>Pievienojums esošajiem tīkliem dzīvokļos</t>
  </si>
  <si>
    <t>Jumta izvadi d110</t>
  </si>
  <si>
    <t>Cauruļvadu hermētiskuma pārbaude</t>
  </si>
  <si>
    <t xml:space="preserve">Ugunsdrošā aizdare </t>
  </si>
  <si>
    <t>vietas</t>
  </si>
  <si>
    <t>Sienu atjaunošana</t>
  </si>
  <si>
    <t>Stiprinājumi</t>
  </si>
  <si>
    <t>Ventilācijas restu/loga demontāža cokolā, utilizācija</t>
  </si>
  <si>
    <t>Esošo ventilācijas restu demontāža bēniņos, utilizācija</t>
  </si>
  <si>
    <t>Betona apmeles demontāža b=700, utilizācija</t>
  </si>
  <si>
    <r>
      <t>m</t>
    </r>
    <r>
      <rPr>
        <vertAlign val="superscript"/>
        <sz val="8"/>
        <rFont val="Arial"/>
        <family val="2"/>
        <charset val="186"/>
      </rPr>
      <t>2</t>
    </r>
  </si>
  <si>
    <t xml:space="preserve">Savienojuma vieta izveide ar siltinātu fasādes sienu, t.sk. PVC profils ALB – EB – PVC vai ekvivalents; PVC cokola profila lāsenis ALB – ED – B(PVC) vai ekvivalents; stiprinājumi; blīvlenta ALB - EXT vai ekvivalenta; ekstrudēta putupolistirola josla b=100mm, h=150mm   </t>
  </si>
  <si>
    <t>Hidroizolējošas lentas CONTEGA Exo vai ekvivalentas iestrāde pa loga perimetru (visiem logiem fasādē)</t>
  </si>
  <si>
    <t>Bitumena ruļļu materiāls</t>
  </si>
  <si>
    <t>Mitrumizturīgs saplāksnis b=15mm</t>
  </si>
  <si>
    <t>Ventilācijas skursteņa atjaunošana</t>
  </si>
  <si>
    <t>Cinkotas skārda joslas 50x2mm montāža pa perimetru esošiem ventilācijas skursteņiem</t>
  </si>
  <si>
    <t>Karsti cinkota skārda stati 30x4 mm piemetināti</t>
  </si>
  <si>
    <t>Karsti cinkota skārda b=1.0 mm ar rūpnieciski krāsotu  PURAL pārklājumu ventilācijas skursteņu jumtiņu montāža</t>
  </si>
  <si>
    <t>Cinkota rabicas sieta (pret putniem) montāža pa perimetru ventilācijas skursteņiem</t>
  </si>
  <si>
    <t>Jumta hidroizolācijas atjaunošana</t>
  </si>
  <si>
    <t>Atsegtā stiegrojuma apstrāde ar rūsas pārveidotāju Vincent Rust Off vai ekvivalentu. 10% no jumta kopējā laukuma</t>
  </si>
  <si>
    <t>Lapu ķērāju uzstādīšana</t>
  </si>
  <si>
    <t>JUMTA DZEGAS PAGARINĀJUMA IZVEIDE PIESLĒGUMĀ AR SILTINĀTU SIENU</t>
  </si>
  <si>
    <t>Koka brusa 100x50, t.sk. stiprinājumi</t>
  </si>
  <si>
    <t>Koka  sija 120x50, l=800, t.sk. stiprinājumi</t>
  </si>
  <si>
    <t>Koka brusas 30x30, t.sk. stiprinājumi</t>
  </si>
  <si>
    <t>Apdares dēļu klājs b=100 un b=150, t.sk. stiprinājumi</t>
  </si>
  <si>
    <t>Cinkota skārda ar PURAL pārklājumu jumta karnīze, b=0,5mm, h~150mm</t>
  </si>
  <si>
    <t>Esošo margu un lenteru atjaunošana, t.sk. jauna lentera uzstādīšana, esošās krāsas noņemšana, krāsošana, saskaņojot ar Pasūtītāju.</t>
  </si>
  <si>
    <t/>
  </si>
  <si>
    <t>Presējamās tērauda caurules,Viega vai ekvivalents dn18</t>
  </si>
  <si>
    <t>Presējamās tērauda caurules,Viega vai ekvivalents dn50</t>
  </si>
  <si>
    <t>Siltumizolācija cauruļvadiem pagrabā, PAROC Hvac Section AluCoat T vai ekvivalents. λ50=0,037 W/mK (pie temperatūras 50oC). Biezums, b=50, Dn20</t>
  </si>
  <si>
    <t>Siltumizolācija cauruļvadiem pagrabā, PAROC Hvac Section AluCoat T vai ekvivalents. λ50=0,037 W/mK (pie temperatūras 50oC). Biezums, b=50, Dn50</t>
  </si>
  <si>
    <t>Balansēšanas vārsts STRÖMAX-M 4017 vai ekvivalents,ar mērnipeļiem, dn25</t>
  </si>
  <si>
    <t>Lodveida vārsts dn32</t>
  </si>
  <si>
    <t>Uztvērējs PDC E-60, INGESCO, vai ekvivalents</t>
  </si>
  <si>
    <t>Uztvērēja masts, H=4m, ar tērauda pamatni un atsvariem 25kg</t>
  </si>
  <si>
    <t>Masta adapters, INGESCO, 111012, vai analogs</t>
  </si>
  <si>
    <t>Stieples garuma kompensators OBO Bettermann –172 AR 5218926 vai analogs</t>
  </si>
  <si>
    <t>Termonosēdināmā caurule</t>
  </si>
  <si>
    <t>RD10 cinkota tērauda apaļdzelzs, izolēta, montāžai zemē, OBO Bettermann vai analogs</t>
  </si>
  <si>
    <t>Vadu turētājs Rd 8-10mm 177 20 M8 fasādei, OBO Bettermann vai analogs</t>
  </si>
  <si>
    <t>Jumta vada turētājs jumtam, 165 MBG-8 OBO Bettermann vai analogs</t>
  </si>
  <si>
    <t>Karsti cinkota tērauda lenta 30x3,5mm 5052 DIN, OBO Bettermann vai analogs</t>
  </si>
  <si>
    <t>Rakšanas atļaujas saņemšana</t>
  </si>
  <si>
    <t>Būvlaukuma sagatavošana</t>
  </si>
  <si>
    <t>Tāme sastādīta  2023. gada tirgus cenās, pamatojoties uz DOP daļas rasējumiem</t>
  </si>
  <si>
    <t>Tāme sastādīta  2023. gada tirgus cenās, pamatojoties uz AR daļas rasējumiem</t>
  </si>
  <si>
    <t>Tāme sastādīta  2023. gada tirgus cenās, pamatojoties uz AVK daļas rasējumiem</t>
  </si>
  <si>
    <t>Tāme sastādīta  2023. gada tirgus cenās, pamatojoties uz ELT daļas rasējumiem</t>
  </si>
  <si>
    <t>Tāme sastādīta  2023. gada tirgus cenās, pamatojoties uz UK daļas rasējumiem</t>
  </si>
  <si>
    <t>Demontāžas darbi</t>
  </si>
  <si>
    <t>Fasādes</t>
  </si>
  <si>
    <t>Logi un durvis</t>
  </si>
  <si>
    <t>Pagraba pārseguma siltināšana</t>
  </si>
  <si>
    <t>Jumta darbi</t>
  </si>
  <si>
    <t>Iekštelpu darbi</t>
  </si>
  <si>
    <t>Bēniņu siltināšana</t>
  </si>
  <si>
    <t>Labiekārtošana</t>
  </si>
  <si>
    <t>Apkure, vēdināšana un gaisa kondicionēšana</t>
  </si>
  <si>
    <t>Ārējie elektrības tīkli</t>
  </si>
  <si>
    <t>Iekšējais ūdensvads, kanalizācija un to aprīkojums</t>
  </si>
  <si>
    <t>Daudzdzīvokļu dzīvojamās ēkas energoefektivitātes paaugstināšana</t>
  </si>
  <si>
    <t>Daudzīvokļu dzīvojamā ēka</t>
  </si>
  <si>
    <t>Koku aizsardzības pasākumu veikšana, t.sk. nožogojums, tīkls vai tml.</t>
  </si>
  <si>
    <t>Esošo palodžu demontāža fasādē un balkonos, utilizācija</t>
  </si>
  <si>
    <t>Balkonu ekrānu demontāža, utilizācija</t>
  </si>
  <si>
    <t>Dzegu skārdu elementu demontāža, utilizācija</t>
  </si>
  <si>
    <t>Ieejas jumtiņa seguma demontāža, utilizācijia</t>
  </si>
  <si>
    <t>Kanalizācijas ventilācijas skursteņu deflektoru demontāža, utilizācija</t>
  </si>
  <si>
    <t>Ieejas jumtiņa demontāžā, utilizācija</t>
  </si>
  <si>
    <t>Gāzes ievada aizsargkastes demontāža, utlizācija</t>
  </si>
  <si>
    <t>Ventilācijas skursteņu demontāžā, utilizācija</t>
  </si>
  <si>
    <t>Pamatu (h=1,2m) un cokola (0,35 m) attīrīšana no bojātā un atslāņotā apmetuma un augsnes paliekām, esošā, nodrupušā apmetuma nokalšana</t>
  </si>
  <si>
    <t>Baumit StarTex vai ekvivalents stiklušķiedras siets 160 g/m²  - 2 kārtās, I mehāniskās izturības zonā (apjomos norādītas divas kārtas)</t>
  </si>
  <si>
    <t>IEEJAS MEZGLA ATJAUNOŠANA - JUMTIŅŠ UN LIEVENIS</t>
  </si>
  <si>
    <t>08-00000</t>
  </si>
  <si>
    <t>Ruukki T20 metāla jumta segums, cinktos 0,50mm vai ekvivalents</t>
  </si>
  <si>
    <t xml:space="preserve">Apaļās lietus renes b=125mm no cinkota skārda ar PURAL pārklājumu montāža ieejas jumtiņiem, t.sk. stiprinājumi, teknes āķis </t>
  </si>
  <si>
    <t>Apaļo lietus tekņu montāža (125mm) ieejas jumtiņam, t.sk. stiprinājumi</t>
  </si>
  <si>
    <t>Cinkota skārda ar PURAL pārklajumu jumta karnīzes montāža ieejas lieveņa jumtiņiem abos sānos, b=0,5mm, h~200 - 300 mm. Tonis atbilstoši krāsu pasei.</t>
  </si>
  <si>
    <t>Ieejas lieveņu remonts ~ 20% no kopējās platības</t>
  </si>
  <si>
    <t>Esošās pārseguma konstrukcijas no abām pusēm attīrīšana, līdzināšana gruntēšana, ja nepieciešams. Apjoms uzrādīts visiem balkoniem no abām pusēm.</t>
  </si>
  <si>
    <t>Hidroizol. Baumit SockelShutz Flexibel vai ekviv.</t>
  </si>
  <si>
    <t>Projektējams BAUMIT Beton B30 vai ekvivalenta izlīdzinošs slānis ar slīpumu prom no ēkas sienas, ~30-40mm</t>
  </si>
  <si>
    <t>Stiegrojuma aizsargslāņa atjaunošana, daudzumu precizēt uz vietas</t>
  </si>
  <si>
    <t>Apstrāde ar zemapmetuma grunti Baumit UniPrimer vai ekvivalentu</t>
  </si>
  <si>
    <t>Gatavā tonētā silikona apmetuma Baumit SiliconColor vai ekvivalenta iestrāde. Maksimālais grauda izmērs 2 mm. Tonis atbilstoši krāsu pasei.</t>
  </si>
  <si>
    <t>Skārda lāsenis pa perimetru 100mm, b=0,5mm, PE pārklājums</t>
  </si>
  <si>
    <t>Putupolistirola plākšņu TENAPORS EPS 100 vai ekvivalentu (λ&lt;=0,036 W/(mK)) montāža</t>
  </si>
  <si>
    <t>Impregnēts, ēvelēts koka dēlis platums ~120mm, b=25mm. Krāsa pēc krāsu pases.</t>
  </si>
  <si>
    <t>Jaunu balkonu margu izveide</t>
  </si>
  <si>
    <t>21-00000</t>
  </si>
  <si>
    <t>Tērauda sloksne sānu malām un garākajai malai, platums 40mm, b=4mm</t>
  </si>
  <si>
    <t>Tērauda kvadrāts 20x20x1000mm</t>
  </si>
  <si>
    <t>Trapecveida lokšņu profils
Rukki T20, krāsots b=0,50mm vai ekvivalents tonis pēc krāsu pases</t>
  </si>
  <si>
    <t>Cinkota-krāsota skārda nosegdetaļa</t>
  </si>
  <si>
    <t>Krāsota ēvelēta brusa 45x45mm</t>
  </si>
  <si>
    <t xml:space="preserve">BALKONU GRĪDU UN GRIESTU ATJAUNOŠANA </t>
  </si>
  <si>
    <t>Jaunu trīs stikla pakešu PVC logu bloku uzstādīšana ( U≤1,1 (W/m2 K). Rāmja profilā paredzēt Temix tipa distanceri. Krāsa atbilstoši krāsu pasai, iekšpuse balta. L01 logu bloks (1400x1900), t.sk, furnitūra</t>
  </si>
  <si>
    <t>Jaunu trīs stikla pakešu PVC logu bloku uzstādīšana ( U≤1,1 (W/m2 K). Rāmja profilā paredzēt Temix tipa distanceri. Krāsa atbilstoši krāsu pasai, iekšpuse balta. L02 logu bloks (1400x1250), t.sk, furnitūra</t>
  </si>
  <si>
    <t>Jaunu trīs stikla pakešu PVC logu bloku uzstādīšana ( U≤1,1 (W/m2 K). Rāmja profilā paredzēt Temix tipa distanceri. Krāsa atbilstoši krāsu pasai, iekšpuse balta. L03 logu bloks (1400x1850), t.sk, furnitūra</t>
  </si>
  <si>
    <t>Jaunu trīs stikla pakešu PVC logu bloku uzstādīšana ( U≤1,1 (W/m2 K). Rāmja profilā paredzēt Temix tipa distanceri. Krāsa atbilstoši krāsu pasai, iekšpuse balta. L04 logu bloks (1400x1200;750x2130), t.sk, furnitūra</t>
  </si>
  <si>
    <t>Jaunu PVC durvju bloka uzstādīšana, t.sk. iekšējā apdare, iekšējā difūzijas lenta. Krāsa vienojoties ar Pasūtītāju, iekšpuse un ārpuse vienāda.</t>
  </si>
  <si>
    <t>D02 PVC durvju bloks ar stiklu (2050 x 1700), t.sk, furnitūra. Aprīkojamas ar aizvērējmehānismu, durvju atduru.</t>
  </si>
  <si>
    <t>IEEJAS KODA UZSTĀDĪŠANA ESOŠAJĀM ĀRDURVĪM</t>
  </si>
  <si>
    <t>Autonomais kontrolieris ar EM 125KHz nolasītāju un sifratoru</t>
  </si>
  <si>
    <t>ZTP1203B ~12v 3A UPS barošanas bloks vai ekvivalents</t>
  </si>
  <si>
    <t>Poga druvju aizvēršanai NO/NC</t>
  </si>
  <si>
    <t>Čips</t>
  </si>
  <si>
    <t>Yale magnēts 270kg, 12-24V vai ekvivalents</t>
  </si>
  <si>
    <t xml:space="preserve">0402 Tonic Line vai ekvivalents rokturis, poga </t>
  </si>
  <si>
    <t>Montāža/demontāža</t>
  </si>
  <si>
    <t>Kāpņu telpas logu iekšējās apdare, t.sk. PVC palodze (balta), riģipša plāksnes apšūšanai, špaktele vai ekvivalenta virsmas sagatavošanai, kā arī krāsošana toni saskaņojot ar Pasūtāju.</t>
  </si>
  <si>
    <t>KĀPŅU TELPAS LOGU SĀNU POSMU IZVEIDE</t>
  </si>
  <si>
    <t>Stiprinājuma leņķis 40x40mm, L=100mm, b=2mm</t>
  </si>
  <si>
    <t xml:space="preserve">Impregnēti koka stati ~50x100mm, L=1400mm (izmērs precizējams objektā uz vietas) </t>
  </si>
  <si>
    <t>OSB plāksnes 3-12mm (daudzums precizējams objektā uz vietas)</t>
  </si>
  <si>
    <t>DZĪVOKĻU LOGU STARPPOSMU IZVEIDE</t>
  </si>
  <si>
    <t>Siltumizolācijas materiāla Paroc Linio 10 vai ekvivalenta montāža - λ&lt;=0,036 W/(mK), b=100mm</t>
  </si>
  <si>
    <t>VENTILĀCIJAS RESTES</t>
  </si>
  <si>
    <t>Plastmasas ventilācijas reste R01 150x150mm montāža, t.sk. stiprinājumi. Krāsa atbilstoši krāsu pasei.</t>
  </si>
  <si>
    <t>Alumīnija ventilācijas reste R02 500x200mm montāža, t.sk. stiprinājumi. Krāsa atbilstoši krāsu pasei.</t>
  </si>
  <si>
    <t>Plastmasas ventilācijas reste R03 600x150mm montāža, t.sk. stiprinājumi. Krāsa atbilstoši krāsu pasei.</t>
  </si>
  <si>
    <t>Cinkota skārda ar Pural pārklājumu b=0,5 montāža, l=700, t.sk. cinkoti metāla leņķi S=300, b=1,5, stiprinājumi</t>
  </si>
  <si>
    <t>Visu betona un apstrādātā metāla virsmu mitrināšana un nosegšana ar
gruntējošu sastāvu Vincents Super (vai ekvivalents) sajaucot kopā cementu masas attiecībā 1:2.              60% no kopējā jumta laukuma</t>
  </si>
  <si>
    <t>Šķidrā membrāna jumtu segumiem Vincent Hidroplast UV vai ekvilanta t.sk. uzklāšana</t>
  </si>
  <si>
    <t>Jumta apstrāde ar
antibakteriālu fungicīdu sastāvu Vincent Fungi vai ekvivalentu. 60% no kopējā jumta laukuma</t>
  </si>
  <si>
    <t>Jumta attīrīšana no bojātā un atslāņotā betona un augsnes paliekām izmantojot augsta spiediena (800 bāri) ūdens strūklu. 60% no kopējā jumta laukuma</t>
  </si>
  <si>
    <r>
      <t>Bitumena ruļļu materiāla 2 kārtās iestrāde slīpuma veidošanai (no augšas) (virskārta - Icopal Ultra Top vai ekvivalents pamatkārta -  Icopal Ultra Base vai ekvivalents. Jānodrošina slīpums uz lietus ūdens notekām MIN 1,5</t>
    </r>
    <r>
      <rPr>
        <vertAlign val="superscript"/>
        <sz val="8"/>
        <rFont val="Arial"/>
        <family val="2"/>
        <charset val="186"/>
      </rPr>
      <t>o</t>
    </r>
    <r>
      <rPr>
        <sz val="8"/>
        <rFont val="Arial"/>
        <family val="2"/>
        <charset val="186"/>
      </rPr>
      <t xml:space="preserve"> </t>
    </r>
  </si>
  <si>
    <t>Sausā betona maisījums slīpuma veidošanai b-70 ar Baumit Beton B30 vai ekvivalents, daudzumu precizēt objektā uz vietas</t>
  </si>
  <si>
    <t>Parapetu atjaunošana pēc siltināšanas dzelzsbetona panelim</t>
  </si>
  <si>
    <t>Jumta lietus ūdens sateces atjaunošana</t>
  </si>
  <si>
    <t>JUMTA IZEJAS ŠAHTAS UN LŪKAS ATJAUNOŠANA</t>
  </si>
  <si>
    <t>Jauni metāla pakāpieni (5 gab.) ar uzstādīšanu</t>
  </si>
  <si>
    <t>Mitrumizturīgs saplāksnis b=12mm</t>
  </si>
  <si>
    <t>Antiseptizēti koka stati 50x100mm, L=~600mm</t>
  </si>
  <si>
    <t>Antiseptizēta koka brusa 50x100mm, L=~1000mm</t>
  </si>
  <si>
    <t>Cinkota skārda nosegdetaļa - līste L=~800mm</t>
  </si>
  <si>
    <t>Ruberoīds divās kārtās</t>
  </si>
  <si>
    <t>Individuāli izgatavota, divdaļīga, siltināta bēniņu lūka (600x800mm) EI30, U≤1.6(W/m2*K)</t>
  </si>
  <si>
    <t>Alumīnija loksne atvēruma izšūšanai</t>
  </si>
  <si>
    <t>Ventilācijas šahtu un lietusūdens novadīšanas kanālu apsekošana un tīrīšana.</t>
  </si>
  <si>
    <t>BAUROC (Aeroc) Clasic 150x200 vai ekviv. mūrējums, ventilācijas atvērumu aizmūrēšanai, t.sk. Java. Apjomu precizēt būvdarbu laikā.</t>
  </si>
  <si>
    <t>Papildus grunts piebēršana 2m joslā ap ēku, nodrošinot slīpumu no ēkas</t>
  </si>
  <si>
    <t>Betona lietus tekne, L=~4,7m., t.sk. uzstādīšana.</t>
  </si>
  <si>
    <t>PVC caurule caur cokola siltinājumu ar resti, L=150mm, diamtru precizēt objektā uz vietas</t>
  </si>
  <si>
    <t>Radiators " Lyngson" ar atgaisotāju un korķi.                                          C22-500-1400 vai ekvivalents</t>
  </si>
  <si>
    <t>Radiators " Lyngson" ar atgaisotāju un korķi.                                          C22-500-1200 vai ekvivalents</t>
  </si>
  <si>
    <t>Radiators " Lyngson" ar atgaisotāju un korķi.                                          C22-500-1000 vai ekvivalents</t>
  </si>
  <si>
    <t>Radiators " Lyngson" ar atgaisotāju un korķi.                                          C22-500-600 vai ekvivalents</t>
  </si>
  <si>
    <t>Presējamās tērauda caurules,Viega vai ekvivalents dn80</t>
  </si>
  <si>
    <t>Siltumizolācija cauruļvadiem pagrabā, PAROC Hvac Section AluCoat T vai ekvivalents. λ50=0,037 W/mK (pie temperatūras 50oC). Biezums, b=50, Dn80</t>
  </si>
  <si>
    <t>Noslēgvārsti dn80</t>
  </si>
  <si>
    <t>Savienojums apaļdzelzs - tērauda lenta, OBO vai ekvivalents</t>
  </si>
  <si>
    <t>Lodveida vārsts dn40</t>
  </si>
  <si>
    <t>Noslēgvārsts dn32</t>
  </si>
  <si>
    <t>Pretvārsts dn32</t>
  </si>
  <si>
    <t>Caurule d200 ar fasondaļām</t>
  </si>
  <si>
    <t>Caurule d160 ar fasondaļām</t>
  </si>
  <si>
    <t>Revīzijas lūka d200</t>
  </si>
  <si>
    <t>Meža iela 18, Jaunolaine, Olaines novads, LV-2127</t>
  </si>
  <si>
    <t>Siltumizolācija b=30mm λ=0.037 (pie temperatūras 50oC) karstajam ūdensvadam un cirkulācijas ūdensvadam         d25</t>
  </si>
  <si>
    <t>Siltumizolācija b=30mm λ=0.037 (pie temperatūras 50oC) karstajam ūdensvadam un cirkulācijas ūdensvadam         d20</t>
  </si>
  <si>
    <t>Siltumizolācija b=30mm λ=0.037 (pie temperatūras 50oC) karstajam ūdensvadam un cirkulācijas ūdensvadam         d40</t>
  </si>
  <si>
    <t>Siltumizolācija b=30mm λ=0.037 (pie temperatūras 50oC) karstajam ūdensvadam un cirkulācijas ūdensvadam         d32</t>
  </si>
  <si>
    <t>Siltumizolācijas materiāla Paroc Linio 15 vai ekvivalenta montāža - λ&lt;=0,037 W/(mK), b=30-50 mm, siltinājuma platums 100mm</t>
  </si>
  <si>
    <t>Finanšu rezerve 3%</t>
  </si>
  <si>
    <t>Tāme sastādīta 2023. gada __. ____________</t>
  </si>
  <si>
    <t>AS OŪS 2023/08_E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</si>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</sst>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numFmt numFmtId="165" formatCode="0;;"/>
    <numFmt numFmtId="166" formatCode="0.0%"/>
    <numFmt numFmtId="167" formatCode="0.0"/>
    <numFmt numFmtId="168" formatCode="0.0%;;"/>
    <numFmt numFmtId="169" formatCode="#,##0.00;;"/>
  </numFmts>
  <fonts count="17"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Arial"/>
      <family val="2"/>
    </font>
    <font>
      <vertAlign val="superscript"/>
      <sz val="8"/>
      <name val="Arial"/>
      <family val="2"/>
    </font>
    <font>
      <b/>
      <sz val="8"/>
      <name val="Arial"/>
      <family val="2"/>
    </font>
    <font>
      <sz val="8"/>
      <color theme="1"/>
      <name val="Arial"/>
      <family val="2"/>
    </font>
    <font>
      <vertAlign val="superscript"/>
      <sz val="8"/>
      <name val="Arial"/>
      <family val="2"/>
      <charset val="186"/>
    </font>
    <font>
      <sz val="8"/>
      <color rgb="FF414142"/>
      <name val="Arial"/>
      <family val="2"/>
      <charset val="186"/>
    </font>
    <font>
      <sz val="10"/>
      <name val="Arial"/>
      <family val="2"/>
    </font>
    <font>
      <sz val="10"/>
      <name val="Helv"/>
    </font>
    <font>
      <sz val="8"/>
      <name val="Calibri"/>
      <family val="2"/>
      <charset val="186"/>
      <scheme val="minor"/>
    </font>
    <font>
      <b/>
      <sz val="18"/>
      <name val="Arial"/>
      <family val="2"/>
      <charset val="186"/>
    </font>
  </fonts>
  <fills count="2">
    <fill>
      <patternFill patternType="none"/>
    </fill>
    <fill>
      <patternFill patternType="gray125"/>
    </fill>
  </fills>
  <borders count="6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8">
    <xf numFmtId="0" fontId="0" fillId="0" borderId="0"/>
    <xf numFmtId="0" fontId="3" fillId="0" borderId="0"/>
    <xf numFmtId="0" fontId="3" fillId="0" borderId="0"/>
    <xf numFmtId="0" fontId="4" fillId="0" borderId="0"/>
    <xf numFmtId="43" fontId="6" fillId="0" borderId="0" applyFont="0" applyFill="0" applyBorder="0" applyAlignment="0" applyProtection="0"/>
    <xf numFmtId="0" fontId="3" fillId="0" borderId="0"/>
    <xf numFmtId="0" fontId="3" fillId="0" borderId="0"/>
    <xf numFmtId="0" fontId="14" fillId="0" borderId="0"/>
  </cellStyleXfs>
  <cellXfs count="335">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0" fontId="2" fillId="0" borderId="5" xfId="0" applyFont="1" applyBorder="1" applyAlignment="1">
      <alignment horizontal="center"/>
    </xf>
    <xf numFmtId="0" fontId="2" fillId="0" borderId="6" xfId="1" applyFont="1" applyBorder="1" applyAlignment="1">
      <alignment wrapText="1"/>
    </xf>
    <xf numFmtId="0" fontId="1" fillId="0" borderId="10" xfId="0" applyFont="1" applyBorder="1"/>
    <xf numFmtId="0" fontId="2" fillId="0" borderId="11" xfId="0" applyFont="1" applyBorder="1" applyAlignment="1">
      <alignment horizontal="right"/>
    </xf>
    <xf numFmtId="0" fontId="2" fillId="0" borderId="0" xfId="0" applyFont="1" applyAlignment="1">
      <alignment horizontal="right"/>
    </xf>
    <xf numFmtId="2" fontId="2"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1" fillId="0" borderId="33" xfId="0" applyNumberFormat="1" applyFont="1" applyBorder="1" applyAlignment="1">
      <alignment horizontal="center" vertical="center" wrapText="1"/>
    </xf>
    <xf numFmtId="164" fontId="2" fillId="0" borderId="12" xfId="0" applyNumberFormat="1" applyFont="1" applyBorder="1" applyAlignment="1">
      <alignment horizontal="center"/>
    </xf>
    <xf numFmtId="164" fontId="1" fillId="0" borderId="0" xfId="0" applyNumberFormat="1" applyFont="1"/>
    <xf numFmtId="164" fontId="1" fillId="0" borderId="28" xfId="0" applyNumberFormat="1" applyFont="1" applyBorder="1" applyAlignment="1">
      <alignment vertical="top" wrapText="1"/>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0" fontId="1" fillId="0" borderId="25" xfId="0" applyFont="1" applyBorder="1" applyAlignment="1">
      <alignment horizontal="center" vertical="center" textRotation="90" wrapText="1"/>
    </xf>
    <xf numFmtId="164" fontId="1" fillId="0" borderId="20" xfId="0" applyNumberFormat="1" applyFont="1" applyBorder="1" applyAlignment="1">
      <alignment vertical="top" wrapText="1"/>
    </xf>
    <xf numFmtId="164" fontId="1" fillId="0" borderId="2"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1" fillId="0" borderId="19"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0" fontId="5" fillId="0" borderId="0" xfId="0" applyFont="1"/>
    <xf numFmtId="0" fontId="2" fillId="0" borderId="33" xfId="0" applyFont="1" applyBorder="1" applyAlignment="1">
      <alignment horizontal="center" vertical="center" textRotation="90" wrapText="1"/>
    </xf>
    <xf numFmtId="0" fontId="1" fillId="0" borderId="0" xfId="0" applyFont="1" applyAlignment="1">
      <alignment vertical="justify"/>
    </xf>
    <xf numFmtId="169" fontId="1" fillId="0" borderId="4" xfId="0" applyNumberFormat="1" applyFont="1" applyBorder="1" applyAlignment="1">
      <alignment horizontal="center" vertical="center" wrapText="1"/>
    </xf>
    <xf numFmtId="169" fontId="1" fillId="0" borderId="19" xfId="0" applyNumberFormat="1" applyFont="1" applyBorder="1" applyAlignment="1">
      <alignment horizontal="center" vertical="center"/>
    </xf>
    <xf numFmtId="169" fontId="1" fillId="0" borderId="20" xfId="0" applyNumberFormat="1" applyFont="1" applyBorder="1" applyAlignment="1">
      <alignment horizontal="center" vertical="center"/>
    </xf>
    <xf numFmtId="169" fontId="1" fillId="0" borderId="7" xfId="0" quotePrefix="1" applyNumberFormat="1" applyFont="1" applyBorder="1" applyAlignment="1">
      <alignment horizontal="center"/>
    </xf>
    <xf numFmtId="169" fontId="1" fillId="0" borderId="49" xfId="0" applyNumberFormat="1" applyFont="1" applyBorder="1" applyAlignment="1">
      <alignment horizontal="center" vertical="center"/>
    </xf>
    <xf numFmtId="169" fontId="1" fillId="0" borderId="28" xfId="0" applyNumberFormat="1" applyFont="1" applyBorder="1" applyAlignment="1">
      <alignment horizontal="center" vertical="center"/>
    </xf>
    <xf numFmtId="169" fontId="1" fillId="0" borderId="7" xfId="0" applyNumberFormat="1" applyFont="1" applyBorder="1" applyAlignment="1">
      <alignment horizontal="center"/>
    </xf>
    <xf numFmtId="169" fontId="2" fillId="0" borderId="12" xfId="0" applyNumberFormat="1" applyFont="1" applyBorder="1" applyAlignment="1">
      <alignment horizontal="center"/>
    </xf>
    <xf numFmtId="169" fontId="2" fillId="0" borderId="51" xfId="0" applyNumberFormat="1" applyFont="1" applyBorder="1" applyAlignment="1">
      <alignment horizontal="center"/>
    </xf>
    <xf numFmtId="169" fontId="2" fillId="0" borderId="10" xfId="0" applyNumberFormat="1" applyFont="1" applyBorder="1" applyAlignment="1">
      <alignment horizontal="center"/>
    </xf>
    <xf numFmtId="169" fontId="1" fillId="0" borderId="4" xfId="0" applyNumberFormat="1" applyFont="1" applyBorder="1" applyAlignment="1">
      <alignment horizontal="center"/>
    </xf>
    <xf numFmtId="169" fontId="1" fillId="0" borderId="35" xfId="0" applyNumberFormat="1" applyFont="1" applyBorder="1" applyAlignment="1">
      <alignment horizontal="center"/>
    </xf>
    <xf numFmtId="169" fontId="1" fillId="0" borderId="34" xfId="0" applyNumberFormat="1" applyFont="1" applyBorder="1" applyAlignment="1">
      <alignment horizontal="center"/>
    </xf>
    <xf numFmtId="169" fontId="1" fillId="0" borderId="7" xfId="0" applyNumberFormat="1" applyFont="1" applyBorder="1" applyAlignment="1">
      <alignment horizontal="center" vertical="center"/>
    </xf>
    <xf numFmtId="169" fontId="1" fillId="0" borderId="30" xfId="0" applyNumberFormat="1" applyFont="1" applyBorder="1" applyAlignment="1">
      <alignment horizontal="center" vertical="center"/>
    </xf>
    <xf numFmtId="169" fontId="2" fillId="0" borderId="12" xfId="0" applyNumberFormat="1" applyFont="1" applyBorder="1" applyAlignment="1">
      <alignment horizontal="center" vertical="center"/>
    </xf>
    <xf numFmtId="169" fontId="1" fillId="0" borderId="14" xfId="0" applyNumberFormat="1" applyFont="1" applyBorder="1" applyAlignment="1">
      <alignment horizontal="center" vertical="center"/>
    </xf>
    <xf numFmtId="169" fontId="1" fillId="0" borderId="20" xfId="2" applyNumberFormat="1" applyFont="1" applyBorder="1" applyAlignment="1">
      <alignment horizontal="center" vertical="center"/>
    </xf>
    <xf numFmtId="169" fontId="2" fillId="0" borderId="3" xfId="2" applyNumberFormat="1" applyFont="1" applyBorder="1" applyAlignment="1">
      <alignment horizontal="center" vertical="center"/>
    </xf>
    <xf numFmtId="169" fontId="1" fillId="0" borderId="28" xfId="2" applyNumberFormat="1" applyFont="1" applyBorder="1" applyAlignment="1">
      <alignment horizontal="center" vertical="center"/>
    </xf>
    <xf numFmtId="169" fontId="2" fillId="0" borderId="6" xfId="2" applyNumberFormat="1" applyFont="1" applyBorder="1" applyAlignment="1">
      <alignment horizontal="center" vertical="center"/>
    </xf>
    <xf numFmtId="169" fontId="2" fillId="0" borderId="21" xfId="2" applyNumberFormat="1" applyFont="1" applyBorder="1" applyAlignment="1">
      <alignment horizontal="center" vertical="center"/>
    </xf>
    <xf numFmtId="169" fontId="2" fillId="0" borderId="29" xfId="2" applyNumberFormat="1" applyFont="1" applyBorder="1" applyAlignment="1">
      <alignment horizontal="center" vertical="center"/>
    </xf>
    <xf numFmtId="169" fontId="1" fillId="0" borderId="20" xfId="0" applyNumberFormat="1" applyFont="1" applyBorder="1" applyAlignment="1">
      <alignment horizontal="center" vertical="center" wrapText="1"/>
    </xf>
    <xf numFmtId="169" fontId="1" fillId="0" borderId="21" xfId="0" applyNumberFormat="1" applyFont="1" applyBorder="1" applyAlignment="1">
      <alignment horizontal="center" vertical="center" wrapText="1"/>
    </xf>
    <xf numFmtId="169" fontId="1" fillId="0" borderId="28" xfId="0" applyNumberFormat="1" applyFont="1" applyBorder="1" applyAlignment="1">
      <alignment horizontal="center" vertical="center" wrapText="1"/>
    </xf>
    <xf numFmtId="169" fontId="1" fillId="0" borderId="29" xfId="0" applyNumberFormat="1" applyFont="1" applyBorder="1" applyAlignment="1">
      <alignment horizontal="center" vertical="center" wrapText="1"/>
    </xf>
    <xf numFmtId="169" fontId="1" fillId="0" borderId="46" xfId="0" applyNumberFormat="1" applyFont="1" applyBorder="1" applyAlignment="1">
      <alignment horizontal="center" vertical="center" wrapText="1"/>
    </xf>
    <xf numFmtId="169" fontId="1" fillId="0" borderId="2" xfId="0" applyNumberFormat="1" applyFont="1" applyBorder="1" applyAlignment="1">
      <alignment horizontal="center" vertical="center" wrapText="1"/>
    </xf>
    <xf numFmtId="169" fontId="1" fillId="0" borderId="47" xfId="0" applyNumberFormat="1" applyFont="1" applyBorder="1" applyAlignment="1">
      <alignment horizontal="center" vertical="center" wrapText="1"/>
    </xf>
    <xf numFmtId="169" fontId="1" fillId="0" borderId="5" xfId="0" applyNumberFormat="1" applyFont="1" applyBorder="1" applyAlignment="1">
      <alignment horizontal="center" vertical="center" wrapText="1"/>
    </xf>
    <xf numFmtId="169" fontId="1" fillId="0" borderId="50" xfId="0" applyNumberFormat="1" applyFont="1" applyBorder="1" applyAlignment="1">
      <alignment horizontal="center" vertical="center"/>
    </xf>
    <xf numFmtId="169" fontId="1" fillId="0" borderId="31" xfId="0" applyNumberFormat="1" applyFont="1" applyBorder="1" applyAlignment="1">
      <alignment horizontal="center" vertical="center"/>
    </xf>
    <xf numFmtId="169" fontId="1" fillId="0" borderId="32" xfId="0" applyNumberFormat="1" applyFont="1" applyBorder="1" applyAlignment="1">
      <alignment horizontal="center" vertical="center"/>
    </xf>
    <xf numFmtId="169" fontId="2" fillId="0" borderId="34" xfId="0" applyNumberFormat="1" applyFont="1" applyBorder="1" applyAlignment="1">
      <alignment horizontal="center"/>
    </xf>
    <xf numFmtId="169" fontId="2" fillId="0" borderId="42" xfId="0" applyNumberFormat="1" applyFont="1" applyBorder="1" applyAlignment="1">
      <alignment horizontal="center"/>
    </xf>
    <xf numFmtId="169" fontId="2" fillId="0" borderId="42" xfId="3" applyNumberFormat="1" applyFont="1" applyBorder="1" applyAlignment="1">
      <alignment horizontal="center" vertical="center"/>
    </xf>
    <xf numFmtId="169" fontId="2" fillId="0" borderId="43" xfId="3" applyNumberFormat="1" applyFont="1" applyBorder="1" applyAlignment="1">
      <alignment horizontal="center" vertical="center"/>
    </xf>
    <xf numFmtId="169" fontId="2" fillId="0" borderId="44" xfId="3" applyNumberFormat="1" applyFont="1" applyBorder="1" applyAlignment="1">
      <alignment horizontal="center" vertical="center"/>
    </xf>
    <xf numFmtId="169" fontId="2" fillId="0" borderId="10" xfId="3" applyNumberFormat="1" applyFont="1" applyBorder="1" applyAlignment="1">
      <alignment horizontal="center" vertical="center"/>
    </xf>
    <xf numFmtId="169" fontId="2" fillId="0" borderId="13" xfId="3" applyNumberFormat="1" applyFont="1" applyBorder="1" applyAlignment="1">
      <alignment horizontal="center" vertical="center"/>
    </xf>
    <xf numFmtId="169" fontId="2" fillId="0" borderId="14" xfId="3" applyNumberFormat="1" applyFont="1" applyBorder="1" applyAlignment="1">
      <alignment horizontal="center" vertical="center"/>
    </xf>
    <xf numFmtId="164" fontId="1" fillId="0" borderId="28" xfId="0" applyNumberFormat="1" applyFont="1" applyBorder="1" applyAlignment="1">
      <alignment horizontal="center" wrapText="1"/>
    </xf>
    <xf numFmtId="164" fontId="1" fillId="0" borderId="20" xfId="2" applyNumberFormat="1" applyFont="1" applyBorder="1" applyAlignment="1">
      <alignment horizontal="center" vertical="center"/>
    </xf>
    <xf numFmtId="164" fontId="1" fillId="0" borderId="28" xfId="2" applyNumberFormat="1" applyFont="1" applyBorder="1" applyAlignment="1">
      <alignment horizontal="center" vertical="center"/>
    </xf>
    <xf numFmtId="0" fontId="7" fillId="0" borderId="28" xfId="0" applyFont="1" applyBorder="1" applyAlignment="1">
      <alignment horizontal="center" vertical="center"/>
    </xf>
    <xf numFmtId="4" fontId="7" fillId="0" borderId="29" xfId="0" applyNumberFormat="1" applyFont="1" applyBorder="1" applyAlignment="1">
      <alignment horizontal="center" vertical="center"/>
    </xf>
    <xf numFmtId="164" fontId="9" fillId="0" borderId="28" xfId="0" applyNumberFormat="1" applyFont="1" applyBorder="1" applyAlignment="1">
      <alignment vertical="top" wrapText="1"/>
    </xf>
    <xf numFmtId="0" fontId="7" fillId="0" borderId="28" xfId="0" applyFont="1" applyBorder="1" applyAlignment="1">
      <alignment horizontal="left" vertical="center" wrapText="1"/>
    </xf>
    <xf numFmtId="4" fontId="7" fillId="0" borderId="49" xfId="0" applyNumberFormat="1" applyFont="1" applyBorder="1" applyAlignment="1">
      <alignment horizontal="center" vertical="center"/>
    </xf>
    <xf numFmtId="164" fontId="7" fillId="0" borderId="29" xfId="0" applyNumberFormat="1" applyFont="1" applyBorder="1" applyAlignment="1">
      <alignment horizontal="center" vertical="center" wrapText="1"/>
    </xf>
    <xf numFmtId="4" fontId="7" fillId="0" borderId="5" xfId="0" applyNumberFormat="1" applyFont="1" applyBorder="1" applyAlignment="1">
      <alignment horizontal="center" vertical="center"/>
    </xf>
    <xf numFmtId="4" fontId="7" fillId="0" borderId="28" xfId="0" applyNumberFormat="1" applyFont="1" applyBorder="1" applyAlignment="1">
      <alignment horizontal="center" vertical="center"/>
    </xf>
    <xf numFmtId="0" fontId="1" fillId="0" borderId="28" xfId="0" applyFont="1" applyBorder="1" applyAlignment="1">
      <alignment horizontal="center" vertical="center"/>
    </xf>
    <xf numFmtId="4" fontId="1" fillId="0" borderId="5" xfId="0" applyNumberFormat="1" applyFont="1" applyBorder="1" applyAlignment="1">
      <alignment horizontal="center" vertical="center"/>
    </xf>
    <xf numFmtId="4" fontId="1" fillId="0" borderId="28" xfId="0" applyNumberFormat="1" applyFont="1" applyBorder="1" applyAlignment="1">
      <alignment horizontal="center" vertical="center"/>
    </xf>
    <xf numFmtId="0" fontId="1" fillId="0" borderId="26" xfId="0" applyFont="1" applyBorder="1" applyAlignment="1">
      <alignment horizontal="left" vertical="center" wrapText="1"/>
    </xf>
    <xf numFmtId="164" fontId="2" fillId="0" borderId="28" xfId="0" applyNumberFormat="1" applyFont="1" applyBorder="1" applyAlignment="1">
      <alignment vertical="top" wrapText="1"/>
    </xf>
    <xf numFmtId="0" fontId="1" fillId="0" borderId="28" xfId="0" quotePrefix="1" applyFont="1" applyBorder="1" applyAlignment="1">
      <alignment horizontal="left" vertical="center" wrapText="1"/>
    </xf>
    <xf numFmtId="0" fontId="1" fillId="0" borderId="54" xfId="0" applyFont="1" applyBorder="1" applyAlignment="1">
      <alignment horizontal="center" vertical="center"/>
    </xf>
    <xf numFmtId="2" fontId="1" fillId="0" borderId="29" xfId="5" applyNumberFormat="1" applyFont="1" applyBorder="1" applyAlignment="1">
      <alignment horizontal="center" vertical="center"/>
    </xf>
    <xf numFmtId="164" fontId="2" fillId="0" borderId="20" xfId="0" applyNumberFormat="1" applyFont="1" applyBorder="1" applyAlignment="1">
      <alignment vertical="top" wrapText="1"/>
    </xf>
    <xf numFmtId="164" fontId="7" fillId="0" borderId="28" xfId="0" applyNumberFormat="1" applyFont="1" applyBorder="1" applyAlignment="1">
      <alignment horizontal="center" vertical="center" wrapText="1"/>
    </xf>
    <xf numFmtId="164" fontId="7" fillId="0" borderId="52" xfId="0" applyNumberFormat="1" applyFont="1" applyBorder="1" applyAlignment="1">
      <alignment horizontal="center" vertical="center" wrapText="1"/>
    </xf>
    <xf numFmtId="164" fontId="7" fillId="0" borderId="28" xfId="0" applyNumberFormat="1" applyFont="1" applyBorder="1" applyAlignment="1">
      <alignment vertical="top" wrapText="1"/>
    </xf>
    <xf numFmtId="0" fontId="10" fillId="0" borderId="28" xfId="0" applyFont="1" applyBorder="1" applyAlignment="1">
      <alignment horizontal="left" vertical="center" wrapText="1"/>
    </xf>
    <xf numFmtId="0" fontId="10" fillId="0" borderId="28" xfId="0" applyFont="1" applyBorder="1" applyAlignment="1">
      <alignment horizontal="center" vertical="center"/>
    </xf>
    <xf numFmtId="4" fontId="10" fillId="0" borderId="29" xfId="0" applyNumberFormat="1" applyFont="1" applyBorder="1" applyAlignment="1">
      <alignment horizontal="center" vertical="center"/>
    </xf>
    <xf numFmtId="164" fontId="9" fillId="0" borderId="20" xfId="0" applyNumberFormat="1" applyFont="1" applyBorder="1" applyAlignment="1">
      <alignment vertical="top" wrapText="1"/>
    </xf>
    <xf numFmtId="0" fontId="3" fillId="0" borderId="28" xfId="6" applyBorder="1" applyAlignment="1">
      <alignment horizontal="left" vertical="center" wrapText="1"/>
    </xf>
    <xf numFmtId="0" fontId="1" fillId="0" borderId="29" xfId="0" applyFont="1" applyBorder="1" applyAlignment="1">
      <alignment horizontal="center" vertical="center"/>
    </xf>
    <xf numFmtId="0" fontId="1" fillId="0" borderId="28" xfId="0" applyFont="1" applyBorder="1" applyAlignment="1">
      <alignment horizontal="left" vertical="center" wrapText="1"/>
    </xf>
    <xf numFmtId="164" fontId="1" fillId="0" borderId="49" xfId="2" applyNumberFormat="1" applyFont="1" applyBorder="1" applyAlignment="1">
      <alignment horizontal="center" vertical="center"/>
    </xf>
    <xf numFmtId="0" fontId="12" fillId="0" borderId="0" xfId="0" applyFont="1" applyAlignment="1">
      <alignment horizontal="center" vertical="center" wrapText="1"/>
    </xf>
    <xf numFmtId="0" fontId="3" fillId="0" borderId="28" xfId="0" applyFont="1" applyBorder="1" applyAlignment="1">
      <alignment horizontal="left" vertical="center" wrapText="1"/>
    </xf>
    <xf numFmtId="0" fontId="13" fillId="0" borderId="28" xfId="0" applyFont="1" applyBorder="1" applyAlignment="1">
      <alignment horizontal="center" vertical="center"/>
    </xf>
    <xf numFmtId="1" fontId="13" fillId="0" borderId="29" xfId="0" applyNumberFormat="1" applyFont="1" applyBorder="1" applyAlignment="1">
      <alignment horizontal="center" vertical="center"/>
    </xf>
    <xf numFmtId="0" fontId="13" fillId="0" borderId="29" xfId="0" applyFont="1" applyBorder="1" applyAlignment="1">
      <alignment horizontal="center" vertical="center"/>
    </xf>
    <xf numFmtId="1" fontId="3" fillId="0" borderId="29" xfId="0" applyNumberFormat="1" applyFont="1" applyBorder="1" applyAlignment="1">
      <alignment horizontal="center" vertical="center"/>
    </xf>
    <xf numFmtId="164" fontId="2" fillId="0" borderId="29" xfId="2" applyNumberFormat="1" applyFont="1" applyBorder="1" applyAlignment="1">
      <alignment horizontal="center" vertical="center"/>
    </xf>
    <xf numFmtId="164" fontId="2" fillId="0" borderId="6" xfId="2" applyNumberFormat="1" applyFont="1" applyBorder="1" applyAlignment="1">
      <alignment horizontal="center" vertical="center"/>
    </xf>
    <xf numFmtId="164" fontId="2" fillId="0" borderId="21" xfId="2" applyNumberFormat="1" applyFont="1" applyBorder="1" applyAlignment="1">
      <alignment horizontal="center" vertical="center"/>
    </xf>
    <xf numFmtId="0" fontId="2" fillId="0" borderId="28" xfId="0" applyFont="1" applyBorder="1" applyAlignment="1">
      <alignment horizontal="left" vertical="center" wrapText="1"/>
    </xf>
    <xf numFmtId="4" fontId="7" fillId="0" borderId="6" xfId="0" applyNumberFormat="1" applyFont="1" applyBorder="1" applyAlignment="1">
      <alignment horizontal="center" vertical="center"/>
    </xf>
    <xf numFmtId="0" fontId="9" fillId="0" borderId="28" xfId="0" applyFont="1" applyBorder="1" applyAlignment="1">
      <alignment horizontal="left" vertical="center" wrapText="1"/>
    </xf>
    <xf numFmtId="164" fontId="1" fillId="0" borderId="6"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textRotation="90" wrapText="1"/>
    </xf>
    <xf numFmtId="164" fontId="1" fillId="0" borderId="52" xfId="0" applyNumberFormat="1" applyFont="1" applyBorder="1" applyAlignment="1">
      <alignment horizontal="center" vertical="center" wrapText="1"/>
    </xf>
    <xf numFmtId="0" fontId="1" fillId="0" borderId="18" xfId="0" applyFont="1" applyBorder="1" applyAlignment="1">
      <alignment horizontal="center" vertical="center" textRotation="90" wrapText="1"/>
    </xf>
    <xf numFmtId="164" fontId="1" fillId="0" borderId="47" xfId="0" applyNumberFormat="1" applyFont="1" applyBorder="1" applyAlignment="1">
      <alignment horizontal="center" vertical="center" wrapText="1"/>
    </xf>
    <xf numFmtId="164" fontId="1" fillId="0" borderId="55" xfId="2" applyNumberFormat="1" applyFont="1" applyBorder="1" applyAlignment="1">
      <alignment horizontal="center" vertical="center"/>
    </xf>
    <xf numFmtId="0" fontId="2" fillId="0" borderId="29" xfId="0" applyFont="1" applyBorder="1" applyAlignment="1">
      <alignment horizontal="center" vertical="center" textRotation="90" wrapText="1"/>
    </xf>
    <xf numFmtId="0" fontId="1" fillId="0" borderId="49" xfId="0" applyFont="1" applyBorder="1" applyAlignment="1">
      <alignment horizontal="center" vertical="center" textRotation="90" wrapText="1"/>
    </xf>
    <xf numFmtId="43" fontId="7" fillId="0" borderId="21" xfId="0" applyNumberFormat="1" applyFont="1" applyBorder="1" applyAlignment="1">
      <alignment horizontal="center" vertical="center" wrapText="1"/>
    </xf>
    <xf numFmtId="4" fontId="7" fillId="0" borderId="20" xfId="0" applyNumberFormat="1" applyFont="1" applyBorder="1" applyAlignment="1">
      <alignment horizontal="center" vertical="center"/>
    </xf>
    <xf numFmtId="43" fontId="7" fillId="0" borderId="29" xfId="0" applyNumberFormat="1" applyFont="1" applyBorder="1" applyAlignment="1">
      <alignment horizontal="center" vertical="center" wrapText="1"/>
    </xf>
    <xf numFmtId="0" fontId="1" fillId="0" borderId="5" xfId="0" applyFont="1" applyBorder="1" applyAlignment="1">
      <alignment horizontal="center" vertical="center" wrapText="1"/>
    </xf>
    <xf numFmtId="164" fontId="1" fillId="0" borderId="54" xfId="2" applyNumberFormat="1" applyFont="1" applyBorder="1" applyAlignment="1">
      <alignment horizontal="center" vertical="center"/>
    </xf>
    <xf numFmtId="0" fontId="2" fillId="0" borderId="26" xfId="0" applyFont="1" applyBorder="1" applyAlignment="1">
      <alignment horizontal="left" vertical="center" wrapText="1"/>
    </xf>
    <xf numFmtId="0" fontId="1" fillId="0" borderId="28" xfId="0" applyFont="1" applyBorder="1" applyAlignment="1">
      <alignment textRotation="90" wrapText="1"/>
    </xf>
    <xf numFmtId="0" fontId="2" fillId="0" borderId="28" xfId="0" quotePrefix="1" applyFont="1" applyBorder="1" applyAlignment="1">
      <alignment horizontal="left" vertical="center" wrapText="1"/>
    </xf>
    <xf numFmtId="164" fontId="2" fillId="0" borderId="28" xfId="0" applyNumberFormat="1" applyFont="1" applyBorder="1" applyAlignment="1">
      <alignment horizontal="center" vertical="center" wrapText="1"/>
    </xf>
    <xf numFmtId="164" fontId="1" fillId="0" borderId="19" xfId="2" applyNumberFormat="1" applyFont="1" applyBorder="1" applyAlignment="1">
      <alignment horizontal="center" vertical="center"/>
    </xf>
    <xf numFmtId="169" fontId="1" fillId="0" borderId="29" xfId="2" applyNumberFormat="1" applyFont="1" applyBorder="1" applyAlignment="1">
      <alignment horizontal="center" vertical="center"/>
    </xf>
    <xf numFmtId="0" fontId="1" fillId="0" borderId="5" xfId="0" applyFont="1" applyBorder="1" applyAlignment="1">
      <alignment horizontal="center" vertical="center"/>
    </xf>
    <xf numFmtId="0" fontId="7" fillId="0" borderId="29" xfId="0" applyFont="1" applyBorder="1" applyAlignment="1">
      <alignment horizontal="center" vertical="center"/>
    </xf>
    <xf numFmtId="164" fontId="1" fillId="0" borderId="0" xfId="0" applyNumberFormat="1" applyFont="1" applyAlignment="1">
      <alignment wrapText="1"/>
    </xf>
    <xf numFmtId="169" fontId="1" fillId="0" borderId="3" xfId="0" applyNumberFormat="1" applyFont="1" applyBorder="1" applyAlignment="1">
      <alignment horizontal="center" vertical="center" wrapText="1"/>
    </xf>
    <xf numFmtId="169" fontId="1" fillId="0" borderId="6" xfId="0" applyNumberFormat="1" applyFont="1" applyBorder="1" applyAlignment="1">
      <alignment horizontal="center" vertical="center" wrapText="1"/>
    </xf>
    <xf numFmtId="165" fontId="1" fillId="0" borderId="57"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58" xfId="0" applyNumberFormat="1" applyFont="1" applyBorder="1" applyAlignment="1">
      <alignment horizontal="center" vertical="center" wrapText="1"/>
    </xf>
    <xf numFmtId="164" fontId="1" fillId="0" borderId="57" xfId="0" applyNumberFormat="1" applyFont="1" applyBorder="1" applyAlignment="1">
      <alignment horizontal="center" vertical="center" wrapText="1"/>
    </xf>
    <xf numFmtId="169" fontId="1" fillId="0" borderId="16" xfId="0" applyNumberFormat="1" applyFont="1" applyBorder="1" applyAlignment="1">
      <alignment horizontal="center" vertical="center" wrapText="1"/>
    </xf>
    <xf numFmtId="169" fontId="1" fillId="0" borderId="58" xfId="0" applyNumberFormat="1" applyFont="1" applyBorder="1" applyAlignment="1">
      <alignment horizontal="center" vertical="center" wrapText="1"/>
    </xf>
    <xf numFmtId="164" fontId="1" fillId="0" borderId="59" xfId="0" applyNumberFormat="1" applyFont="1" applyBorder="1" applyAlignment="1">
      <alignment horizontal="center" vertical="center" wrapText="1"/>
    </xf>
    <xf numFmtId="0" fontId="1" fillId="0" borderId="6" xfId="0" applyFont="1" applyBorder="1" applyAlignment="1">
      <alignment wrapText="1"/>
    </xf>
    <xf numFmtId="3" fontId="7" fillId="0" borderId="29" xfId="0" applyNumberFormat="1" applyFont="1" applyBorder="1" applyAlignment="1">
      <alignment horizontal="center" vertical="center"/>
    </xf>
    <xf numFmtId="0" fontId="16" fillId="0" borderId="0" xfId="0" applyFont="1"/>
    <xf numFmtId="0" fontId="2" fillId="0" borderId="0" xfId="0" applyFont="1"/>
    <xf numFmtId="0" fontId="7" fillId="0" borderId="28" xfId="0" applyFont="1" applyBorder="1" applyAlignment="1">
      <alignment vertical="center" textRotation="90" wrapText="1"/>
    </xf>
    <xf numFmtId="4" fontId="7" fillId="0" borderId="56" xfId="0" applyNumberFormat="1" applyFont="1" applyBorder="1" applyAlignment="1">
      <alignment horizontal="center" vertical="center"/>
    </xf>
    <xf numFmtId="4" fontId="7" fillId="0" borderId="54" xfId="0" applyNumberFormat="1" applyFont="1" applyBorder="1" applyAlignment="1">
      <alignment horizontal="center" vertical="center"/>
    </xf>
    <xf numFmtId="0" fontId="7" fillId="0" borderId="28" xfId="0" applyFont="1" applyBorder="1" applyAlignment="1">
      <alignment horizontal="center" vertical="center" wrapText="1"/>
    </xf>
    <xf numFmtId="0" fontId="1" fillId="0" borderId="26" xfId="0" applyFont="1" applyBorder="1" applyAlignment="1">
      <alignment vertical="center" wrapText="1"/>
    </xf>
    <xf numFmtId="43" fontId="1" fillId="0" borderId="53" xfId="4" applyFont="1" applyFill="1" applyBorder="1" applyAlignment="1">
      <alignment horizontal="center" vertical="center" wrapText="1"/>
    </xf>
    <xf numFmtId="1" fontId="1" fillId="0" borderId="27" xfId="5" applyNumberFormat="1" applyFont="1" applyBorder="1" applyAlignment="1">
      <alignment horizontal="center" vertical="center"/>
    </xf>
    <xf numFmtId="1" fontId="1" fillId="0" borderId="29" xfId="5" applyNumberFormat="1" applyFont="1" applyBorder="1" applyAlignment="1">
      <alignment horizontal="center" vertical="center"/>
    </xf>
    <xf numFmtId="165" fontId="1" fillId="0" borderId="52" xfId="0" applyNumberFormat="1" applyFont="1" applyBorder="1" applyAlignment="1">
      <alignment horizontal="center" vertical="center" wrapText="1"/>
    </xf>
    <xf numFmtId="0" fontId="1" fillId="0" borderId="28" xfId="0" applyFont="1" applyBorder="1" applyAlignment="1">
      <alignment wrapText="1"/>
    </xf>
    <xf numFmtId="4" fontId="7" fillId="0" borderId="49" xfId="0" applyNumberFormat="1" applyFont="1" applyBorder="1" applyAlignment="1">
      <alignment horizontal="right" vertical="center"/>
    </xf>
    <xf numFmtId="4" fontId="7" fillId="0" borderId="28" xfId="0" applyNumberFormat="1" applyFont="1" applyBorder="1" applyAlignment="1">
      <alignment horizontal="right" vertical="center"/>
    </xf>
    <xf numFmtId="164" fontId="1" fillId="0" borderId="31" xfId="0" applyNumberFormat="1" applyFont="1" applyBorder="1" applyAlignment="1">
      <alignment horizontal="center" vertical="center" wrapText="1"/>
    </xf>
    <xf numFmtId="169" fontId="1" fillId="0" borderId="32" xfId="0" applyNumberFormat="1" applyFont="1" applyBorder="1" applyAlignment="1">
      <alignment horizontal="center" vertical="center" wrapText="1"/>
    </xf>
    <xf numFmtId="169" fontId="1" fillId="0" borderId="33" xfId="0" applyNumberFormat="1" applyFont="1" applyBorder="1" applyAlignment="1">
      <alignment horizontal="center"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left" wrapText="1"/>
    </xf>
    <xf numFmtId="0" fontId="2" fillId="0" borderId="40" xfId="0" applyFont="1" applyBorder="1" applyAlignment="1">
      <alignment horizontal="left" wrapText="1"/>
    </xf>
    <xf numFmtId="0" fontId="1" fillId="0" borderId="40" xfId="0" applyFont="1" applyBorder="1" applyAlignment="1">
      <alignment horizontal="left"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left"/>
    </xf>
    <xf numFmtId="164" fontId="2" fillId="0" borderId="40" xfId="0" applyNumberFormat="1" applyFont="1" applyBorder="1" applyAlignment="1">
      <alignment horizontal="left"/>
    </xf>
    <xf numFmtId="165" fontId="2" fillId="0" borderId="40" xfId="0" applyNumberFormat="1" applyFont="1" applyBorder="1" applyAlignment="1">
      <alignment horizontal="left"/>
    </xf>
    <xf numFmtId="164" fontId="2" fillId="0" borderId="38" xfId="0" applyNumberFormat="1" applyFont="1" applyBorder="1" applyAlignment="1">
      <alignment horizontal="left" wrapText="1"/>
    </xf>
    <xf numFmtId="164" fontId="2" fillId="0" borderId="40" xfId="0" applyNumberFormat="1" applyFont="1" applyBorder="1" applyAlignment="1">
      <alignment horizontal="left" wrapText="1"/>
    </xf>
    <xf numFmtId="165" fontId="2" fillId="0" borderId="40" xfId="0" applyNumberFormat="1" applyFont="1" applyBorder="1" applyAlignment="1">
      <alignment horizontal="left" wrapText="1"/>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5" fontId="1" fillId="0" borderId="1" xfId="0" applyNumberFormat="1" applyFont="1" applyBorder="1" applyAlignment="1">
      <alignment wrapText="1"/>
    </xf>
    <xf numFmtId="164" fontId="1" fillId="0" borderId="32" xfId="0" applyNumberFormat="1" applyFont="1" applyBorder="1" applyAlignment="1">
      <alignment horizontal="left" vertical="top" wrapText="1"/>
    </xf>
    <xf numFmtId="164" fontId="1" fillId="0" borderId="33" xfId="0" applyNumberFormat="1" applyFont="1" applyBorder="1" applyAlignment="1">
      <alignment horizontal="left" vertical="top"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4" fontId="1" fillId="0" borderId="6" xfId="0" applyNumberFormat="1" applyFont="1" applyBorder="1" applyAlignment="1">
      <alignment horizontal="left" vertical="top" wrapText="1"/>
    </xf>
    <xf numFmtId="164" fontId="1" fillId="0" borderId="47" xfId="0" applyNumberFormat="1" applyFont="1" applyBorder="1" applyAlignment="1">
      <alignment horizontal="left" vertical="top" wrapText="1"/>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69" fontId="1" fillId="0" borderId="38" xfId="0" applyNumberFormat="1" applyFont="1" applyBorder="1" applyAlignment="1">
      <alignment horizontal="center"/>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0" fontId="2" fillId="0" borderId="3" xfId="0" applyFont="1" applyBorder="1" applyAlignment="1">
      <alignment horizontal="right"/>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5"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9" fontId="1"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xf numFmtId="0" fontId="1" fillId="0" borderId="5" xfId="0" applyFont="1" applyBorder="1" applyAlignment="1">
      <alignment horizontal="center" vertical="center" textRotation="90" wrapText="1"/>
    </xf>
    <xf numFmtId="0" fontId="1" fillId="0" borderId="28" xfId="0" applyFont="1" applyBorder="1" applyAlignment="1">
      <alignment horizontal="center" vertical="center" textRotation="90" wrapText="1"/>
    </xf>
    <xf numFmtId="0" fontId="1" fillId="0" borderId="28" xfId="0" applyFont="1" applyBorder="1" applyAlignment="1">
      <alignment horizontal="center" vertical="center"/>
    </xf>
    <xf numFmtId="0" fontId="1" fillId="0" borderId="28" xfId="0" applyFont="1" applyBorder="1" applyAlignment="1">
      <alignment horizontal="center" vertical="center" textRotation="90"/>
    </xf>
    <xf numFmtId="0" fontId="1" fillId="0" borderId="29" xfId="0" applyFont="1" applyBorder="1" applyAlignment="1">
      <alignment horizontal="center" vertical="center" textRotation="90" wrapText="1"/>
    </xf>
    <xf numFmtId="0" fontId="1" fillId="0" borderId="5" xfId="0" applyFont="1" applyBorder="1" applyAlignment="1">
      <alignment horizontal="center"/>
    </xf>
    <xf numFmtId="0" fontId="1" fillId="0" borderId="6" xfId="1" applyFont="1" applyBorder="1" applyAlignment="1">
      <alignment wrapText="1"/>
    </xf>
    <xf numFmtId="164" fontId="1" fillId="0" borderId="3" xfId="0" applyNumberFormat="1" applyFont="1" applyBorder="1" applyAlignment="1">
      <alignment horizontal="center" vertical="center" wrapText="1"/>
    </xf>
    <xf numFmtId="164" fontId="1" fillId="0" borderId="60"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4" fontId="7" fillId="0" borderId="6" xfId="0" applyNumberFormat="1" applyFont="1" applyBorder="1" applyAlignment="1">
      <alignment horizontal="right" vertical="center"/>
    </xf>
    <xf numFmtId="164" fontId="1" fillId="0" borderId="46" xfId="0" applyNumberFormat="1" applyFont="1" applyBorder="1" applyAlignment="1">
      <alignment horizontal="center" vertical="center" wrapText="1"/>
    </xf>
    <xf numFmtId="164" fontId="1" fillId="0" borderId="61" xfId="0" applyNumberFormat="1" applyFont="1" applyBorder="1" applyAlignment="1">
      <alignment horizontal="center" vertical="center" wrapText="1"/>
    </xf>
    <xf numFmtId="164" fontId="2" fillId="0" borderId="28" xfId="2" applyNumberFormat="1" applyFont="1" applyBorder="1" applyAlignment="1">
      <alignment horizontal="center" vertical="center"/>
    </xf>
    <xf numFmtId="164" fontId="2" fillId="0" borderId="20" xfId="2" applyNumberFormat="1" applyFont="1" applyBorder="1" applyAlignment="1">
      <alignment horizontal="center" vertical="center"/>
    </xf>
    <xf numFmtId="164" fontId="1" fillId="0" borderId="31" xfId="2" applyNumberFormat="1" applyFont="1" applyBorder="1" applyAlignment="1">
      <alignment horizontal="center" vertical="center"/>
    </xf>
    <xf numFmtId="164" fontId="1" fillId="0" borderId="32" xfId="2" applyNumberFormat="1" applyFont="1" applyBorder="1" applyAlignment="1">
      <alignment horizontal="center" vertical="center"/>
    </xf>
    <xf numFmtId="164" fontId="2" fillId="0" borderId="32" xfId="2" applyNumberFormat="1" applyFont="1" applyBorder="1" applyAlignment="1">
      <alignment horizontal="center" vertical="center"/>
    </xf>
    <xf numFmtId="164" fontId="2" fillId="0" borderId="33" xfId="2" applyNumberFormat="1" applyFont="1" applyBorder="1" applyAlignment="1">
      <alignment horizontal="center" vertical="center"/>
    </xf>
  </cellXfs>
  <cellStyles count="8">
    <cellStyle name="Komats" xfId="4" builtinId="3"/>
    <cellStyle name="Normal 13" xfId="6" xr:uid="{5BAD5415-E2B2-44B9-9F62-612EEF7C69C0}"/>
    <cellStyle name="Normal 2" xfId="2" xr:uid="{7728D04F-492C-44E8-B42B-2D52765FDA4E}"/>
    <cellStyle name="Normal_TameTuristu5-2011-08-06" xfId="5" xr:uid="{879350D2-DC30-4CDE-BC0D-E40F1B6FF768}"/>
    <cellStyle name="Parasts" xfId="0" builtinId="0"/>
    <cellStyle name="Style 1" xfId="7" xr:uid="{181630DC-C90D-44E1-823F-C3CD83A6EFEF}"/>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438">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133350</xdr:colOff>
      <xdr:row>31</xdr:row>
      <xdr:rowOff>364434</xdr:rowOff>
    </xdr:from>
    <xdr:to>
      <xdr:col>4</xdr:col>
      <xdr:colOff>142875</xdr:colOff>
      <xdr:row>31</xdr:row>
      <xdr:rowOff>364434</xdr:rowOff>
    </xdr:to>
    <xdr:sp macro="" textlink="">
      <xdr:nvSpPr>
        <xdr:cNvPr id="2" name="Freeform 6">
          <a:extLst>
            <a:ext uri="{FF2B5EF4-FFF2-40B4-BE49-F238E27FC236}">
              <a16:creationId xmlns:a16="http://schemas.microsoft.com/office/drawing/2014/main" id="{AE43CAD0-98B5-40DE-9A0C-6005E6FB3261}"/>
            </a:ext>
          </a:extLst>
        </xdr:cNvPr>
        <xdr:cNvSpPr>
          <a:spLocks/>
        </xdr:cNvSpPr>
      </xdr:nvSpPr>
      <xdr:spPr bwMode="auto">
        <a:xfrm>
          <a:off x="3743325" y="924173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31</xdr:row>
      <xdr:rowOff>364434</xdr:rowOff>
    </xdr:from>
    <xdr:to>
      <xdr:col>4</xdr:col>
      <xdr:colOff>142875</xdr:colOff>
      <xdr:row>31</xdr:row>
      <xdr:rowOff>364434</xdr:rowOff>
    </xdr:to>
    <xdr:sp macro="" textlink="">
      <xdr:nvSpPr>
        <xdr:cNvPr id="3" name="Freeform 284">
          <a:extLst>
            <a:ext uri="{FF2B5EF4-FFF2-40B4-BE49-F238E27FC236}">
              <a16:creationId xmlns:a16="http://schemas.microsoft.com/office/drawing/2014/main" id="{EFD8B03B-76C4-4DCC-B0E7-45C217715857}"/>
            </a:ext>
          </a:extLst>
        </xdr:cNvPr>
        <xdr:cNvSpPr>
          <a:spLocks/>
        </xdr:cNvSpPr>
      </xdr:nvSpPr>
      <xdr:spPr bwMode="auto">
        <a:xfrm>
          <a:off x="3743325" y="924173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22</xdr:row>
      <xdr:rowOff>0</xdr:rowOff>
    </xdr:from>
    <xdr:to>
      <xdr:col>4</xdr:col>
      <xdr:colOff>142875</xdr:colOff>
      <xdr:row>22</xdr:row>
      <xdr:rowOff>0</xdr:rowOff>
    </xdr:to>
    <xdr:sp macro="" textlink="">
      <xdr:nvSpPr>
        <xdr:cNvPr id="2" name="Freeform 6">
          <a:extLst>
            <a:ext uri="{FF2B5EF4-FFF2-40B4-BE49-F238E27FC236}">
              <a16:creationId xmlns:a16="http://schemas.microsoft.com/office/drawing/2014/main" id="{BC0AE780-D36D-4844-B7EF-2B4A698216C7}"/>
            </a:ext>
          </a:extLst>
        </xdr:cNvPr>
        <xdr:cNvSpPr>
          <a:spLocks/>
        </xdr:cNvSpPr>
      </xdr:nvSpPr>
      <xdr:spPr bwMode="auto">
        <a:xfrm>
          <a:off x="3743325" y="625792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22</xdr:row>
      <xdr:rowOff>0</xdr:rowOff>
    </xdr:from>
    <xdr:to>
      <xdr:col>4</xdr:col>
      <xdr:colOff>142875</xdr:colOff>
      <xdr:row>22</xdr:row>
      <xdr:rowOff>0</xdr:rowOff>
    </xdr:to>
    <xdr:sp macro="" textlink="">
      <xdr:nvSpPr>
        <xdr:cNvPr id="3" name="Freeform 284">
          <a:extLst>
            <a:ext uri="{FF2B5EF4-FFF2-40B4-BE49-F238E27FC236}">
              <a16:creationId xmlns:a16="http://schemas.microsoft.com/office/drawing/2014/main" id="{33E10712-557E-489E-848D-21EAFB939063}"/>
            </a:ext>
          </a:extLst>
        </xdr:cNvPr>
        <xdr:cNvSpPr>
          <a:spLocks/>
        </xdr:cNvSpPr>
      </xdr:nvSpPr>
      <xdr:spPr bwMode="auto">
        <a:xfrm>
          <a:off x="3743325" y="625792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tabColor theme="8"/>
  </sheetPr>
  <dimension ref="A2:C36"/>
  <sheetViews>
    <sheetView workbookViewId="0">
      <selection activeCell="K17" sqref="K17"/>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28" t="s">
        <v>1</v>
      </c>
      <c r="C4" s="228"/>
    </row>
    <row r="5" spans="1:3" x14ac:dyDescent="0.2">
      <c r="A5" s="2"/>
      <c r="B5" s="2"/>
      <c r="C5" s="2"/>
    </row>
    <row r="6" spans="1:3" x14ac:dyDescent="0.2">
      <c r="C6" s="4" t="s">
        <v>2</v>
      </c>
    </row>
    <row r="8" spans="1:3" x14ac:dyDescent="0.2">
      <c r="B8" s="229" t="s">
        <v>3</v>
      </c>
      <c r="C8" s="229"/>
    </row>
    <row r="11" spans="1:3" x14ac:dyDescent="0.2">
      <c r="B11" s="2" t="s">
        <v>4</v>
      </c>
    </row>
    <row r="12" spans="1:3" x14ac:dyDescent="0.2">
      <c r="B12" s="55" t="s">
        <v>63</v>
      </c>
    </row>
    <row r="13" spans="1:3" x14ac:dyDescent="0.2">
      <c r="A13" s="4" t="s">
        <v>5</v>
      </c>
      <c r="B13" s="233" t="s">
        <v>339</v>
      </c>
      <c r="C13" s="233"/>
    </row>
    <row r="14" spans="1:3" x14ac:dyDescent="0.2">
      <c r="A14" s="4" t="s">
        <v>6</v>
      </c>
      <c r="B14" s="234" t="s">
        <v>338</v>
      </c>
      <c r="C14" s="234"/>
    </row>
    <row r="15" spans="1:3" x14ac:dyDescent="0.2">
      <c r="A15" s="4" t="s">
        <v>7</v>
      </c>
      <c r="B15" s="234" t="s">
        <v>437</v>
      </c>
      <c r="C15" s="234"/>
    </row>
    <row r="16" spans="1:3" x14ac:dyDescent="0.2">
      <c r="A16" s="4" t="s">
        <v>8</v>
      </c>
      <c r="B16" s="235" t="s">
        <v>445</v>
      </c>
      <c r="C16" s="235"/>
    </row>
    <row r="17" spans="1:3" ht="12" thickBot="1" x14ac:dyDescent="0.25"/>
    <row r="18" spans="1:3" x14ac:dyDescent="0.2">
      <c r="A18" s="5" t="s">
        <v>9</v>
      </c>
      <c r="B18" s="6" t="s">
        <v>10</v>
      </c>
      <c r="C18" s="7" t="s">
        <v>11</v>
      </c>
    </row>
    <row r="19" spans="1:3" ht="22.5" x14ac:dyDescent="0.2">
      <c r="A19" s="51">
        <v>1</v>
      </c>
      <c r="B19" s="208" t="s">
        <v>338</v>
      </c>
      <c r="C19" s="104" t="e">
        <f>'Kops a+c+n'!E56</f>
        <v>#VALUE!</v>
      </c>
    </row>
    <row r="20" spans="1:3" x14ac:dyDescent="0.2">
      <c r="A20" s="321">
        <v>2</v>
      </c>
      <c r="B20" s="322" t="s">
        <v>443</v>
      </c>
      <c r="C20" s="104" t="e">
        <f>ROUND(C19*0.03,2)</f>
        <v>#VALUE!</v>
      </c>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2" thickBot="1" x14ac:dyDescent="0.25">
      <c r="A25" s="43"/>
      <c r="B25" s="44"/>
      <c r="C25" s="105"/>
    </row>
    <row r="26" spans="1:3" ht="12" thickBot="1" x14ac:dyDescent="0.25">
      <c r="A26" s="12"/>
      <c r="B26" s="13" t="s">
        <v>12</v>
      </c>
      <c r="C26" s="106" t="e">
        <f>SUM(C19:C25)</f>
        <v>#VALUE!</v>
      </c>
    </row>
    <row r="27" spans="1:3" ht="12" thickBot="1" x14ac:dyDescent="0.25">
      <c r="B27" s="14"/>
      <c r="C27" s="15"/>
    </row>
    <row r="28" spans="1:3" ht="12" thickBot="1" x14ac:dyDescent="0.25">
      <c r="A28" s="230" t="s">
        <v>13</v>
      </c>
      <c r="B28" s="231"/>
      <c r="C28" s="107" t="e">
        <f>ROUND(C26*21%,2)</f>
        <v>#VALUE!</v>
      </c>
    </row>
    <row r="31" spans="1:3" x14ac:dyDescent="0.2">
      <c r="A31" s="1" t="s">
        <v>14</v>
      </c>
      <c r="B31" s="232"/>
      <c r="C31" s="232"/>
    </row>
    <row r="32" spans="1:3" x14ac:dyDescent="0.2">
      <c r="B32" s="227" t="s">
        <v>15</v>
      </c>
      <c r="C32" s="227"/>
    </row>
    <row r="34" spans="1:3" x14ac:dyDescent="0.2">
      <c r="A34" s="1" t="s">
        <v>16</v>
      </c>
      <c r="B34" s="73"/>
      <c r="C34" s="16"/>
    </row>
    <row r="35" spans="1:3" x14ac:dyDescent="0.2">
      <c r="A35" s="16"/>
      <c r="B35" s="16"/>
      <c r="C35" s="16"/>
    </row>
    <row r="36" spans="1:3" x14ac:dyDescent="0.2">
      <c r="A36" s="1" t="s">
        <v>444</v>
      </c>
    </row>
  </sheetData>
  <mergeCells count="9">
    <mergeCell ref="B32:C32"/>
    <mergeCell ref="B4:C4"/>
    <mergeCell ref="B8:C8"/>
    <mergeCell ref="A28:B28"/>
    <mergeCell ref="B31:C31"/>
    <mergeCell ref="B13:C13"/>
    <mergeCell ref="B14:C14"/>
    <mergeCell ref="B15:C15"/>
    <mergeCell ref="B16:C16"/>
  </mergeCells>
  <conditionalFormatting sqref="A36">
    <cfRule type="cellIs" dxfId="437" priority="1" operator="equal">
      <formula>"Tāme sastādīta 20__. gada __. _________"</formula>
    </cfRule>
  </conditionalFormatting>
  <conditionalFormatting sqref="A19:B19">
    <cfRule type="cellIs" dxfId="436" priority="5" operator="equal">
      <formula>0</formula>
    </cfRule>
  </conditionalFormatting>
  <conditionalFormatting sqref="B13:B16">
    <cfRule type="cellIs" dxfId="435" priority="6" operator="equal">
      <formula>0</formula>
    </cfRule>
  </conditionalFormatting>
  <conditionalFormatting sqref="B34">
    <cfRule type="cellIs" dxfId="434" priority="2" operator="equal">
      <formula>0</formula>
    </cfRule>
  </conditionalFormatting>
  <conditionalFormatting sqref="B31:C31">
    <cfRule type="cellIs" dxfId="433" priority="3" operator="equal">
      <formula>0</formula>
    </cfRule>
  </conditionalFormatting>
  <conditionalFormatting sqref="C19 C26 C28">
    <cfRule type="cellIs" dxfId="432" priority="4"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E7CA-25BA-4CA6-9E26-CB09D54FB93A}">
  <sheetPr codeName="Sheet2">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x14ac:dyDescent="0.2">
      <c r="C2" s="2" t="s">
        <v>0</v>
      </c>
    </row>
    <row r="3" spans="1:3" x14ac:dyDescent="0.2">
      <c r="A3" s="2"/>
      <c r="B3" s="3"/>
      <c r="C3" s="3"/>
    </row>
    <row r="4" spans="1:3" x14ac:dyDescent="0.2">
      <c r="B4" s="228" t="s">
        <v>1</v>
      </c>
      <c r="C4" s="228"/>
    </row>
    <row r="5" spans="1:3" x14ac:dyDescent="0.2">
      <c r="A5" s="2"/>
      <c r="B5" s="2"/>
      <c r="C5" s="2"/>
    </row>
    <row r="6" spans="1:3" x14ac:dyDescent="0.2">
      <c r="C6" s="4" t="s">
        <v>2</v>
      </c>
    </row>
    <row r="8" spans="1:3" x14ac:dyDescent="0.2">
      <c r="B8" s="229" t="s">
        <v>3</v>
      </c>
      <c r="C8" s="229"/>
    </row>
    <row r="11" spans="1:3" x14ac:dyDescent="0.2">
      <c r="B11" s="2" t="s">
        <v>4</v>
      </c>
    </row>
    <row r="12" spans="1:3" x14ac:dyDescent="0.2">
      <c r="B12" s="55" t="s">
        <v>17</v>
      </c>
    </row>
    <row r="13" spans="1:3" x14ac:dyDescent="0.2">
      <c r="A13" s="4" t="s">
        <v>5</v>
      </c>
      <c r="B13" s="237" t="str">
        <f>'Kopt a+c+n'!B13</f>
        <v>Daudzīvokļu dzīvojamā ēka</v>
      </c>
      <c r="C13" s="237"/>
    </row>
    <row r="14" spans="1:3" x14ac:dyDescent="0.2">
      <c r="A14" s="4" t="s">
        <v>6</v>
      </c>
      <c r="B14" s="238" t="str">
        <f>'Kopt a+c+n'!B14</f>
        <v>Daudzdzīvokļu dzīvojamās ēkas energoefektivitātes paaugstināšana</v>
      </c>
      <c r="C14" s="238"/>
    </row>
    <row r="15" spans="1:3" x14ac:dyDescent="0.2">
      <c r="A15" s="4" t="s">
        <v>7</v>
      </c>
      <c r="B15" s="238" t="str">
        <f>'Kopt a+c+n'!B15</f>
        <v>Meža iela 18, Jaunolaine, Olaines novads, LV-2127</v>
      </c>
      <c r="C15" s="238"/>
    </row>
    <row r="16" spans="1:3" x14ac:dyDescent="0.2">
      <c r="A16" s="4" t="s">
        <v>8</v>
      </c>
      <c r="B16" s="239" t="str">
        <f>'Kopt a+c+n'!B16</f>
        <v>AS OŪS 2023/08_E</v>
      </c>
      <c r="C16" s="239"/>
    </row>
    <row r="17" spans="1:3" ht="12" thickBot="1" x14ac:dyDescent="0.25"/>
    <row r="18" spans="1:3" x14ac:dyDescent="0.2">
      <c r="A18" s="5" t="s">
        <v>9</v>
      </c>
      <c r="B18" s="6" t="s">
        <v>10</v>
      </c>
      <c r="C18" s="7" t="s">
        <v>11</v>
      </c>
    </row>
    <row r="19" spans="1:3" x14ac:dyDescent="0.2">
      <c r="A19" s="51">
        <f>'Kopt a+c+n'!A19</f>
        <v>1</v>
      </c>
      <c r="B19" s="77" t="str">
        <f>'Kopt a+c+n'!B19</f>
        <v>Daudzdzīvokļu dzīvojamās ēkas energoefektivitātes paaugstināšana</v>
      </c>
      <c r="C19" s="104" t="e">
        <f>'Kops a'!E31</f>
        <v>#VALUE!</v>
      </c>
    </row>
    <row r="20" spans="1:3" x14ac:dyDescent="0.2">
      <c r="A20" s="10"/>
      <c r="B20" s="11"/>
      <c r="C20" s="104"/>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2" thickBot="1" x14ac:dyDescent="0.25">
      <c r="A25" s="43"/>
      <c r="B25" s="44"/>
      <c r="C25" s="105"/>
    </row>
    <row r="26" spans="1:3" ht="12" thickBot="1" x14ac:dyDescent="0.25">
      <c r="A26" s="12"/>
      <c r="B26" s="13" t="s">
        <v>12</v>
      </c>
      <c r="C26" s="106" t="e">
        <f>SUM(C19:C25)</f>
        <v>#VALUE!</v>
      </c>
    </row>
    <row r="27" spans="1:3" ht="12" thickBot="1" x14ac:dyDescent="0.25">
      <c r="B27" s="14"/>
      <c r="C27" s="75"/>
    </row>
    <row r="28" spans="1:3" ht="12" thickBot="1" x14ac:dyDescent="0.25">
      <c r="A28" s="230" t="s">
        <v>13</v>
      </c>
      <c r="B28" s="231"/>
      <c r="C28" s="107" t="e">
        <f>ROUND(C26*21%,2)</f>
        <v>#VALUE!</v>
      </c>
    </row>
    <row r="31" spans="1:3" x14ac:dyDescent="0.2">
      <c r="A31" s="1" t="s">
        <v>14</v>
      </c>
      <c r="B31" s="236">
        <f>'Kopt a+c+n'!B31:C31</f>
        <v>0</v>
      </c>
      <c r="C31" s="236"/>
    </row>
    <row r="32" spans="1:3" x14ac:dyDescent="0.2">
      <c r="B32" s="227" t="s">
        <v>15</v>
      </c>
      <c r="C32" s="227"/>
    </row>
    <row r="34" spans="1:3" x14ac:dyDescent="0.2">
      <c r="A34" s="1" t="s">
        <v>16</v>
      </c>
      <c r="B34" s="74">
        <f>'Kopt a+c+n'!B34</f>
        <v>0</v>
      </c>
      <c r="C34" s="16"/>
    </row>
    <row r="35" spans="1:3" x14ac:dyDescent="0.2">
      <c r="A35" s="16"/>
      <c r="B35" s="76"/>
      <c r="C35" s="16"/>
    </row>
    <row r="36" spans="1:3" x14ac:dyDescent="0.2">
      <c r="A36" s="1" t="str">
        <f>'Kopt a+c+n'!A36</f>
        <v>Tāme sastādīta 2023. gada __. ____________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431" priority="4" operator="equal">
      <formula>"Tāme sastādīta 20__. gada __. _________"</formula>
    </cfRule>
  </conditionalFormatting>
  <conditionalFormatting sqref="B34">
    <cfRule type="cellIs" dxfId="430" priority="2" operator="equal">
      <formula>0</formula>
    </cfRule>
  </conditionalFormatting>
  <conditionalFormatting sqref="B13:C16 A19:C19 C26 C28 B31:C31 B34">
    <cfRule type="cellIs" dxfId="429" priority="1" operator="equal">
      <formula>0</formula>
    </cfRule>
  </conditionalFormatting>
  <conditionalFormatting sqref="B31:C31">
    <cfRule type="cellIs" dxfId="428" priority="3"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E783-E929-448A-8C0C-5BBAE2F768B6}">
  <sheetPr>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28" t="s">
        <v>1</v>
      </c>
      <c r="C4" s="228"/>
    </row>
    <row r="5" spans="1:3" x14ac:dyDescent="0.2">
      <c r="A5" s="2"/>
      <c r="B5" s="2"/>
      <c r="C5" s="2"/>
    </row>
    <row r="6" spans="1:3" x14ac:dyDescent="0.2">
      <c r="C6" s="4" t="s">
        <v>2</v>
      </c>
    </row>
    <row r="8" spans="1:3" x14ac:dyDescent="0.2">
      <c r="B8" s="229" t="s">
        <v>3</v>
      </c>
      <c r="C8" s="229"/>
    </row>
    <row r="11" spans="1:3" x14ac:dyDescent="0.2">
      <c r="B11" s="2" t="s">
        <v>4</v>
      </c>
    </row>
    <row r="12" spans="1:3" x14ac:dyDescent="0.2">
      <c r="B12" s="55" t="s">
        <v>18</v>
      </c>
    </row>
    <row r="13" spans="1:3" x14ac:dyDescent="0.2">
      <c r="A13" s="4" t="s">
        <v>5</v>
      </c>
      <c r="B13" s="240" t="str">
        <f>'Kopt a '!B13:C13</f>
        <v>Daudzīvokļu dzīvojamā ēka</v>
      </c>
      <c r="C13" s="240"/>
    </row>
    <row r="14" spans="1:3" x14ac:dyDescent="0.2">
      <c r="A14" s="4" t="s">
        <v>6</v>
      </c>
      <c r="B14" s="241" t="str">
        <f>'Kopt a '!B14:C14</f>
        <v>Daudzdzīvokļu dzīvojamās ēkas energoefektivitātes paaugstināšana</v>
      </c>
      <c r="C14" s="241"/>
    </row>
    <row r="15" spans="1:3" x14ac:dyDescent="0.2">
      <c r="A15" s="4" t="s">
        <v>7</v>
      </c>
      <c r="B15" s="241" t="str">
        <f>'Kopt a '!B15:C15</f>
        <v>Meža iela 18, Jaunolaine, Olaines novads, LV-2127</v>
      </c>
      <c r="C15" s="241"/>
    </row>
    <row r="16" spans="1:3" x14ac:dyDescent="0.2">
      <c r="A16" s="4" t="s">
        <v>8</v>
      </c>
      <c r="B16" s="242" t="str">
        <f>'Kopt a '!B16:C16</f>
        <v>AS OŪS 2023/08_E</v>
      </c>
      <c r="C16" s="242"/>
    </row>
    <row r="17" spans="1:3" ht="12" thickBot="1" x14ac:dyDescent="0.25"/>
    <row r="18" spans="1:3" x14ac:dyDescent="0.2">
      <c r="A18" s="5" t="s">
        <v>9</v>
      </c>
      <c r="B18" s="6" t="s">
        <v>10</v>
      </c>
      <c r="C18" s="7" t="s">
        <v>11</v>
      </c>
    </row>
    <row r="19" spans="1:3" x14ac:dyDescent="0.2">
      <c r="A19" s="51">
        <f>'Kopt a+c+n'!A19</f>
        <v>1</v>
      </c>
      <c r="B19" s="77" t="str">
        <f>'Kopt a+c+n'!B19</f>
        <v>Daudzdzīvokļu dzīvojamās ēkas energoefektivitātes paaugstināšana</v>
      </c>
      <c r="C19" s="104" t="e">
        <f>'Kops c'!E31</f>
        <v>#VALUE!</v>
      </c>
    </row>
    <row r="20" spans="1:3" x14ac:dyDescent="0.2">
      <c r="A20" s="10"/>
      <c r="B20" s="11"/>
      <c r="C20" s="104"/>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2" thickBot="1" x14ac:dyDescent="0.25">
      <c r="A25" s="43"/>
      <c r="B25" s="44"/>
      <c r="C25" s="105"/>
    </row>
    <row r="26" spans="1:3" ht="12" thickBot="1" x14ac:dyDescent="0.25">
      <c r="A26" s="12"/>
      <c r="B26" s="13" t="s">
        <v>12</v>
      </c>
      <c r="C26" s="106" t="e">
        <f>SUM(C19:C25)</f>
        <v>#VALUE!</v>
      </c>
    </row>
    <row r="27" spans="1:3" ht="12" thickBot="1" x14ac:dyDescent="0.25">
      <c r="B27" s="14"/>
      <c r="C27" s="15"/>
    </row>
    <row r="28" spans="1:3" ht="12" thickBot="1" x14ac:dyDescent="0.25">
      <c r="A28" s="230" t="s">
        <v>13</v>
      </c>
      <c r="B28" s="231"/>
      <c r="C28" s="107" t="e">
        <f>ROUND(C26*21%,2)</f>
        <v>#VALUE!</v>
      </c>
    </row>
    <row r="31" spans="1:3" x14ac:dyDescent="0.2">
      <c r="A31" s="1" t="s">
        <v>14</v>
      </c>
      <c r="B31" s="236">
        <f>'Kopt a+c+n'!B31:C31</f>
        <v>0</v>
      </c>
      <c r="C31" s="236"/>
    </row>
    <row r="32" spans="1:3" x14ac:dyDescent="0.2">
      <c r="B32" s="227" t="s">
        <v>15</v>
      </c>
      <c r="C32" s="227"/>
    </row>
    <row r="34" spans="1:3" x14ac:dyDescent="0.2">
      <c r="A34" s="1" t="s">
        <v>16</v>
      </c>
      <c r="B34" s="74">
        <f>'Kopt a+c+n'!B34</f>
        <v>0</v>
      </c>
      <c r="C34" s="16"/>
    </row>
    <row r="35" spans="1:3" x14ac:dyDescent="0.2">
      <c r="A35" s="16"/>
      <c r="B35" s="16"/>
      <c r="C35" s="16"/>
    </row>
    <row r="36" spans="1:3" x14ac:dyDescent="0.2">
      <c r="A36" s="1" t="str">
        <f>'Kopt a+c+n'!A36</f>
        <v>Tāme sastādīta 2023. gada __. ____________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427" priority="6" operator="equal">
      <formula>"Tāme sastādīta 20__. gada __. _________"</formula>
    </cfRule>
  </conditionalFormatting>
  <conditionalFormatting sqref="B13:B16 A19:C19 C26 C28 B31:C31 B34">
    <cfRule type="cellIs" dxfId="426" priority="2" operator="equal">
      <formula>68757.18</formula>
    </cfRule>
  </conditionalFormatting>
  <conditionalFormatting sqref="B13:B16 A19:C19 C26 C28">
    <cfRule type="cellIs" dxfId="425" priority="1" operator="equal">
      <formula>0</formula>
    </cfRule>
  </conditionalFormatting>
  <conditionalFormatting sqref="B34">
    <cfRule type="cellIs" dxfId="424" priority="4" operator="equal">
      <formula>0</formula>
    </cfRule>
  </conditionalFormatting>
  <conditionalFormatting sqref="B31:C31 B34">
    <cfRule type="cellIs" dxfId="423" priority="3" operator="equal">
      <formula>0</formula>
    </cfRule>
  </conditionalFormatting>
  <conditionalFormatting sqref="B31:C31">
    <cfRule type="cellIs" dxfId="422"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1AB7-1C54-48CE-8B9B-12AF225927C6}">
  <sheetPr codeName="Sheet3">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28" t="s">
        <v>1</v>
      </c>
      <c r="C4" s="228"/>
    </row>
    <row r="5" spans="1:3" x14ac:dyDescent="0.2">
      <c r="A5" s="2"/>
      <c r="B5" s="2"/>
      <c r="C5" s="2"/>
    </row>
    <row r="6" spans="1:3" x14ac:dyDescent="0.2">
      <c r="C6" s="4" t="s">
        <v>2</v>
      </c>
    </row>
    <row r="8" spans="1:3" x14ac:dyDescent="0.2">
      <c r="B8" s="229" t="s">
        <v>3</v>
      </c>
      <c r="C8" s="229"/>
    </row>
    <row r="11" spans="1:3" x14ac:dyDescent="0.2">
      <c r="B11" s="2" t="s">
        <v>4</v>
      </c>
    </row>
    <row r="12" spans="1:3" x14ac:dyDescent="0.2">
      <c r="B12" s="55" t="s">
        <v>19</v>
      </c>
    </row>
    <row r="13" spans="1:3" x14ac:dyDescent="0.2">
      <c r="A13" s="4" t="s">
        <v>5</v>
      </c>
      <c r="B13" s="240" t="str">
        <f>'Kopt a '!B13:C13</f>
        <v>Daudzīvokļu dzīvojamā ēka</v>
      </c>
      <c r="C13" s="240"/>
    </row>
    <row r="14" spans="1:3" x14ac:dyDescent="0.2">
      <c r="A14" s="4" t="s">
        <v>6</v>
      </c>
      <c r="B14" s="241" t="str">
        <f>'Kopt a '!B14:C14</f>
        <v>Daudzdzīvokļu dzīvojamās ēkas energoefektivitātes paaugstināšana</v>
      </c>
      <c r="C14" s="241"/>
    </row>
    <row r="15" spans="1:3" x14ac:dyDescent="0.2">
      <c r="A15" s="4" t="s">
        <v>7</v>
      </c>
      <c r="B15" s="241" t="str">
        <f>'Kopt a '!B15:C15</f>
        <v>Meža iela 18, Jaunolaine, Olaines novads, LV-2127</v>
      </c>
      <c r="C15" s="241"/>
    </row>
    <row r="16" spans="1:3" x14ac:dyDescent="0.2">
      <c r="A16" s="4" t="s">
        <v>8</v>
      </c>
      <c r="B16" s="242" t="str">
        <f>'Kopt a '!B16:C16</f>
        <v>AS OŪS 2023/08_E</v>
      </c>
      <c r="C16" s="242"/>
    </row>
    <row r="17" spans="1:3" ht="12" thickBot="1" x14ac:dyDescent="0.25"/>
    <row r="18" spans="1:3" x14ac:dyDescent="0.2">
      <c r="A18" s="5" t="s">
        <v>9</v>
      </c>
      <c r="B18" s="6" t="s">
        <v>10</v>
      </c>
      <c r="C18" s="7" t="s">
        <v>11</v>
      </c>
    </row>
    <row r="19" spans="1:3" x14ac:dyDescent="0.2">
      <c r="A19" s="51">
        <f>'Kopt a+c+n'!A19</f>
        <v>1</v>
      </c>
      <c r="B19" s="77" t="str">
        <f>'Kopt a+c+n'!B19</f>
        <v>Daudzdzīvokļu dzīvojamās ēkas energoefektivitātes paaugstināšana</v>
      </c>
      <c r="C19" s="104" t="e">
        <f>'Kops n'!E31</f>
        <v>#VALUE!</v>
      </c>
    </row>
    <row r="20" spans="1:3" x14ac:dyDescent="0.2">
      <c r="A20" s="10"/>
      <c r="B20" s="11"/>
      <c r="C20" s="104"/>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2" thickBot="1" x14ac:dyDescent="0.25">
      <c r="A25" s="43"/>
      <c r="B25" s="44"/>
      <c r="C25" s="105"/>
    </row>
    <row r="26" spans="1:3" ht="12" thickBot="1" x14ac:dyDescent="0.25">
      <c r="A26" s="12"/>
      <c r="B26" s="13" t="s">
        <v>12</v>
      </c>
      <c r="C26" s="106" t="e">
        <f>SUM(C19:C25)</f>
        <v>#VALUE!</v>
      </c>
    </row>
    <row r="27" spans="1:3" ht="12" thickBot="1" x14ac:dyDescent="0.25">
      <c r="B27" s="14"/>
      <c r="C27" s="15"/>
    </row>
    <row r="28" spans="1:3" ht="12" thickBot="1" x14ac:dyDescent="0.25">
      <c r="A28" s="230" t="s">
        <v>13</v>
      </c>
      <c r="B28" s="231"/>
      <c r="C28" s="107" t="e">
        <f>ROUND(C26*21%,2)</f>
        <v>#VALUE!</v>
      </c>
    </row>
    <row r="31" spans="1:3" x14ac:dyDescent="0.2">
      <c r="A31" s="1" t="s">
        <v>14</v>
      </c>
      <c r="B31" s="236">
        <f>'Kopt a+c+n'!B31:C31</f>
        <v>0</v>
      </c>
      <c r="C31" s="236"/>
    </row>
    <row r="32" spans="1:3" x14ac:dyDescent="0.2">
      <c r="B32" s="227" t="s">
        <v>15</v>
      </c>
      <c r="C32" s="227"/>
    </row>
    <row r="34" spans="1:3" x14ac:dyDescent="0.2">
      <c r="A34" s="1" t="s">
        <v>16</v>
      </c>
      <c r="B34" s="74">
        <f>'Kopt a+c+n'!B34</f>
        <v>0</v>
      </c>
      <c r="C34" s="16"/>
    </row>
    <row r="35" spans="1:3" x14ac:dyDescent="0.2">
      <c r="A35" s="16"/>
      <c r="B35" s="16"/>
      <c r="C35" s="16"/>
    </row>
    <row r="36" spans="1:3" x14ac:dyDescent="0.2">
      <c r="A36" s="1" t="str">
        <f>'Kopt a+c+n'!A36</f>
        <v>Tāme sastādīta 2023. gada __. ____________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421" priority="6" operator="equal">
      <formula>"Tāme sastādīta 20__. gada __. _________"</formula>
    </cfRule>
  </conditionalFormatting>
  <conditionalFormatting sqref="B13:B16 A19:C19 C26 C28 B31:C31 B34">
    <cfRule type="cellIs" dxfId="420" priority="2" operator="equal">
      <formula>68757.18</formula>
    </cfRule>
  </conditionalFormatting>
  <conditionalFormatting sqref="B13:B16 A19:C19 C26 C28">
    <cfRule type="cellIs" dxfId="419" priority="1" operator="equal">
      <formula>0</formula>
    </cfRule>
  </conditionalFormatting>
  <conditionalFormatting sqref="B34">
    <cfRule type="cellIs" dxfId="418" priority="4" operator="equal">
      <formula>0</formula>
    </cfRule>
  </conditionalFormatting>
  <conditionalFormatting sqref="B31:C31 B34">
    <cfRule type="cellIs" dxfId="417" priority="3" operator="equal">
      <formula>0</formula>
    </cfRule>
  </conditionalFormatting>
  <conditionalFormatting sqref="B31:C31">
    <cfRule type="cellIs" dxfId="416"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4">
    <tabColor theme="9" tint="0.39997558519241921"/>
  </sheetPr>
  <dimension ref="A1:I79"/>
  <sheetViews>
    <sheetView tabSelected="1" workbookViewId="0">
      <selection activeCell="G57" sqref="G57"/>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x14ac:dyDescent="0.2">
      <c r="C1" s="4"/>
      <c r="G1" s="229"/>
      <c r="H1" s="229"/>
      <c r="I1" s="229"/>
    </row>
    <row r="2" spans="1:9" x14ac:dyDescent="0.2">
      <c r="A2" s="269" t="s">
        <v>20</v>
      </c>
      <c r="B2" s="269"/>
      <c r="C2" s="269"/>
      <c r="D2" s="269"/>
      <c r="E2" s="269"/>
      <c r="F2" s="269"/>
      <c r="G2" s="269"/>
      <c r="H2" s="269"/>
      <c r="I2" s="269"/>
    </row>
    <row r="3" spans="1:9" x14ac:dyDescent="0.2">
      <c r="A3" s="2"/>
      <c r="B3" s="2"/>
      <c r="C3" s="2"/>
      <c r="D3" s="2"/>
      <c r="E3" s="2"/>
      <c r="F3" s="2"/>
      <c r="G3" s="2"/>
      <c r="H3" s="2"/>
      <c r="I3" s="2"/>
    </row>
    <row r="4" spans="1:9" x14ac:dyDescent="0.2">
      <c r="A4" s="2"/>
      <c r="B4" s="2"/>
      <c r="C4" s="270" t="s">
        <v>21</v>
      </c>
      <c r="D4" s="270"/>
      <c r="E4" s="270"/>
      <c r="F4" s="270"/>
      <c r="G4" s="270"/>
      <c r="H4" s="270"/>
      <c r="I4" s="270"/>
    </row>
    <row r="5" spans="1:9" ht="11.25" customHeight="1" x14ac:dyDescent="0.2">
      <c r="A5" s="90"/>
      <c r="B5" s="90"/>
      <c r="C5" s="272" t="s">
        <v>63</v>
      </c>
      <c r="D5" s="272"/>
      <c r="E5" s="272"/>
      <c r="F5" s="272"/>
      <c r="G5" s="272"/>
      <c r="H5" s="272"/>
      <c r="I5" s="272"/>
    </row>
    <row r="6" spans="1:9" x14ac:dyDescent="0.2">
      <c r="A6" s="271" t="s">
        <v>22</v>
      </c>
      <c r="B6" s="271"/>
      <c r="C6" s="271"/>
      <c r="D6" s="237" t="str">
        <f>'Kopt a+c+n'!B13</f>
        <v>Daudzīvokļu dzīvojamā ēka</v>
      </c>
      <c r="E6" s="237"/>
      <c r="F6" s="237"/>
      <c r="G6" s="237"/>
      <c r="H6" s="237"/>
      <c r="I6" s="237"/>
    </row>
    <row r="7" spans="1:9" x14ac:dyDescent="0.2">
      <c r="A7" s="271" t="s">
        <v>6</v>
      </c>
      <c r="B7" s="271"/>
      <c r="C7" s="271"/>
      <c r="D7" s="238" t="str">
        <f>'Kopt a+c+n'!B14</f>
        <v>Daudzdzīvokļu dzīvojamās ēkas energoefektivitātes paaugstināšana</v>
      </c>
      <c r="E7" s="238"/>
      <c r="F7" s="238"/>
      <c r="G7" s="238"/>
      <c r="H7" s="238"/>
      <c r="I7" s="238"/>
    </row>
    <row r="8" spans="1:9" x14ac:dyDescent="0.2">
      <c r="A8" s="277" t="s">
        <v>23</v>
      </c>
      <c r="B8" s="277"/>
      <c r="C8" s="277"/>
      <c r="D8" s="238" t="str">
        <f>'Kopt a+c+n'!B15</f>
        <v>Meža iela 18, Jaunolaine, Olaines novads, LV-2127</v>
      </c>
      <c r="E8" s="238"/>
      <c r="F8" s="238"/>
      <c r="G8" s="238"/>
      <c r="H8" s="238"/>
      <c r="I8" s="238"/>
    </row>
    <row r="9" spans="1:9" x14ac:dyDescent="0.2">
      <c r="A9" s="277" t="s">
        <v>24</v>
      </c>
      <c r="B9" s="277"/>
      <c r="C9" s="277"/>
      <c r="D9" s="239" t="str">
        <f>'Kopt a+c+n'!B16</f>
        <v>AS OŪS 2023/08_E</v>
      </c>
      <c r="E9" s="239"/>
      <c r="F9" s="239"/>
      <c r="G9" s="239"/>
      <c r="H9" s="239"/>
      <c r="I9" s="239"/>
    </row>
    <row r="10" spans="1:9" x14ac:dyDescent="0.2">
      <c r="C10" s="4" t="s">
        <v>25</v>
      </c>
      <c r="D10" s="278" t="e">
        <f>E56</f>
        <v>#VALUE!</v>
      </c>
      <c r="E10" s="278"/>
      <c r="F10" s="54"/>
      <c r="G10" s="54"/>
      <c r="H10" s="54"/>
      <c r="I10" s="54"/>
    </row>
    <row r="11" spans="1:9" x14ac:dyDescent="0.2">
      <c r="C11" s="4" t="s">
        <v>26</v>
      </c>
      <c r="D11" s="279">
        <f>I52</f>
        <v>0</v>
      </c>
      <c r="E11" s="279"/>
      <c r="F11" s="54"/>
      <c r="G11" s="54"/>
      <c r="H11" s="54"/>
      <c r="I11" s="54"/>
    </row>
    <row r="12" spans="1:9" ht="12" thickBot="1" x14ac:dyDescent="0.25">
      <c r="F12" s="17"/>
      <c r="G12" s="17"/>
      <c r="H12" s="17"/>
      <c r="I12" s="17"/>
    </row>
    <row r="13" spans="1:9" x14ac:dyDescent="0.2">
      <c r="A13" s="282" t="s">
        <v>27</v>
      </c>
      <c r="B13" s="284" t="s">
        <v>28</v>
      </c>
      <c r="C13" s="286" t="s">
        <v>29</v>
      </c>
      <c r="D13" s="287"/>
      <c r="E13" s="280" t="s">
        <v>30</v>
      </c>
      <c r="F13" s="273" t="s">
        <v>31</v>
      </c>
      <c r="G13" s="274"/>
      <c r="H13" s="274"/>
      <c r="I13" s="275" t="s">
        <v>32</v>
      </c>
    </row>
    <row r="14" spans="1:9" ht="23.25" thickBot="1" x14ac:dyDescent="0.25">
      <c r="A14" s="283"/>
      <c r="B14" s="285"/>
      <c r="C14" s="288"/>
      <c r="D14" s="289"/>
      <c r="E14" s="281"/>
      <c r="F14" s="18" t="s">
        <v>33</v>
      </c>
      <c r="G14" s="19" t="s">
        <v>34</v>
      </c>
      <c r="H14" s="19" t="s">
        <v>35</v>
      </c>
      <c r="I14" s="276"/>
    </row>
    <row r="15" spans="1:9" x14ac:dyDescent="0.2">
      <c r="A15" s="50">
        <f>IF(E15=0,0,IF(COUNTBLANK(E15)=1,0,COUNTA($E$15:E15)))</f>
        <v>0</v>
      </c>
      <c r="B15" s="68">
        <f>'Kops a'!B15</f>
        <v>0</v>
      </c>
      <c r="C15" s="267" t="str">
        <f>'Kops a'!C15:D15</f>
        <v>Būvlaukuma sagatavošana</v>
      </c>
      <c r="D15" s="268"/>
      <c r="E15" s="118">
        <f>'Kops a'!E15</f>
        <v>0</v>
      </c>
      <c r="F15" s="119">
        <f>'Kops a'!F15</f>
        <v>0</v>
      </c>
      <c r="G15" s="114">
        <f>'Kops a'!G15</f>
        <v>0</v>
      </c>
      <c r="H15" s="114">
        <f>'Kops a'!H15</f>
        <v>0</v>
      </c>
      <c r="I15" s="45">
        <f>'Kops a'!I15</f>
        <v>0</v>
      </c>
    </row>
    <row r="16" spans="1:9" x14ac:dyDescent="0.2">
      <c r="A16" s="51">
        <f>IF(E16=0,0,IF(COUNTBLANK(E16)=1,0,COUNTA($E$15:E16)))</f>
        <v>0</v>
      </c>
      <c r="B16" s="67">
        <f>'Kops c'!B15</f>
        <v>0</v>
      </c>
      <c r="C16" s="265" t="str">
        <f>'Kops c'!C15:D15</f>
        <v>Būvlaukuma sagatavošana</v>
      </c>
      <c r="D16" s="266"/>
      <c r="E16" s="120">
        <f>'Kops c'!E15</f>
        <v>0</v>
      </c>
      <c r="F16" s="121">
        <f>'Kops c'!F15</f>
        <v>0</v>
      </c>
      <c r="G16" s="116">
        <f>'Kops c'!G15</f>
        <v>0</v>
      </c>
      <c r="H16" s="116">
        <f>'Kops c'!H15</f>
        <v>0</v>
      </c>
      <c r="I16" s="46">
        <f>'Kops c'!I15</f>
        <v>0</v>
      </c>
    </row>
    <row r="17" spans="1:9" x14ac:dyDescent="0.2">
      <c r="A17" s="51">
        <f>IF(E17=0,0,IF(COUNTBLANK(E17)=1,0,COUNTA($E$15:E17)))</f>
        <v>0</v>
      </c>
      <c r="B17" s="67">
        <f>'Kops n'!B15</f>
        <v>0</v>
      </c>
      <c r="C17" s="265" t="str">
        <f>'Kops n'!C15:D15</f>
        <v>Būvlaukuma sagatavošana</v>
      </c>
      <c r="D17" s="266"/>
      <c r="E17" s="120">
        <f>'Kops n'!E15</f>
        <v>0</v>
      </c>
      <c r="F17" s="121">
        <f>'Kops n'!F15</f>
        <v>0</v>
      </c>
      <c r="G17" s="116">
        <f>'Kops n'!G15</f>
        <v>0</v>
      </c>
      <c r="H17" s="116">
        <f>'Kops n'!H15</f>
        <v>0</v>
      </c>
      <c r="I17" s="46">
        <f>'Kops n'!I15</f>
        <v>0</v>
      </c>
    </row>
    <row r="18" spans="1:9" x14ac:dyDescent="0.2">
      <c r="A18" s="51">
        <f>IF(E18=0,0,IF(COUNTBLANK(E18)=1,0,COUNTA($E$15:E18)))</f>
        <v>0</v>
      </c>
      <c r="B18" s="67">
        <f>'Kops a'!B16</f>
        <v>0</v>
      </c>
      <c r="C18" s="243" t="str">
        <f>'Kops a'!C16:D16</f>
        <v>Demontāžas darbi</v>
      </c>
      <c r="D18" s="244"/>
      <c r="E18" s="120">
        <f>'Kops a'!E16</f>
        <v>0</v>
      </c>
      <c r="F18" s="121">
        <f>'Kops a'!F16</f>
        <v>0</v>
      </c>
      <c r="G18" s="116">
        <f>'Kops a'!G16</f>
        <v>0</v>
      </c>
      <c r="H18" s="116">
        <f>'Kops a'!H16</f>
        <v>0</v>
      </c>
      <c r="I18" s="46">
        <f>'Kops a'!I16</f>
        <v>0</v>
      </c>
    </row>
    <row r="19" spans="1:9" ht="11.25" customHeight="1" x14ac:dyDescent="0.2">
      <c r="A19" s="51">
        <f>IF(E19=0,0,IF(COUNTBLANK(E19)=1,0,COUNTA($E$15:E19)))</f>
        <v>0</v>
      </c>
      <c r="B19" s="67">
        <f>'Kops c'!B16</f>
        <v>0</v>
      </c>
      <c r="C19" s="243" t="str">
        <f>'Kops c'!C16:D16</f>
        <v>Demontāžas darbi</v>
      </c>
      <c r="D19" s="244"/>
      <c r="E19" s="120">
        <f>'Kops c'!E16</f>
        <v>0</v>
      </c>
      <c r="F19" s="121">
        <f>'Kops c'!F16</f>
        <v>0</v>
      </c>
      <c r="G19" s="116">
        <f>'Kops c'!G16</f>
        <v>0</v>
      </c>
      <c r="H19" s="116">
        <f>'Kops c'!H16</f>
        <v>0</v>
      </c>
      <c r="I19" s="46">
        <f>'Kops c'!I16</f>
        <v>0</v>
      </c>
    </row>
    <row r="20" spans="1:9" ht="11.25" customHeight="1" x14ac:dyDescent="0.2">
      <c r="A20" s="51">
        <f>IF(E20=0,0,IF(COUNTBLANK(E20)=1,0,COUNTA($E$15:E20)))</f>
        <v>0</v>
      </c>
      <c r="B20" s="67">
        <f>'Kops n'!B16</f>
        <v>0</v>
      </c>
      <c r="C20" s="243" t="str">
        <f>'Kops n'!C16:D16</f>
        <v>Demontāžas darbi</v>
      </c>
      <c r="D20" s="244"/>
      <c r="E20" s="120">
        <f>'Kops n'!E16</f>
        <v>0</v>
      </c>
      <c r="F20" s="121">
        <f>'Kops n'!F16</f>
        <v>0</v>
      </c>
      <c r="G20" s="116">
        <f>'Kops n'!G16</f>
        <v>0</v>
      </c>
      <c r="H20" s="116">
        <f>'Kops n'!H16</f>
        <v>0</v>
      </c>
      <c r="I20" s="46">
        <f>'Kops n'!I16</f>
        <v>0</v>
      </c>
    </row>
    <row r="21" spans="1:9" x14ac:dyDescent="0.2">
      <c r="A21" s="51">
        <f>IF(E21=0,0,IF(COUNTBLANK(E21)=1,0,COUNTA($E$15:E21)))</f>
        <v>0</v>
      </c>
      <c r="B21" s="67">
        <f>'Kops a'!B17</f>
        <v>0</v>
      </c>
      <c r="C21" s="243" t="str">
        <f>'Kops a'!C17:D17</f>
        <v>Fasādes</v>
      </c>
      <c r="D21" s="244"/>
      <c r="E21" s="120">
        <f>'Kops a'!E17</f>
        <v>0</v>
      </c>
      <c r="F21" s="121">
        <f>'Kops a'!F17</f>
        <v>0</v>
      </c>
      <c r="G21" s="116">
        <f>'Kops a'!G17</f>
        <v>0</v>
      </c>
      <c r="H21" s="116">
        <f>'Kops a'!H17</f>
        <v>0</v>
      </c>
      <c r="I21" s="46">
        <f>'Kops a'!I17</f>
        <v>0</v>
      </c>
    </row>
    <row r="22" spans="1:9" x14ac:dyDescent="0.2">
      <c r="A22" s="51">
        <f>IF(E22=0,0,IF(COUNTBLANK(E22)=1,0,COUNTA($E$15:E22)))</f>
        <v>0</v>
      </c>
      <c r="B22" s="67">
        <f>'Kops c'!B17</f>
        <v>0</v>
      </c>
      <c r="C22" s="243" t="str">
        <f>'Kops c'!C17:D17</f>
        <v>Fasādes</v>
      </c>
      <c r="D22" s="244"/>
      <c r="E22" s="120">
        <f>'Kops c'!E17</f>
        <v>0</v>
      </c>
      <c r="F22" s="121">
        <f>'Kops c'!F17</f>
        <v>0</v>
      </c>
      <c r="G22" s="116">
        <f>'Kops c'!G17</f>
        <v>0</v>
      </c>
      <c r="H22" s="116">
        <f>'Kops c'!H17</f>
        <v>0</v>
      </c>
      <c r="I22" s="46">
        <f>'Kops c'!I17</f>
        <v>0</v>
      </c>
    </row>
    <row r="23" spans="1:9" x14ac:dyDescent="0.2">
      <c r="A23" s="51">
        <f>IF(E23=0,0,IF(COUNTBLANK(E23)=1,0,COUNTA($E$15:E23)))</f>
        <v>0</v>
      </c>
      <c r="B23" s="67">
        <f>'Kops n'!B17</f>
        <v>0</v>
      </c>
      <c r="C23" s="243" t="str">
        <f>'Kops n'!C17:D17</f>
        <v>Fasādes</v>
      </c>
      <c r="D23" s="244"/>
      <c r="E23" s="120">
        <f>'Kops n'!E17</f>
        <v>0</v>
      </c>
      <c r="F23" s="121">
        <f>'Kops n'!F17</f>
        <v>0</v>
      </c>
      <c r="G23" s="116">
        <f>'Kops n'!G17</f>
        <v>0</v>
      </c>
      <c r="H23" s="116">
        <f>'Kops n'!H17</f>
        <v>0</v>
      </c>
      <c r="I23" s="46">
        <f>'Kops n'!I17</f>
        <v>0</v>
      </c>
    </row>
    <row r="24" spans="1:9" x14ac:dyDescent="0.2">
      <c r="A24" s="51">
        <f>IF(E24=0,0,IF(COUNTBLANK(E24)=1,0,COUNTA($E$15:E24)))</f>
        <v>0</v>
      </c>
      <c r="B24" s="67">
        <f>'Kops a'!B18</f>
        <v>0</v>
      </c>
      <c r="C24" s="243" t="str">
        <f>'Kops a'!C18:D18</f>
        <v>Logi un durvis</v>
      </c>
      <c r="D24" s="244"/>
      <c r="E24" s="120">
        <f>'Kops a'!E18</f>
        <v>0</v>
      </c>
      <c r="F24" s="121">
        <f>'Kops a'!F18</f>
        <v>0</v>
      </c>
      <c r="G24" s="116">
        <f>'Kops a'!G18</f>
        <v>0</v>
      </c>
      <c r="H24" s="116">
        <f>'Kops a'!H18</f>
        <v>0</v>
      </c>
      <c r="I24" s="46">
        <f>'Kops a'!I18</f>
        <v>0</v>
      </c>
    </row>
    <row r="25" spans="1:9" x14ac:dyDescent="0.2">
      <c r="A25" s="51">
        <f>IF(E25=0,0,IF(COUNTBLANK(E25)=1,0,COUNTA($E$15:E25)))</f>
        <v>0</v>
      </c>
      <c r="B25" s="67">
        <f>'Kops c'!B18</f>
        <v>0</v>
      </c>
      <c r="C25" s="243" t="str">
        <f>'Kops c'!C18:D18</f>
        <v>Logi un durvis</v>
      </c>
      <c r="D25" s="244"/>
      <c r="E25" s="120">
        <f>'Kops c'!E18</f>
        <v>0</v>
      </c>
      <c r="F25" s="121">
        <f>'Kops c'!F18</f>
        <v>0</v>
      </c>
      <c r="G25" s="116">
        <f>'Kops c'!G18</f>
        <v>0</v>
      </c>
      <c r="H25" s="116">
        <f>'Kops c'!H18</f>
        <v>0</v>
      </c>
      <c r="I25" s="46">
        <f>'Kops c'!I18</f>
        <v>0</v>
      </c>
    </row>
    <row r="26" spans="1:9" x14ac:dyDescent="0.2">
      <c r="A26" s="51">
        <f>IF(E26=0,0,IF(COUNTBLANK(E26)=1,0,COUNTA($E$15:E26)))</f>
        <v>0</v>
      </c>
      <c r="B26" s="67">
        <f>'Kops n'!B18</f>
        <v>0</v>
      </c>
      <c r="C26" s="243" t="str">
        <f>'Kops n'!C18:D18</f>
        <v>Logi un durvis</v>
      </c>
      <c r="D26" s="244"/>
      <c r="E26" s="120">
        <f>'Kops n'!E18</f>
        <v>0</v>
      </c>
      <c r="F26" s="121">
        <f>'Kops n'!F18</f>
        <v>0</v>
      </c>
      <c r="G26" s="116">
        <f>'Kops n'!G18</f>
        <v>0</v>
      </c>
      <c r="H26" s="116">
        <f>'Kops n'!H18</f>
        <v>0</v>
      </c>
      <c r="I26" s="46">
        <f>'Kops n'!I18</f>
        <v>0</v>
      </c>
    </row>
    <row r="27" spans="1:9" x14ac:dyDescent="0.2">
      <c r="A27" s="51">
        <f>IF(E27=0,0,IF(COUNTBLANK(E27)=1,0,COUNTA($E$15:E27)))</f>
        <v>0</v>
      </c>
      <c r="B27" s="67">
        <f>'Kops a'!B19</f>
        <v>0</v>
      </c>
      <c r="C27" s="243" t="str">
        <f>'Kops a'!C19:D19</f>
        <v>Pagraba pārseguma siltināšana</v>
      </c>
      <c r="D27" s="244"/>
      <c r="E27" s="120">
        <f>'Kops a'!E19</f>
        <v>0</v>
      </c>
      <c r="F27" s="121">
        <f>'Kops a'!F19</f>
        <v>0</v>
      </c>
      <c r="G27" s="116">
        <f>'Kops a'!G19</f>
        <v>0</v>
      </c>
      <c r="H27" s="116">
        <f>'Kops a'!H19</f>
        <v>0</v>
      </c>
      <c r="I27" s="46">
        <f>'Kops a'!I19</f>
        <v>0</v>
      </c>
    </row>
    <row r="28" spans="1:9" x14ac:dyDescent="0.2">
      <c r="A28" s="51">
        <f>IF(E28=0,0,IF(COUNTBLANK(E28)=1,0,COUNTA($E$15:E28)))</f>
        <v>0</v>
      </c>
      <c r="B28" s="67">
        <f>'Kops c'!B19</f>
        <v>0</v>
      </c>
      <c r="C28" s="243" t="str">
        <f>'Kops c'!C19:D19</f>
        <v>Pagraba pārseguma siltināšana</v>
      </c>
      <c r="D28" s="244"/>
      <c r="E28" s="120">
        <f>'Kops c'!E19</f>
        <v>0</v>
      </c>
      <c r="F28" s="121">
        <f>'Kops c'!F19</f>
        <v>0</v>
      </c>
      <c r="G28" s="116">
        <f>'Kops c'!G19</f>
        <v>0</v>
      </c>
      <c r="H28" s="116">
        <f>'Kops c'!H19</f>
        <v>0</v>
      </c>
      <c r="I28" s="46">
        <f>'Kops c'!I19</f>
        <v>0</v>
      </c>
    </row>
    <row r="29" spans="1:9" x14ac:dyDescent="0.2">
      <c r="A29" s="51">
        <f>IF(E29=0,0,IF(COUNTBLANK(E29)=1,0,COUNTA($E$15:E29)))</f>
        <v>0</v>
      </c>
      <c r="B29" s="67">
        <f>'Kops n'!B19</f>
        <v>0</v>
      </c>
      <c r="C29" s="243" t="str">
        <f>'Kops n'!C19:D19</f>
        <v>Pagraba pārseguma siltināšana</v>
      </c>
      <c r="D29" s="244"/>
      <c r="E29" s="120">
        <f>'Kops n'!E19</f>
        <v>0</v>
      </c>
      <c r="F29" s="121">
        <f>'Kops n'!F19</f>
        <v>0</v>
      </c>
      <c r="G29" s="116">
        <f>'Kops n'!G19</f>
        <v>0</v>
      </c>
      <c r="H29" s="116">
        <f>'Kops n'!H19</f>
        <v>0</v>
      </c>
      <c r="I29" s="46">
        <f>'Kops n'!I19</f>
        <v>0</v>
      </c>
    </row>
    <row r="30" spans="1:9" x14ac:dyDescent="0.2">
      <c r="A30" s="51">
        <f>IF(E30=0,0,IF(COUNTBLANK(E30)=1,0,COUNTA($E$15:E30)))</f>
        <v>0</v>
      </c>
      <c r="B30" s="67">
        <f>'Kops a'!B20</f>
        <v>0</v>
      </c>
      <c r="C30" s="243" t="str">
        <f>'Kops a'!C20:D20</f>
        <v>Jumta darbi</v>
      </c>
      <c r="D30" s="244"/>
      <c r="E30" s="120">
        <f>'Kops a'!E20</f>
        <v>0</v>
      </c>
      <c r="F30" s="121">
        <f>'Kops a'!F20</f>
        <v>0</v>
      </c>
      <c r="G30" s="116">
        <f>'Kops a'!G20</f>
        <v>0</v>
      </c>
      <c r="H30" s="116">
        <f>'Kops a'!H20</f>
        <v>0</v>
      </c>
      <c r="I30" s="46">
        <f>'Kops a'!I20</f>
        <v>0</v>
      </c>
    </row>
    <row r="31" spans="1:9" x14ac:dyDescent="0.2">
      <c r="A31" s="51">
        <f>IF(E31=0,0,IF(COUNTBLANK(E31)=1,0,COUNTA($E$15:E31)))</f>
        <v>0</v>
      </c>
      <c r="B31" s="67">
        <f>'Kops c'!B20</f>
        <v>0</v>
      </c>
      <c r="C31" s="243" t="str">
        <f>'Kops c'!C20:D20</f>
        <v>Jumta darbi</v>
      </c>
      <c r="D31" s="244"/>
      <c r="E31" s="120">
        <f>'Kops c'!E20</f>
        <v>0</v>
      </c>
      <c r="F31" s="121">
        <f>'Kops c'!F20</f>
        <v>0</v>
      </c>
      <c r="G31" s="116">
        <f>'Kops c'!G20</f>
        <v>0</v>
      </c>
      <c r="H31" s="116">
        <f>'Kops c'!H20</f>
        <v>0</v>
      </c>
      <c r="I31" s="46">
        <f>'Kops c'!I20</f>
        <v>0</v>
      </c>
    </row>
    <row r="32" spans="1:9" x14ac:dyDescent="0.2">
      <c r="A32" s="51">
        <f>IF(E32=0,0,IF(COUNTBLANK(E32)=1,0,COUNTA($E$15:E32)))</f>
        <v>0</v>
      </c>
      <c r="B32" s="67">
        <f>'Kops n'!B20</f>
        <v>0</v>
      </c>
      <c r="C32" s="243" t="str">
        <f>'Kops n'!C20:D20</f>
        <v>Jumta darbi</v>
      </c>
      <c r="D32" s="244"/>
      <c r="E32" s="120">
        <f>'Kops n'!E20</f>
        <v>0</v>
      </c>
      <c r="F32" s="121">
        <f>'Kops n'!F20</f>
        <v>0</v>
      </c>
      <c r="G32" s="116">
        <f>'Kops n'!G20</f>
        <v>0</v>
      </c>
      <c r="H32" s="116">
        <f>'Kops n'!H20</f>
        <v>0</v>
      </c>
      <c r="I32" s="46">
        <f>'Kops n'!I20</f>
        <v>0</v>
      </c>
    </row>
    <row r="33" spans="1:9" x14ac:dyDescent="0.2">
      <c r="A33" s="51">
        <f>IF(E33=0,0,IF(COUNTBLANK(E33)=1,0,COUNTA($E$15:E33)))</f>
        <v>0</v>
      </c>
      <c r="B33" s="67">
        <f>'Kops a'!B21</f>
        <v>0</v>
      </c>
      <c r="C33" s="243" t="str">
        <f>'Kops a'!C21:D21</f>
        <v>Iekštelpu darbi</v>
      </c>
      <c r="D33" s="244"/>
      <c r="E33" s="120">
        <f>'Kops a'!E21</f>
        <v>0</v>
      </c>
      <c r="F33" s="121">
        <f>'Kops a'!F21</f>
        <v>0</v>
      </c>
      <c r="G33" s="116">
        <f>'Kops a'!G21</f>
        <v>0</v>
      </c>
      <c r="H33" s="116">
        <f>'Kops a'!H21</f>
        <v>0</v>
      </c>
      <c r="I33" s="46">
        <f>'Kops a'!I21</f>
        <v>0</v>
      </c>
    </row>
    <row r="34" spans="1:9" x14ac:dyDescent="0.2">
      <c r="A34" s="51">
        <f>IF(E34=0,0,IF(COUNTBLANK(E34)=1,0,COUNTA($E$15:E34)))</f>
        <v>0</v>
      </c>
      <c r="B34" s="67">
        <f>'Kops c'!B21</f>
        <v>0</v>
      </c>
      <c r="C34" s="243" t="str">
        <f>'Kops c'!C21:D21</f>
        <v>Iekštelpu darbi</v>
      </c>
      <c r="D34" s="244"/>
      <c r="E34" s="120">
        <f>'Kops c'!E21</f>
        <v>0</v>
      </c>
      <c r="F34" s="121">
        <f>'Kops c'!F21</f>
        <v>0</v>
      </c>
      <c r="G34" s="116">
        <f>'Kops c'!G21</f>
        <v>0</v>
      </c>
      <c r="H34" s="116">
        <f>'Kops c'!H21</f>
        <v>0</v>
      </c>
      <c r="I34" s="46">
        <f>'Kops c'!I21</f>
        <v>0</v>
      </c>
    </row>
    <row r="35" spans="1:9" x14ac:dyDescent="0.2">
      <c r="A35" s="51">
        <f>IF(E35=0,0,IF(COUNTBLANK(E35)=1,0,COUNTA($E$15:E35)))</f>
        <v>0</v>
      </c>
      <c r="B35" s="67">
        <f>'Kops n'!B21</f>
        <v>0</v>
      </c>
      <c r="C35" s="243" t="str">
        <f>'Kops n'!C21:D21</f>
        <v>Iekštelpu darbi</v>
      </c>
      <c r="D35" s="244"/>
      <c r="E35" s="120">
        <f>'Kops n'!E21</f>
        <v>0</v>
      </c>
      <c r="F35" s="121">
        <f>'Kops n'!F21</f>
        <v>0</v>
      </c>
      <c r="G35" s="116">
        <f>'Kops n'!G21</f>
        <v>0</v>
      </c>
      <c r="H35" s="116">
        <f>'Kops n'!H21</f>
        <v>0</v>
      </c>
      <c r="I35" s="46">
        <f>'Kops n'!I21</f>
        <v>0</v>
      </c>
    </row>
    <row r="36" spans="1:9" x14ac:dyDescent="0.2">
      <c r="A36" s="51">
        <f>IF(E36=0,0,IF(COUNTBLANK(E36)=1,0,COUNTA($E$15:E36)))</f>
        <v>0</v>
      </c>
      <c r="B36" s="67">
        <f>'Kops a'!B22</f>
        <v>0</v>
      </c>
      <c r="C36" s="243" t="str">
        <f>'Kops a'!C22:D22</f>
        <v>Bēniņu siltināšana</v>
      </c>
      <c r="D36" s="244"/>
      <c r="E36" s="120">
        <f>'Kops a'!E22</f>
        <v>0</v>
      </c>
      <c r="F36" s="121">
        <f>'Kops a'!F22</f>
        <v>0</v>
      </c>
      <c r="G36" s="116">
        <f>'Kops a'!G22</f>
        <v>0</v>
      </c>
      <c r="H36" s="116">
        <f>'Kops a'!H22</f>
        <v>0</v>
      </c>
      <c r="I36" s="46">
        <f>'Kops a'!I22</f>
        <v>0</v>
      </c>
    </row>
    <row r="37" spans="1:9" x14ac:dyDescent="0.2">
      <c r="A37" s="51">
        <f>IF(E37=0,0,IF(COUNTBLANK(E37)=1,0,COUNTA($E$15:E37)))</f>
        <v>0</v>
      </c>
      <c r="B37" s="67">
        <f>'Kops c'!B22</f>
        <v>0</v>
      </c>
      <c r="C37" s="243" t="str">
        <f>'Kops c'!C22:D22</f>
        <v>Bēniņu siltināšana</v>
      </c>
      <c r="D37" s="244"/>
      <c r="E37" s="120">
        <f>'Kops c'!E22</f>
        <v>0</v>
      </c>
      <c r="F37" s="121">
        <f>'Kops c'!F22</f>
        <v>0</v>
      </c>
      <c r="G37" s="116">
        <f>'Kops c'!G22</f>
        <v>0</v>
      </c>
      <c r="H37" s="116">
        <f>'Kops c'!H22</f>
        <v>0</v>
      </c>
      <c r="I37" s="46">
        <f>'Kops c'!I22</f>
        <v>0</v>
      </c>
    </row>
    <row r="38" spans="1:9" x14ac:dyDescent="0.2">
      <c r="A38" s="51">
        <f>IF(E38=0,0,IF(COUNTBLANK(E38)=1,0,COUNTA($E$15:E38)))</f>
        <v>0</v>
      </c>
      <c r="B38" s="67">
        <f>'Kops n'!B22</f>
        <v>0</v>
      </c>
      <c r="C38" s="243" t="str">
        <f>'Kops n'!C22:D22</f>
        <v>Bēniņu siltināšana</v>
      </c>
      <c r="D38" s="244"/>
      <c r="E38" s="120">
        <f>'Kops n'!E22</f>
        <v>0</v>
      </c>
      <c r="F38" s="121">
        <f>'Kops n'!F22</f>
        <v>0</v>
      </c>
      <c r="G38" s="116">
        <f>'Kops n'!G22</f>
        <v>0</v>
      </c>
      <c r="H38" s="116">
        <f>'Kops n'!H22</f>
        <v>0</v>
      </c>
      <c r="I38" s="46">
        <f>'Kops n'!I22</f>
        <v>0</v>
      </c>
    </row>
    <row r="39" spans="1:9" x14ac:dyDescent="0.2">
      <c r="A39" s="51">
        <f>IF(E39=0,0,IF(COUNTBLANK(E39)=1,0,COUNTA($E$15:E39)))</f>
        <v>0</v>
      </c>
      <c r="B39" s="67">
        <f>'Kops a'!B23</f>
        <v>0</v>
      </c>
      <c r="C39" s="243" t="str">
        <f>'Kops a'!C23:D23</f>
        <v>Labiekārtošana</v>
      </c>
      <c r="D39" s="244"/>
      <c r="E39" s="120">
        <f>'Kops a'!E23</f>
        <v>0</v>
      </c>
      <c r="F39" s="121">
        <f>'Kops a'!F23</f>
        <v>0</v>
      </c>
      <c r="G39" s="116">
        <f>'Kops a'!G23</f>
        <v>0</v>
      </c>
      <c r="H39" s="116">
        <f>'Kops a'!H23</f>
        <v>0</v>
      </c>
      <c r="I39" s="46">
        <f>'Kops a'!I23</f>
        <v>0</v>
      </c>
    </row>
    <row r="40" spans="1:9" x14ac:dyDescent="0.2">
      <c r="A40" s="51">
        <f>IF(E40=0,0,IF(COUNTBLANK(E40)=1,0,COUNTA($E$15:E40)))</f>
        <v>0</v>
      </c>
      <c r="B40" s="67">
        <f>'Kops c'!B23</f>
        <v>0</v>
      </c>
      <c r="C40" s="265" t="str">
        <f>'Kops c'!C23:D23</f>
        <v>Labiekārtošana</v>
      </c>
      <c r="D40" s="266"/>
      <c r="E40" s="120">
        <f>'Kops c'!E23</f>
        <v>0</v>
      </c>
      <c r="F40" s="121">
        <f>'Kops c'!F23</f>
        <v>0</v>
      </c>
      <c r="G40" s="116">
        <f>'Kops c'!G23</f>
        <v>0</v>
      </c>
      <c r="H40" s="116">
        <f>'Kops c'!H23</f>
        <v>0</v>
      </c>
      <c r="I40" s="46">
        <f>'Kops c'!I23</f>
        <v>0</v>
      </c>
    </row>
    <row r="41" spans="1:9" x14ac:dyDescent="0.2">
      <c r="A41" s="51">
        <f>IF(E41=0,0,IF(COUNTBLANK(E41)=1,0,COUNTA($E$15:E41)))</f>
        <v>0</v>
      </c>
      <c r="B41" s="67">
        <f>'Kops n'!B23</f>
        <v>0</v>
      </c>
      <c r="C41" s="265" t="str">
        <f>'Kops n'!C23:D23</f>
        <v>Labiekārtošana</v>
      </c>
      <c r="D41" s="266"/>
      <c r="E41" s="120">
        <f>'Kops n'!E23</f>
        <v>0</v>
      </c>
      <c r="F41" s="121">
        <f>'Kops n'!F23</f>
        <v>0</v>
      </c>
      <c r="G41" s="116">
        <f>'Kops n'!G23</f>
        <v>0</v>
      </c>
      <c r="H41" s="116">
        <f>'Kops n'!H23</f>
        <v>0</v>
      </c>
      <c r="I41" s="46">
        <f>'Kops n'!I23</f>
        <v>0</v>
      </c>
    </row>
    <row r="42" spans="1:9" x14ac:dyDescent="0.2">
      <c r="A42" s="51">
        <f>IF(E42=0,0,IF(COUNTBLANK(E42)=1,0,COUNTA($E$15:E42)))</f>
        <v>0</v>
      </c>
      <c r="B42" s="67">
        <f>'Kops a'!B24</f>
        <v>0</v>
      </c>
      <c r="C42" s="243" t="str">
        <f>'Kops a'!C24:D24</f>
        <v>Apkure, vēdināšana un gaisa kondicionēšana</v>
      </c>
      <c r="D42" s="244"/>
      <c r="E42" s="120">
        <f>'Kops a'!E24</f>
        <v>0</v>
      </c>
      <c r="F42" s="121">
        <f>'Kops a'!F24</f>
        <v>0</v>
      </c>
      <c r="G42" s="116">
        <f>'Kops a'!G24</f>
        <v>0</v>
      </c>
      <c r="H42" s="116">
        <f>'Kops a'!H24</f>
        <v>0</v>
      </c>
      <c r="I42" s="46">
        <f>'Kops a'!I24</f>
        <v>0</v>
      </c>
    </row>
    <row r="43" spans="1:9" x14ac:dyDescent="0.2">
      <c r="A43" s="51">
        <f>IF(E43=0,0,IF(COUNTBLANK(E43)=1,0,COUNTA($E$15:E43)))</f>
        <v>0</v>
      </c>
      <c r="B43" s="67">
        <f>'Kops c'!B24</f>
        <v>0</v>
      </c>
      <c r="C43" s="243" t="str">
        <f>'Kops c'!C24:D24</f>
        <v>Apkure, vēdināšana un gaisa kondicionēšana</v>
      </c>
      <c r="D43" s="244"/>
      <c r="E43" s="120">
        <f>'Kops c'!E24</f>
        <v>0</v>
      </c>
      <c r="F43" s="121">
        <f>'Kops c'!F24</f>
        <v>0</v>
      </c>
      <c r="G43" s="116">
        <f>'Kops c'!G24</f>
        <v>0</v>
      </c>
      <c r="H43" s="116">
        <f>'Kops c'!H24</f>
        <v>0</v>
      </c>
      <c r="I43" s="46">
        <f>'Kops c'!I24</f>
        <v>0</v>
      </c>
    </row>
    <row r="44" spans="1:9" x14ac:dyDescent="0.2">
      <c r="A44" s="51">
        <f>IF(E44=0,0,IF(COUNTBLANK(E44)=1,0,COUNTA($E$15:E44)))</f>
        <v>0</v>
      </c>
      <c r="B44" s="67">
        <f>'Kops n'!B24</f>
        <v>0</v>
      </c>
      <c r="C44" s="243" t="str">
        <f>'Kops n'!C24:D24</f>
        <v>Apkure, vēdināšana un gaisa kondicionēšana</v>
      </c>
      <c r="D44" s="244"/>
      <c r="E44" s="120">
        <f>'Kops n'!E24</f>
        <v>0</v>
      </c>
      <c r="F44" s="121">
        <f>'Kops n'!F24</f>
        <v>0</v>
      </c>
      <c r="G44" s="116">
        <f>'Kops n'!G24</f>
        <v>0</v>
      </c>
      <c r="H44" s="116">
        <f>'Kops n'!H24</f>
        <v>0</v>
      </c>
      <c r="I44" s="46">
        <f>'Kops n'!I24</f>
        <v>0</v>
      </c>
    </row>
    <row r="45" spans="1:9" x14ac:dyDescent="0.2">
      <c r="A45" s="51">
        <f>IF(E45=0,0,IF(COUNTBLANK(E45)=1,0,COUNTA($E$15:E45)))</f>
        <v>0</v>
      </c>
      <c r="B45" s="67">
        <f>'Kops a'!B25</f>
        <v>0</v>
      </c>
      <c r="C45" s="243" t="str">
        <f>'Kops a'!C25:D25</f>
        <v>Ārējie elektrības tīkli</v>
      </c>
      <c r="D45" s="244"/>
      <c r="E45" s="120">
        <f>'Kops a'!E25</f>
        <v>0</v>
      </c>
      <c r="F45" s="121">
        <f>'Kops a'!F25</f>
        <v>0</v>
      </c>
      <c r="G45" s="116">
        <f>'Kops a'!G25</f>
        <v>0</v>
      </c>
      <c r="H45" s="116">
        <f>'Kops a'!H25</f>
        <v>0</v>
      </c>
      <c r="I45" s="46">
        <f>'Kops a'!I25</f>
        <v>0</v>
      </c>
    </row>
    <row r="46" spans="1:9" x14ac:dyDescent="0.2">
      <c r="A46" s="51">
        <f>IF(E46=0,0,IF(COUNTBLANK(E46)=1,0,COUNTA($E$15:E46)))</f>
        <v>0</v>
      </c>
      <c r="B46" s="67">
        <f>'Kops c'!B25</f>
        <v>0</v>
      </c>
      <c r="C46" s="243" t="str">
        <f>'Kops c'!C25:D25</f>
        <v>Ārējie elektrības tīkli</v>
      </c>
      <c r="D46" s="244"/>
      <c r="E46" s="120">
        <f>'Kops c'!E25</f>
        <v>0</v>
      </c>
      <c r="F46" s="121">
        <f>'Kops c'!F25</f>
        <v>0</v>
      </c>
      <c r="G46" s="116">
        <f>'Kops c'!G25</f>
        <v>0</v>
      </c>
      <c r="H46" s="116">
        <f>'Kops c'!H25</f>
        <v>0</v>
      </c>
      <c r="I46" s="46">
        <f>'Kops c'!I25</f>
        <v>0</v>
      </c>
    </row>
    <row r="47" spans="1:9" x14ac:dyDescent="0.2">
      <c r="A47" s="51">
        <f>IF(E47=0,0,IF(COUNTBLANK(E47)=1,0,COUNTA($E$15:E47)))</f>
        <v>0</v>
      </c>
      <c r="B47" s="67">
        <f>'Kops n'!B25</f>
        <v>0</v>
      </c>
      <c r="C47" s="243" t="str">
        <f>'Kops n'!C25:D25</f>
        <v>Ārējie elektrības tīkli</v>
      </c>
      <c r="D47" s="244"/>
      <c r="E47" s="120">
        <f>'Kops n'!E25</f>
        <v>0</v>
      </c>
      <c r="F47" s="121">
        <f>'Kops n'!F25</f>
        <v>0</v>
      </c>
      <c r="G47" s="116">
        <f>'Kops n'!G25</f>
        <v>0</v>
      </c>
      <c r="H47" s="116">
        <f>'Kops n'!H25</f>
        <v>0</v>
      </c>
      <c r="I47" s="46">
        <f>'Kops n'!I25</f>
        <v>0</v>
      </c>
    </row>
    <row r="48" spans="1:9" ht="11.25" customHeight="1" x14ac:dyDescent="0.2">
      <c r="A48" s="51">
        <f>IF(E48=0,0,IF(COUNTBLANK(E48)=1,0,COUNTA($E$15:E48)))</f>
        <v>0</v>
      </c>
      <c r="B48" s="67">
        <f>'Kops a'!B26</f>
        <v>0</v>
      </c>
      <c r="C48" s="243" t="str">
        <f>'Kops a'!C26:D26</f>
        <v>Iekšējais ūdensvads, kanalizācija un to aprīkojums</v>
      </c>
      <c r="D48" s="244"/>
      <c r="E48" s="120">
        <f>'Kops a'!E26</f>
        <v>0</v>
      </c>
      <c r="F48" s="121">
        <f>'Kops a'!F26</f>
        <v>0</v>
      </c>
      <c r="G48" s="116">
        <f>'Kops a'!G26</f>
        <v>0</v>
      </c>
      <c r="H48" s="116">
        <f>'Kops a'!H26</f>
        <v>0</v>
      </c>
      <c r="I48" s="46">
        <f>'Kops a'!I26</f>
        <v>0</v>
      </c>
    </row>
    <row r="49" spans="1:9" x14ac:dyDescent="0.2">
      <c r="A49" s="51">
        <f>IF(E49=0,0,IF(COUNTBLANK(E49)=1,0,COUNTA($E$15:E49)))</f>
        <v>0</v>
      </c>
      <c r="B49" s="67">
        <f>'Kops c'!B26</f>
        <v>0</v>
      </c>
      <c r="C49" s="243" t="str">
        <f>'Kops c'!C26:D26</f>
        <v>Iekšējais ūdensvads, kanalizācija un to aprīkojums</v>
      </c>
      <c r="D49" s="244"/>
      <c r="E49" s="120">
        <f>'Kops c'!E26</f>
        <v>0</v>
      </c>
      <c r="F49" s="121">
        <f>'Kops c'!F26</f>
        <v>0</v>
      </c>
      <c r="G49" s="116">
        <f>'Kops c'!G26</f>
        <v>0</v>
      </c>
      <c r="H49" s="116">
        <f>'Kops c'!H26</f>
        <v>0</v>
      </c>
      <c r="I49" s="46">
        <f>'Kops c'!I26</f>
        <v>0</v>
      </c>
    </row>
    <row r="50" spans="1:9" x14ac:dyDescent="0.2">
      <c r="A50" s="51">
        <f>IF(E50=0,0,IF(COUNTBLANK(E50)=1,0,COUNTA($E$15:E50)))</f>
        <v>0</v>
      </c>
      <c r="B50" s="67">
        <f>'Kops n'!B26</f>
        <v>0</v>
      </c>
      <c r="C50" s="243" t="str">
        <f>'Kops n'!C26:D26</f>
        <v>Iekšējais ūdensvads, kanalizācija un to aprīkojums</v>
      </c>
      <c r="D50" s="244"/>
      <c r="E50" s="120">
        <f>'Kops n'!E26</f>
        <v>0</v>
      </c>
      <c r="F50" s="121">
        <f>'Kops n'!F26</f>
        <v>0</v>
      </c>
      <c r="G50" s="116">
        <f>'Kops n'!G26</f>
        <v>0</v>
      </c>
      <c r="H50" s="116">
        <f>'Kops n'!H26</f>
        <v>0</v>
      </c>
      <c r="I50" s="46">
        <f>'Kops n'!I26</f>
        <v>0</v>
      </c>
    </row>
    <row r="51" spans="1:9" ht="12" thickBot="1" x14ac:dyDescent="0.25">
      <c r="A51" s="52"/>
      <c r="B51" s="25"/>
      <c r="C51" s="246"/>
      <c r="D51" s="247"/>
      <c r="E51" s="122"/>
      <c r="F51" s="123"/>
      <c r="G51" s="124"/>
      <c r="H51" s="124"/>
      <c r="I51" s="37"/>
    </row>
    <row r="52" spans="1:9" ht="12" thickBot="1" x14ac:dyDescent="0.25">
      <c r="A52" s="251" t="s">
        <v>36</v>
      </c>
      <c r="B52" s="252"/>
      <c r="C52" s="252"/>
      <c r="D52" s="252"/>
      <c r="E52" s="125">
        <f>SUM(E15:E51)</f>
        <v>0</v>
      </c>
      <c r="F52" s="126">
        <f>SUM(F15:F51)</f>
        <v>0</v>
      </c>
      <c r="G52" s="126">
        <f>SUM(G15:G51)</f>
        <v>0</v>
      </c>
      <c r="H52" s="126">
        <f>SUM(H15:H51)</f>
        <v>0</v>
      </c>
      <c r="I52" s="66">
        <f>SUM(I15:I51)</f>
        <v>0</v>
      </c>
    </row>
    <row r="53" spans="1:9" x14ac:dyDescent="0.2">
      <c r="A53" s="253" t="s">
        <v>37</v>
      </c>
      <c r="B53" s="254"/>
      <c r="C53" s="255"/>
      <c r="D53" s="47" t="s">
        <v>446</v>
      </c>
      <c r="E53" s="101" t="e">
        <f>ROUND(E52*$D53,2)</f>
        <v>#VALUE!</v>
      </c>
      <c r="F53" s="39"/>
      <c r="G53" s="39"/>
      <c r="H53" s="39"/>
      <c r="I53" s="39"/>
    </row>
    <row r="54" spans="1:9" x14ac:dyDescent="0.2">
      <c r="A54" s="256" t="s">
        <v>38</v>
      </c>
      <c r="B54" s="257"/>
      <c r="C54" s="258"/>
      <c r="D54" s="48" t="s">
        <v>446</v>
      </c>
      <c r="E54" s="102" t="e">
        <f>ROUND(E53*$D54,2)</f>
        <v>#VALUE!</v>
      </c>
      <c r="F54" s="39"/>
      <c r="G54" s="39"/>
      <c r="H54" s="39"/>
      <c r="I54" s="39"/>
    </row>
    <row r="55" spans="1:9" x14ac:dyDescent="0.2">
      <c r="A55" s="259" t="s">
        <v>39</v>
      </c>
      <c r="B55" s="260"/>
      <c r="C55" s="261"/>
      <c r="D55" s="49" t="s">
        <v>446</v>
      </c>
      <c r="E55" s="102" t="e">
        <f>ROUND(E52*$D55,2)</f>
        <v>#VALUE!</v>
      </c>
      <c r="F55" s="39"/>
      <c r="G55" s="39"/>
      <c r="H55" s="39"/>
      <c r="I55" s="39"/>
    </row>
    <row r="56" spans="1:9" ht="12" thickBot="1" x14ac:dyDescent="0.25">
      <c r="A56" s="262" t="s">
        <v>40</v>
      </c>
      <c r="B56" s="263"/>
      <c r="C56" s="264"/>
      <c r="D56" s="21"/>
      <c r="E56" s="103" t="e">
        <f>SUM(E52:E55)-E54</f>
        <v>#VALUE!</v>
      </c>
      <c r="F56" s="39"/>
      <c r="G56" s="39"/>
      <c r="H56" s="39"/>
      <c r="I56" s="39"/>
    </row>
    <row r="57" spans="1:9" x14ac:dyDescent="0.2">
      <c r="G57" s="20"/>
    </row>
    <row r="58" spans="1:9" x14ac:dyDescent="0.2">
      <c r="C58" s="16"/>
      <c r="D58" s="16"/>
      <c r="E58" s="16"/>
      <c r="F58" s="22"/>
      <c r="G58" s="22"/>
      <c r="H58" s="22"/>
      <c r="I58" s="22"/>
    </row>
    <row r="61" spans="1:9" x14ac:dyDescent="0.2">
      <c r="A61" s="1" t="s">
        <v>14</v>
      </c>
      <c r="B61" s="16"/>
      <c r="C61" s="245">
        <f>'Kopt a+c+n'!B31</f>
        <v>0</v>
      </c>
      <c r="D61" s="245"/>
      <c r="E61" s="245"/>
      <c r="F61" s="245"/>
      <c r="G61" s="245"/>
      <c r="H61" s="245"/>
    </row>
    <row r="62" spans="1:9" x14ac:dyDescent="0.2">
      <c r="A62" s="16"/>
      <c r="B62" s="16"/>
      <c r="C62" s="227" t="s">
        <v>15</v>
      </c>
      <c r="D62" s="227"/>
      <c r="E62" s="227"/>
      <c r="F62" s="227"/>
      <c r="G62" s="227"/>
      <c r="H62" s="227"/>
    </row>
    <row r="63" spans="1:9" x14ac:dyDescent="0.2">
      <c r="A63" s="16"/>
      <c r="B63" s="16"/>
      <c r="C63" s="16"/>
      <c r="D63" s="16"/>
      <c r="E63" s="16"/>
      <c r="F63" s="16"/>
      <c r="G63" s="16"/>
      <c r="H63" s="16"/>
    </row>
    <row r="64" spans="1:9" x14ac:dyDescent="0.2">
      <c r="A64" s="249" t="str">
        <f>'Kopt a+c+n'!A36</f>
        <v>Tāme sastādīta 2023. gada __. ____________</v>
      </c>
      <c r="B64" s="250"/>
      <c r="C64" s="250"/>
      <c r="D64" s="250"/>
      <c r="F64" s="16"/>
      <c r="G64" s="16"/>
      <c r="H64" s="16"/>
    </row>
    <row r="65" spans="1:9" x14ac:dyDescent="0.2">
      <c r="A65" s="16"/>
      <c r="B65" s="16"/>
      <c r="C65" s="16"/>
      <c r="D65" s="16"/>
      <c r="E65" s="16"/>
      <c r="F65" s="16"/>
      <c r="G65" s="16"/>
      <c r="H65" s="16"/>
    </row>
    <row r="66" spans="1:9" x14ac:dyDescent="0.2">
      <c r="A66" s="1" t="s">
        <v>41</v>
      </c>
      <c r="B66" s="16"/>
      <c r="C66" s="248"/>
      <c r="D66" s="248"/>
      <c r="E66" s="248"/>
      <c r="F66" s="248"/>
      <c r="G66" s="248"/>
      <c r="H66" s="248"/>
    </row>
    <row r="67" spans="1:9" x14ac:dyDescent="0.2">
      <c r="A67" s="16"/>
      <c r="B67" s="16"/>
      <c r="C67" s="227" t="s">
        <v>15</v>
      </c>
      <c r="D67" s="227"/>
      <c r="E67" s="227"/>
      <c r="F67" s="227"/>
      <c r="G67" s="227"/>
      <c r="H67" s="227"/>
    </row>
    <row r="68" spans="1:9" x14ac:dyDescent="0.2">
      <c r="A68" s="16"/>
      <c r="B68" s="16"/>
      <c r="C68" s="16"/>
      <c r="D68" s="16"/>
      <c r="E68" s="16"/>
      <c r="F68" s="16"/>
      <c r="G68" s="16"/>
      <c r="H68" s="16"/>
    </row>
    <row r="69" spans="1:9" x14ac:dyDescent="0.2">
      <c r="A69" s="78" t="s">
        <v>42</v>
      </c>
      <c r="B69" s="42"/>
      <c r="C69" s="73"/>
      <c r="D69" s="42"/>
      <c r="F69" s="16"/>
      <c r="G69" s="16"/>
      <c r="H69" s="16"/>
    </row>
    <row r="79" spans="1:9" x14ac:dyDescent="0.2">
      <c r="E79" s="20"/>
      <c r="F79" s="20"/>
      <c r="G79" s="20"/>
      <c r="H79" s="20"/>
      <c r="I79" s="20"/>
    </row>
  </sheetData>
  <mergeCells count="67">
    <mergeCell ref="D10:E10"/>
    <mergeCell ref="D11:E11"/>
    <mergeCell ref="E13:E14"/>
    <mergeCell ref="A13:A14"/>
    <mergeCell ref="B13:B14"/>
    <mergeCell ref="C13:D14"/>
    <mergeCell ref="C37:D37"/>
    <mergeCell ref="C40:D40"/>
    <mergeCell ref="G1:I1"/>
    <mergeCell ref="A2:I2"/>
    <mergeCell ref="C4:I4"/>
    <mergeCell ref="A6:C6"/>
    <mergeCell ref="D6:I6"/>
    <mergeCell ref="C5:I5"/>
    <mergeCell ref="A7:C7"/>
    <mergeCell ref="D7:I7"/>
    <mergeCell ref="F13:H13"/>
    <mergeCell ref="I13:I14"/>
    <mergeCell ref="A8:C8"/>
    <mergeCell ref="D8:I8"/>
    <mergeCell ref="A9:C9"/>
    <mergeCell ref="D9:I9"/>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C27:D27"/>
    <mergeCell ref="C29:D29"/>
    <mergeCell ref="C48:D48"/>
    <mergeCell ref="C30:D30"/>
    <mergeCell ref="C32:D32"/>
    <mergeCell ref="C33:D33"/>
    <mergeCell ref="C35:D35"/>
    <mergeCell ref="C45:D45"/>
    <mergeCell ref="C47:D47"/>
    <mergeCell ref="C38:D38"/>
    <mergeCell ref="C39:D39"/>
    <mergeCell ref="C41:D41"/>
    <mergeCell ref="C42:D42"/>
    <mergeCell ref="C44:D44"/>
    <mergeCell ref="C43:D43"/>
    <mergeCell ref="C46:D46"/>
    <mergeCell ref="C66:H66"/>
    <mergeCell ref="C67:H67"/>
    <mergeCell ref="A64:D64"/>
    <mergeCell ref="A52:D52"/>
    <mergeCell ref="A53:C53"/>
    <mergeCell ref="A54:C54"/>
    <mergeCell ref="A55:C55"/>
    <mergeCell ref="A56:C56"/>
    <mergeCell ref="C49:D49"/>
    <mergeCell ref="C61:H61"/>
    <mergeCell ref="C51:D51"/>
    <mergeCell ref="C50:D50"/>
    <mergeCell ref="C62:H62"/>
  </mergeCells>
  <conditionalFormatting sqref="A15:I51">
    <cfRule type="cellIs" dxfId="415" priority="4" operator="equal">
      <formula>0</formula>
    </cfRule>
  </conditionalFormatting>
  <conditionalFormatting sqref="C69">
    <cfRule type="cellIs" dxfId="414" priority="3" operator="equal">
      <formula>0</formula>
    </cfRule>
  </conditionalFormatting>
  <conditionalFormatting sqref="C61:H61">
    <cfRule type="cellIs" dxfId="413" priority="1" operator="equal">
      <formula>0</formula>
    </cfRule>
  </conditionalFormatting>
  <conditionalFormatting sqref="C66:H66">
    <cfRule type="cellIs" dxfId="412" priority="25" operator="equal">
      <formula>0</formula>
    </cfRule>
  </conditionalFormatting>
  <conditionalFormatting sqref="D53:D55">
    <cfRule type="cellIs" dxfId="411" priority="28" operator="equal">
      <formula>0</formula>
    </cfRule>
  </conditionalFormatting>
  <conditionalFormatting sqref="D6:I9 D10:E11 F52:I52 E52:E56">
    <cfRule type="cellIs" dxfId="410" priority="27"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E3DE-2F8D-41DD-AD06-C0A35E3C2EEA}">
  <sheetPr codeName="Sheet5">
    <tabColor theme="9" tint="0.39997558519241921"/>
  </sheetPr>
  <dimension ref="A1:I67"/>
  <sheetViews>
    <sheetView topLeftCell="A10" workbookViewId="0">
      <selection activeCell="L47" sqref="L47"/>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x14ac:dyDescent="0.2">
      <c r="C1" s="4"/>
      <c r="G1" s="229"/>
      <c r="H1" s="229"/>
      <c r="I1" s="229"/>
    </row>
    <row r="2" spans="1:9" x14ac:dyDescent="0.2">
      <c r="A2" s="269" t="s">
        <v>20</v>
      </c>
      <c r="B2" s="269"/>
      <c r="C2" s="269"/>
      <c r="D2" s="269"/>
      <c r="E2" s="269"/>
      <c r="F2" s="269"/>
      <c r="G2" s="269"/>
      <c r="H2" s="269"/>
      <c r="I2" s="269"/>
    </row>
    <row r="3" spans="1:9" x14ac:dyDescent="0.2">
      <c r="A3" s="2"/>
      <c r="B3" s="2"/>
      <c r="C3" s="2"/>
      <c r="D3" s="2"/>
      <c r="E3" s="2"/>
      <c r="F3" s="2"/>
      <c r="G3" s="2"/>
      <c r="H3" s="2"/>
      <c r="I3" s="2"/>
    </row>
    <row r="4" spans="1:9" x14ac:dyDescent="0.2">
      <c r="A4" s="2"/>
      <c r="B4" s="2"/>
      <c r="C4" s="270" t="s">
        <v>21</v>
      </c>
      <c r="D4" s="270"/>
      <c r="E4" s="270"/>
      <c r="F4" s="270"/>
      <c r="G4" s="270"/>
      <c r="H4" s="270"/>
      <c r="I4" s="270"/>
    </row>
    <row r="5" spans="1:9" ht="11.25" customHeight="1" x14ac:dyDescent="0.2">
      <c r="A5" s="90"/>
      <c r="B5" s="90"/>
      <c r="C5" s="272" t="s">
        <v>17</v>
      </c>
      <c r="D5" s="272"/>
      <c r="E5" s="272"/>
      <c r="F5" s="272"/>
      <c r="G5" s="272"/>
      <c r="H5" s="272"/>
      <c r="I5" s="272"/>
    </row>
    <row r="6" spans="1:9" x14ac:dyDescent="0.2">
      <c r="A6" s="271" t="s">
        <v>22</v>
      </c>
      <c r="B6" s="271"/>
      <c r="C6" s="271"/>
      <c r="D6" s="237" t="str">
        <f>'Kopt a+c+n'!B13</f>
        <v>Daudzīvokļu dzīvojamā ēka</v>
      </c>
      <c r="E6" s="237"/>
      <c r="F6" s="237"/>
      <c r="G6" s="237"/>
      <c r="H6" s="237"/>
      <c r="I6" s="237"/>
    </row>
    <row r="7" spans="1:9" x14ac:dyDescent="0.2">
      <c r="A7" s="271" t="s">
        <v>6</v>
      </c>
      <c r="B7" s="271"/>
      <c r="C7" s="271"/>
      <c r="D7" s="238" t="str">
        <f>'Kopt a+c+n'!B14</f>
        <v>Daudzdzīvokļu dzīvojamās ēkas energoefektivitātes paaugstināšana</v>
      </c>
      <c r="E7" s="238"/>
      <c r="F7" s="238"/>
      <c r="G7" s="238"/>
      <c r="H7" s="238"/>
      <c r="I7" s="238"/>
    </row>
    <row r="8" spans="1:9" x14ac:dyDescent="0.2">
      <c r="A8" s="277" t="s">
        <v>23</v>
      </c>
      <c r="B8" s="277"/>
      <c r="C8" s="277"/>
      <c r="D8" s="238" t="str">
        <f>'Kopt a+c+n'!B15</f>
        <v>Meža iela 18, Jaunolaine, Olaines novads, LV-2127</v>
      </c>
      <c r="E8" s="238"/>
      <c r="F8" s="238"/>
      <c r="G8" s="238"/>
      <c r="H8" s="238"/>
      <c r="I8" s="238"/>
    </row>
    <row r="9" spans="1:9" x14ac:dyDescent="0.2">
      <c r="A9" s="277" t="s">
        <v>24</v>
      </c>
      <c r="B9" s="277"/>
      <c r="C9" s="277"/>
      <c r="D9" s="239" t="str">
        <f>'Kopt a+c+n'!B16</f>
        <v>AS OŪS 2023/08_E</v>
      </c>
      <c r="E9" s="239"/>
      <c r="F9" s="239"/>
      <c r="G9" s="239"/>
      <c r="H9" s="239"/>
      <c r="I9" s="239"/>
    </row>
    <row r="10" spans="1:9" x14ac:dyDescent="0.2">
      <c r="C10" s="4" t="s">
        <v>25</v>
      </c>
      <c r="D10" s="278" t="e">
        <f>E31</f>
        <v>#VALUE!</v>
      </c>
      <c r="E10" s="278"/>
      <c r="F10" s="54"/>
      <c r="G10" s="54"/>
      <c r="H10" s="54"/>
      <c r="I10" s="54"/>
    </row>
    <row r="11" spans="1:9" x14ac:dyDescent="0.2">
      <c r="C11" s="4" t="s">
        <v>26</v>
      </c>
      <c r="D11" s="279">
        <f>I27</f>
        <v>0</v>
      </c>
      <c r="E11" s="279"/>
      <c r="F11" s="54"/>
      <c r="G11" s="54"/>
      <c r="H11" s="54"/>
      <c r="I11" s="54"/>
    </row>
    <row r="12" spans="1:9" ht="12" thickBot="1" x14ac:dyDescent="0.25">
      <c r="F12" s="17"/>
      <c r="G12" s="17"/>
      <c r="H12" s="17"/>
      <c r="I12" s="17"/>
    </row>
    <row r="13" spans="1:9" x14ac:dyDescent="0.2">
      <c r="A13" s="282" t="s">
        <v>27</v>
      </c>
      <c r="B13" s="284" t="s">
        <v>28</v>
      </c>
      <c r="C13" s="286" t="s">
        <v>29</v>
      </c>
      <c r="D13" s="287"/>
      <c r="E13" s="280" t="s">
        <v>30</v>
      </c>
      <c r="F13" s="273" t="s">
        <v>31</v>
      </c>
      <c r="G13" s="274"/>
      <c r="H13" s="274"/>
      <c r="I13" s="275" t="s">
        <v>32</v>
      </c>
    </row>
    <row r="14" spans="1:9" ht="23.25" thickBot="1" x14ac:dyDescent="0.25">
      <c r="A14" s="283"/>
      <c r="B14" s="285"/>
      <c r="C14" s="288"/>
      <c r="D14" s="289"/>
      <c r="E14" s="281"/>
      <c r="F14" s="18" t="s">
        <v>33</v>
      </c>
      <c r="G14" s="19" t="s">
        <v>34</v>
      </c>
      <c r="H14" s="19" t="s">
        <v>35</v>
      </c>
      <c r="I14" s="276"/>
    </row>
    <row r="15" spans="1:9" x14ac:dyDescent="0.2">
      <c r="A15" s="50">
        <f>IF(E15=0,0,IF(COUNTBLANK(E15)=1,0,COUNTA($E$15:E15)))</f>
        <v>0</v>
      </c>
      <c r="B15" s="23">
        <f>IF(A15=0,0,CONCATENATE("A-",A15))</f>
        <v>0</v>
      </c>
      <c r="C15" s="267" t="str">
        <f>'1a'!C2:I2</f>
        <v>Būvlaukuma sagatavošana</v>
      </c>
      <c r="D15" s="268"/>
      <c r="E15" s="91">
        <f>'1a'!P26</f>
        <v>0</v>
      </c>
      <c r="F15" s="92">
        <f>'1a'!M26</f>
        <v>0</v>
      </c>
      <c r="G15" s="93">
        <f>'1a'!N26</f>
        <v>0</v>
      </c>
      <c r="H15" s="93">
        <f>'1a'!O26</f>
        <v>0</v>
      </c>
      <c r="I15" s="45">
        <f>'1a'!L26</f>
        <v>0</v>
      </c>
    </row>
    <row r="16" spans="1:9" x14ac:dyDescent="0.2">
      <c r="A16" s="51">
        <f>IF(E16=0,0,IF(COUNTBLANK(E16)=1,0,COUNTA($E$15:E16)))</f>
        <v>0</v>
      </c>
      <c r="B16" s="24">
        <f t="shared" ref="B16:B26" si="0">IF(A16=0,0,CONCATENATE("A-",A16))</f>
        <v>0</v>
      </c>
      <c r="C16" s="243" t="str">
        <f>'2a'!C2:I2</f>
        <v>Demontāžas darbi</v>
      </c>
      <c r="D16" s="244"/>
      <c r="E16" s="94">
        <f>'2a'!P27</f>
        <v>0</v>
      </c>
      <c r="F16" s="95">
        <f>'2a'!M27</f>
        <v>0</v>
      </c>
      <c r="G16" s="96">
        <f>'2a'!N27</f>
        <v>0</v>
      </c>
      <c r="H16" s="96">
        <f>'2a'!O27</f>
        <v>0</v>
      </c>
      <c r="I16" s="46">
        <f>'2a'!L27</f>
        <v>0</v>
      </c>
    </row>
    <row r="17" spans="1:9" x14ac:dyDescent="0.2">
      <c r="A17" s="51">
        <f>IF(E17=0,0,IF(COUNTBLANK(E17)=1,0,COUNTA($E$15:E17)))</f>
        <v>0</v>
      </c>
      <c r="B17" s="24">
        <f t="shared" si="0"/>
        <v>0</v>
      </c>
      <c r="C17" s="243" t="str">
        <f>'3a'!C2:I2</f>
        <v>Fasādes</v>
      </c>
      <c r="D17" s="244"/>
      <c r="E17" s="97">
        <f>'3a'!P92</f>
        <v>0</v>
      </c>
      <c r="F17" s="95">
        <f>'3a'!M92</f>
        <v>0</v>
      </c>
      <c r="G17" s="96">
        <f>'3a'!N92</f>
        <v>0</v>
      </c>
      <c r="H17" s="96">
        <f>'3a'!O92</f>
        <v>0</v>
      </c>
      <c r="I17" s="46">
        <f>'3a'!L92</f>
        <v>0</v>
      </c>
    </row>
    <row r="18" spans="1:9" ht="11.25" customHeight="1" x14ac:dyDescent="0.2">
      <c r="A18" s="51">
        <f>IF(E18=0,0,IF(COUNTBLANK(E18)=1,0,COUNTA($E$15:E18)))</f>
        <v>0</v>
      </c>
      <c r="B18" s="24">
        <f t="shared" si="0"/>
        <v>0</v>
      </c>
      <c r="C18" s="243" t="str">
        <f>'4a'!C2:I2</f>
        <v>Logi un durvis</v>
      </c>
      <c r="D18" s="244"/>
      <c r="E18" s="97">
        <f>'4a'!P42</f>
        <v>0</v>
      </c>
      <c r="F18" s="95">
        <f>'4a'!M42</f>
        <v>0</v>
      </c>
      <c r="G18" s="96">
        <f>'4a'!N42</f>
        <v>0</v>
      </c>
      <c r="H18" s="96">
        <f>'4a'!O42</f>
        <v>0</v>
      </c>
      <c r="I18" s="46">
        <f>'4a'!L42</f>
        <v>0</v>
      </c>
    </row>
    <row r="19" spans="1:9" x14ac:dyDescent="0.2">
      <c r="A19" s="51">
        <f>IF(E19=0,0,IF(COUNTBLANK(E19)=1,0,COUNTA($E$15:E19)))</f>
        <v>0</v>
      </c>
      <c r="B19" s="24">
        <f t="shared" si="0"/>
        <v>0</v>
      </c>
      <c r="C19" s="243" t="str">
        <f>'5a'!C2:I2</f>
        <v>Pagraba pārseguma siltināšana</v>
      </c>
      <c r="D19" s="244"/>
      <c r="E19" s="97">
        <f>'5a'!P30</f>
        <v>0</v>
      </c>
      <c r="F19" s="95">
        <f>'5a'!M30</f>
        <v>0</v>
      </c>
      <c r="G19" s="96">
        <f>'5a'!N30</f>
        <v>0</v>
      </c>
      <c r="H19" s="96">
        <f>'5a'!O30</f>
        <v>0</v>
      </c>
      <c r="I19" s="46">
        <f>'5a'!L30</f>
        <v>0</v>
      </c>
    </row>
    <row r="20" spans="1:9" x14ac:dyDescent="0.2">
      <c r="A20" s="51">
        <f>IF(E20=0,0,IF(COUNTBLANK(E20)=1,0,COUNTA($E$15:E20)))</f>
        <v>0</v>
      </c>
      <c r="B20" s="24">
        <f t="shared" si="0"/>
        <v>0</v>
      </c>
      <c r="C20" s="243" t="str">
        <f>'6a'!C2:I2</f>
        <v>Jumta darbi</v>
      </c>
      <c r="D20" s="244"/>
      <c r="E20" s="97">
        <f>'6a'!P50</f>
        <v>0</v>
      </c>
      <c r="F20" s="95">
        <f>'6a'!M50</f>
        <v>0</v>
      </c>
      <c r="G20" s="96">
        <f>'6a'!N50</f>
        <v>0</v>
      </c>
      <c r="H20" s="96">
        <f>'6a'!O50</f>
        <v>0</v>
      </c>
      <c r="I20" s="46">
        <f>'6a'!L50</f>
        <v>0</v>
      </c>
    </row>
    <row r="21" spans="1:9" x14ac:dyDescent="0.2">
      <c r="A21" s="51">
        <f>IF(E21=0,0,IF(COUNTBLANK(E21)=1,0,COUNTA($E$15:E21)))</f>
        <v>0</v>
      </c>
      <c r="B21" s="24">
        <f t="shared" si="0"/>
        <v>0</v>
      </c>
      <c r="C21" s="243" t="str">
        <f>'7a'!C2:I2</f>
        <v>Iekštelpu darbi</v>
      </c>
      <c r="D21" s="244"/>
      <c r="E21" s="97">
        <f>'7a'!P17</f>
        <v>0</v>
      </c>
      <c r="F21" s="95">
        <f>'7a'!M17</f>
        <v>0</v>
      </c>
      <c r="G21" s="96">
        <f>'7a'!N17</f>
        <v>0</v>
      </c>
      <c r="H21" s="96">
        <f>'7a'!O17</f>
        <v>0</v>
      </c>
      <c r="I21" s="46">
        <f>'7a'!L17</f>
        <v>0</v>
      </c>
    </row>
    <row r="22" spans="1:9" x14ac:dyDescent="0.2">
      <c r="A22" s="51">
        <f>IF(E22=0,0,IF(COUNTBLANK(E22)=1,0,COUNTA($E$15:E22)))</f>
        <v>0</v>
      </c>
      <c r="B22" s="24">
        <f t="shared" si="0"/>
        <v>0</v>
      </c>
      <c r="C22" s="243" t="str">
        <f>'8a'!C2:I2</f>
        <v>Bēniņu siltināšana</v>
      </c>
      <c r="D22" s="244"/>
      <c r="E22" s="97">
        <f>'8a'!P25</f>
        <v>0</v>
      </c>
      <c r="F22" s="95">
        <f>'8a'!M25</f>
        <v>0</v>
      </c>
      <c r="G22" s="96">
        <f>'8a'!N25</f>
        <v>0</v>
      </c>
      <c r="H22" s="96">
        <f>'8a'!O25</f>
        <v>0</v>
      </c>
      <c r="I22" s="46">
        <f>'8a'!L25</f>
        <v>0</v>
      </c>
    </row>
    <row r="23" spans="1:9" x14ac:dyDescent="0.2">
      <c r="A23" s="51">
        <f>IF(E23=0,0,IF(COUNTBLANK(E23)=1,0,COUNTA($E$15:E23)))</f>
        <v>0</v>
      </c>
      <c r="B23" s="24">
        <f t="shared" si="0"/>
        <v>0</v>
      </c>
      <c r="C23" s="243" t="str">
        <f>'9a'!C2:I2</f>
        <v>Labiekārtošana</v>
      </c>
      <c r="D23" s="244"/>
      <c r="E23" s="97">
        <f>'9a'!P26</f>
        <v>0</v>
      </c>
      <c r="F23" s="95">
        <f>'9a'!M26</f>
        <v>0</v>
      </c>
      <c r="G23" s="96">
        <f>'9a'!N26</f>
        <v>0</v>
      </c>
      <c r="H23" s="96">
        <f>'9a'!O26</f>
        <v>0</v>
      </c>
      <c r="I23" s="46">
        <f>'9a'!L26</f>
        <v>0</v>
      </c>
    </row>
    <row r="24" spans="1:9" x14ac:dyDescent="0.2">
      <c r="A24" s="51">
        <f>IF(E24=0,0,IF(COUNTBLANK(E24)=1,0,COUNTA($E$15:E24)))</f>
        <v>0</v>
      </c>
      <c r="B24" s="24">
        <f t="shared" si="0"/>
        <v>0</v>
      </c>
      <c r="C24" s="243" t="str">
        <f>'10a'!C2:I2</f>
        <v>Apkure, vēdināšana un gaisa kondicionēšana</v>
      </c>
      <c r="D24" s="244"/>
      <c r="E24" s="97">
        <f>'10a'!P64</f>
        <v>0</v>
      </c>
      <c r="F24" s="95">
        <f>'10a'!M64</f>
        <v>0</v>
      </c>
      <c r="G24" s="96">
        <f>'10a'!N64</f>
        <v>0</v>
      </c>
      <c r="H24" s="96">
        <f>'10a'!O64</f>
        <v>0</v>
      </c>
      <c r="I24" s="46">
        <f>'10a'!L64</f>
        <v>0</v>
      </c>
    </row>
    <row r="25" spans="1:9" ht="11.25" customHeight="1" x14ac:dyDescent="0.2">
      <c r="A25" s="51">
        <f>IF(E25=0,0,IF(COUNTBLANK(E25)=1,0,COUNTA($E$15:E25)))</f>
        <v>0</v>
      </c>
      <c r="B25" s="24">
        <f t="shared" si="0"/>
        <v>0</v>
      </c>
      <c r="C25" s="243" t="str">
        <f>'11a'!C2:I2</f>
        <v>Ārējie elektrības tīkli</v>
      </c>
      <c r="D25" s="244"/>
      <c r="E25" s="97">
        <f>'11a'!P17</f>
        <v>0</v>
      </c>
      <c r="F25" s="95">
        <f>'11a'!M17</f>
        <v>0</v>
      </c>
      <c r="G25" s="96">
        <f>'11a'!N17</f>
        <v>0</v>
      </c>
      <c r="H25" s="96">
        <f>'11a'!O17</f>
        <v>0</v>
      </c>
      <c r="I25" s="46">
        <f>'11a'!L17</f>
        <v>0</v>
      </c>
    </row>
    <row r="26" spans="1:9" ht="12" thickBot="1" x14ac:dyDescent="0.25">
      <c r="A26" s="51">
        <f>IF(E26=0,0,IF(COUNTBLANK(E26)=1,0,COUNTA($E$15:E26)))</f>
        <v>0</v>
      </c>
      <c r="B26" s="24">
        <f t="shared" si="0"/>
        <v>0</v>
      </c>
      <c r="C26" s="243" t="str">
        <f>'12a'!C2:I2</f>
        <v>Iekšējais ūdensvads, kanalizācija un to aprīkojums</v>
      </c>
      <c r="D26" s="244"/>
      <c r="E26" s="97">
        <f>'12a'!P57</f>
        <v>0</v>
      </c>
      <c r="F26" s="95">
        <f>'12a'!M57</f>
        <v>0</v>
      </c>
      <c r="G26" s="96">
        <f>'12a'!N57</f>
        <v>0</v>
      </c>
      <c r="H26" s="96">
        <f>'12a'!O57</f>
        <v>0</v>
      </c>
      <c r="I26" s="46">
        <f>'12a'!L57</f>
        <v>0</v>
      </c>
    </row>
    <row r="27" spans="1:9" ht="12" thickBot="1" x14ac:dyDescent="0.25">
      <c r="A27" s="251" t="s">
        <v>36</v>
      </c>
      <c r="B27" s="252"/>
      <c r="C27" s="252"/>
      <c r="D27" s="277"/>
      <c r="E27" s="98">
        <f>SUM(E15:E26)</f>
        <v>0</v>
      </c>
      <c r="F27" s="99">
        <f>SUM(F15:F26)</f>
        <v>0</v>
      </c>
      <c r="G27" s="100">
        <f>SUM(G15:G26)</f>
        <v>0</v>
      </c>
      <c r="H27" s="100">
        <f>SUM(H15:H26)</f>
        <v>0</v>
      </c>
      <c r="I27" s="38">
        <f>SUM(I15:I26)</f>
        <v>0</v>
      </c>
    </row>
    <row r="28" spans="1:9" x14ac:dyDescent="0.2">
      <c r="A28" s="253" t="s">
        <v>37</v>
      </c>
      <c r="B28" s="254"/>
      <c r="C28" s="294"/>
      <c r="D28" s="86" t="str">
        <f>'Kops a+c+n'!D53</f>
        <v>%</v>
      </c>
      <c r="E28" s="101" t="e">
        <f>ROUND(E27*$D28,2)</f>
        <v>#VALUE!</v>
      </c>
      <c r="F28" s="39"/>
      <c r="G28" s="39"/>
      <c r="H28" s="39"/>
      <c r="I28" s="39"/>
    </row>
    <row r="29" spans="1:9" x14ac:dyDescent="0.2">
      <c r="A29" s="256" t="s">
        <v>38</v>
      </c>
      <c r="B29" s="257"/>
      <c r="C29" s="291"/>
      <c r="D29" s="87" t="str">
        <f>'Kops a+c+n'!D54</f>
        <v>%</v>
      </c>
      <c r="E29" s="102" t="e">
        <f>ROUND(E28*$D29,2)</f>
        <v>#VALUE!</v>
      </c>
      <c r="F29" s="39"/>
      <c r="G29" s="39"/>
      <c r="H29" s="39"/>
      <c r="I29" s="39"/>
    </row>
    <row r="30" spans="1:9" x14ac:dyDescent="0.2">
      <c r="A30" s="259" t="s">
        <v>39</v>
      </c>
      <c r="B30" s="260"/>
      <c r="C30" s="292"/>
      <c r="D30" s="87" t="str">
        <f>'Kops a+c+n'!D55</f>
        <v>%</v>
      </c>
      <c r="E30" s="102" t="e">
        <f>ROUND(E27*$D30,2)</f>
        <v>#VALUE!</v>
      </c>
      <c r="F30" s="39"/>
      <c r="G30" s="39"/>
      <c r="H30" s="39"/>
      <c r="I30" s="39"/>
    </row>
    <row r="31" spans="1:9" ht="12" thickBot="1" x14ac:dyDescent="0.25">
      <c r="A31" s="262" t="s">
        <v>40</v>
      </c>
      <c r="B31" s="263"/>
      <c r="C31" s="293"/>
      <c r="D31" s="21"/>
      <c r="E31" s="103" t="e">
        <f>SUM(E27:E30)-E29</f>
        <v>#VALUE!</v>
      </c>
      <c r="F31" s="39"/>
      <c r="G31" s="39"/>
      <c r="H31" s="39"/>
      <c r="I31" s="39"/>
    </row>
    <row r="32" spans="1:9" x14ac:dyDescent="0.2">
      <c r="G32" s="20"/>
    </row>
    <row r="33" spans="1:9" x14ac:dyDescent="0.2">
      <c r="C33" s="16"/>
      <c r="D33" s="16"/>
      <c r="E33" s="16"/>
      <c r="F33" s="22"/>
      <c r="G33" s="22"/>
      <c r="H33" s="22"/>
      <c r="I33" s="22"/>
    </row>
    <row r="36" spans="1:9" x14ac:dyDescent="0.2">
      <c r="A36" s="1" t="s">
        <v>14</v>
      </c>
      <c r="B36" s="16"/>
      <c r="C36" s="245">
        <f>'Kops a+c+n'!C61:H61</f>
        <v>0</v>
      </c>
      <c r="D36" s="245"/>
      <c r="E36" s="245"/>
      <c r="F36" s="245"/>
      <c r="G36" s="245"/>
      <c r="H36" s="245"/>
    </row>
    <row r="37" spans="1:9" x14ac:dyDescent="0.2">
      <c r="A37" s="16"/>
      <c r="B37" s="16"/>
      <c r="C37" s="227" t="s">
        <v>15</v>
      </c>
      <c r="D37" s="227"/>
      <c r="E37" s="227"/>
      <c r="F37" s="227"/>
      <c r="G37" s="227"/>
      <c r="H37" s="227"/>
    </row>
    <row r="38" spans="1:9" x14ac:dyDescent="0.2">
      <c r="A38" s="16"/>
      <c r="B38" s="16"/>
      <c r="C38" s="16"/>
      <c r="D38" s="16"/>
      <c r="E38" s="16"/>
      <c r="F38" s="16"/>
      <c r="G38" s="16"/>
      <c r="H38" s="16"/>
    </row>
    <row r="39" spans="1:9" x14ac:dyDescent="0.2">
      <c r="A39" s="249" t="str">
        <f>'Kops a+c+n'!A64:D64</f>
        <v>Tāme sastādīta 2023. gada __. ____________</v>
      </c>
      <c r="B39" s="250"/>
      <c r="C39" s="250"/>
      <c r="D39" s="250"/>
      <c r="F39" s="16"/>
      <c r="G39" s="16"/>
      <c r="H39" s="16"/>
    </row>
    <row r="40" spans="1:9" x14ac:dyDescent="0.2">
      <c r="A40" s="16"/>
      <c r="B40" s="16"/>
      <c r="C40" s="16"/>
      <c r="D40" s="16"/>
      <c r="E40" s="16"/>
      <c r="F40" s="16"/>
      <c r="G40" s="16"/>
      <c r="H40" s="16"/>
    </row>
    <row r="41" spans="1:9" x14ac:dyDescent="0.2">
      <c r="A41" s="1" t="s">
        <v>41</v>
      </c>
      <c r="B41" s="16"/>
      <c r="C41" s="290">
        <f>'Kops a+c+n'!C66:H66</f>
        <v>0</v>
      </c>
      <c r="D41" s="290"/>
      <c r="E41" s="290"/>
      <c r="F41" s="290"/>
      <c r="G41" s="290"/>
      <c r="H41" s="290"/>
    </row>
    <row r="42" spans="1:9" x14ac:dyDescent="0.2">
      <c r="A42" s="16"/>
      <c r="B42" s="16"/>
      <c r="C42" s="227" t="s">
        <v>15</v>
      </c>
      <c r="D42" s="227"/>
      <c r="E42" s="227"/>
      <c r="F42" s="227"/>
      <c r="G42" s="227"/>
      <c r="H42" s="227"/>
    </row>
    <row r="43" spans="1:9" x14ac:dyDescent="0.2">
      <c r="A43" s="16"/>
      <c r="B43" s="16"/>
      <c r="C43" s="16"/>
      <c r="D43" s="16"/>
      <c r="E43" s="16"/>
      <c r="F43" s="16"/>
      <c r="G43" s="16"/>
      <c r="H43" s="16"/>
    </row>
    <row r="44" spans="1:9" x14ac:dyDescent="0.2">
      <c r="A44" s="78" t="s">
        <v>43</v>
      </c>
      <c r="B44" s="42"/>
      <c r="C44" s="84">
        <f>'Kops a+c+n'!C69</f>
        <v>0</v>
      </c>
      <c r="D44" s="42"/>
      <c r="F44" s="16"/>
      <c r="G44" s="16"/>
      <c r="H44" s="16"/>
    </row>
    <row r="54" spans="5:9" x14ac:dyDescent="0.2">
      <c r="E54" s="20"/>
      <c r="F54" s="20"/>
      <c r="G54" s="20"/>
      <c r="H54" s="20"/>
      <c r="I54" s="20"/>
    </row>
    <row r="67" spans="3:3" x14ac:dyDescent="0.2">
      <c r="C67" s="1">
        <f>'Kopt a+c+n'!B31:C31</f>
        <v>0</v>
      </c>
    </row>
  </sheetData>
  <mergeCells count="42">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 ref="D11:E11"/>
    <mergeCell ref="E13:E14"/>
    <mergeCell ref="A13:A14"/>
    <mergeCell ref="B13:B14"/>
    <mergeCell ref="C13:D14"/>
    <mergeCell ref="A28:C28"/>
    <mergeCell ref="A27:D27"/>
    <mergeCell ref="C16:D16"/>
    <mergeCell ref="C17:D17"/>
    <mergeCell ref="C18:D18"/>
    <mergeCell ref="C21:D21"/>
    <mergeCell ref="C20:D20"/>
    <mergeCell ref="C19:D19"/>
    <mergeCell ref="C22:D22"/>
    <mergeCell ref="C23:D23"/>
    <mergeCell ref="C24:D24"/>
    <mergeCell ref="C26:D26"/>
    <mergeCell ref="C25:D25"/>
    <mergeCell ref="C37:H37"/>
    <mergeCell ref="A39:D39"/>
    <mergeCell ref="C41:H41"/>
    <mergeCell ref="C42:H42"/>
    <mergeCell ref="A29:C29"/>
    <mergeCell ref="A30:C30"/>
    <mergeCell ref="A31:C31"/>
    <mergeCell ref="C36:H36"/>
  </mergeCells>
  <conditionalFormatting sqref="A15:B26">
    <cfRule type="cellIs" dxfId="409" priority="2" operator="equal">
      <formula>0</formula>
    </cfRule>
  </conditionalFormatting>
  <conditionalFormatting sqref="A39:D39">
    <cfRule type="cellIs" dxfId="408" priority="5" operator="equal">
      <formula>"0__"</formula>
    </cfRule>
  </conditionalFormatting>
  <conditionalFormatting sqref="A15:I26">
    <cfRule type="cellIs" dxfId="407" priority="1" operator="equal">
      <formula>0</formula>
    </cfRule>
  </conditionalFormatting>
  <conditionalFormatting sqref="C36:H36 C41:H41 C44">
    <cfRule type="cellIs" dxfId="406" priority="6" operator="equal">
      <formula>0</formula>
    </cfRule>
  </conditionalFormatting>
  <conditionalFormatting sqref="C41:H41">
    <cfRule type="cellIs" dxfId="405" priority="7" operator="equal">
      <formula>0</formula>
    </cfRule>
  </conditionalFormatting>
  <conditionalFormatting sqref="D28:D30">
    <cfRule type="cellIs" dxfId="404" priority="12" operator="equal">
      <formula>0</formula>
    </cfRule>
    <cfRule type="cellIs" dxfId="403" priority="13" operator="equal">
      <formula>0.075</formula>
    </cfRule>
  </conditionalFormatting>
  <conditionalFormatting sqref="D10:E11">
    <cfRule type="cellIs" dxfId="402" priority="11" operator="equal">
      <formula>0</formula>
    </cfRule>
  </conditionalFormatting>
  <conditionalFormatting sqref="D6:I9">
    <cfRule type="cellIs" dxfId="401" priority="10" operator="equal">
      <formula>0</formula>
    </cfRule>
  </conditionalFormatting>
  <conditionalFormatting sqref="E27:I27 E28:E31">
    <cfRule type="cellIs" dxfId="400"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E663-3011-448E-9ADC-73E65F75CB7E}">
  <sheetPr>
    <tabColor theme="9" tint="0.39997558519241921"/>
  </sheetPr>
  <dimension ref="A1:I67"/>
  <sheetViews>
    <sheetView zoomScaleNormal="100" workbookViewId="0">
      <selection activeCell="O40" sqref="O40"/>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229"/>
      <c r="H1" s="229"/>
      <c r="I1" s="229"/>
    </row>
    <row r="2" spans="1:9" x14ac:dyDescent="0.2">
      <c r="A2" s="269" t="s">
        <v>20</v>
      </c>
      <c r="B2" s="269"/>
      <c r="C2" s="269"/>
      <c r="D2" s="269"/>
      <c r="E2" s="269"/>
      <c r="F2" s="269"/>
      <c r="G2" s="269"/>
      <c r="H2" s="269"/>
      <c r="I2" s="269"/>
    </row>
    <row r="3" spans="1:9" x14ac:dyDescent="0.2">
      <c r="A3" s="2"/>
      <c r="B3" s="2"/>
      <c r="C3" s="2"/>
      <c r="D3" s="2"/>
      <c r="E3" s="2"/>
      <c r="F3" s="2"/>
      <c r="G3" s="2"/>
      <c r="H3" s="2"/>
      <c r="I3" s="2"/>
    </row>
    <row r="4" spans="1:9" x14ac:dyDescent="0.2">
      <c r="A4" s="2"/>
      <c r="B4" s="2"/>
      <c r="C4" s="270" t="s">
        <v>21</v>
      </c>
      <c r="D4" s="270"/>
      <c r="E4" s="270"/>
      <c r="F4" s="270"/>
      <c r="G4" s="270"/>
      <c r="H4" s="270"/>
      <c r="I4" s="270"/>
    </row>
    <row r="5" spans="1:9" ht="11.25" customHeight="1" x14ac:dyDescent="0.2">
      <c r="A5" s="90"/>
      <c r="B5" s="90"/>
      <c r="C5" s="272" t="s">
        <v>18</v>
      </c>
      <c r="D5" s="272"/>
      <c r="E5" s="272"/>
      <c r="F5" s="272"/>
      <c r="G5" s="272"/>
      <c r="H5" s="272"/>
      <c r="I5" s="272"/>
    </row>
    <row r="6" spans="1:9" x14ac:dyDescent="0.2">
      <c r="A6" s="271" t="s">
        <v>22</v>
      </c>
      <c r="B6" s="271"/>
      <c r="C6" s="271"/>
      <c r="D6" s="237" t="str">
        <f>'Kopt a+c+n'!B13</f>
        <v>Daudzīvokļu dzīvojamā ēka</v>
      </c>
      <c r="E6" s="237"/>
      <c r="F6" s="237"/>
      <c r="G6" s="237"/>
      <c r="H6" s="237"/>
      <c r="I6" s="237"/>
    </row>
    <row r="7" spans="1:9" x14ac:dyDescent="0.2">
      <c r="A7" s="271" t="s">
        <v>6</v>
      </c>
      <c r="B7" s="271"/>
      <c r="C7" s="271"/>
      <c r="D7" s="238" t="str">
        <f>'Kopt a+c+n'!B14</f>
        <v>Daudzdzīvokļu dzīvojamās ēkas energoefektivitātes paaugstināšana</v>
      </c>
      <c r="E7" s="238"/>
      <c r="F7" s="238"/>
      <c r="G7" s="238"/>
      <c r="H7" s="238"/>
      <c r="I7" s="238"/>
    </row>
    <row r="8" spans="1:9" x14ac:dyDescent="0.2">
      <c r="A8" s="277" t="s">
        <v>23</v>
      </c>
      <c r="B8" s="277"/>
      <c r="C8" s="277"/>
      <c r="D8" s="238" t="str">
        <f>'Kopt a+c+n'!B15</f>
        <v>Meža iela 18, Jaunolaine, Olaines novads, LV-2127</v>
      </c>
      <c r="E8" s="238"/>
      <c r="F8" s="238"/>
      <c r="G8" s="238"/>
      <c r="H8" s="238"/>
      <c r="I8" s="238"/>
    </row>
    <row r="9" spans="1:9" x14ac:dyDescent="0.2">
      <c r="A9" s="277" t="s">
        <v>24</v>
      </c>
      <c r="B9" s="277"/>
      <c r="C9" s="277"/>
      <c r="D9" s="239" t="str">
        <f>'Kopt a+c+n'!B16</f>
        <v>AS OŪS 2023/08_E</v>
      </c>
      <c r="E9" s="239"/>
      <c r="F9" s="239"/>
      <c r="G9" s="239"/>
      <c r="H9" s="239"/>
      <c r="I9" s="239"/>
    </row>
    <row r="10" spans="1:9" x14ac:dyDescent="0.2">
      <c r="C10" s="4" t="s">
        <v>25</v>
      </c>
      <c r="D10" s="278" t="e">
        <f>E31</f>
        <v>#VALUE!</v>
      </c>
      <c r="E10" s="278"/>
      <c r="F10" s="54"/>
      <c r="G10" s="54"/>
      <c r="H10" s="54"/>
      <c r="I10" s="54"/>
    </row>
    <row r="11" spans="1:9" x14ac:dyDescent="0.2">
      <c r="C11" s="4" t="s">
        <v>26</v>
      </c>
      <c r="D11" s="279">
        <f>I27</f>
        <v>0</v>
      </c>
      <c r="E11" s="279"/>
      <c r="F11" s="54"/>
      <c r="G11" s="54"/>
      <c r="H11" s="54"/>
      <c r="I11" s="54"/>
    </row>
    <row r="12" spans="1:9" ht="12" thickBot="1" x14ac:dyDescent="0.25">
      <c r="F12" s="17"/>
      <c r="G12" s="17"/>
      <c r="H12" s="17"/>
      <c r="I12" s="17"/>
    </row>
    <row r="13" spans="1:9" x14ac:dyDescent="0.2">
      <c r="A13" s="282" t="s">
        <v>27</v>
      </c>
      <c r="B13" s="284" t="s">
        <v>28</v>
      </c>
      <c r="C13" s="286" t="s">
        <v>29</v>
      </c>
      <c r="D13" s="287"/>
      <c r="E13" s="280" t="s">
        <v>30</v>
      </c>
      <c r="F13" s="273" t="s">
        <v>31</v>
      </c>
      <c r="G13" s="274"/>
      <c r="H13" s="274"/>
      <c r="I13" s="275" t="s">
        <v>32</v>
      </c>
    </row>
    <row r="14" spans="1:9" ht="23.25" thickBot="1" x14ac:dyDescent="0.25">
      <c r="A14" s="283"/>
      <c r="B14" s="285"/>
      <c r="C14" s="288"/>
      <c r="D14" s="289"/>
      <c r="E14" s="281"/>
      <c r="F14" s="18" t="s">
        <v>33</v>
      </c>
      <c r="G14" s="19" t="s">
        <v>34</v>
      </c>
      <c r="H14" s="19" t="s">
        <v>35</v>
      </c>
      <c r="I14" s="276"/>
    </row>
    <row r="15" spans="1:9" x14ac:dyDescent="0.2">
      <c r="A15" s="50">
        <f>IF(E15=0,0,IF(COUNTBLANK(E15)=1,0,COUNTA($E$15:E15)))</f>
        <v>0</v>
      </c>
      <c r="B15" s="23">
        <f t="shared" ref="B15:B26" si="0">IF(A15=0,0,CONCATENATE("C-",A15))</f>
        <v>0</v>
      </c>
      <c r="C15" s="267" t="str">
        <f>'1c'!C2:I2</f>
        <v>Būvlaukuma sagatavošana</v>
      </c>
      <c r="D15" s="268"/>
      <c r="E15" s="91">
        <f>'1c'!P17</f>
        <v>0</v>
      </c>
      <c r="F15" s="92">
        <f>'1c'!M17</f>
        <v>0</v>
      </c>
      <c r="G15" s="93">
        <f>'1c'!N17</f>
        <v>0</v>
      </c>
      <c r="H15" s="93">
        <f>'1c'!O17</f>
        <v>0</v>
      </c>
      <c r="I15" s="45">
        <f>'1c'!L17</f>
        <v>0</v>
      </c>
    </row>
    <row r="16" spans="1:9" x14ac:dyDescent="0.2">
      <c r="A16" s="51">
        <f>IF(E16=0,0,IF(COUNTBLANK(E16)=1,0,COUNTA($E$15:E16)))</f>
        <v>0</v>
      </c>
      <c r="B16" s="24">
        <f t="shared" si="0"/>
        <v>0</v>
      </c>
      <c r="C16" s="243" t="str">
        <f>'2c'!C2:I2</f>
        <v>Demontāžas darbi</v>
      </c>
      <c r="D16" s="244"/>
      <c r="E16" s="94">
        <f>'2c'!P24</f>
        <v>0</v>
      </c>
      <c r="F16" s="95">
        <f>'2c'!M24</f>
        <v>0</v>
      </c>
      <c r="G16" s="96">
        <f>'2c'!N24</f>
        <v>0</v>
      </c>
      <c r="H16" s="96">
        <f>'2c'!O24</f>
        <v>0</v>
      </c>
      <c r="I16" s="46">
        <f>'2c'!L24</f>
        <v>0</v>
      </c>
    </row>
    <row r="17" spans="1:9" x14ac:dyDescent="0.2">
      <c r="A17" s="51">
        <f>IF(E17=0,0,IF(COUNTBLANK(E17)=1,0,COUNTA($E$15:E17)))</f>
        <v>0</v>
      </c>
      <c r="B17" s="24">
        <f t="shared" si="0"/>
        <v>0</v>
      </c>
      <c r="C17" s="243" t="str">
        <f>'3c'!C2:I2</f>
        <v>Fasādes</v>
      </c>
      <c r="D17" s="244"/>
      <c r="E17" s="97">
        <f>'3c'!P99</f>
        <v>0</v>
      </c>
      <c r="F17" s="95">
        <f>'3c'!M99</f>
        <v>0</v>
      </c>
      <c r="G17" s="96">
        <f>'3c'!N99</f>
        <v>0</v>
      </c>
      <c r="H17" s="96">
        <f>'3c'!O99</f>
        <v>0</v>
      </c>
      <c r="I17" s="46">
        <f>'3c'!L99</f>
        <v>0</v>
      </c>
    </row>
    <row r="18" spans="1:9" x14ac:dyDescent="0.2">
      <c r="A18" s="51">
        <f>IF(E18=0,0,IF(COUNTBLANK(E18)=1,0,COUNTA($E$15:E18)))</f>
        <v>0</v>
      </c>
      <c r="B18" s="24">
        <f t="shared" si="0"/>
        <v>0</v>
      </c>
      <c r="C18" s="243" t="str">
        <f>'4c'!C2:I2</f>
        <v>Logi un durvis</v>
      </c>
      <c r="D18" s="244"/>
      <c r="E18" s="97">
        <f>'4c'!P17</f>
        <v>0</v>
      </c>
      <c r="F18" s="95">
        <f>'4c'!M17</f>
        <v>0</v>
      </c>
      <c r="G18" s="96">
        <f>'4c'!N17</f>
        <v>0</v>
      </c>
      <c r="H18" s="96">
        <f>'4c'!O17</f>
        <v>0</v>
      </c>
      <c r="I18" s="46">
        <f>'4c'!L17</f>
        <v>0</v>
      </c>
    </row>
    <row r="19" spans="1:9" x14ac:dyDescent="0.2">
      <c r="A19" s="51">
        <f>IF(E19=0,0,IF(COUNTBLANK(E19)=1,0,COUNTA($E$15:E19)))</f>
        <v>0</v>
      </c>
      <c r="B19" s="24">
        <f t="shared" si="0"/>
        <v>0</v>
      </c>
      <c r="C19" s="243" t="str">
        <f>'5c'!C2:I2</f>
        <v>Pagraba pārseguma siltināšana</v>
      </c>
      <c r="D19" s="244"/>
      <c r="E19" s="97">
        <f>'5c'!P17</f>
        <v>0</v>
      </c>
      <c r="F19" s="95">
        <f>'5c'!M17</f>
        <v>0</v>
      </c>
      <c r="G19" s="96">
        <f>'5c'!N17</f>
        <v>0</v>
      </c>
      <c r="H19" s="96">
        <f>'5c'!O17</f>
        <v>0</v>
      </c>
      <c r="I19" s="46">
        <f>'5c'!L17</f>
        <v>0</v>
      </c>
    </row>
    <row r="20" spans="1:9" x14ac:dyDescent="0.2">
      <c r="A20" s="51">
        <f>IF(E20=0,0,IF(COUNTBLANK(E20)=1,0,COUNTA($E$15:E20)))</f>
        <v>0</v>
      </c>
      <c r="B20" s="24">
        <f t="shared" si="0"/>
        <v>0</v>
      </c>
      <c r="C20" s="243" t="str">
        <f>'6c'!C2:I2</f>
        <v>Jumta darbi</v>
      </c>
      <c r="D20" s="244"/>
      <c r="E20" s="97">
        <f>'6c'!P46</f>
        <v>0</v>
      </c>
      <c r="F20" s="95">
        <f>'6c'!M46</f>
        <v>0</v>
      </c>
      <c r="G20" s="96">
        <f>'6c'!N46</f>
        <v>0</v>
      </c>
      <c r="H20" s="96">
        <f>'6c'!O46</f>
        <v>0</v>
      </c>
      <c r="I20" s="46">
        <f>'6c'!L46</f>
        <v>0</v>
      </c>
    </row>
    <row r="21" spans="1:9" x14ac:dyDescent="0.2">
      <c r="A21" s="51">
        <f>IF(E21=0,0,IF(COUNTBLANK(E21)=1,0,COUNTA($E$15:E21)))</f>
        <v>0</v>
      </c>
      <c r="B21" s="24">
        <f t="shared" si="0"/>
        <v>0</v>
      </c>
      <c r="C21" s="243" t="str">
        <f>'7c'!C2:I2</f>
        <v>Iekštelpu darbi</v>
      </c>
      <c r="D21" s="244"/>
      <c r="E21" s="97">
        <f>'7c'!P18</f>
        <v>0</v>
      </c>
      <c r="F21" s="95">
        <f>'7c'!M18</f>
        <v>0</v>
      </c>
      <c r="G21" s="96">
        <f>'7c'!N18</f>
        <v>0</v>
      </c>
      <c r="H21" s="96">
        <f>'7c'!O18</f>
        <v>0</v>
      </c>
      <c r="I21" s="46">
        <f>'7c'!L18</f>
        <v>0</v>
      </c>
    </row>
    <row r="22" spans="1:9" x14ac:dyDescent="0.2">
      <c r="A22" s="51">
        <f>IF(E22=0,0,IF(COUNTBLANK(E22)=1,0,COUNTA($E$15:E22)))</f>
        <v>0</v>
      </c>
      <c r="B22" s="24">
        <f t="shared" si="0"/>
        <v>0</v>
      </c>
      <c r="C22" s="243" t="str">
        <f>'8c'!C2:I2</f>
        <v>Bēniņu siltināšana</v>
      </c>
      <c r="D22" s="244"/>
      <c r="E22" s="97">
        <f>'8c'!P17</f>
        <v>0</v>
      </c>
      <c r="F22" s="95">
        <f>'8c'!M17</f>
        <v>0</v>
      </c>
      <c r="G22" s="96">
        <f>'8c'!N17</f>
        <v>0</v>
      </c>
      <c r="H22" s="96">
        <f>'8c'!O17</f>
        <v>0</v>
      </c>
      <c r="I22" s="46">
        <f>'8c'!L17</f>
        <v>0</v>
      </c>
    </row>
    <row r="23" spans="1:9" x14ac:dyDescent="0.2">
      <c r="A23" s="51">
        <f>IF(E23=0,0,IF(COUNTBLANK(E23)=1,0,COUNTA($E$15:E23)))</f>
        <v>0</v>
      </c>
      <c r="B23" s="24">
        <f t="shared" si="0"/>
        <v>0</v>
      </c>
      <c r="C23" s="243" t="str">
        <f>'9c'!C2:I2</f>
        <v>Labiekārtošana</v>
      </c>
      <c r="D23" s="244"/>
      <c r="E23" s="97">
        <f>'9c'!P18</f>
        <v>0</v>
      </c>
      <c r="F23" s="95">
        <f>'9c'!M18</f>
        <v>0</v>
      </c>
      <c r="G23" s="96">
        <f>'9c'!N18</f>
        <v>0</v>
      </c>
      <c r="H23" s="96">
        <f>'9c'!O18</f>
        <v>0</v>
      </c>
      <c r="I23" s="46">
        <f>'9c'!L18</f>
        <v>0</v>
      </c>
    </row>
    <row r="24" spans="1:9" x14ac:dyDescent="0.2">
      <c r="A24" s="51">
        <f>IF(E24=0,0,IF(COUNTBLANK(E24)=1,0,COUNTA($E$15:E24)))</f>
        <v>0</v>
      </c>
      <c r="B24" s="24">
        <f t="shared" si="0"/>
        <v>0</v>
      </c>
      <c r="C24" s="243" t="str">
        <f>'10c'!C2:I2</f>
        <v>Apkure, vēdināšana un gaisa kondicionēšana</v>
      </c>
      <c r="D24" s="244"/>
      <c r="E24" s="97">
        <f>'10c'!P17</f>
        <v>0</v>
      </c>
      <c r="F24" s="95">
        <f>'10c'!M17</f>
        <v>0</v>
      </c>
      <c r="G24" s="96">
        <f>'10c'!N17</f>
        <v>0</v>
      </c>
      <c r="H24" s="96">
        <f>'10c'!O17</f>
        <v>0</v>
      </c>
      <c r="I24" s="46">
        <f>'10c'!L17</f>
        <v>0</v>
      </c>
    </row>
    <row r="25" spans="1:9" x14ac:dyDescent="0.2">
      <c r="A25" s="51">
        <f>IF(E25=0,0,IF(COUNTBLANK(E25)=1,0,COUNTA($E$15:E25)))</f>
        <v>0</v>
      </c>
      <c r="B25" s="24">
        <f t="shared" si="0"/>
        <v>0</v>
      </c>
      <c r="C25" s="243" t="str">
        <f>'11c'!C2:I2</f>
        <v>Ārējie elektrības tīkli</v>
      </c>
      <c r="D25" s="244"/>
      <c r="E25" s="97">
        <f>'11c'!P39</f>
        <v>0</v>
      </c>
      <c r="F25" s="95">
        <f>'11c'!M39</f>
        <v>0</v>
      </c>
      <c r="G25" s="96">
        <f>'11c'!N39</f>
        <v>0</v>
      </c>
      <c r="H25" s="96">
        <f>'11c'!O39</f>
        <v>0</v>
      </c>
      <c r="I25" s="46">
        <f>'11c'!L39</f>
        <v>0</v>
      </c>
    </row>
    <row r="26" spans="1:9" ht="12" thickBot="1" x14ac:dyDescent="0.25">
      <c r="A26" s="51">
        <f>IF(E26=0,0,IF(COUNTBLANK(E26)=1,0,COUNTA($E$15:E26)))</f>
        <v>0</v>
      </c>
      <c r="B26" s="24">
        <f t="shared" si="0"/>
        <v>0</v>
      </c>
      <c r="C26" s="243" t="str">
        <f>'12c'!C2:I2</f>
        <v>Iekšējais ūdensvads, kanalizācija un to aprīkojums</v>
      </c>
      <c r="D26" s="244"/>
      <c r="E26" s="97">
        <f>'12c'!P87</f>
        <v>0</v>
      </c>
      <c r="F26" s="95">
        <f>'12c'!M87</f>
        <v>0</v>
      </c>
      <c r="G26" s="96">
        <f>'12c'!N87</f>
        <v>0</v>
      </c>
      <c r="H26" s="96">
        <f>'12c'!O87</f>
        <v>0</v>
      </c>
      <c r="I26" s="46">
        <f>'12c'!L87</f>
        <v>0</v>
      </c>
    </row>
    <row r="27" spans="1:9" ht="12" thickBot="1" x14ac:dyDescent="0.25">
      <c r="A27" s="251" t="s">
        <v>36</v>
      </c>
      <c r="B27" s="252"/>
      <c r="C27" s="252"/>
      <c r="D27" s="277"/>
      <c r="E27" s="98">
        <f>SUM(E15:E26)</f>
        <v>0</v>
      </c>
      <c r="F27" s="99">
        <f>SUM(F15:F26)</f>
        <v>0</v>
      </c>
      <c r="G27" s="100">
        <f>SUM(G15:G26)</f>
        <v>0</v>
      </c>
      <c r="H27" s="100">
        <f>SUM(H15:H26)</f>
        <v>0</v>
      </c>
      <c r="I27" s="38">
        <f>SUM(I15:I26)</f>
        <v>0</v>
      </c>
    </row>
    <row r="28" spans="1:9" x14ac:dyDescent="0.2">
      <c r="A28" s="253" t="s">
        <v>37</v>
      </c>
      <c r="B28" s="254"/>
      <c r="C28" s="294"/>
      <c r="D28" s="86" t="str">
        <f>'Kops a+c+n'!D53</f>
        <v>%</v>
      </c>
      <c r="E28" s="101" t="e">
        <f>ROUND(E27*$D28,2)</f>
        <v>#VALUE!</v>
      </c>
      <c r="F28" s="39"/>
      <c r="G28" s="39"/>
      <c r="H28" s="39"/>
      <c r="I28" s="39"/>
    </row>
    <row r="29" spans="1:9" x14ac:dyDescent="0.2">
      <c r="A29" s="256" t="s">
        <v>38</v>
      </c>
      <c r="B29" s="257"/>
      <c r="C29" s="291"/>
      <c r="D29" s="87" t="str">
        <f>'Kops a+c+n'!D54</f>
        <v>%</v>
      </c>
      <c r="E29" s="102" t="e">
        <f>ROUND(E28*$D29,2)</f>
        <v>#VALUE!</v>
      </c>
      <c r="F29" s="39"/>
      <c r="G29" s="39"/>
      <c r="H29" s="39"/>
      <c r="I29" s="39"/>
    </row>
    <row r="30" spans="1:9" x14ac:dyDescent="0.2">
      <c r="A30" s="259" t="s">
        <v>39</v>
      </c>
      <c r="B30" s="260"/>
      <c r="C30" s="292"/>
      <c r="D30" s="87" t="str">
        <f>'Kops a+c+n'!D55</f>
        <v>%</v>
      </c>
      <c r="E30" s="102" t="e">
        <f>ROUND(E27*$D30,2)</f>
        <v>#VALUE!</v>
      </c>
      <c r="F30" s="39"/>
      <c r="G30" s="39"/>
      <c r="H30" s="39"/>
      <c r="I30" s="39"/>
    </row>
    <row r="31" spans="1:9" ht="12" thickBot="1" x14ac:dyDescent="0.25">
      <c r="A31" s="262" t="s">
        <v>40</v>
      </c>
      <c r="B31" s="263"/>
      <c r="C31" s="293"/>
      <c r="D31" s="21"/>
      <c r="E31" s="103" t="e">
        <f>SUM(E27:E30)-E29</f>
        <v>#VALUE!</v>
      </c>
      <c r="F31" s="39"/>
      <c r="G31" s="39"/>
      <c r="H31" s="39"/>
      <c r="I31" s="39"/>
    </row>
    <row r="32" spans="1:9" x14ac:dyDescent="0.2">
      <c r="G32" s="20"/>
    </row>
    <row r="33" spans="1:9" x14ac:dyDescent="0.2">
      <c r="C33" s="16"/>
      <c r="D33" s="16"/>
      <c r="E33" s="16"/>
      <c r="F33" s="22"/>
      <c r="G33" s="22"/>
      <c r="H33" s="22"/>
      <c r="I33" s="22"/>
    </row>
    <row r="36" spans="1:9" x14ac:dyDescent="0.2">
      <c r="A36" s="1" t="s">
        <v>14</v>
      </c>
      <c r="B36" s="16"/>
      <c r="C36" s="245">
        <f>'Kops a+c+n'!C61:H61</f>
        <v>0</v>
      </c>
      <c r="D36" s="245"/>
      <c r="E36" s="245"/>
      <c r="F36" s="245"/>
      <c r="G36" s="245"/>
      <c r="H36" s="245"/>
    </row>
    <row r="37" spans="1:9" x14ac:dyDescent="0.2">
      <c r="A37" s="16"/>
      <c r="B37" s="16"/>
      <c r="C37" s="227" t="s">
        <v>15</v>
      </c>
      <c r="D37" s="227"/>
      <c r="E37" s="227"/>
      <c r="F37" s="227"/>
      <c r="G37" s="227"/>
      <c r="H37" s="227"/>
    </row>
    <row r="38" spans="1:9" x14ac:dyDescent="0.2">
      <c r="A38" s="16"/>
      <c r="B38" s="16"/>
      <c r="C38" s="16"/>
      <c r="D38" s="16"/>
      <c r="E38" s="16"/>
      <c r="F38" s="16"/>
      <c r="G38" s="16"/>
      <c r="H38" s="16"/>
    </row>
    <row r="39" spans="1:9" x14ac:dyDescent="0.2">
      <c r="A39" s="249" t="str">
        <f>'Kops a+c+n'!A64:D64</f>
        <v>Tāme sastādīta 2023. gada __. ____________</v>
      </c>
      <c r="B39" s="250"/>
      <c r="C39" s="250"/>
      <c r="D39" s="250"/>
      <c r="F39" s="16"/>
      <c r="G39" s="16"/>
      <c r="H39" s="16"/>
    </row>
    <row r="40" spans="1:9" x14ac:dyDescent="0.2">
      <c r="A40" s="16"/>
      <c r="B40" s="16"/>
      <c r="C40" s="16"/>
      <c r="D40" s="16"/>
      <c r="E40" s="16"/>
      <c r="F40" s="16"/>
      <c r="G40" s="16"/>
      <c r="H40" s="16"/>
    </row>
    <row r="41" spans="1:9" x14ac:dyDescent="0.2">
      <c r="A41" s="1" t="s">
        <v>41</v>
      </c>
      <c r="B41" s="16"/>
      <c r="C41" s="290">
        <f>'Kops a+c+n'!C66:H66</f>
        <v>0</v>
      </c>
      <c r="D41" s="290"/>
      <c r="E41" s="290"/>
      <c r="F41" s="290"/>
      <c r="G41" s="290"/>
      <c r="H41" s="290"/>
    </row>
    <row r="42" spans="1:9" x14ac:dyDescent="0.2">
      <c r="A42" s="16"/>
      <c r="B42" s="16"/>
      <c r="C42" s="227" t="s">
        <v>15</v>
      </c>
      <c r="D42" s="227"/>
      <c r="E42" s="227"/>
      <c r="F42" s="227"/>
      <c r="G42" s="227"/>
      <c r="H42" s="227"/>
    </row>
    <row r="43" spans="1:9" x14ac:dyDescent="0.2">
      <c r="A43" s="16"/>
      <c r="B43" s="16"/>
      <c r="C43" s="16"/>
      <c r="D43" s="16"/>
      <c r="E43" s="16"/>
      <c r="F43" s="16"/>
      <c r="G43" s="16"/>
      <c r="H43" s="16"/>
    </row>
    <row r="44" spans="1:9" x14ac:dyDescent="0.2">
      <c r="A44" s="78" t="s">
        <v>43</v>
      </c>
      <c r="B44" s="42"/>
      <c r="C44" s="84">
        <f>'Kops a+c+n'!C69</f>
        <v>0</v>
      </c>
      <c r="D44" s="42"/>
      <c r="F44" s="16"/>
      <c r="G44" s="16"/>
      <c r="H44" s="16"/>
    </row>
    <row r="54" spans="5:9" x14ac:dyDescent="0.2">
      <c r="E54" s="20"/>
      <c r="F54" s="20"/>
      <c r="G54" s="79"/>
      <c r="H54" s="20"/>
      <c r="I54" s="20"/>
    </row>
    <row r="67" spans="3:3" x14ac:dyDescent="0.2">
      <c r="C67" s="1">
        <f>'Kopt a+c+n'!B31:C31</f>
        <v>0</v>
      </c>
    </row>
  </sheetData>
  <mergeCells count="42">
    <mergeCell ref="G1:I1"/>
    <mergeCell ref="A2:I2"/>
    <mergeCell ref="C4:I4"/>
    <mergeCell ref="C5:I5"/>
    <mergeCell ref="A6:C6"/>
    <mergeCell ref="D6:I6"/>
    <mergeCell ref="A7:C7"/>
    <mergeCell ref="D7:I7"/>
    <mergeCell ref="A8:C8"/>
    <mergeCell ref="D8:I8"/>
    <mergeCell ref="A9:C9"/>
    <mergeCell ref="D9:I9"/>
    <mergeCell ref="C23:D23"/>
    <mergeCell ref="D10:E10"/>
    <mergeCell ref="D11:E11"/>
    <mergeCell ref="A13:A14"/>
    <mergeCell ref="B13:B14"/>
    <mergeCell ref="C13:D14"/>
    <mergeCell ref="E13:E14"/>
    <mergeCell ref="C18:D18"/>
    <mergeCell ref="C19:D19"/>
    <mergeCell ref="C20:D20"/>
    <mergeCell ref="C21:D21"/>
    <mergeCell ref="C22:D22"/>
    <mergeCell ref="F13:H13"/>
    <mergeCell ref="I13:I14"/>
    <mergeCell ref="C15:D15"/>
    <mergeCell ref="C16:D16"/>
    <mergeCell ref="C17:D17"/>
    <mergeCell ref="A28:C28"/>
    <mergeCell ref="C25:D25"/>
    <mergeCell ref="C26:D26"/>
    <mergeCell ref="A27:D27"/>
    <mergeCell ref="C24:D24"/>
    <mergeCell ref="C41:H41"/>
    <mergeCell ref="C42:H42"/>
    <mergeCell ref="A29:C29"/>
    <mergeCell ref="A30:C30"/>
    <mergeCell ref="A31:C31"/>
    <mergeCell ref="C36:H36"/>
    <mergeCell ref="C37:H37"/>
    <mergeCell ref="A39:D39"/>
  </mergeCells>
  <conditionalFormatting sqref="A15:B26">
    <cfRule type="cellIs" dxfId="399" priority="5" operator="equal">
      <formula>0</formula>
    </cfRule>
  </conditionalFormatting>
  <conditionalFormatting sqref="A15:I26 E27:I27 D28:D30 E28:E31">
    <cfRule type="cellIs" dxfId="398" priority="2" operator="equal">
      <formula>0</formula>
    </cfRule>
  </conditionalFormatting>
  <conditionalFormatting sqref="C36:H36 C41:H41 C44">
    <cfRule type="cellIs" dxfId="397" priority="7" operator="equal">
      <formula>0</formula>
    </cfRule>
  </conditionalFormatting>
  <conditionalFormatting sqref="C41:H41">
    <cfRule type="cellIs" dxfId="396" priority="8" operator="equal">
      <formula>0</formula>
    </cfRule>
  </conditionalFormatting>
  <conditionalFormatting sqref="D6:I9 D10:E11">
    <cfRule type="cellIs" dxfId="395"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07B7-4E0C-4627-8593-0AD56B495EA4}">
  <sheetPr codeName="Sheet6">
    <tabColor theme="9" tint="0.39997558519241921"/>
  </sheetPr>
  <dimension ref="A1:I67"/>
  <sheetViews>
    <sheetView zoomScaleNormal="100" workbookViewId="0">
      <selection activeCell="A27" sqref="A27: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229"/>
      <c r="H1" s="229"/>
      <c r="I1" s="229"/>
    </row>
    <row r="2" spans="1:9" x14ac:dyDescent="0.2">
      <c r="A2" s="269" t="s">
        <v>20</v>
      </c>
      <c r="B2" s="269"/>
      <c r="C2" s="269"/>
      <c r="D2" s="269"/>
      <c r="E2" s="269"/>
      <c r="F2" s="269"/>
      <c r="G2" s="269"/>
      <c r="H2" s="269"/>
      <c r="I2" s="269"/>
    </row>
    <row r="3" spans="1:9" x14ac:dyDescent="0.2">
      <c r="A3" s="2"/>
      <c r="B3" s="2"/>
      <c r="C3" s="2"/>
      <c r="D3" s="2"/>
      <c r="E3" s="2"/>
      <c r="F3" s="2"/>
      <c r="G3" s="2"/>
      <c r="H3" s="2"/>
      <c r="I3" s="2"/>
    </row>
    <row r="4" spans="1:9" x14ac:dyDescent="0.2">
      <c r="A4" s="2"/>
      <c r="B4" s="2"/>
      <c r="C4" s="270" t="s">
        <v>21</v>
      </c>
      <c r="D4" s="270"/>
      <c r="E4" s="270"/>
      <c r="F4" s="270"/>
      <c r="G4" s="270"/>
      <c r="H4" s="270"/>
      <c r="I4" s="270"/>
    </row>
    <row r="5" spans="1:9" ht="11.25" customHeight="1" x14ac:dyDescent="0.2">
      <c r="A5" s="90"/>
      <c r="B5" s="90"/>
      <c r="C5" s="272" t="s">
        <v>19</v>
      </c>
      <c r="D5" s="272"/>
      <c r="E5" s="272"/>
      <c r="F5" s="272"/>
      <c r="G5" s="272"/>
      <c r="H5" s="272"/>
      <c r="I5" s="272"/>
    </row>
    <row r="6" spans="1:9" x14ac:dyDescent="0.2">
      <c r="A6" s="271" t="s">
        <v>22</v>
      </c>
      <c r="B6" s="271"/>
      <c r="C6" s="271"/>
      <c r="D6" s="237" t="str">
        <f>'Kopt a+c+n'!B13</f>
        <v>Daudzīvokļu dzīvojamā ēka</v>
      </c>
      <c r="E6" s="237"/>
      <c r="F6" s="237"/>
      <c r="G6" s="237"/>
      <c r="H6" s="237"/>
      <c r="I6" s="237"/>
    </row>
    <row r="7" spans="1:9" x14ac:dyDescent="0.2">
      <c r="A7" s="271" t="s">
        <v>6</v>
      </c>
      <c r="B7" s="271"/>
      <c r="C7" s="271"/>
      <c r="D7" s="238" t="str">
        <f>'Kopt a+c+n'!B14</f>
        <v>Daudzdzīvokļu dzīvojamās ēkas energoefektivitātes paaugstināšana</v>
      </c>
      <c r="E7" s="238"/>
      <c r="F7" s="238"/>
      <c r="G7" s="238"/>
      <c r="H7" s="238"/>
      <c r="I7" s="238"/>
    </row>
    <row r="8" spans="1:9" x14ac:dyDescent="0.2">
      <c r="A8" s="277" t="s">
        <v>23</v>
      </c>
      <c r="B8" s="277"/>
      <c r="C8" s="277"/>
      <c r="D8" s="238" t="str">
        <f>'Kopt a+c+n'!B15</f>
        <v>Meža iela 18, Jaunolaine, Olaines novads, LV-2127</v>
      </c>
      <c r="E8" s="238"/>
      <c r="F8" s="238"/>
      <c r="G8" s="238"/>
      <c r="H8" s="238"/>
      <c r="I8" s="238"/>
    </row>
    <row r="9" spans="1:9" x14ac:dyDescent="0.2">
      <c r="A9" s="277" t="s">
        <v>24</v>
      </c>
      <c r="B9" s="277"/>
      <c r="C9" s="277"/>
      <c r="D9" s="239" t="str">
        <f>'Kopt a+c+n'!B16</f>
        <v>AS OŪS 2023/08_E</v>
      </c>
      <c r="E9" s="239"/>
      <c r="F9" s="239"/>
      <c r="G9" s="239"/>
      <c r="H9" s="239"/>
      <c r="I9" s="239"/>
    </row>
    <row r="10" spans="1:9" x14ac:dyDescent="0.2">
      <c r="C10" s="4" t="s">
        <v>25</v>
      </c>
      <c r="D10" s="278" t="e">
        <f>E31</f>
        <v>#VALUE!</v>
      </c>
      <c r="E10" s="278"/>
      <c r="F10" s="54"/>
      <c r="G10" s="54"/>
      <c r="H10" s="54"/>
      <c r="I10" s="54"/>
    </row>
    <row r="11" spans="1:9" x14ac:dyDescent="0.2">
      <c r="C11" s="4" t="s">
        <v>26</v>
      </c>
      <c r="D11" s="279">
        <f>I27</f>
        <v>0</v>
      </c>
      <c r="E11" s="279"/>
      <c r="F11" s="54"/>
      <c r="G11" s="54"/>
      <c r="H11" s="54"/>
      <c r="I11" s="54"/>
    </row>
    <row r="12" spans="1:9" ht="12" thickBot="1" x14ac:dyDescent="0.25">
      <c r="F12" s="17"/>
      <c r="G12" s="17"/>
      <c r="H12" s="17"/>
      <c r="I12" s="17"/>
    </row>
    <row r="13" spans="1:9" x14ac:dyDescent="0.2">
      <c r="A13" s="282" t="s">
        <v>27</v>
      </c>
      <c r="B13" s="284" t="s">
        <v>28</v>
      </c>
      <c r="C13" s="286" t="s">
        <v>29</v>
      </c>
      <c r="D13" s="287"/>
      <c r="E13" s="280" t="s">
        <v>30</v>
      </c>
      <c r="F13" s="273" t="s">
        <v>31</v>
      </c>
      <c r="G13" s="274"/>
      <c r="H13" s="274"/>
      <c r="I13" s="275" t="s">
        <v>32</v>
      </c>
    </row>
    <row r="14" spans="1:9" ht="23.25" thickBot="1" x14ac:dyDescent="0.25">
      <c r="A14" s="283"/>
      <c r="B14" s="285"/>
      <c r="C14" s="288"/>
      <c r="D14" s="289"/>
      <c r="E14" s="281"/>
      <c r="F14" s="18" t="s">
        <v>33</v>
      </c>
      <c r="G14" s="19" t="s">
        <v>34</v>
      </c>
      <c r="H14" s="19" t="s">
        <v>35</v>
      </c>
      <c r="I14" s="276"/>
    </row>
    <row r="15" spans="1:9" x14ac:dyDescent="0.2">
      <c r="A15" s="50">
        <f>IF(E15=0,0,IF(COUNTBLANK(E15)=1,0,COUNTA($E$15:E15)))</f>
        <v>0</v>
      </c>
      <c r="B15" s="23">
        <f>IF(A15=0,0,CONCATENATE("N-",A15))</f>
        <v>0</v>
      </c>
      <c r="C15" s="267" t="str">
        <f>'1n'!C2:I2</f>
        <v>Būvlaukuma sagatavošana</v>
      </c>
      <c r="D15" s="268"/>
      <c r="E15" s="91">
        <f>'1n'!P17</f>
        <v>0</v>
      </c>
      <c r="F15" s="92">
        <f>'1n'!M17</f>
        <v>0</v>
      </c>
      <c r="G15" s="93">
        <f>'1n'!N17</f>
        <v>0</v>
      </c>
      <c r="H15" s="93">
        <f>'1n'!O17</f>
        <v>0</v>
      </c>
      <c r="I15" s="45">
        <f>'1n'!L17</f>
        <v>0</v>
      </c>
    </row>
    <row r="16" spans="1:9" x14ac:dyDescent="0.2">
      <c r="A16" s="51">
        <f>IF(E16=0,0,IF(COUNTBLANK(E16)=1,0,COUNTA($E$15:E16)))</f>
        <v>0</v>
      </c>
      <c r="B16" s="24">
        <f t="shared" ref="B16:B26" si="0">IF(A16=0,0,CONCATENATE("N-",A16))</f>
        <v>0</v>
      </c>
      <c r="C16" s="243" t="str">
        <f>'2n'!C2:I2</f>
        <v>Demontāžas darbi</v>
      </c>
      <c r="D16" s="244"/>
      <c r="E16" s="94">
        <f>'2n'!P17</f>
        <v>0</v>
      </c>
      <c r="F16" s="95">
        <f>'2n'!M17</f>
        <v>0</v>
      </c>
      <c r="G16" s="96">
        <f>'2n'!N17</f>
        <v>0</v>
      </c>
      <c r="H16" s="96">
        <f>'2n'!O17</f>
        <v>0</v>
      </c>
      <c r="I16" s="46">
        <f>'2n'!L17</f>
        <v>0</v>
      </c>
    </row>
    <row r="17" spans="1:9" x14ac:dyDescent="0.2">
      <c r="A17" s="51">
        <f>IF(E17=0,0,IF(COUNTBLANK(E17)=1,0,COUNTA($E$15:E17)))</f>
        <v>0</v>
      </c>
      <c r="B17" s="24">
        <f t="shared" si="0"/>
        <v>0</v>
      </c>
      <c r="C17" s="243" t="str">
        <f>'3n'!C2:I2</f>
        <v>Fasādes</v>
      </c>
      <c r="D17" s="244"/>
      <c r="E17" s="97">
        <f>'3n'!P17</f>
        <v>0</v>
      </c>
      <c r="F17" s="95">
        <f>'3n'!M17</f>
        <v>0</v>
      </c>
      <c r="G17" s="96">
        <f>'3n'!N17</f>
        <v>0</v>
      </c>
      <c r="H17" s="96">
        <f>'3n'!O17</f>
        <v>0</v>
      </c>
      <c r="I17" s="46">
        <f>'3n'!L17</f>
        <v>0</v>
      </c>
    </row>
    <row r="18" spans="1:9" x14ac:dyDescent="0.2">
      <c r="A18" s="51">
        <f>IF(E18=0,0,IF(COUNTBLANK(E18)=1,0,COUNTA($E$15:E18)))</f>
        <v>0</v>
      </c>
      <c r="B18" s="24">
        <f t="shared" si="0"/>
        <v>0</v>
      </c>
      <c r="C18" s="243" t="str">
        <f>'4n'!C2:I2</f>
        <v>Logi un durvis</v>
      </c>
      <c r="D18" s="244"/>
      <c r="E18" s="97">
        <f>'4n'!P32</f>
        <v>0</v>
      </c>
      <c r="F18" s="95">
        <f>'4n'!M32</f>
        <v>0</v>
      </c>
      <c r="G18" s="96">
        <f>'4n'!N32</f>
        <v>0</v>
      </c>
      <c r="H18" s="96">
        <f>'4n'!O32</f>
        <v>0</v>
      </c>
      <c r="I18" s="46">
        <f>'4n'!L32</f>
        <v>0</v>
      </c>
    </row>
    <row r="19" spans="1:9" x14ac:dyDescent="0.2">
      <c r="A19" s="51">
        <f>IF(E19=0,0,IF(COUNTBLANK(E19)=1,0,COUNTA($E$15:E19)))</f>
        <v>0</v>
      </c>
      <c r="B19" s="24">
        <f t="shared" si="0"/>
        <v>0</v>
      </c>
      <c r="C19" s="243" t="str">
        <f>'5n'!C2:I2</f>
        <v>Pagraba pārseguma siltināšana</v>
      </c>
      <c r="D19" s="244"/>
      <c r="E19" s="97">
        <f>'5n'!P17</f>
        <v>0</v>
      </c>
      <c r="F19" s="95">
        <f>'5n'!M17</f>
        <v>0</v>
      </c>
      <c r="G19" s="96">
        <f>'5n'!N17</f>
        <v>0</v>
      </c>
      <c r="H19" s="96">
        <f>'5n'!O17</f>
        <v>0</v>
      </c>
      <c r="I19" s="46">
        <f>'5n'!L17</f>
        <v>0</v>
      </c>
    </row>
    <row r="20" spans="1:9" x14ac:dyDescent="0.2">
      <c r="A20" s="51">
        <f>IF(E20=0,0,IF(COUNTBLANK(E20)=1,0,COUNTA($E$15:E20)))</f>
        <v>0</v>
      </c>
      <c r="B20" s="24">
        <f t="shared" si="0"/>
        <v>0</v>
      </c>
      <c r="C20" s="243" t="str">
        <f>'6n'!C2:I2</f>
        <v>Jumta darbi</v>
      </c>
      <c r="D20" s="244"/>
      <c r="E20" s="97">
        <f>'6n'!P18</f>
        <v>0</v>
      </c>
      <c r="F20" s="95">
        <f>'6n'!M18</f>
        <v>0</v>
      </c>
      <c r="G20" s="96">
        <f>'6n'!N18</f>
        <v>0</v>
      </c>
      <c r="H20" s="96">
        <f>'6n'!O18</f>
        <v>0</v>
      </c>
      <c r="I20" s="46">
        <f>'6n'!L18</f>
        <v>0</v>
      </c>
    </row>
    <row r="21" spans="1:9" x14ac:dyDescent="0.2">
      <c r="A21" s="51">
        <f>IF(E21=0,0,IF(COUNTBLANK(E21)=1,0,COUNTA($E$15:E21)))</f>
        <v>0</v>
      </c>
      <c r="B21" s="24">
        <f t="shared" si="0"/>
        <v>0</v>
      </c>
      <c r="C21" s="243" t="str">
        <f>'7n'!C2:I2</f>
        <v>Iekštelpu darbi</v>
      </c>
      <c r="D21" s="244"/>
      <c r="E21" s="97">
        <f>'7n'!P21</f>
        <v>0</v>
      </c>
      <c r="F21" s="95">
        <f>'7n'!M21</f>
        <v>0</v>
      </c>
      <c r="G21" s="96">
        <f>'7n'!N21</f>
        <v>0</v>
      </c>
      <c r="H21" s="96">
        <f>'7n'!O21</f>
        <v>0</v>
      </c>
      <c r="I21" s="46">
        <f>'7n'!L21</f>
        <v>0</v>
      </c>
    </row>
    <row r="22" spans="1:9" x14ac:dyDescent="0.2">
      <c r="A22" s="51">
        <f>IF(E22=0,0,IF(COUNTBLANK(E22)=1,0,COUNTA($E$15:E22)))</f>
        <v>0</v>
      </c>
      <c r="B22" s="24">
        <f t="shared" si="0"/>
        <v>0</v>
      </c>
      <c r="C22" s="243" t="str">
        <f>'8n'!C2:I2</f>
        <v>Bēniņu siltināšana</v>
      </c>
      <c r="D22" s="244"/>
      <c r="E22" s="97">
        <f>'8n'!P17</f>
        <v>0</v>
      </c>
      <c r="F22" s="95">
        <f>'8n'!M17</f>
        <v>0</v>
      </c>
      <c r="G22" s="96">
        <f>'8n'!N17</f>
        <v>0</v>
      </c>
      <c r="H22" s="96">
        <f>'8n'!O17</f>
        <v>0</v>
      </c>
      <c r="I22" s="46">
        <f>'8n'!L17</f>
        <v>0</v>
      </c>
    </row>
    <row r="23" spans="1:9" x14ac:dyDescent="0.2">
      <c r="A23" s="51">
        <f>IF(E23=0,0,IF(COUNTBLANK(E23)=1,0,COUNTA($E$15:E23)))</f>
        <v>0</v>
      </c>
      <c r="B23" s="24">
        <f t="shared" si="0"/>
        <v>0</v>
      </c>
      <c r="C23" s="243" t="str">
        <f>'9n'!C2:I2</f>
        <v>Labiekārtošana</v>
      </c>
      <c r="D23" s="244"/>
      <c r="E23" s="97">
        <f>'9n'!P24</f>
        <v>0</v>
      </c>
      <c r="F23" s="95">
        <f>'9n'!M24</f>
        <v>0</v>
      </c>
      <c r="G23" s="96">
        <f>'9n'!N24</f>
        <v>0</v>
      </c>
      <c r="H23" s="96">
        <f>'9n'!O24</f>
        <v>0</v>
      </c>
      <c r="I23" s="46">
        <f>'9n'!L24</f>
        <v>0</v>
      </c>
    </row>
    <row r="24" spans="1:9" x14ac:dyDescent="0.2">
      <c r="A24" s="51">
        <f>IF(E24=0,0,IF(COUNTBLANK(E24)=1,0,COUNTA($E$15:E24)))</f>
        <v>0</v>
      </c>
      <c r="B24" s="24">
        <f t="shared" si="0"/>
        <v>0</v>
      </c>
      <c r="C24" s="243" t="str">
        <f>'10n'!C2:I2</f>
        <v>Apkure, vēdināšana un gaisa kondicionēšana</v>
      </c>
      <c r="D24" s="244"/>
      <c r="E24" s="97">
        <f>'10n'!P17</f>
        <v>0</v>
      </c>
      <c r="F24" s="95">
        <f>'10n'!M17</f>
        <v>0</v>
      </c>
      <c r="G24" s="96">
        <f>'10n'!N17</f>
        <v>0</v>
      </c>
      <c r="H24" s="96">
        <f>'10n'!O17</f>
        <v>0</v>
      </c>
      <c r="I24" s="46">
        <f>'10n'!L17</f>
        <v>0</v>
      </c>
    </row>
    <row r="25" spans="1:9" x14ac:dyDescent="0.2">
      <c r="A25" s="51">
        <f>IF(E25=0,0,IF(COUNTBLANK(E25)=1,0,COUNTA($E$15:E25)))</f>
        <v>0</v>
      </c>
      <c r="B25" s="24">
        <f t="shared" si="0"/>
        <v>0</v>
      </c>
      <c r="C25" s="243" t="str">
        <f>'11n'!C2:I2</f>
        <v>Ārējie elektrības tīkli</v>
      </c>
      <c r="D25" s="244"/>
      <c r="E25" s="97">
        <f>'11n'!P17</f>
        <v>0</v>
      </c>
      <c r="F25" s="95">
        <f>'11n'!M17</f>
        <v>0</v>
      </c>
      <c r="G25" s="96">
        <f>'11n'!N17</f>
        <v>0</v>
      </c>
      <c r="H25" s="96">
        <f>'11n'!O17</f>
        <v>0</v>
      </c>
      <c r="I25" s="46">
        <f>'11n'!L17</f>
        <v>0</v>
      </c>
    </row>
    <row r="26" spans="1:9" ht="12" thickBot="1" x14ac:dyDescent="0.25">
      <c r="A26" s="51">
        <f>IF(E26=0,0,IF(COUNTBLANK(E26)=1,0,COUNTA($E$15:E26)))</f>
        <v>0</v>
      </c>
      <c r="B26" s="24">
        <f t="shared" si="0"/>
        <v>0</v>
      </c>
      <c r="C26" s="243" t="str">
        <f>'12n'!C2:I2</f>
        <v>Iekšējais ūdensvads, kanalizācija un to aprīkojums</v>
      </c>
      <c r="D26" s="244"/>
      <c r="E26" s="97">
        <f>'12n'!P17</f>
        <v>0</v>
      </c>
      <c r="F26" s="95">
        <f>'12n'!M17</f>
        <v>0</v>
      </c>
      <c r="G26" s="96">
        <f>'12n'!N17</f>
        <v>0</v>
      </c>
      <c r="H26" s="96">
        <f>'12n'!O17</f>
        <v>0</v>
      </c>
      <c r="I26" s="46">
        <f>'12n'!L17</f>
        <v>0</v>
      </c>
    </row>
    <row r="27" spans="1:9" ht="12" thickBot="1" x14ac:dyDescent="0.25">
      <c r="A27" s="251" t="s">
        <v>36</v>
      </c>
      <c r="B27" s="252"/>
      <c r="C27" s="252"/>
      <c r="D27" s="277"/>
      <c r="E27" s="98">
        <f>SUM(E15:E26)</f>
        <v>0</v>
      </c>
      <c r="F27" s="99">
        <f>SUM(F15:F26)</f>
        <v>0</v>
      </c>
      <c r="G27" s="100">
        <f>SUM(G15:G26)</f>
        <v>0</v>
      </c>
      <c r="H27" s="100">
        <f>SUM(H15:H26)</f>
        <v>0</v>
      </c>
      <c r="I27" s="38">
        <f>SUM(I15:I26)</f>
        <v>0</v>
      </c>
    </row>
    <row r="28" spans="1:9" x14ac:dyDescent="0.2">
      <c r="A28" s="253" t="s">
        <v>37</v>
      </c>
      <c r="B28" s="254"/>
      <c r="C28" s="294"/>
      <c r="D28" s="86" t="str">
        <f>'Kops a+c+n'!D53</f>
        <v>%</v>
      </c>
      <c r="E28" s="101" t="e">
        <f>ROUND(E27*$D28,2)</f>
        <v>#VALUE!</v>
      </c>
      <c r="F28" s="39"/>
      <c r="G28" s="39"/>
      <c r="H28" s="39"/>
      <c r="I28" s="39"/>
    </row>
    <row r="29" spans="1:9" x14ac:dyDescent="0.2">
      <c r="A29" s="256" t="s">
        <v>38</v>
      </c>
      <c r="B29" s="257"/>
      <c r="C29" s="291"/>
      <c r="D29" s="87" t="str">
        <f>'Kops a+c+n'!D54</f>
        <v>%</v>
      </c>
      <c r="E29" s="102" t="e">
        <f>ROUND(E28*$D29,2)</f>
        <v>#VALUE!</v>
      </c>
      <c r="F29" s="39"/>
      <c r="G29" s="39"/>
      <c r="H29" s="39"/>
      <c r="I29" s="39"/>
    </row>
    <row r="30" spans="1:9" x14ac:dyDescent="0.2">
      <c r="A30" s="259" t="s">
        <v>39</v>
      </c>
      <c r="B30" s="260"/>
      <c r="C30" s="292"/>
      <c r="D30" s="87" t="str">
        <f>'Kops a+c+n'!D55</f>
        <v>%</v>
      </c>
      <c r="E30" s="102" t="e">
        <f>ROUND(E27*$D30,2)</f>
        <v>#VALUE!</v>
      </c>
      <c r="F30" s="39"/>
      <c r="G30" s="39"/>
      <c r="H30" s="39"/>
      <c r="I30" s="39"/>
    </row>
    <row r="31" spans="1:9" ht="12" thickBot="1" x14ac:dyDescent="0.25">
      <c r="A31" s="262" t="s">
        <v>40</v>
      </c>
      <c r="B31" s="263"/>
      <c r="C31" s="293"/>
      <c r="D31" s="21"/>
      <c r="E31" s="103" t="e">
        <f>SUM(E27:E30)-E29</f>
        <v>#VALUE!</v>
      </c>
      <c r="F31" s="39"/>
      <c r="G31" s="39"/>
      <c r="H31" s="39"/>
      <c r="I31" s="39"/>
    </row>
    <row r="32" spans="1:9" x14ac:dyDescent="0.2">
      <c r="G32" s="20"/>
    </row>
    <row r="33" spans="1:9" x14ac:dyDescent="0.2">
      <c r="C33" s="16"/>
      <c r="D33" s="16"/>
      <c r="E33" s="16"/>
      <c r="F33" s="22"/>
      <c r="G33" s="22"/>
      <c r="H33" s="22"/>
      <c r="I33" s="22"/>
    </row>
    <row r="36" spans="1:9" x14ac:dyDescent="0.2">
      <c r="A36" s="1" t="s">
        <v>14</v>
      </c>
      <c r="B36" s="16"/>
      <c r="C36" s="245">
        <f>'Kops a+c+n'!C61:H61</f>
        <v>0</v>
      </c>
      <c r="D36" s="245"/>
      <c r="E36" s="245"/>
      <c r="F36" s="245"/>
      <c r="G36" s="245"/>
      <c r="H36" s="245"/>
    </row>
    <row r="37" spans="1:9" x14ac:dyDescent="0.2">
      <c r="A37" s="16"/>
      <c r="B37" s="16"/>
      <c r="C37" s="227" t="s">
        <v>15</v>
      </c>
      <c r="D37" s="227"/>
      <c r="E37" s="227"/>
      <c r="F37" s="227"/>
      <c r="G37" s="227"/>
      <c r="H37" s="227"/>
    </row>
    <row r="38" spans="1:9" x14ac:dyDescent="0.2">
      <c r="A38" s="16"/>
      <c r="B38" s="16"/>
      <c r="C38" s="16"/>
      <c r="D38" s="16"/>
      <c r="E38" s="16"/>
      <c r="F38" s="16"/>
      <c r="G38" s="16"/>
      <c r="H38" s="16"/>
    </row>
    <row r="39" spans="1:9" x14ac:dyDescent="0.2">
      <c r="A39" s="249" t="str">
        <f>'Kops a+c+n'!A64:D64</f>
        <v>Tāme sastādīta 2023. gada __. ____________</v>
      </c>
      <c r="B39" s="250"/>
      <c r="C39" s="250"/>
      <c r="D39" s="250"/>
      <c r="F39" s="16"/>
      <c r="G39" s="16"/>
      <c r="H39" s="16"/>
    </row>
    <row r="40" spans="1:9" x14ac:dyDescent="0.2">
      <c r="A40" s="16"/>
      <c r="B40" s="16"/>
      <c r="C40" s="16"/>
      <c r="D40" s="16"/>
      <c r="E40" s="16"/>
      <c r="F40" s="16"/>
      <c r="G40" s="16"/>
      <c r="H40" s="16"/>
    </row>
    <row r="41" spans="1:9" x14ac:dyDescent="0.2">
      <c r="A41" s="1" t="s">
        <v>41</v>
      </c>
      <c r="B41" s="16"/>
      <c r="C41" s="290">
        <f>'Kops a+c+n'!C66:H66</f>
        <v>0</v>
      </c>
      <c r="D41" s="290"/>
      <c r="E41" s="290"/>
      <c r="F41" s="290"/>
      <c r="G41" s="290"/>
      <c r="H41" s="290"/>
    </row>
    <row r="42" spans="1:9" x14ac:dyDescent="0.2">
      <c r="A42" s="16"/>
      <c r="B42" s="16"/>
      <c r="C42" s="227" t="s">
        <v>15</v>
      </c>
      <c r="D42" s="227"/>
      <c r="E42" s="227"/>
      <c r="F42" s="227"/>
      <c r="G42" s="227"/>
      <c r="H42" s="227"/>
    </row>
    <row r="43" spans="1:9" x14ac:dyDescent="0.2">
      <c r="A43" s="16"/>
      <c r="B43" s="16"/>
      <c r="C43" s="16"/>
      <c r="D43" s="16"/>
      <c r="E43" s="16"/>
      <c r="F43" s="16"/>
      <c r="G43" s="16"/>
      <c r="H43" s="16"/>
    </row>
    <row r="44" spans="1:9" x14ac:dyDescent="0.2">
      <c r="A44" s="78" t="s">
        <v>43</v>
      </c>
      <c r="B44" s="42"/>
      <c r="C44" s="84">
        <f>'Kops a+c+n'!C69</f>
        <v>0</v>
      </c>
      <c r="D44" s="42"/>
      <c r="F44" s="16"/>
      <c r="G44" s="16"/>
      <c r="H44" s="16"/>
    </row>
    <row r="54" spans="5:9" x14ac:dyDescent="0.2">
      <c r="E54" s="20"/>
      <c r="F54" s="20"/>
      <c r="G54" s="79"/>
      <c r="H54" s="20"/>
      <c r="I54" s="20"/>
    </row>
    <row r="67" spans="3:3" x14ac:dyDescent="0.2">
      <c r="C67" s="1">
        <f>'Kopt a+c+n'!B31:C31</f>
        <v>0</v>
      </c>
    </row>
  </sheetData>
  <mergeCells count="42">
    <mergeCell ref="A7:C7"/>
    <mergeCell ref="D7:I7"/>
    <mergeCell ref="G1:I1"/>
    <mergeCell ref="A2:I2"/>
    <mergeCell ref="C4:I4"/>
    <mergeCell ref="A6:C6"/>
    <mergeCell ref="D6:I6"/>
    <mergeCell ref="C5:I5"/>
    <mergeCell ref="I13:I14"/>
    <mergeCell ref="A8:C8"/>
    <mergeCell ref="D8:I8"/>
    <mergeCell ref="A9:C9"/>
    <mergeCell ref="D9:I9"/>
    <mergeCell ref="D10:E10"/>
    <mergeCell ref="D11:E11"/>
    <mergeCell ref="A13:A14"/>
    <mergeCell ref="B13:B14"/>
    <mergeCell ref="C13:D14"/>
    <mergeCell ref="E13:E14"/>
    <mergeCell ref="F13:H13"/>
    <mergeCell ref="C26:D26"/>
    <mergeCell ref="C15:D15"/>
    <mergeCell ref="C16:D16"/>
    <mergeCell ref="C17:D17"/>
    <mergeCell ref="C18:D18"/>
    <mergeCell ref="C19:D19"/>
    <mergeCell ref="C20:D20"/>
    <mergeCell ref="C21:D21"/>
    <mergeCell ref="C22:D22"/>
    <mergeCell ref="C23:D23"/>
    <mergeCell ref="C24:D24"/>
    <mergeCell ref="C25:D25"/>
    <mergeCell ref="A29:C29"/>
    <mergeCell ref="A30:C30"/>
    <mergeCell ref="A31:C31"/>
    <mergeCell ref="A27:D27"/>
    <mergeCell ref="A28:C28"/>
    <mergeCell ref="C37:H37"/>
    <mergeCell ref="A39:D39"/>
    <mergeCell ref="C41:H41"/>
    <mergeCell ref="C42:H42"/>
    <mergeCell ref="C36:H36"/>
  </mergeCells>
  <conditionalFormatting sqref="A15:B26">
    <cfRule type="cellIs" dxfId="394" priority="5" operator="equal">
      <formula>0</formula>
    </cfRule>
  </conditionalFormatting>
  <conditionalFormatting sqref="A15:I26 E27:I27 D28:D30 E28:E31">
    <cfRule type="cellIs" dxfId="393" priority="2" operator="equal">
      <formula>0</formula>
    </cfRule>
  </conditionalFormatting>
  <conditionalFormatting sqref="C36:H36 C41:H41 C44">
    <cfRule type="cellIs" dxfId="392" priority="7" operator="equal">
      <formula>0</formula>
    </cfRule>
  </conditionalFormatting>
  <conditionalFormatting sqref="C41:H41">
    <cfRule type="cellIs" dxfId="391" priority="8" operator="equal">
      <formula>0</formula>
    </cfRule>
  </conditionalFormatting>
  <conditionalFormatting sqref="D6:I9 D10:E11">
    <cfRule type="cellIs" dxfId="390"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B4-DF03-4B04-B62A-8D172D491749}">
  <sheetPr codeName="Sheet7">
    <tabColor rgb="FFC00000"/>
  </sheetPr>
  <dimension ref="A1:Q38"/>
  <sheetViews>
    <sheetView zoomScale="85" zoomScaleNormal="85" workbookViewId="0">
      <selection activeCell="I14" sqref="I14:J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1</v>
      </c>
      <c r="E1" s="22"/>
      <c r="F1" s="22"/>
      <c r="G1" s="22"/>
      <c r="H1" s="22"/>
      <c r="I1" s="22"/>
      <c r="J1" s="22"/>
      <c r="N1" s="26"/>
      <c r="O1" s="27"/>
      <c r="P1" s="28"/>
    </row>
    <row r="2" spans="1:17" x14ac:dyDescent="0.2">
      <c r="A2" s="29"/>
      <c r="B2" s="29"/>
      <c r="C2" s="313" t="s">
        <v>321</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322</v>
      </c>
      <c r="B9" s="310"/>
      <c r="C9" s="310"/>
      <c r="D9" s="310"/>
      <c r="E9" s="310"/>
      <c r="F9" s="310"/>
      <c r="G9" s="31"/>
      <c r="H9" s="31"/>
      <c r="I9" s="31"/>
      <c r="J9" s="311" t="s">
        <v>45</v>
      </c>
      <c r="K9" s="311"/>
      <c r="L9" s="311"/>
      <c r="M9" s="311"/>
      <c r="N9" s="312">
        <f>P26</f>
        <v>0</v>
      </c>
      <c r="O9" s="312"/>
      <c r="P9" s="31"/>
      <c r="Q9" s="1"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17"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17" ht="22.5" x14ac:dyDescent="0.2">
      <c r="A14" s="50">
        <v>1</v>
      </c>
      <c r="B14" s="23" t="s">
        <v>64</v>
      </c>
      <c r="C14" s="70" t="s">
        <v>65</v>
      </c>
      <c r="D14" s="23" t="s">
        <v>66</v>
      </c>
      <c r="E14" s="185">
        <v>191.15</v>
      </c>
      <c r="F14" s="71"/>
      <c r="G14" s="134"/>
      <c r="H14" s="108">
        <f>F14*G14</f>
        <v>0</v>
      </c>
      <c r="I14" s="186"/>
      <c r="J14" s="134"/>
      <c r="K14" s="112">
        <f>SUM(H14:J14)</f>
        <v>0</v>
      </c>
      <c r="L14" s="71">
        <f>E14*F14</f>
        <v>0</v>
      </c>
      <c r="M14" s="108">
        <f>H14*E14</f>
        <v>0</v>
      </c>
      <c r="N14" s="108">
        <f>I14*E14</f>
        <v>0</v>
      </c>
      <c r="O14" s="108">
        <f>J14*E14</f>
        <v>0</v>
      </c>
      <c r="P14" s="109">
        <f>SUM(M14:O14)</f>
        <v>0</v>
      </c>
      <c r="Q14" s="57" t="s">
        <v>46</v>
      </c>
    </row>
    <row r="15" spans="1:17" ht="22.5" x14ac:dyDescent="0.2">
      <c r="A15" s="36">
        <v>2</v>
      </c>
      <c r="B15" s="133" t="s">
        <v>64</v>
      </c>
      <c r="C15" s="40" t="s">
        <v>67</v>
      </c>
      <c r="D15" s="24" t="s">
        <v>68</v>
      </c>
      <c r="E15" s="187">
        <v>1</v>
      </c>
      <c r="F15" s="41"/>
      <c r="G15" s="135"/>
      <c r="H15" s="110">
        <f>F15*G15</f>
        <v>0</v>
      </c>
      <c r="I15" s="143"/>
      <c r="J15" s="135"/>
      <c r="K15" s="113">
        <f t="shared" ref="K15:K25" si="0">SUM(H15:J15)</f>
        <v>0</v>
      </c>
      <c r="L15" s="41">
        <f t="shared" ref="L15:L25" si="1">E15*F15</f>
        <v>0</v>
      </c>
      <c r="M15" s="110">
        <f t="shared" ref="M15:M25" si="2">H15*E15</f>
        <v>0</v>
      </c>
      <c r="N15" s="110">
        <f t="shared" ref="N15:N25" si="3">I15*E15</f>
        <v>0</v>
      </c>
      <c r="O15" s="110">
        <f t="shared" ref="O15:O25" si="4">J15*E15</f>
        <v>0</v>
      </c>
      <c r="P15" s="111">
        <f t="shared" ref="P15:P25" si="5">SUM(M15:O15)</f>
        <v>0</v>
      </c>
      <c r="Q15" s="61" t="s">
        <v>46</v>
      </c>
    </row>
    <row r="16" spans="1:17" ht="22.5" x14ac:dyDescent="0.2">
      <c r="A16" s="36">
        <v>3</v>
      </c>
      <c r="B16" s="133" t="s">
        <v>64</v>
      </c>
      <c r="C16" s="40" t="s">
        <v>69</v>
      </c>
      <c r="D16" s="24" t="s">
        <v>70</v>
      </c>
      <c r="E16" s="187">
        <v>2</v>
      </c>
      <c r="F16" s="41"/>
      <c r="G16" s="135"/>
      <c r="H16" s="110">
        <f t="shared" ref="H16:H25" si="6">F16*G16</f>
        <v>0</v>
      </c>
      <c r="I16" s="143"/>
      <c r="J16" s="135"/>
      <c r="K16" s="113">
        <f t="shared" si="0"/>
        <v>0</v>
      </c>
      <c r="L16" s="41">
        <f t="shared" si="1"/>
        <v>0</v>
      </c>
      <c r="M16" s="110">
        <f t="shared" si="2"/>
        <v>0</v>
      </c>
      <c r="N16" s="110">
        <f t="shared" si="3"/>
        <v>0</v>
      </c>
      <c r="O16" s="110">
        <f t="shared" si="4"/>
        <v>0</v>
      </c>
      <c r="P16" s="111">
        <f t="shared" si="5"/>
        <v>0</v>
      </c>
      <c r="Q16" s="61" t="s">
        <v>46</v>
      </c>
    </row>
    <row r="17" spans="1:17" ht="22.5" x14ac:dyDescent="0.2">
      <c r="A17" s="36">
        <v>4</v>
      </c>
      <c r="B17" s="133" t="s">
        <v>64</v>
      </c>
      <c r="C17" s="40" t="s">
        <v>71</v>
      </c>
      <c r="D17" s="24" t="s">
        <v>70</v>
      </c>
      <c r="E17" s="187">
        <v>1</v>
      </c>
      <c r="F17" s="41"/>
      <c r="G17" s="135"/>
      <c r="H17" s="110">
        <f t="shared" si="6"/>
        <v>0</v>
      </c>
      <c r="I17" s="143"/>
      <c r="J17" s="135"/>
      <c r="K17" s="113">
        <f t="shared" si="0"/>
        <v>0</v>
      </c>
      <c r="L17" s="41">
        <f t="shared" si="1"/>
        <v>0</v>
      </c>
      <c r="M17" s="110">
        <f t="shared" si="2"/>
        <v>0</v>
      </c>
      <c r="N17" s="110">
        <f t="shared" si="3"/>
        <v>0</v>
      </c>
      <c r="O17" s="110">
        <f t="shared" si="4"/>
        <v>0</v>
      </c>
      <c r="P17" s="111">
        <f t="shared" si="5"/>
        <v>0</v>
      </c>
      <c r="Q17" s="61" t="s">
        <v>46</v>
      </c>
    </row>
    <row r="18" spans="1:17" ht="22.5" x14ac:dyDescent="0.2">
      <c r="A18" s="36">
        <v>5</v>
      </c>
      <c r="B18" s="133" t="s">
        <v>64</v>
      </c>
      <c r="C18" s="40" t="s">
        <v>72</v>
      </c>
      <c r="D18" s="24" t="s">
        <v>68</v>
      </c>
      <c r="E18" s="187">
        <v>1</v>
      </c>
      <c r="F18" s="41"/>
      <c r="G18" s="135"/>
      <c r="H18" s="110">
        <f t="shared" si="6"/>
        <v>0</v>
      </c>
      <c r="I18" s="143"/>
      <c r="J18" s="135"/>
      <c r="K18" s="113">
        <f t="shared" si="0"/>
        <v>0</v>
      </c>
      <c r="L18" s="41">
        <f t="shared" si="1"/>
        <v>0</v>
      </c>
      <c r="M18" s="110">
        <f t="shared" si="2"/>
        <v>0</v>
      </c>
      <c r="N18" s="110">
        <f t="shared" si="3"/>
        <v>0</v>
      </c>
      <c r="O18" s="110">
        <f t="shared" si="4"/>
        <v>0</v>
      </c>
      <c r="P18" s="111">
        <f t="shared" si="5"/>
        <v>0</v>
      </c>
      <c r="Q18" s="61" t="s">
        <v>46</v>
      </c>
    </row>
    <row r="19" spans="1:17" ht="22.5" x14ac:dyDescent="0.2">
      <c r="A19" s="36">
        <v>6</v>
      </c>
      <c r="B19" s="133" t="s">
        <v>64</v>
      </c>
      <c r="C19" s="40" t="s">
        <v>73</v>
      </c>
      <c r="D19" s="24" t="s">
        <v>74</v>
      </c>
      <c r="E19" s="187">
        <v>12</v>
      </c>
      <c r="F19" s="41"/>
      <c r="G19" s="135"/>
      <c r="H19" s="110">
        <f t="shared" si="6"/>
        <v>0</v>
      </c>
      <c r="I19" s="143"/>
      <c r="J19" s="135"/>
      <c r="K19" s="113">
        <f t="shared" si="0"/>
        <v>0</v>
      </c>
      <c r="L19" s="41">
        <f t="shared" si="1"/>
        <v>0</v>
      </c>
      <c r="M19" s="110">
        <f t="shared" si="2"/>
        <v>0</v>
      </c>
      <c r="N19" s="110">
        <f t="shared" si="3"/>
        <v>0</v>
      </c>
      <c r="O19" s="110">
        <f t="shared" si="4"/>
        <v>0</v>
      </c>
      <c r="P19" s="111">
        <f t="shared" si="5"/>
        <v>0</v>
      </c>
      <c r="Q19" s="61" t="s">
        <v>46</v>
      </c>
    </row>
    <row r="20" spans="1:17" ht="22.5" x14ac:dyDescent="0.2">
      <c r="A20" s="36">
        <v>7</v>
      </c>
      <c r="B20" s="133" t="s">
        <v>64</v>
      </c>
      <c r="C20" s="40" t="s">
        <v>75</v>
      </c>
      <c r="D20" s="24" t="s">
        <v>76</v>
      </c>
      <c r="E20" s="187">
        <v>2254.36</v>
      </c>
      <c r="F20" s="41"/>
      <c r="G20" s="135"/>
      <c r="H20" s="110">
        <f t="shared" si="6"/>
        <v>0</v>
      </c>
      <c r="I20" s="143"/>
      <c r="J20" s="135"/>
      <c r="K20" s="113">
        <f t="shared" si="0"/>
        <v>0</v>
      </c>
      <c r="L20" s="41">
        <f t="shared" si="1"/>
        <v>0</v>
      </c>
      <c r="M20" s="110">
        <f t="shared" si="2"/>
        <v>0</v>
      </c>
      <c r="N20" s="110">
        <f t="shared" si="3"/>
        <v>0</v>
      </c>
      <c r="O20" s="110">
        <f t="shared" si="4"/>
        <v>0</v>
      </c>
      <c r="P20" s="111">
        <f t="shared" si="5"/>
        <v>0</v>
      </c>
      <c r="Q20" s="61" t="s">
        <v>46</v>
      </c>
    </row>
    <row r="21" spans="1:17" ht="22.5" x14ac:dyDescent="0.2">
      <c r="A21" s="36">
        <v>8</v>
      </c>
      <c r="B21" s="133" t="s">
        <v>64</v>
      </c>
      <c r="C21" s="40" t="s">
        <v>77</v>
      </c>
      <c r="D21" s="24" t="s">
        <v>70</v>
      </c>
      <c r="E21" s="187">
        <v>4</v>
      </c>
      <c r="F21" s="41"/>
      <c r="G21" s="135"/>
      <c r="H21" s="110">
        <f t="shared" si="6"/>
        <v>0</v>
      </c>
      <c r="I21" s="143"/>
      <c r="J21" s="135"/>
      <c r="K21" s="113">
        <f t="shared" si="0"/>
        <v>0</v>
      </c>
      <c r="L21" s="41">
        <f t="shared" si="1"/>
        <v>0</v>
      </c>
      <c r="M21" s="110">
        <f t="shared" si="2"/>
        <v>0</v>
      </c>
      <c r="N21" s="110">
        <f t="shared" si="3"/>
        <v>0</v>
      </c>
      <c r="O21" s="110">
        <f t="shared" si="4"/>
        <v>0</v>
      </c>
      <c r="P21" s="111">
        <f t="shared" si="5"/>
        <v>0</v>
      </c>
      <c r="Q21" s="61" t="s">
        <v>46</v>
      </c>
    </row>
    <row r="22" spans="1:17" ht="22.5" x14ac:dyDescent="0.2">
      <c r="A22" s="36">
        <v>9</v>
      </c>
      <c r="B22" s="133" t="s">
        <v>64</v>
      </c>
      <c r="C22" s="40" t="s">
        <v>78</v>
      </c>
      <c r="D22" s="24" t="s">
        <v>70</v>
      </c>
      <c r="E22" s="187">
        <v>1</v>
      </c>
      <c r="F22" s="41"/>
      <c r="G22" s="135"/>
      <c r="H22" s="110">
        <f t="shared" si="6"/>
        <v>0</v>
      </c>
      <c r="I22" s="143"/>
      <c r="J22" s="135"/>
      <c r="K22" s="113">
        <f t="shared" si="0"/>
        <v>0</v>
      </c>
      <c r="L22" s="41">
        <f t="shared" si="1"/>
        <v>0</v>
      </c>
      <c r="M22" s="110">
        <f t="shared" si="2"/>
        <v>0</v>
      </c>
      <c r="N22" s="110">
        <f t="shared" si="3"/>
        <v>0</v>
      </c>
      <c r="O22" s="110">
        <f t="shared" si="4"/>
        <v>0</v>
      </c>
      <c r="P22" s="111">
        <f t="shared" si="5"/>
        <v>0</v>
      </c>
      <c r="Q22" s="61" t="s">
        <v>46</v>
      </c>
    </row>
    <row r="23" spans="1:17" ht="22.5" x14ac:dyDescent="0.2">
      <c r="A23" s="36">
        <v>10</v>
      </c>
      <c r="B23" s="133" t="s">
        <v>64</v>
      </c>
      <c r="C23" s="40" t="s">
        <v>79</v>
      </c>
      <c r="D23" s="24" t="s">
        <v>70</v>
      </c>
      <c r="E23" s="187">
        <v>1</v>
      </c>
      <c r="F23" s="41"/>
      <c r="G23" s="135"/>
      <c r="H23" s="110">
        <f t="shared" si="6"/>
        <v>0</v>
      </c>
      <c r="I23" s="143"/>
      <c r="J23" s="135"/>
      <c r="K23" s="113">
        <f t="shared" si="0"/>
        <v>0</v>
      </c>
      <c r="L23" s="41">
        <f t="shared" si="1"/>
        <v>0</v>
      </c>
      <c r="M23" s="110">
        <f t="shared" si="2"/>
        <v>0</v>
      </c>
      <c r="N23" s="110">
        <f t="shared" si="3"/>
        <v>0</v>
      </c>
      <c r="O23" s="110">
        <f t="shared" si="4"/>
        <v>0</v>
      </c>
      <c r="P23" s="111">
        <f t="shared" si="5"/>
        <v>0</v>
      </c>
      <c r="Q23" s="61" t="s">
        <v>46</v>
      </c>
    </row>
    <row r="24" spans="1:17" ht="22.5" x14ac:dyDescent="0.2">
      <c r="A24" s="36">
        <v>11</v>
      </c>
      <c r="B24" s="133" t="s">
        <v>64</v>
      </c>
      <c r="C24" s="40" t="s">
        <v>80</v>
      </c>
      <c r="D24" s="24" t="s">
        <v>70</v>
      </c>
      <c r="E24" s="187">
        <v>1</v>
      </c>
      <c r="F24" s="41"/>
      <c r="G24" s="135"/>
      <c r="H24" s="110">
        <f t="shared" si="6"/>
        <v>0</v>
      </c>
      <c r="I24" s="143"/>
      <c r="J24" s="135"/>
      <c r="K24" s="113">
        <f t="shared" si="0"/>
        <v>0</v>
      </c>
      <c r="L24" s="41">
        <f t="shared" si="1"/>
        <v>0</v>
      </c>
      <c r="M24" s="110">
        <f t="shared" si="2"/>
        <v>0</v>
      </c>
      <c r="N24" s="110">
        <f t="shared" si="3"/>
        <v>0</v>
      </c>
      <c r="O24" s="110">
        <f t="shared" si="4"/>
        <v>0</v>
      </c>
      <c r="P24" s="111">
        <f t="shared" si="5"/>
        <v>0</v>
      </c>
      <c r="Q24" s="61" t="s">
        <v>46</v>
      </c>
    </row>
    <row r="25" spans="1:17" ht="22.5" x14ac:dyDescent="0.2">
      <c r="A25" s="36">
        <v>12</v>
      </c>
      <c r="B25" s="133" t="s">
        <v>64</v>
      </c>
      <c r="C25" s="40" t="s">
        <v>340</v>
      </c>
      <c r="D25" s="153" t="s">
        <v>68</v>
      </c>
      <c r="E25" s="187">
        <v>1</v>
      </c>
      <c r="F25" s="41"/>
      <c r="G25" s="135"/>
      <c r="H25" s="110">
        <f t="shared" si="6"/>
        <v>0</v>
      </c>
      <c r="I25" s="143"/>
      <c r="J25" s="135"/>
      <c r="K25" s="113">
        <f t="shared" si="0"/>
        <v>0</v>
      </c>
      <c r="L25" s="41">
        <f t="shared" si="1"/>
        <v>0</v>
      </c>
      <c r="M25" s="110">
        <f t="shared" si="2"/>
        <v>0</v>
      </c>
      <c r="N25" s="110">
        <f t="shared" si="3"/>
        <v>0</v>
      </c>
      <c r="O25" s="110">
        <f t="shared" si="4"/>
        <v>0</v>
      </c>
      <c r="P25" s="111">
        <f t="shared" si="5"/>
        <v>0</v>
      </c>
      <c r="Q25" s="61" t="s">
        <v>46</v>
      </c>
    </row>
    <row r="26" spans="1:17" ht="18" customHeight="1" thickBot="1" x14ac:dyDescent="0.25">
      <c r="A26" s="298" t="s">
        <v>62</v>
      </c>
      <c r="B26" s="299"/>
      <c r="C26" s="299"/>
      <c r="D26" s="299"/>
      <c r="E26" s="299"/>
      <c r="F26" s="299"/>
      <c r="G26" s="299"/>
      <c r="H26" s="299"/>
      <c r="I26" s="299"/>
      <c r="J26" s="299"/>
      <c r="K26" s="300"/>
      <c r="L26" s="127">
        <f>SUM(L14:L25)</f>
        <v>0</v>
      </c>
      <c r="M26" s="128">
        <f>SUM(M14:M25)</f>
        <v>0</v>
      </c>
      <c r="N26" s="128">
        <f>SUM(N14:N25)</f>
        <v>0</v>
      </c>
      <c r="O26" s="128">
        <f>SUM(O14:O25)</f>
        <v>0</v>
      </c>
      <c r="P26" s="129">
        <f>SUM(P14:P25)</f>
        <v>0</v>
      </c>
    </row>
    <row r="27" spans="1:17" x14ac:dyDescent="0.2">
      <c r="A27" s="16"/>
      <c r="B27" s="16"/>
      <c r="C27" s="16"/>
      <c r="D27" s="16"/>
      <c r="E27" s="16"/>
      <c r="F27" s="16"/>
      <c r="G27" s="16"/>
      <c r="H27" s="16"/>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1" t="s">
        <v>14</v>
      </c>
      <c r="B29" s="16"/>
      <c r="C29" s="301">
        <f>'Kops n'!C36:H36</f>
        <v>0</v>
      </c>
      <c r="D29" s="301"/>
      <c r="E29" s="301"/>
      <c r="F29" s="301"/>
      <c r="G29" s="301"/>
      <c r="H29" s="301"/>
      <c r="I29" s="16"/>
      <c r="J29" s="16"/>
      <c r="K29" s="16"/>
      <c r="L29" s="16"/>
      <c r="M29" s="16"/>
      <c r="N29" s="16"/>
      <c r="O29" s="16"/>
      <c r="P29" s="16"/>
    </row>
    <row r="30" spans="1:17" x14ac:dyDescent="0.2">
      <c r="A30" s="16"/>
      <c r="B30" s="16"/>
      <c r="C30" s="227" t="s">
        <v>15</v>
      </c>
      <c r="D30" s="227"/>
      <c r="E30" s="227"/>
      <c r="F30" s="227"/>
      <c r="G30" s="227"/>
      <c r="H30" s="227"/>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249" t="str">
        <f>'Kops n'!A39:D39</f>
        <v>Tāme sastādīta 2023. gada __. ____________</v>
      </c>
      <c r="B32" s="250"/>
      <c r="C32" s="250"/>
      <c r="D32" s="250"/>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01">
        <f>'Kops n'!C41:H41</f>
        <v>0</v>
      </c>
      <c r="D34" s="301"/>
      <c r="E34" s="301"/>
      <c r="F34" s="301"/>
      <c r="G34" s="301"/>
      <c r="H34" s="301"/>
      <c r="I34" s="16"/>
      <c r="J34" s="16"/>
      <c r="K34" s="16"/>
      <c r="L34" s="16"/>
      <c r="M34" s="16"/>
      <c r="N34" s="16"/>
      <c r="O34" s="16"/>
      <c r="P34" s="16"/>
    </row>
    <row r="35" spans="1:16" x14ac:dyDescent="0.2">
      <c r="A35" s="16"/>
      <c r="B35" s="16"/>
      <c r="C35" s="227" t="s">
        <v>15</v>
      </c>
      <c r="D35" s="227"/>
      <c r="E35" s="227"/>
      <c r="F35" s="227"/>
      <c r="G35" s="227"/>
      <c r="H35" s="227"/>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4">
        <f>'Kops n'!C44</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9:F9">
    <cfRule type="containsText" dxfId="387" priority="27"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5">
    <cfRule type="cellIs" dxfId="386" priority="1" operator="equal">
      <formula>0</formula>
    </cfRule>
  </conditionalFormatting>
  <conditionalFormatting sqref="A26:K26">
    <cfRule type="containsText" dxfId="385" priority="24" operator="containsText" text="Tiešās izmaksas kopā, t. sk. darba devēja sociālais nodoklis __.__% ">
      <formula>NOT(ISERROR(SEARCH("Tiešās izmaksas kopā, t. sk. darba devēja sociālais nodoklis __.__% ",A26)))</formula>
    </cfRule>
  </conditionalFormatting>
  <conditionalFormatting sqref="C29:H29">
    <cfRule type="cellIs" dxfId="384" priority="20" operator="equal">
      <formula>0</formula>
    </cfRule>
  </conditionalFormatting>
  <conditionalFormatting sqref="C34:H34">
    <cfRule type="cellIs" dxfId="383" priority="21" operator="equal">
      <formula>0</formula>
    </cfRule>
  </conditionalFormatting>
  <conditionalFormatting sqref="C2:I2">
    <cfRule type="cellIs" dxfId="382" priority="26" operator="equal">
      <formula>0</formula>
    </cfRule>
  </conditionalFormatting>
  <conditionalFormatting sqref="C4:I4">
    <cfRule type="cellIs" dxfId="381" priority="18" operator="equal">
      <formula>0</formula>
    </cfRule>
  </conditionalFormatting>
  <conditionalFormatting sqref="D1">
    <cfRule type="cellIs" dxfId="380" priority="15" operator="equal">
      <formula>0</formula>
    </cfRule>
  </conditionalFormatting>
  <conditionalFormatting sqref="D5:L8">
    <cfRule type="cellIs" dxfId="379" priority="16" operator="equal">
      <formula>0</formula>
    </cfRule>
  </conditionalFormatting>
  <conditionalFormatting sqref="H14:H25 K14:P25 L26:P26">
    <cfRule type="cellIs" dxfId="378" priority="19" operator="equal">
      <formula>0</formula>
    </cfRule>
  </conditionalFormatting>
  <conditionalFormatting sqref="I14:J25">
    <cfRule type="cellIs" dxfId="377" priority="3" operator="equal">
      <formula>0</formula>
    </cfRule>
  </conditionalFormatting>
  <conditionalFormatting sqref="N9:O9">
    <cfRule type="cellIs" dxfId="376" priority="28" operator="equal">
      <formula>0</formula>
    </cfRule>
  </conditionalFormatting>
  <conditionalFormatting sqref="Q14:Q25">
    <cfRule type="cellIs" dxfId="375" priority="14" operator="equal">
      <formula>0</formula>
    </cfRule>
  </conditionalFormatting>
  <dataValidations disablePrompts="1" count="1">
    <dataValidation type="list" allowBlank="1" showInputMessage="1" showErrorMessage="1" sqref="Q14:Q25" xr:uid="{21D7B2E0-A7E1-450F-B2C8-1398297096EA}">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3" operator="containsText" id="{27FF1C0A-468E-4391-8F41-D61B884348F0}">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22" operator="containsText" id="{A8E9E3DD-E03C-4AE9-8CC9-A84705A86D41}">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8">
    <tabColor rgb="FFC00000"/>
  </sheetPr>
  <dimension ref="A1:P38"/>
  <sheetViews>
    <sheetView topLeftCell="A14" workbookViewId="0">
      <selection activeCell="A26" sqref="A2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313" t="str">
        <f>'1a+c+n'!C2:I2</f>
        <v>Būvlaukuma sagatavošana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'1a+c+n'!A9</f>
        <v>Tāme sastādīta  2023. gada tirgus cenās, pamatojoties uz DOP daļas rasējumiem</v>
      </c>
      <c r="B9" s="310"/>
      <c r="C9" s="310"/>
      <c r="D9" s="310"/>
      <c r="E9" s="310"/>
      <c r="F9" s="310"/>
      <c r="G9" s="31"/>
      <c r="H9" s="31"/>
      <c r="I9" s="31"/>
      <c r="J9" s="311" t="s">
        <v>45</v>
      </c>
      <c r="K9" s="311"/>
      <c r="L9" s="311"/>
      <c r="M9" s="311"/>
      <c r="N9" s="312">
        <f>P26</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ht="22.5" x14ac:dyDescent="0.2">
      <c r="A14" s="50">
        <f>IF(P14=0,0,IF(COUNTBLANK(P14)=1,0,COUNTA($P$14:P14)))</f>
        <v>0</v>
      </c>
      <c r="B14" s="23" t="str">
        <f>IF($C$4="Attiecināmās izmaksas",IF('1a+c+n'!$Q14="A",'1a+c+n'!B14,0))</f>
        <v>03-00000</v>
      </c>
      <c r="C14" s="62" t="str">
        <f>IF($C$4="Attiecināmās izmaksas",IF('1a+c+n'!$Q14="A",'1a+c+n'!C14,0))</f>
        <v>Būvlaukuma nožogošana ar pagaidu nožogojumu, t.sk. Vārti, noma</v>
      </c>
      <c r="D14" s="23" t="str">
        <f>IF($C$4="Attiecināmās izmaksas",IF('1a+c+n'!$Q14="A",'1a+c+n'!D14,0))</f>
        <v>tm</v>
      </c>
      <c r="E14" s="45"/>
      <c r="F14" s="63"/>
      <c r="G14" s="114"/>
      <c r="H14" s="114">
        <f>IF($C$4="Attiecināmās izmaksas",IF('1a+c+n'!$Q14="A",'1a+c+n'!H14,0))</f>
        <v>0</v>
      </c>
      <c r="I14" s="114"/>
      <c r="J14" s="114"/>
      <c r="K14" s="115">
        <f>IF($C$4="Attiecināmās izmaksas",IF('1a+c+n'!$Q14="A",'1a+c+n'!K14,0))</f>
        <v>0</v>
      </c>
      <c r="L14" s="63">
        <f>IF($C$4="Attiecināmās izmaksas",IF('1a+c+n'!$Q14="A",'1a+c+n'!L14,0))</f>
        <v>0</v>
      </c>
      <c r="M14" s="114">
        <f>IF($C$4="Attiecināmās izmaksas",IF('1a+c+n'!$Q14="A",'1a+c+n'!M14,0))</f>
        <v>0</v>
      </c>
      <c r="N14" s="114">
        <f>IF($C$4="Attiecināmās izmaksas",IF('1a+c+n'!$Q14="A",'1a+c+n'!N14,0))</f>
        <v>0</v>
      </c>
      <c r="O14" s="114">
        <f>IF($C$4="Attiecināmās izmaksas",IF('1a+c+n'!$Q14="A",'1a+c+n'!O14,0))</f>
        <v>0</v>
      </c>
      <c r="P14" s="115">
        <f>IF($C$4="Attiecināmās izmaksas",IF('1a+c+n'!$Q14="A",'1a+c+n'!P14,0))</f>
        <v>0</v>
      </c>
    </row>
    <row r="15" spans="1:16" ht="22.5" x14ac:dyDescent="0.2">
      <c r="A15" s="51">
        <f>IF(P15=0,0,IF(COUNTBLANK(P15)=1,0,COUNTA($P$14:P15)))</f>
        <v>0</v>
      </c>
      <c r="B15" s="24" t="str">
        <f>IF($C$4="Attiecināmās izmaksas",IF('1a+c+n'!$Q15="A",'1a+c+n'!B15,0))</f>
        <v>03-00000</v>
      </c>
      <c r="C15" s="64" t="str">
        <f>IF($C$4="Attiecināmās izmaksas",IF('1a+c+n'!$Q15="A",'1a+c+n'!C15,0))</f>
        <v>Brīdinājuma zīmju uzstādīšana</v>
      </c>
      <c r="D15" s="24" t="str">
        <f>IF($C$4="Attiecināmās izmaksas",IF('1a+c+n'!$Q15="A",'1a+c+n'!D15,0))</f>
        <v>kompl</v>
      </c>
      <c r="E15" s="46"/>
      <c r="F15" s="65"/>
      <c r="G15" s="116"/>
      <c r="H15" s="116">
        <f>IF($C$4="Attiecināmās izmaksas",IF('1a+c+n'!$Q15="A",'1a+c+n'!H15,0))</f>
        <v>0</v>
      </c>
      <c r="I15" s="116"/>
      <c r="J15" s="116"/>
      <c r="K15" s="117">
        <f>IF($C$4="Attiecināmās izmaksas",IF('1a+c+n'!$Q15="A",'1a+c+n'!K15,0))</f>
        <v>0</v>
      </c>
      <c r="L15" s="65">
        <f>IF($C$4="Attiecināmās izmaksas",IF('1a+c+n'!$Q15="A",'1a+c+n'!L15,0))</f>
        <v>0</v>
      </c>
      <c r="M15" s="116">
        <f>IF($C$4="Attiecināmās izmaksas",IF('1a+c+n'!$Q15="A",'1a+c+n'!M15,0))</f>
        <v>0</v>
      </c>
      <c r="N15" s="116">
        <f>IF($C$4="Attiecināmās izmaksas",IF('1a+c+n'!$Q15="A",'1a+c+n'!N15,0))</f>
        <v>0</v>
      </c>
      <c r="O15" s="116">
        <f>IF($C$4="Attiecināmās izmaksas",IF('1a+c+n'!$Q15="A",'1a+c+n'!O15,0))</f>
        <v>0</v>
      </c>
      <c r="P15" s="117">
        <f>IF($C$4="Attiecināmās izmaksas",IF('1a+c+n'!$Q15="A",'1a+c+n'!P15,0))</f>
        <v>0</v>
      </c>
    </row>
    <row r="16" spans="1:16" ht="22.5" x14ac:dyDescent="0.2">
      <c r="A16" s="51">
        <f>IF(P16=0,0,IF(COUNTBLANK(P16)=1,0,COUNTA($P$14:P16)))</f>
        <v>0</v>
      </c>
      <c r="B16" s="24" t="str">
        <f>IF($C$4="Attiecināmās izmaksas",IF('1a+c+n'!$Q16="A",'1a+c+n'!B16,0))</f>
        <v>03-00000</v>
      </c>
      <c r="C16" s="64" t="str">
        <f>IF($C$4="Attiecināmās izmaksas",IF('1a+c+n'!$Q16="A",'1a+c+n'!C16,0))</f>
        <v>Strādnieku sadzīves vagoniņš un instrumentu noliktava 10,00 m2</v>
      </c>
      <c r="D16" s="24" t="str">
        <f>IF($C$4="Attiecināmās izmaksas",IF('1a+c+n'!$Q16="A",'1a+c+n'!D16,0))</f>
        <v>gab</v>
      </c>
      <c r="E16" s="46"/>
      <c r="F16" s="65"/>
      <c r="G16" s="116"/>
      <c r="H16" s="116">
        <f>IF($C$4="Attiecināmās izmaksas",IF('1a+c+n'!$Q16="A",'1a+c+n'!H16,0))</f>
        <v>0</v>
      </c>
      <c r="I16" s="116"/>
      <c r="J16" s="116"/>
      <c r="K16" s="117">
        <f>IF($C$4="Attiecināmās izmaksas",IF('1a+c+n'!$Q16="A",'1a+c+n'!K16,0))</f>
        <v>0</v>
      </c>
      <c r="L16" s="65">
        <f>IF($C$4="Attiecināmās izmaksas",IF('1a+c+n'!$Q16="A",'1a+c+n'!L16,0))</f>
        <v>0</v>
      </c>
      <c r="M16" s="116">
        <f>IF($C$4="Attiecināmās izmaksas",IF('1a+c+n'!$Q16="A",'1a+c+n'!M16,0))</f>
        <v>0</v>
      </c>
      <c r="N16" s="116">
        <f>IF($C$4="Attiecināmās izmaksas",IF('1a+c+n'!$Q16="A",'1a+c+n'!N16,0))</f>
        <v>0</v>
      </c>
      <c r="O16" s="116">
        <f>IF($C$4="Attiecināmās izmaksas",IF('1a+c+n'!$Q16="A",'1a+c+n'!O16,0))</f>
        <v>0</v>
      </c>
      <c r="P16" s="117">
        <f>IF($C$4="Attiecināmās izmaksas",IF('1a+c+n'!$Q16="A",'1a+c+n'!P16,0))</f>
        <v>0</v>
      </c>
    </row>
    <row r="17" spans="1:16" ht="22.5" x14ac:dyDescent="0.2">
      <c r="A17" s="51">
        <f>IF(P17=0,0,IF(COUNTBLANK(P17)=1,0,COUNTA($P$14:P17)))</f>
        <v>0</v>
      </c>
      <c r="B17" s="24" t="str">
        <f>IF($C$4="Attiecināmās izmaksas",IF('1a+c+n'!$Q17="A",'1a+c+n'!B17,0))</f>
        <v>03-00000</v>
      </c>
      <c r="C17" s="64" t="str">
        <f>IF($C$4="Attiecināmās izmaksas",IF('1a+c+n'!$Q17="A",'1a+c+n'!C17,0))</f>
        <v>BIO tualete</v>
      </c>
      <c r="D17" s="24" t="str">
        <f>IF($C$4="Attiecināmās izmaksas",IF('1a+c+n'!$Q17="A",'1a+c+n'!D17,0))</f>
        <v>gab</v>
      </c>
      <c r="E17" s="46"/>
      <c r="F17" s="65"/>
      <c r="G17" s="116"/>
      <c r="H17" s="116">
        <f>IF($C$4="Attiecināmās izmaksas",IF('1a+c+n'!$Q17="A",'1a+c+n'!H17,0))</f>
        <v>0</v>
      </c>
      <c r="I17" s="116"/>
      <c r="J17" s="116"/>
      <c r="K17" s="117">
        <f>IF($C$4="Attiecināmās izmaksas",IF('1a+c+n'!$Q17="A",'1a+c+n'!K17,0))</f>
        <v>0</v>
      </c>
      <c r="L17" s="65">
        <f>IF($C$4="Attiecināmās izmaksas",IF('1a+c+n'!$Q17="A",'1a+c+n'!L17,0))</f>
        <v>0</v>
      </c>
      <c r="M17" s="116">
        <f>IF($C$4="Attiecināmās izmaksas",IF('1a+c+n'!$Q17="A",'1a+c+n'!M17,0))</f>
        <v>0</v>
      </c>
      <c r="N17" s="116">
        <f>IF($C$4="Attiecināmās izmaksas",IF('1a+c+n'!$Q17="A",'1a+c+n'!N17,0))</f>
        <v>0</v>
      </c>
      <c r="O17" s="116">
        <f>IF($C$4="Attiecināmās izmaksas",IF('1a+c+n'!$Q17="A",'1a+c+n'!O17,0))</f>
        <v>0</v>
      </c>
      <c r="P17" s="117">
        <f>IF($C$4="Attiecināmās izmaksas",IF('1a+c+n'!$Q17="A",'1a+c+n'!P17,0))</f>
        <v>0</v>
      </c>
    </row>
    <row r="18" spans="1:16" ht="22.5" x14ac:dyDescent="0.2">
      <c r="A18" s="51">
        <f>IF(P18=0,0,IF(COUNTBLANK(P18)=1,0,COUNTA($P$14:P18)))</f>
        <v>0</v>
      </c>
      <c r="B18" s="24" t="str">
        <f>IF($C$4="Attiecināmās izmaksas",IF('1a+c+n'!$Q18="A",'1a+c+n'!B18,0))</f>
        <v>03-00000</v>
      </c>
      <c r="C18" s="64" t="str">
        <f>IF($C$4="Attiecināmās izmaksas",IF('1a+c+n'!$Q18="A",'1a+c+n'!C18,0))</f>
        <v>Būvlaukuma ugunsdzēsības komplekts (ugunsdzēsības stends, ugunsdzēsības aparāti)</v>
      </c>
      <c r="D18" s="24" t="str">
        <f>IF($C$4="Attiecināmās izmaksas",IF('1a+c+n'!$Q18="A",'1a+c+n'!D18,0))</f>
        <v>kompl</v>
      </c>
      <c r="E18" s="46"/>
      <c r="F18" s="65"/>
      <c r="G18" s="116"/>
      <c r="H18" s="116">
        <f>IF($C$4="Attiecināmās izmaksas",IF('1a+c+n'!$Q18="A",'1a+c+n'!H18,0))</f>
        <v>0</v>
      </c>
      <c r="I18" s="116"/>
      <c r="J18" s="116"/>
      <c r="K18" s="117">
        <f>IF($C$4="Attiecināmās izmaksas",IF('1a+c+n'!$Q18="A",'1a+c+n'!K18,0))</f>
        <v>0</v>
      </c>
      <c r="L18" s="65">
        <f>IF($C$4="Attiecināmās izmaksas",IF('1a+c+n'!$Q18="A",'1a+c+n'!L18,0))</f>
        <v>0</v>
      </c>
      <c r="M18" s="116">
        <f>IF($C$4="Attiecināmās izmaksas",IF('1a+c+n'!$Q18="A",'1a+c+n'!M18,0))</f>
        <v>0</v>
      </c>
      <c r="N18" s="116">
        <f>IF($C$4="Attiecināmās izmaksas",IF('1a+c+n'!$Q18="A",'1a+c+n'!N18,0))</f>
        <v>0</v>
      </c>
      <c r="O18" s="116">
        <f>IF($C$4="Attiecināmās izmaksas",IF('1a+c+n'!$Q18="A",'1a+c+n'!O18,0))</f>
        <v>0</v>
      </c>
      <c r="P18" s="117">
        <f>IF($C$4="Attiecināmās izmaksas",IF('1a+c+n'!$Q18="A",'1a+c+n'!P18,0))</f>
        <v>0</v>
      </c>
    </row>
    <row r="19" spans="1:16" ht="22.5" x14ac:dyDescent="0.2">
      <c r="A19" s="51">
        <f>IF(P19=0,0,IF(COUNTBLANK(P19)=1,0,COUNTA($P$14:P19)))</f>
        <v>0</v>
      </c>
      <c r="B19" s="24" t="str">
        <f>IF($C$4="Attiecināmās izmaksas",IF('1a+c+n'!$Q19="A",'1a+c+n'!B19,0))</f>
        <v>03-00000</v>
      </c>
      <c r="C19" s="64" t="str">
        <f>IF($C$4="Attiecināmās izmaksas",IF('1a+c+n'!$Q19="A",'1a+c+n'!C19,0))</f>
        <v>Būvgružu konteinera noma, t.sk. Novietošana un aizvešana</v>
      </c>
      <c r="D19" s="24" t="str">
        <f>IF($C$4="Attiecināmās izmaksas",IF('1a+c+n'!$Q19="A",'1a+c+n'!D19,0))</f>
        <v>mēn.</v>
      </c>
      <c r="E19" s="46"/>
      <c r="F19" s="65"/>
      <c r="G19" s="116"/>
      <c r="H19" s="116">
        <f>IF($C$4="Attiecināmās izmaksas",IF('1a+c+n'!$Q19="A",'1a+c+n'!H19,0))</f>
        <v>0</v>
      </c>
      <c r="I19" s="116"/>
      <c r="J19" s="116"/>
      <c r="K19" s="117">
        <f>IF($C$4="Attiecināmās izmaksas",IF('1a+c+n'!$Q19="A",'1a+c+n'!K19,0))</f>
        <v>0</v>
      </c>
      <c r="L19" s="65">
        <f>IF($C$4="Attiecināmās izmaksas",IF('1a+c+n'!$Q19="A",'1a+c+n'!L19,0))</f>
        <v>0</v>
      </c>
      <c r="M19" s="116">
        <f>IF($C$4="Attiecināmās izmaksas",IF('1a+c+n'!$Q19="A",'1a+c+n'!M19,0))</f>
        <v>0</v>
      </c>
      <c r="N19" s="116">
        <f>IF($C$4="Attiecināmās izmaksas",IF('1a+c+n'!$Q19="A",'1a+c+n'!N19,0))</f>
        <v>0</v>
      </c>
      <c r="O19" s="116">
        <f>IF($C$4="Attiecināmās izmaksas",IF('1a+c+n'!$Q19="A",'1a+c+n'!O19,0))</f>
        <v>0</v>
      </c>
      <c r="P19" s="117">
        <f>IF($C$4="Attiecināmās izmaksas",IF('1a+c+n'!$Q19="A",'1a+c+n'!P19,0))</f>
        <v>0</v>
      </c>
    </row>
    <row r="20" spans="1:16" ht="22.5" x14ac:dyDescent="0.2">
      <c r="A20" s="51">
        <f>IF(P20=0,0,IF(COUNTBLANK(P20)=1,0,COUNTA($P$14:P20)))</f>
        <v>0</v>
      </c>
      <c r="B20" s="24" t="str">
        <f>IF($C$4="Attiecināmās izmaksas",IF('1a+c+n'!$Q20="A",'1a+c+n'!B20,0))</f>
        <v>03-00000</v>
      </c>
      <c r="C20" s="64" t="str">
        <f>IF($C$4="Attiecināmās izmaksas",IF('1a+c+n'!$Q20="A",'1a+c+n'!C20,0))</f>
        <v>Sastatņu montāža, t.sk. norobežošana ar celtniecības tīklu, demontāža, noma</v>
      </c>
      <c r="D20" s="24" t="str">
        <f>IF($C$4="Attiecināmās izmaksas",IF('1a+c+n'!$Q20="A",'1a+c+n'!D20,0))</f>
        <v>m2</v>
      </c>
      <c r="E20" s="46"/>
      <c r="F20" s="65"/>
      <c r="G20" s="116"/>
      <c r="H20" s="116">
        <f>IF($C$4="Attiecināmās izmaksas",IF('1a+c+n'!$Q20="A",'1a+c+n'!H20,0))</f>
        <v>0</v>
      </c>
      <c r="I20" s="116"/>
      <c r="J20" s="116"/>
      <c r="K20" s="117">
        <f>IF($C$4="Attiecināmās izmaksas",IF('1a+c+n'!$Q20="A",'1a+c+n'!K20,0))</f>
        <v>0</v>
      </c>
      <c r="L20" s="65">
        <f>IF($C$4="Attiecināmās izmaksas",IF('1a+c+n'!$Q20="A",'1a+c+n'!L20,0))</f>
        <v>0</v>
      </c>
      <c r="M20" s="116">
        <f>IF($C$4="Attiecināmās izmaksas",IF('1a+c+n'!$Q20="A",'1a+c+n'!M20,0))</f>
        <v>0</v>
      </c>
      <c r="N20" s="116">
        <f>IF($C$4="Attiecināmās izmaksas",IF('1a+c+n'!$Q20="A",'1a+c+n'!N20,0))</f>
        <v>0</v>
      </c>
      <c r="O20" s="116">
        <f>IF($C$4="Attiecināmās izmaksas",IF('1a+c+n'!$Q20="A",'1a+c+n'!O20,0))</f>
        <v>0</v>
      </c>
      <c r="P20" s="117">
        <f>IF($C$4="Attiecināmās izmaksas",IF('1a+c+n'!$Q20="A",'1a+c+n'!P20,0))</f>
        <v>0</v>
      </c>
    </row>
    <row r="21" spans="1:16" ht="22.5" x14ac:dyDescent="0.2">
      <c r="A21" s="51">
        <f>IF(P21=0,0,IF(COUNTBLANK(P21)=1,0,COUNTA($P$14:P21)))</f>
        <v>0</v>
      </c>
      <c r="B21" s="24" t="str">
        <f>IF($C$4="Attiecināmās izmaksas",IF('1a+c+n'!$Q21="A",'1a+c+n'!B21,0))</f>
        <v>03-00000</v>
      </c>
      <c r="C21" s="64" t="str">
        <f>IF($C$4="Attiecināmās izmaksas",IF('1a+c+n'!$Q21="A",'1a+c+n'!C21,0))</f>
        <v>Ieejas mezglu koka nojumju izveidošana</v>
      </c>
      <c r="D21" s="24" t="str">
        <f>IF($C$4="Attiecināmās izmaksas",IF('1a+c+n'!$Q21="A",'1a+c+n'!D21,0))</f>
        <v>gab</v>
      </c>
      <c r="E21" s="46"/>
      <c r="F21" s="65"/>
      <c r="G21" s="116"/>
      <c r="H21" s="116">
        <f>IF($C$4="Attiecināmās izmaksas",IF('1a+c+n'!$Q21="A",'1a+c+n'!H21,0))</f>
        <v>0</v>
      </c>
      <c r="I21" s="116"/>
      <c r="J21" s="116"/>
      <c r="K21" s="117">
        <f>IF($C$4="Attiecināmās izmaksas",IF('1a+c+n'!$Q21="A",'1a+c+n'!K21,0))</f>
        <v>0</v>
      </c>
      <c r="L21" s="65">
        <f>IF($C$4="Attiecināmās izmaksas",IF('1a+c+n'!$Q21="A",'1a+c+n'!L21,0))</f>
        <v>0</v>
      </c>
      <c r="M21" s="116">
        <f>IF($C$4="Attiecināmās izmaksas",IF('1a+c+n'!$Q21="A",'1a+c+n'!M21,0))</f>
        <v>0</v>
      </c>
      <c r="N21" s="116">
        <f>IF($C$4="Attiecināmās izmaksas",IF('1a+c+n'!$Q21="A",'1a+c+n'!N21,0))</f>
        <v>0</v>
      </c>
      <c r="O21" s="116">
        <f>IF($C$4="Attiecināmās izmaksas",IF('1a+c+n'!$Q21="A",'1a+c+n'!O21,0))</f>
        <v>0</v>
      </c>
      <c r="P21" s="117">
        <f>IF($C$4="Attiecināmās izmaksas",IF('1a+c+n'!$Q21="A",'1a+c+n'!P21,0))</f>
        <v>0</v>
      </c>
    </row>
    <row r="22" spans="1:16" ht="22.5" x14ac:dyDescent="0.2">
      <c r="A22" s="51">
        <f>IF(P22=0,0,IF(COUNTBLANK(P22)=1,0,COUNTA($P$14:P22)))</f>
        <v>0</v>
      </c>
      <c r="B22" s="24" t="str">
        <f>IF($C$4="Attiecināmās izmaksas",IF('1a+c+n'!$Q22="A",'1a+c+n'!B22,0))</f>
        <v>03-00000</v>
      </c>
      <c r="C22" s="64" t="str">
        <f>IF($C$4="Attiecināmās izmaksas",IF('1a+c+n'!$Q22="A",'1a+c+n'!C22,0))</f>
        <v>Elektrības pieslēgums ar skaitītāju uz būvniecības laiku</v>
      </c>
      <c r="D22" s="24" t="str">
        <f>IF($C$4="Attiecināmās izmaksas",IF('1a+c+n'!$Q22="A",'1a+c+n'!D22,0))</f>
        <v>gab</v>
      </c>
      <c r="E22" s="46"/>
      <c r="F22" s="65"/>
      <c r="G22" s="116"/>
      <c r="H22" s="116">
        <f>IF($C$4="Attiecināmās izmaksas",IF('1a+c+n'!$Q22="A",'1a+c+n'!H22,0))</f>
        <v>0</v>
      </c>
      <c r="I22" s="116"/>
      <c r="J22" s="116"/>
      <c r="K22" s="117">
        <f>IF($C$4="Attiecināmās izmaksas",IF('1a+c+n'!$Q22="A",'1a+c+n'!K22,0))</f>
        <v>0</v>
      </c>
      <c r="L22" s="65">
        <f>IF($C$4="Attiecināmās izmaksas",IF('1a+c+n'!$Q22="A",'1a+c+n'!L22,0))</f>
        <v>0</v>
      </c>
      <c r="M22" s="116">
        <f>IF($C$4="Attiecināmās izmaksas",IF('1a+c+n'!$Q22="A",'1a+c+n'!M22,0))</f>
        <v>0</v>
      </c>
      <c r="N22" s="116">
        <f>IF($C$4="Attiecināmās izmaksas",IF('1a+c+n'!$Q22="A",'1a+c+n'!N22,0))</f>
        <v>0</v>
      </c>
      <c r="O22" s="116">
        <f>IF($C$4="Attiecināmās izmaksas",IF('1a+c+n'!$Q22="A",'1a+c+n'!O22,0))</f>
        <v>0</v>
      </c>
      <c r="P22" s="117">
        <f>IF($C$4="Attiecināmās izmaksas",IF('1a+c+n'!$Q22="A",'1a+c+n'!P22,0))</f>
        <v>0</v>
      </c>
    </row>
    <row r="23" spans="1:16" ht="22.5" x14ac:dyDescent="0.2">
      <c r="A23" s="51">
        <f>IF(P23=0,0,IF(COUNTBLANK(P23)=1,0,COUNTA($P$14:P23)))</f>
        <v>0</v>
      </c>
      <c r="B23" s="24" t="str">
        <f>IF($C$4="Attiecināmās izmaksas",IF('1a+c+n'!$Q23="A",'1a+c+n'!B23,0))</f>
        <v>03-00000</v>
      </c>
      <c r="C23" s="64" t="str">
        <f>IF($C$4="Attiecināmās izmaksas",IF('1a+c+n'!$Q23="A",'1a+c+n'!C23,0))</f>
        <v>Ūdens pieslēgums ar skaitītāju uz būvniecības laiku</v>
      </c>
      <c r="D23" s="24" t="str">
        <f>IF($C$4="Attiecināmās izmaksas",IF('1a+c+n'!$Q23="A",'1a+c+n'!D23,0))</f>
        <v>gab</v>
      </c>
      <c r="E23" s="46"/>
      <c r="F23" s="65"/>
      <c r="G23" s="116"/>
      <c r="H23" s="116">
        <f>IF($C$4="Attiecināmās izmaksas",IF('1a+c+n'!$Q23="A",'1a+c+n'!H23,0))</f>
        <v>0</v>
      </c>
      <c r="I23" s="116"/>
      <c r="J23" s="116"/>
      <c r="K23" s="117">
        <f>IF($C$4="Attiecināmās izmaksas",IF('1a+c+n'!$Q23="A",'1a+c+n'!K23,0))</f>
        <v>0</v>
      </c>
      <c r="L23" s="65">
        <f>IF($C$4="Attiecināmās izmaksas",IF('1a+c+n'!$Q23="A",'1a+c+n'!L23,0))</f>
        <v>0</v>
      </c>
      <c r="M23" s="116">
        <f>IF($C$4="Attiecināmās izmaksas",IF('1a+c+n'!$Q23="A",'1a+c+n'!M23,0))</f>
        <v>0</v>
      </c>
      <c r="N23" s="116">
        <f>IF($C$4="Attiecināmās izmaksas",IF('1a+c+n'!$Q23="A",'1a+c+n'!N23,0))</f>
        <v>0</v>
      </c>
      <c r="O23" s="116">
        <f>IF($C$4="Attiecināmās izmaksas",IF('1a+c+n'!$Q23="A",'1a+c+n'!O23,0))</f>
        <v>0</v>
      </c>
      <c r="P23" s="117">
        <f>IF($C$4="Attiecināmās izmaksas",IF('1a+c+n'!$Q23="A",'1a+c+n'!P23,0))</f>
        <v>0</v>
      </c>
    </row>
    <row r="24" spans="1:16" ht="22.5" x14ac:dyDescent="0.2">
      <c r="A24" s="51">
        <f>IF(P24=0,0,IF(COUNTBLANK(P24)=1,0,COUNTA($P$14:P24)))</f>
        <v>0</v>
      </c>
      <c r="B24" s="24" t="str">
        <f>IF($C$4="Attiecināmās izmaksas",IF('1a+c+n'!$Q24="A",'1a+c+n'!B24,0))</f>
        <v>03-00000</v>
      </c>
      <c r="C24" s="64" t="str">
        <f>IF($C$4="Attiecināmās izmaksas",IF('1a+c+n'!$Q24="A",'1a+c+n'!C24,0))</f>
        <v>Būvtāfeles izveide un uzstādīšana</v>
      </c>
      <c r="D24" s="24" t="str">
        <f>IF($C$4="Attiecināmās izmaksas",IF('1a+c+n'!$Q24="A",'1a+c+n'!D24,0))</f>
        <v>gab</v>
      </c>
      <c r="E24" s="46"/>
      <c r="F24" s="65"/>
      <c r="G24" s="116"/>
      <c r="H24" s="116">
        <f>IF($C$4="Attiecināmās izmaksas",IF('1a+c+n'!$Q24="A",'1a+c+n'!H24,0))</f>
        <v>0</v>
      </c>
      <c r="I24" s="116"/>
      <c r="J24" s="116"/>
      <c r="K24" s="117">
        <f>IF($C$4="Attiecināmās izmaksas",IF('1a+c+n'!$Q24="A",'1a+c+n'!K24,0))</f>
        <v>0</v>
      </c>
      <c r="L24" s="65">
        <f>IF($C$4="Attiecināmās izmaksas",IF('1a+c+n'!$Q24="A",'1a+c+n'!L24,0))</f>
        <v>0</v>
      </c>
      <c r="M24" s="116">
        <f>IF($C$4="Attiecināmās izmaksas",IF('1a+c+n'!$Q24="A",'1a+c+n'!M24,0))</f>
        <v>0</v>
      </c>
      <c r="N24" s="116">
        <f>IF($C$4="Attiecināmās izmaksas",IF('1a+c+n'!$Q24="A",'1a+c+n'!N24,0))</f>
        <v>0</v>
      </c>
      <c r="O24" s="116">
        <f>IF($C$4="Attiecināmās izmaksas",IF('1a+c+n'!$Q24="A",'1a+c+n'!O24,0))</f>
        <v>0</v>
      </c>
      <c r="P24" s="117">
        <f>IF($C$4="Attiecināmās izmaksas",IF('1a+c+n'!$Q24="A",'1a+c+n'!P24,0))</f>
        <v>0</v>
      </c>
    </row>
    <row r="25" spans="1:16" ht="22.5" x14ac:dyDescent="0.2">
      <c r="A25" s="51">
        <f>IF(P25=0,0,IF(COUNTBLANK(P25)=1,0,COUNTA($P$14:P25)))</f>
        <v>0</v>
      </c>
      <c r="B25" s="24" t="str">
        <f>IF($C$4="Attiecināmās izmaksas",IF('1a+c+n'!$Q25="A",'1a+c+n'!B25,0))</f>
        <v>03-00000</v>
      </c>
      <c r="C25" s="64" t="str">
        <f>IF($C$4="Attiecināmās izmaksas",IF('1a+c+n'!$Q25="A",'1a+c+n'!C25,0))</f>
        <v>Koku aizsardzības pasākumu veikšana, t.sk. nožogojums, tīkls vai tml.</v>
      </c>
      <c r="D25" s="24" t="str">
        <f>IF($C$4="Attiecināmās izmaksas",IF('1a+c+n'!$Q25="A",'1a+c+n'!D25,0))</f>
        <v>kompl</v>
      </c>
      <c r="E25" s="46"/>
      <c r="F25" s="65"/>
      <c r="G25" s="116"/>
      <c r="H25" s="116">
        <f>IF($C$4="Attiecināmās izmaksas",IF('1a+c+n'!$Q25="A",'1a+c+n'!H25,0))</f>
        <v>0</v>
      </c>
      <c r="I25" s="116"/>
      <c r="J25" s="116"/>
      <c r="K25" s="117">
        <f>IF($C$4="Attiecināmās izmaksas",IF('1a+c+n'!$Q25="A",'1a+c+n'!K25,0))</f>
        <v>0</v>
      </c>
      <c r="L25" s="65">
        <f>IF($C$4="Attiecināmās izmaksas",IF('1a+c+n'!$Q25="A",'1a+c+n'!L25,0))</f>
        <v>0</v>
      </c>
      <c r="M25" s="116">
        <f>IF($C$4="Attiecināmās izmaksas",IF('1a+c+n'!$Q25="A",'1a+c+n'!M25,0))</f>
        <v>0</v>
      </c>
      <c r="N25" s="116">
        <f>IF($C$4="Attiecināmās izmaksas",IF('1a+c+n'!$Q25="A",'1a+c+n'!N25,0))</f>
        <v>0</v>
      </c>
      <c r="O25" s="116">
        <f>IF($C$4="Attiecināmās izmaksas",IF('1a+c+n'!$Q25="A",'1a+c+n'!O25,0))</f>
        <v>0</v>
      </c>
      <c r="P25" s="117">
        <f>IF($C$4="Attiecināmās izmaksas",IF('1a+c+n'!$Q25="A",'1a+c+n'!P25,0))</f>
        <v>0</v>
      </c>
    </row>
    <row r="26" spans="1:16" ht="12" customHeight="1" thickBot="1" x14ac:dyDescent="0.25">
      <c r="A26" s="298" t="s">
        <v>62</v>
      </c>
      <c r="B26" s="299"/>
      <c r="C26" s="299"/>
      <c r="D26" s="299"/>
      <c r="E26" s="299"/>
      <c r="F26" s="299"/>
      <c r="G26" s="299"/>
      <c r="H26" s="299"/>
      <c r="I26" s="299"/>
      <c r="J26" s="299"/>
      <c r="K26" s="300"/>
      <c r="L26" s="127">
        <f>SUM(L14:L25)</f>
        <v>0</v>
      </c>
      <c r="M26" s="128">
        <f>SUM(M14:M25)</f>
        <v>0</v>
      </c>
      <c r="N26" s="128">
        <f>SUM(N14:N25)</f>
        <v>0</v>
      </c>
      <c r="O26" s="128">
        <f>SUM(O14:O25)</f>
        <v>0</v>
      </c>
      <c r="P26" s="129">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301">
        <f>'Kops n'!C36:H36</f>
        <v>0</v>
      </c>
      <c r="D29" s="301"/>
      <c r="E29" s="301"/>
      <c r="F29" s="301"/>
      <c r="G29" s="301"/>
      <c r="H29" s="301"/>
      <c r="I29" s="16"/>
      <c r="J29" s="16"/>
      <c r="K29" s="16"/>
      <c r="L29" s="16"/>
      <c r="M29" s="16"/>
      <c r="N29" s="16"/>
      <c r="O29" s="16"/>
      <c r="P29" s="16"/>
    </row>
    <row r="30" spans="1:16" x14ac:dyDescent="0.2">
      <c r="A30" s="16"/>
      <c r="B30" s="16"/>
      <c r="C30" s="227" t="s">
        <v>15</v>
      </c>
      <c r="D30" s="227"/>
      <c r="E30" s="227"/>
      <c r="F30" s="227"/>
      <c r="G30" s="227"/>
      <c r="H30" s="227"/>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249" t="str">
        <f>'Kops n'!A39:D39</f>
        <v>Tāme sastādīta 2023. gada __. ____________</v>
      </c>
      <c r="B32" s="250"/>
      <c r="C32" s="250"/>
      <c r="D32" s="250"/>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01">
        <f>'Kops n'!C41:H41</f>
        <v>0</v>
      </c>
      <c r="D34" s="301"/>
      <c r="E34" s="301"/>
      <c r="F34" s="301"/>
      <c r="G34" s="301"/>
      <c r="H34" s="301"/>
      <c r="I34" s="16"/>
      <c r="J34" s="16"/>
      <c r="K34" s="16"/>
      <c r="L34" s="16"/>
      <c r="M34" s="16"/>
      <c r="N34" s="16"/>
      <c r="O34" s="16"/>
      <c r="P34" s="16"/>
    </row>
    <row r="35" spans="1:16" x14ac:dyDescent="0.2">
      <c r="A35" s="16"/>
      <c r="B35" s="16"/>
      <c r="C35" s="227" t="s">
        <v>15</v>
      </c>
      <c r="D35" s="227"/>
      <c r="E35" s="227"/>
      <c r="F35" s="227"/>
      <c r="G35" s="227"/>
      <c r="H35" s="227"/>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4">
        <f>'Kops n'!C44</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N9:O9"/>
    <mergeCell ref="D5:L5"/>
    <mergeCell ref="D6:L6"/>
    <mergeCell ref="D7:L7"/>
    <mergeCell ref="D8:L8"/>
    <mergeCell ref="C2:I2"/>
    <mergeCell ref="C3:I3"/>
    <mergeCell ref="C4:I4"/>
    <mergeCell ref="A9:F9"/>
    <mergeCell ref="J9:M9"/>
    <mergeCell ref="A32:D32"/>
    <mergeCell ref="C34:H34"/>
    <mergeCell ref="C35:H35"/>
    <mergeCell ref="C29:H29"/>
    <mergeCell ref="C30:H30"/>
    <mergeCell ref="F12:K12"/>
    <mergeCell ref="L12:P12"/>
    <mergeCell ref="A26:K26"/>
    <mergeCell ref="A12:A13"/>
    <mergeCell ref="B12:B13"/>
    <mergeCell ref="C12:C13"/>
    <mergeCell ref="D12:D13"/>
    <mergeCell ref="E12:E13"/>
  </mergeCells>
  <conditionalFormatting sqref="A26:K26">
    <cfRule type="containsText" dxfId="374" priority="2" operator="containsText" text="Tiešās izmaksas kopā, t. sk. darba devēja sociālais nodoklis __.__% ">
      <formula>NOT(ISERROR(SEARCH("Tiešās izmaksas kopā, t. sk. darba devēja sociālais nodoklis __.__% ",A26)))</formula>
    </cfRule>
  </conditionalFormatting>
  <conditionalFormatting sqref="D1 C2:I2">
    <cfRule type="cellIs" dxfId="373" priority="3" operator="equal">
      <formula>0</formula>
    </cfRule>
  </conditionalFormatting>
  <conditionalFormatting sqref="D5:L8 A14:P25 L26:P26 C29:H29 C34:H34 C37">
    <cfRule type="cellIs" dxfId="372"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D83-5EAD-492B-B5A0-49DD1A3523DC}">
  <sheetPr>
    <tabColor rgb="FFC00000"/>
  </sheetPr>
  <dimension ref="A1:P29"/>
  <sheetViews>
    <sheetView topLeftCell="A3"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313" t="str">
        <f>'1a+c+n'!C2:I2</f>
        <v>Būvlaukuma sagatavošana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'1a+c+n'!A9</f>
        <v>Tāme sastādīta  2023. gada tirgus cenās, pamatojoties uz DOP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izmaksas",IF('1a+c+n'!$Q14="C",'1a+c+n'!B14,0))</f>
        <v>0</v>
      </c>
      <c r="C14" s="62">
        <f>IF($C$4="citu pasākumu izmaksas",IF('1a+c+n'!$Q14="C",'1a+c+n'!C14,0))</f>
        <v>0</v>
      </c>
      <c r="D14" s="23">
        <f>IF($C$4="citu pasākumu izmaksas",IF('1a+c+n'!$Q14="C",'1a+c+n'!D14,0))</f>
        <v>0</v>
      </c>
      <c r="E14" s="45"/>
      <c r="F14" s="63"/>
      <c r="G14" s="114"/>
      <c r="H14" s="114">
        <f>IF($C$4="citu pasākumu izmaksas",IF('1a+c+n'!$Q14="C",'1a+c+n'!H14,0))</f>
        <v>0</v>
      </c>
      <c r="I14" s="114"/>
      <c r="J14" s="114"/>
      <c r="K14" s="115">
        <f>IF($C$4="citu pasākumu izmaksas",IF('1a+c+n'!$Q14="C",'1a+c+n'!K14,0))</f>
        <v>0</v>
      </c>
      <c r="L14" s="81">
        <f>IF($C$4="citu pasākumu izmaksas",IF('1a+c+n'!$Q14="C",'1a+c+n'!L14,0))</f>
        <v>0</v>
      </c>
      <c r="M14" s="114">
        <f>IF($C$4="citu pasākumu izmaksas",IF('1a+c+n'!$Q14="C",'1a+c+n'!M14,0))</f>
        <v>0</v>
      </c>
      <c r="N14" s="114">
        <f>IF($C$4="citu pasākumu izmaksas",IF('1a+c+n'!$Q14="C",'1a+c+n'!N14,0))</f>
        <v>0</v>
      </c>
      <c r="O14" s="114">
        <f>IF($C$4="citu pasākumu izmaksas",IF('1a+c+n'!$Q14="C",'1a+c+n'!O14,0))</f>
        <v>0</v>
      </c>
      <c r="P14" s="115">
        <f>IF($C$4="citu pasākumu izmaksas",IF('1a+c+n'!$Q14="C",'1a+c+n'!P14,0))</f>
        <v>0</v>
      </c>
    </row>
    <row r="15" spans="1:16" x14ac:dyDescent="0.2">
      <c r="A15" s="51">
        <f>IF(P15=0,0,IF(COUNTBLANK(P15)=1,0,COUNTA($P$14:P15)))</f>
        <v>0</v>
      </c>
      <c r="B15" s="24">
        <f>IF($C$4="citu pasākumu izmaksas",IF('1a+c+n'!$Q15="C",'1a+c+n'!B15,0))</f>
        <v>0</v>
      </c>
      <c r="C15" s="64">
        <f>IF($C$4="citu pasākumu izmaksas",IF('1a+c+n'!$Q15="C",'1a+c+n'!C15,0))</f>
        <v>0</v>
      </c>
      <c r="D15" s="24">
        <f>IF($C$4="citu pasākumu izmaksas",IF('1a+c+n'!$Q15="C",'1a+c+n'!D15,0))</f>
        <v>0</v>
      </c>
      <c r="E15" s="46"/>
      <c r="F15" s="65"/>
      <c r="G15" s="116"/>
      <c r="H15" s="116">
        <f>IF($C$4="citu pasākumu izmaksas",IF('1a+c+n'!$Q15="C",'1a+c+n'!H15,0))</f>
        <v>0</v>
      </c>
      <c r="I15" s="116"/>
      <c r="J15" s="116"/>
      <c r="K15" s="117">
        <f>IF($C$4="citu pasākumu izmaksas",IF('1a+c+n'!$Q15="C",'1a+c+n'!K15,0))</f>
        <v>0</v>
      </c>
      <c r="L15" s="82">
        <f>IF($C$4="citu pasākumu izmaksas",IF('1a+c+n'!$Q15="C",'1a+c+n'!L15,0))</f>
        <v>0</v>
      </c>
      <c r="M15" s="116">
        <f>IF($C$4="citu pasākumu izmaksas",IF('1a+c+n'!$Q15="C",'1a+c+n'!M15,0))</f>
        <v>0</v>
      </c>
      <c r="N15" s="116">
        <f>IF($C$4="citu pasākumu izmaksas",IF('1a+c+n'!$Q15="C",'1a+c+n'!N15,0))</f>
        <v>0</v>
      </c>
      <c r="O15" s="116">
        <f>IF($C$4="citu pasākumu izmaksas",IF('1a+c+n'!$Q15="C",'1a+c+n'!O15,0))</f>
        <v>0</v>
      </c>
      <c r="P15" s="117">
        <f>IF($C$4="citu pasākumu izmaksas",IF('1a+c+n'!$Q15="C",'1a+c+n'!P15,0))</f>
        <v>0</v>
      </c>
    </row>
    <row r="16" spans="1:16" ht="12" thickBot="1" x14ac:dyDescent="0.25">
      <c r="A16" s="51">
        <f>IF(P16=0,0,IF(COUNTBLANK(P16)=1,0,COUNTA($P$14:P16)))</f>
        <v>0</v>
      </c>
      <c r="B16" s="24">
        <f>IF($C$4="citu pasākumu izmaksas",IF('1a+c+n'!$Q16="C",'1a+c+n'!B16,0))</f>
        <v>0</v>
      </c>
      <c r="C16" s="64">
        <f>IF($C$4="citu pasākumu izmaksas",IF('1a+c+n'!$Q16="C",'1a+c+n'!C16,0))</f>
        <v>0</v>
      </c>
      <c r="D16" s="24">
        <f>IF($C$4="citu pasākumu izmaksas",IF('1a+c+n'!$Q16="C",'1a+c+n'!D16,0))</f>
        <v>0</v>
      </c>
      <c r="E16" s="46"/>
      <c r="F16" s="65"/>
      <c r="G16" s="116"/>
      <c r="H16" s="116">
        <f>IF($C$4="citu pasākumu izmaksas",IF('1a+c+n'!$Q16="C",'1a+c+n'!H16,0))</f>
        <v>0</v>
      </c>
      <c r="I16" s="116"/>
      <c r="J16" s="116"/>
      <c r="K16" s="117">
        <f>IF($C$4="citu pasākumu izmaksas",IF('1a+c+n'!$Q16="C",'1a+c+n'!K16,0))</f>
        <v>0</v>
      </c>
      <c r="L16" s="82">
        <f>IF($C$4="citu pasākumu izmaksas",IF('1a+c+n'!$Q16="C",'1a+c+n'!L16,0))</f>
        <v>0</v>
      </c>
      <c r="M16" s="116">
        <f>IF($C$4="citu pasākumu izmaksas",IF('1a+c+n'!$Q16="C",'1a+c+n'!M16,0))</f>
        <v>0</v>
      </c>
      <c r="N16" s="116">
        <f>IF($C$4="citu pasākumu izmaksas",IF('1a+c+n'!$Q16="C",'1a+c+n'!N16,0))</f>
        <v>0</v>
      </c>
      <c r="O16" s="116">
        <f>IF($C$4="citu pasākumu izmaksas",IF('1a+c+n'!$Q16="C",'1a+c+n'!O16,0))</f>
        <v>0</v>
      </c>
      <c r="P16" s="117">
        <f>IF($C$4="citu pasākumu izmaksas",IF('1a+c+n'!$Q16="C",'1a+c+n'!P16,0))</f>
        <v>0</v>
      </c>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c'!C36:H36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c'!C41:H41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c'!C44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6:H26"/>
    <mergeCell ref="L12:P12"/>
    <mergeCell ref="A17:K17"/>
    <mergeCell ref="C20:H20"/>
    <mergeCell ref="C21:H21"/>
    <mergeCell ref="A23:D23"/>
    <mergeCell ref="C25:H25"/>
  </mergeCells>
  <conditionalFormatting sqref="A17:K17">
    <cfRule type="containsText" dxfId="371"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370" priority="1" operator="equal">
      <formula>0</formula>
    </cfRule>
  </conditionalFormatting>
  <conditionalFormatting sqref="C2:I2 D5:L8 N9:O9 L17:P17 C20:H20 C25:H25 C28">
    <cfRule type="cellIs" dxfId="369"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249F-2C68-4958-A9CB-3D8DBF4A93A5}">
  <sheetPr codeName="Sheet9">
    <tabColor rgb="FFC00000"/>
  </sheetPr>
  <dimension ref="A1:P29"/>
  <sheetViews>
    <sheetView topLeftCell="A3"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313" t="str">
        <f>'1a+c+n'!C2:I2</f>
        <v>Būvlaukuma sagatavošana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'1a+c+n'!A9</f>
        <v>Tāme sastādīta  2023. gada tirgus cenās, pamatojoties uz DOP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izmaksas",IF('1a+c+n'!$Q14="N",'1a+c+n'!B14,0))</f>
        <v>0</v>
      </c>
      <c r="C14" s="62">
        <f>IF($C$4="Neattiecināmās izmaksas",IF('1a+c+n'!$Q14="N",'1a+c+n'!C14,0))</f>
        <v>0</v>
      </c>
      <c r="D14" s="23">
        <f>IF($C$4="Neattiecināmās izmaksas",IF('1a+c+n'!$Q14="N",'1a+c+n'!D14,0))</f>
        <v>0</v>
      </c>
      <c r="E14" s="45"/>
      <c r="F14" s="63"/>
      <c r="G14" s="114"/>
      <c r="H14" s="114">
        <f>IF($C$4="Neattiecināmās izmaksas",IF('1a+c+n'!$Q14="N",'1a+c+n'!H14,0))</f>
        <v>0</v>
      </c>
      <c r="I14" s="114"/>
      <c r="J14" s="114"/>
      <c r="K14" s="115">
        <f>IF($C$4="Neattiecināmās izmaksas",IF('1a+c+n'!$Q14="N",'1a+c+n'!K14,0))</f>
        <v>0</v>
      </c>
      <c r="L14" s="81">
        <f>IF($C$4="Neattiecināmās izmaksas",IF('1a+c+n'!$Q14="N",'1a+c+n'!L14,0))</f>
        <v>0</v>
      </c>
      <c r="M14" s="114">
        <f>IF($C$4="Neattiecināmās izmaksas",IF('1a+c+n'!$Q14="N",'1a+c+n'!M14,0))</f>
        <v>0</v>
      </c>
      <c r="N14" s="114">
        <f>IF($C$4="Neattiecināmās izmaksas",IF('1a+c+n'!$Q14="N",'1a+c+n'!N14,0))</f>
        <v>0</v>
      </c>
      <c r="O14" s="114">
        <f>IF($C$4="Neattiecināmās izmaksas",IF('1a+c+n'!$Q14="N",'1a+c+n'!O14,0))</f>
        <v>0</v>
      </c>
      <c r="P14" s="115">
        <f>IF($C$4="Neattiecināmās izmaksas",IF('1a+c+n'!$Q14="N",'1a+c+n'!P14,0))</f>
        <v>0</v>
      </c>
    </row>
    <row r="15" spans="1:16" x14ac:dyDescent="0.2">
      <c r="A15" s="51">
        <f>IF(P15=0,0,IF(COUNTBLANK(P15)=1,0,COUNTA($P$14:P15)))</f>
        <v>0</v>
      </c>
      <c r="B15" s="24">
        <f>IF($C$4="Neattiecināmās izmaksas",IF('1a+c+n'!$Q15="N",'1a+c+n'!B15,0))</f>
        <v>0</v>
      </c>
      <c r="C15" s="64">
        <f>IF($C$4="Neattiecināmās izmaksas",IF('1a+c+n'!$Q15="N",'1a+c+n'!C15,0))</f>
        <v>0</v>
      </c>
      <c r="D15" s="24">
        <f>IF($C$4="Neattiecināmās izmaksas",IF('1a+c+n'!$Q15="N",'1a+c+n'!D15,0))</f>
        <v>0</v>
      </c>
      <c r="E15" s="46"/>
      <c r="F15" s="65"/>
      <c r="G15" s="116"/>
      <c r="H15" s="116">
        <f>IF($C$4="Neattiecināmās izmaksas",IF('1a+c+n'!$Q15="N",'1a+c+n'!H15,0))</f>
        <v>0</v>
      </c>
      <c r="I15" s="116"/>
      <c r="J15" s="116"/>
      <c r="K15" s="117">
        <f>IF($C$4="Neattiecināmās izmaksas",IF('1a+c+n'!$Q15="N",'1a+c+n'!K15,0))</f>
        <v>0</v>
      </c>
      <c r="L15" s="82">
        <f>IF($C$4="Neattiecināmās izmaksas",IF('1a+c+n'!$Q15="N",'1a+c+n'!L15,0))</f>
        <v>0</v>
      </c>
      <c r="M15" s="116">
        <f>IF($C$4="Neattiecināmās izmaksas",IF('1a+c+n'!$Q15="N",'1a+c+n'!M15,0))</f>
        <v>0</v>
      </c>
      <c r="N15" s="116">
        <f>IF($C$4="Neattiecināmās izmaksas",IF('1a+c+n'!$Q15="N",'1a+c+n'!N15,0))</f>
        <v>0</v>
      </c>
      <c r="O15" s="116">
        <f>IF($C$4="Neattiecināmās izmaksas",IF('1a+c+n'!$Q15="N",'1a+c+n'!O15,0))</f>
        <v>0</v>
      </c>
      <c r="P15" s="117">
        <f>IF($C$4="Neattiecināmās izmaksas",IF('1a+c+n'!$Q15="N",'1a+c+n'!P15,0))</f>
        <v>0</v>
      </c>
    </row>
    <row r="16" spans="1:16" ht="12" thickBot="1" x14ac:dyDescent="0.25">
      <c r="A16" s="51">
        <f>IF(P16=0,0,IF(COUNTBLANK(P16)=1,0,COUNTA($P$14:P16)))</f>
        <v>0</v>
      </c>
      <c r="B16" s="24">
        <f>IF($C$4="Neattiecināmās izmaksas",IF('1a+c+n'!$Q16="N",'1a+c+n'!B16,0))</f>
        <v>0</v>
      </c>
      <c r="C16" s="64">
        <f>IF($C$4="Neattiecināmās izmaksas",IF('1a+c+n'!$Q16="N",'1a+c+n'!C16,0))</f>
        <v>0</v>
      </c>
      <c r="D16" s="24">
        <f>IF($C$4="Neattiecināmās izmaksas",IF('1a+c+n'!$Q16="N",'1a+c+n'!D16,0))</f>
        <v>0</v>
      </c>
      <c r="E16" s="46"/>
      <c r="F16" s="65"/>
      <c r="G16" s="116"/>
      <c r="H16" s="116">
        <f>IF($C$4="Neattiecināmās izmaksas",IF('1a+c+n'!$Q16="N",'1a+c+n'!H16,0))</f>
        <v>0</v>
      </c>
      <c r="I16" s="116"/>
      <c r="J16" s="116"/>
      <c r="K16" s="117">
        <f>IF($C$4="Neattiecināmās izmaksas",IF('1a+c+n'!$Q16="N",'1a+c+n'!K16,0))</f>
        <v>0</v>
      </c>
      <c r="L16" s="82">
        <f>IF($C$4="Neattiecināmās izmaksas",IF('1a+c+n'!$Q16="N",'1a+c+n'!L16,0))</f>
        <v>0</v>
      </c>
      <c r="M16" s="116">
        <f>IF($C$4="Neattiecināmās izmaksas",IF('1a+c+n'!$Q16="N",'1a+c+n'!M16,0))</f>
        <v>0</v>
      </c>
      <c r="N16" s="116">
        <f>IF($C$4="Neattiecināmās izmaksas",IF('1a+c+n'!$Q16="N",'1a+c+n'!N16,0))</f>
        <v>0</v>
      </c>
      <c r="O16" s="116">
        <f>IF($C$4="Neattiecināmās izmaksas",IF('1a+c+n'!$Q16="N",'1a+c+n'!O16,0))</f>
        <v>0</v>
      </c>
      <c r="P16" s="117">
        <f>IF($C$4="Neattiecināmās izmaksas",IF('1a+c+n'!$Q16="N",'1a+c+n'!P16,0))</f>
        <v>0</v>
      </c>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n'!C36:H36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n'!C41:H41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n'!C44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C2:I2"/>
    <mergeCell ref="C3:I3"/>
    <mergeCell ref="C4:I4"/>
    <mergeCell ref="D5:L5"/>
    <mergeCell ref="D6:L6"/>
    <mergeCell ref="D8:L8"/>
    <mergeCell ref="A9:F9"/>
    <mergeCell ref="J9:M9"/>
    <mergeCell ref="N9:O9"/>
    <mergeCell ref="D7:L7"/>
    <mergeCell ref="C26:H26"/>
    <mergeCell ref="L12:P12"/>
    <mergeCell ref="A17:K17"/>
    <mergeCell ref="C20:H20"/>
    <mergeCell ref="C21:H21"/>
    <mergeCell ref="A23:D23"/>
    <mergeCell ref="C25:H25"/>
    <mergeCell ref="A12:A13"/>
    <mergeCell ref="B12:B13"/>
    <mergeCell ref="C12:C13"/>
    <mergeCell ref="D12:D13"/>
    <mergeCell ref="E12:E13"/>
    <mergeCell ref="F12:K12"/>
  </mergeCells>
  <conditionalFormatting sqref="A17:K17">
    <cfRule type="containsText" dxfId="368"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367" priority="1" operator="equal">
      <formula>0</formula>
    </cfRule>
  </conditionalFormatting>
  <conditionalFormatting sqref="C2:I2 D5:L8 N9:O9 L17:P17 C20:H20 C25:H25 C28">
    <cfRule type="cellIs" dxfId="366"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10">
    <tabColor rgb="FFFFC000"/>
  </sheetPr>
  <dimension ref="A1:Q41"/>
  <sheetViews>
    <sheetView topLeftCell="A3" zoomScale="85" zoomScaleNormal="85" workbookViewId="0">
      <selection activeCell="I14" sqref="I14:J2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2</v>
      </c>
      <c r="E1" s="22"/>
      <c r="F1" s="22"/>
      <c r="G1" s="22"/>
      <c r="H1" s="22"/>
      <c r="I1" s="22"/>
      <c r="J1" s="22"/>
      <c r="N1" s="26"/>
      <c r="O1" s="27"/>
      <c r="P1" s="28"/>
    </row>
    <row r="2" spans="1:17" x14ac:dyDescent="0.2">
      <c r="A2" s="29"/>
      <c r="B2" s="29"/>
      <c r="C2" s="313" t="s">
        <v>327</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323</v>
      </c>
      <c r="B9" s="310"/>
      <c r="C9" s="310"/>
      <c r="D9" s="310"/>
      <c r="E9" s="310"/>
      <c r="F9" s="310"/>
      <c r="G9" s="31"/>
      <c r="H9" s="31"/>
      <c r="I9" s="31"/>
      <c r="J9" s="311" t="s">
        <v>45</v>
      </c>
      <c r="K9" s="311"/>
      <c r="L9" s="311"/>
      <c r="M9" s="311"/>
      <c r="N9" s="312">
        <f>P29</f>
        <v>0</v>
      </c>
      <c r="O9" s="312"/>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17"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17" ht="45" x14ac:dyDescent="0.2">
      <c r="A14" s="50">
        <v>1</v>
      </c>
      <c r="B14" s="23" t="s">
        <v>81</v>
      </c>
      <c r="C14" s="70" t="s">
        <v>82</v>
      </c>
      <c r="D14" s="23" t="s">
        <v>68</v>
      </c>
      <c r="E14" s="45">
        <v>1</v>
      </c>
      <c r="F14" s="71"/>
      <c r="G14" s="134"/>
      <c r="H14" s="108">
        <f>F14*G14</f>
        <v>0</v>
      </c>
      <c r="I14" s="134"/>
      <c r="J14" s="134"/>
      <c r="K14" s="112">
        <f>SUM(H14:J14)</f>
        <v>0</v>
      </c>
      <c r="L14" s="71">
        <f>E14*F14</f>
        <v>0</v>
      </c>
      <c r="M14" s="108">
        <f>H14*E14</f>
        <v>0</v>
      </c>
      <c r="N14" s="108">
        <f>I14*E14</f>
        <v>0</v>
      </c>
      <c r="O14" s="108">
        <f>J14*E14</f>
        <v>0</v>
      </c>
      <c r="P14" s="109">
        <f>SUM(M14:O14)</f>
        <v>0</v>
      </c>
      <c r="Q14" s="57" t="s">
        <v>47</v>
      </c>
    </row>
    <row r="15" spans="1:17" ht="22.5" x14ac:dyDescent="0.2">
      <c r="A15" s="36">
        <v>2</v>
      </c>
      <c r="B15" s="133" t="s">
        <v>81</v>
      </c>
      <c r="C15" s="40" t="s">
        <v>281</v>
      </c>
      <c r="D15" s="24" t="s">
        <v>70</v>
      </c>
      <c r="E15" s="46">
        <v>15</v>
      </c>
      <c r="F15" s="41"/>
      <c r="G15" s="135"/>
      <c r="H15" s="110">
        <f t="shared" ref="H15:H26" si="0">F15*G15</f>
        <v>0</v>
      </c>
      <c r="I15" s="135"/>
      <c r="J15" s="135"/>
      <c r="K15" s="113">
        <f t="shared" ref="K15:K26" si="1">SUM(H15:J15)</f>
        <v>0</v>
      </c>
      <c r="L15" s="41">
        <f t="shared" ref="L15:L26" si="2">E15*F15</f>
        <v>0</v>
      </c>
      <c r="M15" s="110">
        <f t="shared" ref="M15:M26" si="3">H15*E15</f>
        <v>0</v>
      </c>
      <c r="N15" s="110">
        <f t="shared" ref="N15:N26" si="4">I15*E15</f>
        <v>0</v>
      </c>
      <c r="O15" s="110">
        <f t="shared" ref="O15:O26" si="5">J15*E15</f>
        <v>0</v>
      </c>
      <c r="P15" s="111">
        <f t="shared" ref="P15:P26" si="6">SUM(M15:O15)</f>
        <v>0</v>
      </c>
      <c r="Q15" s="61" t="s">
        <v>46</v>
      </c>
    </row>
    <row r="16" spans="1:17" ht="22.5" x14ac:dyDescent="0.2">
      <c r="A16" s="36">
        <v>3</v>
      </c>
      <c r="B16" s="133" t="s">
        <v>81</v>
      </c>
      <c r="C16" s="40" t="s">
        <v>282</v>
      </c>
      <c r="D16" s="24" t="s">
        <v>83</v>
      </c>
      <c r="E16" s="46">
        <v>47</v>
      </c>
      <c r="F16" s="41"/>
      <c r="G16" s="135"/>
      <c r="H16" s="110">
        <f t="shared" si="0"/>
        <v>0</v>
      </c>
      <c r="I16" s="135"/>
      <c r="J16" s="135"/>
      <c r="K16" s="113">
        <f t="shared" si="1"/>
        <v>0</v>
      </c>
      <c r="L16" s="41">
        <f t="shared" si="2"/>
        <v>0</v>
      </c>
      <c r="M16" s="110">
        <f t="shared" si="3"/>
        <v>0</v>
      </c>
      <c r="N16" s="110">
        <f t="shared" si="4"/>
        <v>0</v>
      </c>
      <c r="O16" s="110">
        <f t="shared" si="5"/>
        <v>0</v>
      </c>
      <c r="P16" s="111">
        <f t="shared" si="6"/>
        <v>0</v>
      </c>
      <c r="Q16" s="61" t="s">
        <v>46</v>
      </c>
    </row>
    <row r="17" spans="1:17" ht="22.5" x14ac:dyDescent="0.2">
      <c r="A17" s="36">
        <v>4</v>
      </c>
      <c r="B17" s="133" t="s">
        <v>81</v>
      </c>
      <c r="C17" s="40" t="s">
        <v>282</v>
      </c>
      <c r="D17" s="24" t="s">
        <v>83</v>
      </c>
      <c r="E17" s="46">
        <v>52</v>
      </c>
      <c r="F17" s="41"/>
      <c r="G17" s="135"/>
      <c r="H17" s="110">
        <f t="shared" ref="H17" si="7">F17*G17</f>
        <v>0</v>
      </c>
      <c r="I17" s="135"/>
      <c r="J17" s="135"/>
      <c r="K17" s="113">
        <f t="shared" ref="K17" si="8">SUM(H17:J17)</f>
        <v>0</v>
      </c>
      <c r="L17" s="41">
        <f t="shared" ref="L17" si="9">E17*F17</f>
        <v>0</v>
      </c>
      <c r="M17" s="110">
        <f t="shared" ref="M17" si="10">H17*E17</f>
        <v>0</v>
      </c>
      <c r="N17" s="110">
        <f t="shared" ref="N17" si="11">I17*E17</f>
        <v>0</v>
      </c>
      <c r="O17" s="110">
        <f t="shared" ref="O17" si="12">J17*E17</f>
        <v>0</v>
      </c>
      <c r="P17" s="111">
        <f t="shared" ref="P17" si="13">SUM(M17:O17)</f>
        <v>0</v>
      </c>
      <c r="Q17" s="61" t="s">
        <v>46</v>
      </c>
    </row>
    <row r="18" spans="1:17" ht="22.5" x14ac:dyDescent="0.2">
      <c r="A18" s="36">
        <v>5</v>
      </c>
      <c r="B18" s="133" t="s">
        <v>81</v>
      </c>
      <c r="C18" s="139" t="s">
        <v>341</v>
      </c>
      <c r="D18" s="136" t="s">
        <v>66</v>
      </c>
      <c r="E18" s="137">
        <v>302.7</v>
      </c>
      <c r="F18" s="41"/>
      <c r="G18" s="135"/>
      <c r="H18" s="110">
        <f t="shared" si="0"/>
        <v>0</v>
      </c>
      <c r="I18" s="135"/>
      <c r="J18" s="135"/>
      <c r="K18" s="113">
        <f t="shared" si="1"/>
        <v>0</v>
      </c>
      <c r="L18" s="41">
        <f t="shared" si="2"/>
        <v>0</v>
      </c>
      <c r="M18" s="110">
        <f t="shared" si="3"/>
        <v>0</v>
      </c>
      <c r="N18" s="110">
        <f t="shared" si="4"/>
        <v>0</v>
      </c>
      <c r="O18" s="110">
        <f t="shared" si="5"/>
        <v>0</v>
      </c>
      <c r="P18" s="111">
        <f t="shared" si="6"/>
        <v>0</v>
      </c>
      <c r="Q18" s="61" t="s">
        <v>46</v>
      </c>
    </row>
    <row r="19" spans="1:17" ht="22.5" x14ac:dyDescent="0.2">
      <c r="A19" s="36">
        <v>6</v>
      </c>
      <c r="B19" s="133" t="s">
        <v>81</v>
      </c>
      <c r="C19" s="40" t="s">
        <v>84</v>
      </c>
      <c r="D19" s="24" t="s">
        <v>70</v>
      </c>
      <c r="E19" s="46">
        <v>101</v>
      </c>
      <c r="F19" s="41"/>
      <c r="G19" s="135"/>
      <c r="H19" s="110">
        <f t="shared" si="0"/>
        <v>0</v>
      </c>
      <c r="I19" s="135"/>
      <c r="J19" s="135"/>
      <c r="K19" s="113">
        <f t="shared" si="1"/>
        <v>0</v>
      </c>
      <c r="L19" s="41">
        <f t="shared" si="2"/>
        <v>0</v>
      </c>
      <c r="M19" s="110">
        <f t="shared" si="3"/>
        <v>0</v>
      </c>
      <c r="N19" s="110">
        <f t="shared" si="4"/>
        <v>0</v>
      </c>
      <c r="O19" s="110">
        <f t="shared" si="5"/>
        <v>0</v>
      </c>
      <c r="P19" s="111">
        <f t="shared" si="6"/>
        <v>0</v>
      </c>
      <c r="Q19" s="61" t="s">
        <v>46</v>
      </c>
    </row>
    <row r="20" spans="1:17" ht="22.5" x14ac:dyDescent="0.2">
      <c r="A20" s="36">
        <v>7</v>
      </c>
      <c r="B20" s="133" t="s">
        <v>81</v>
      </c>
      <c r="C20" s="40" t="s">
        <v>85</v>
      </c>
      <c r="D20" s="24" t="s">
        <v>70</v>
      </c>
      <c r="E20" s="46">
        <v>4</v>
      </c>
      <c r="F20" s="41"/>
      <c r="G20" s="135"/>
      <c r="H20" s="110">
        <f t="shared" si="0"/>
        <v>0</v>
      </c>
      <c r="I20" s="135"/>
      <c r="J20" s="135"/>
      <c r="K20" s="113">
        <f t="shared" si="1"/>
        <v>0</v>
      </c>
      <c r="L20" s="41">
        <f t="shared" si="2"/>
        <v>0</v>
      </c>
      <c r="M20" s="110">
        <f t="shared" si="3"/>
        <v>0</v>
      </c>
      <c r="N20" s="110">
        <f t="shared" si="4"/>
        <v>0</v>
      </c>
      <c r="O20" s="110">
        <f t="shared" si="5"/>
        <v>0</v>
      </c>
      <c r="P20" s="111">
        <f t="shared" si="6"/>
        <v>0</v>
      </c>
      <c r="Q20" s="61" t="s">
        <v>46</v>
      </c>
    </row>
    <row r="21" spans="1:17" ht="22.5" x14ac:dyDescent="0.2">
      <c r="A21" s="36">
        <v>8</v>
      </c>
      <c r="B21" s="133" t="s">
        <v>81</v>
      </c>
      <c r="C21" s="40" t="s">
        <v>342</v>
      </c>
      <c r="D21" s="24" t="s">
        <v>70</v>
      </c>
      <c r="E21" s="46">
        <v>48</v>
      </c>
      <c r="F21" s="41"/>
      <c r="G21" s="135"/>
      <c r="H21" s="110">
        <f t="shared" si="0"/>
        <v>0</v>
      </c>
      <c r="I21" s="135"/>
      <c r="J21" s="135"/>
      <c r="K21" s="113">
        <f t="shared" si="1"/>
        <v>0</v>
      </c>
      <c r="L21" s="41">
        <f t="shared" si="2"/>
        <v>0</v>
      </c>
      <c r="M21" s="110">
        <f t="shared" si="3"/>
        <v>0</v>
      </c>
      <c r="N21" s="110">
        <f t="shared" si="4"/>
        <v>0</v>
      </c>
      <c r="O21" s="110">
        <f t="shared" si="5"/>
        <v>0</v>
      </c>
      <c r="P21" s="111">
        <f t="shared" si="6"/>
        <v>0</v>
      </c>
      <c r="Q21" s="61" t="s">
        <v>46</v>
      </c>
    </row>
    <row r="22" spans="1:17" ht="22.5" x14ac:dyDescent="0.2">
      <c r="A22" s="36">
        <v>9</v>
      </c>
      <c r="B22" s="133" t="s">
        <v>81</v>
      </c>
      <c r="C22" s="40" t="s">
        <v>343</v>
      </c>
      <c r="D22" s="24" t="s">
        <v>66</v>
      </c>
      <c r="E22" s="46">
        <v>152.26</v>
      </c>
      <c r="F22" s="41"/>
      <c r="G22" s="135"/>
      <c r="H22" s="110">
        <f t="shared" si="0"/>
        <v>0</v>
      </c>
      <c r="I22" s="135"/>
      <c r="J22" s="135"/>
      <c r="K22" s="113">
        <f t="shared" si="1"/>
        <v>0</v>
      </c>
      <c r="L22" s="41">
        <f t="shared" si="2"/>
        <v>0</v>
      </c>
      <c r="M22" s="110">
        <f t="shared" si="3"/>
        <v>0</v>
      </c>
      <c r="N22" s="110">
        <f t="shared" si="4"/>
        <v>0</v>
      </c>
      <c r="O22" s="110">
        <f t="shared" si="5"/>
        <v>0</v>
      </c>
      <c r="P22" s="111">
        <f t="shared" si="6"/>
        <v>0</v>
      </c>
      <c r="Q22" s="61" t="s">
        <v>46</v>
      </c>
    </row>
    <row r="23" spans="1:17" ht="22.5" x14ac:dyDescent="0.2">
      <c r="A23" s="36">
        <v>10</v>
      </c>
      <c r="B23" s="133" t="s">
        <v>81</v>
      </c>
      <c r="C23" s="40" t="s">
        <v>344</v>
      </c>
      <c r="D23" s="24" t="s">
        <v>68</v>
      </c>
      <c r="E23" s="46">
        <v>1</v>
      </c>
      <c r="F23" s="142"/>
      <c r="G23" s="143"/>
      <c r="H23" s="135">
        <f t="shared" si="0"/>
        <v>0</v>
      </c>
      <c r="I23" s="143"/>
      <c r="J23" s="143"/>
      <c r="K23" s="170">
        <f t="shared" si="1"/>
        <v>0</v>
      </c>
      <c r="L23" s="41">
        <f t="shared" si="2"/>
        <v>0</v>
      </c>
      <c r="M23" s="135">
        <f t="shared" si="3"/>
        <v>0</v>
      </c>
      <c r="N23" s="135">
        <f t="shared" si="4"/>
        <v>0</v>
      </c>
      <c r="O23" s="135">
        <f t="shared" si="5"/>
        <v>0</v>
      </c>
      <c r="P23" s="171">
        <f t="shared" si="6"/>
        <v>0</v>
      </c>
      <c r="Q23" s="61" t="s">
        <v>47</v>
      </c>
    </row>
    <row r="24" spans="1:17" ht="22.5" x14ac:dyDescent="0.2">
      <c r="A24" s="36">
        <v>11</v>
      </c>
      <c r="B24" s="133" t="s">
        <v>81</v>
      </c>
      <c r="C24" s="139" t="s">
        <v>348</v>
      </c>
      <c r="D24" s="136" t="s">
        <v>68</v>
      </c>
      <c r="E24" s="137">
        <v>24</v>
      </c>
      <c r="F24" s="41"/>
      <c r="G24" s="135"/>
      <c r="H24" s="110">
        <f t="shared" ref="H24" si="14">F24*G24</f>
        <v>0</v>
      </c>
      <c r="I24" s="135"/>
      <c r="J24" s="135"/>
      <c r="K24" s="113">
        <f t="shared" ref="K24" si="15">SUM(H24:J24)</f>
        <v>0</v>
      </c>
      <c r="L24" s="41">
        <f t="shared" ref="L24" si="16">E24*F24</f>
        <v>0</v>
      </c>
      <c r="M24" s="110">
        <f t="shared" ref="M24" si="17">H24*E24</f>
        <v>0</v>
      </c>
      <c r="N24" s="110">
        <f t="shared" ref="N24" si="18">I24*E24</f>
        <v>0</v>
      </c>
      <c r="O24" s="110">
        <f t="shared" ref="O24" si="19">J24*E24</f>
        <v>0</v>
      </c>
      <c r="P24" s="111">
        <f t="shared" ref="P24" si="20">SUM(M24:O24)</f>
        <v>0</v>
      </c>
      <c r="Q24" s="61" t="s">
        <v>47</v>
      </c>
    </row>
    <row r="25" spans="1:17" ht="22.5" x14ac:dyDescent="0.2">
      <c r="A25" s="36">
        <v>12</v>
      </c>
      <c r="B25" s="133" t="s">
        <v>81</v>
      </c>
      <c r="C25" s="139" t="s">
        <v>345</v>
      </c>
      <c r="D25" s="136" t="s">
        <v>68</v>
      </c>
      <c r="E25" s="137">
        <v>12</v>
      </c>
      <c r="F25" s="41"/>
      <c r="G25" s="135"/>
      <c r="H25" s="110">
        <f t="shared" si="0"/>
        <v>0</v>
      </c>
      <c r="I25" s="135"/>
      <c r="J25" s="135"/>
      <c r="K25" s="113">
        <f t="shared" si="1"/>
        <v>0</v>
      </c>
      <c r="L25" s="41">
        <f t="shared" si="2"/>
        <v>0</v>
      </c>
      <c r="M25" s="110">
        <f t="shared" si="3"/>
        <v>0</v>
      </c>
      <c r="N25" s="110">
        <f t="shared" si="4"/>
        <v>0</v>
      </c>
      <c r="O25" s="110">
        <f t="shared" si="5"/>
        <v>0</v>
      </c>
      <c r="P25" s="111">
        <f t="shared" si="6"/>
        <v>0</v>
      </c>
      <c r="Q25" s="61" t="s">
        <v>47</v>
      </c>
    </row>
    <row r="26" spans="1:17" ht="22.5" x14ac:dyDescent="0.2">
      <c r="A26" s="36">
        <v>13</v>
      </c>
      <c r="B26" s="133" t="s">
        <v>81</v>
      </c>
      <c r="C26" s="40" t="s">
        <v>283</v>
      </c>
      <c r="D26" s="24" t="s">
        <v>66</v>
      </c>
      <c r="E26" s="46">
        <v>151.6</v>
      </c>
      <c r="F26" s="41"/>
      <c r="G26" s="135"/>
      <c r="H26" s="110">
        <f t="shared" si="0"/>
        <v>0</v>
      </c>
      <c r="I26" s="135"/>
      <c r="J26" s="135"/>
      <c r="K26" s="113">
        <f t="shared" si="1"/>
        <v>0</v>
      </c>
      <c r="L26" s="41">
        <f t="shared" si="2"/>
        <v>0</v>
      </c>
      <c r="M26" s="110">
        <f t="shared" si="3"/>
        <v>0</v>
      </c>
      <c r="N26" s="110">
        <f t="shared" si="4"/>
        <v>0</v>
      </c>
      <c r="O26" s="110">
        <f t="shared" si="5"/>
        <v>0</v>
      </c>
      <c r="P26" s="111">
        <f t="shared" si="6"/>
        <v>0</v>
      </c>
      <c r="Q26" s="61" t="s">
        <v>46</v>
      </c>
    </row>
    <row r="27" spans="1:17" ht="22.5" x14ac:dyDescent="0.2">
      <c r="A27" s="36">
        <v>14</v>
      </c>
      <c r="B27" s="133" t="s">
        <v>81</v>
      </c>
      <c r="C27" s="40" t="s">
        <v>346</v>
      </c>
      <c r="D27" s="24" t="s">
        <v>68</v>
      </c>
      <c r="E27" s="46">
        <v>3</v>
      </c>
      <c r="F27" s="41"/>
      <c r="G27" s="135"/>
      <c r="H27" s="110">
        <f t="shared" ref="H27:H28" si="21">F27*G27</f>
        <v>0</v>
      </c>
      <c r="I27" s="135"/>
      <c r="J27" s="135"/>
      <c r="K27" s="113">
        <f t="shared" ref="K27:K28" si="22">SUM(H27:J27)</f>
        <v>0</v>
      </c>
      <c r="L27" s="41">
        <f t="shared" ref="L27:L28" si="23">E27*F27</f>
        <v>0</v>
      </c>
      <c r="M27" s="110">
        <f t="shared" ref="M27:M28" si="24">H27*E27</f>
        <v>0</v>
      </c>
      <c r="N27" s="110">
        <f t="shared" ref="N27:N28" si="25">I27*E27</f>
        <v>0</v>
      </c>
      <c r="O27" s="110">
        <f t="shared" ref="O27:O28" si="26">J27*E27</f>
        <v>0</v>
      </c>
      <c r="P27" s="111">
        <f t="shared" ref="P27:P28" si="27">SUM(M27:O27)</f>
        <v>0</v>
      </c>
      <c r="Q27" s="61" t="s">
        <v>47</v>
      </c>
    </row>
    <row r="28" spans="1:17" ht="22.5" x14ac:dyDescent="0.2">
      <c r="A28" s="36">
        <v>15</v>
      </c>
      <c r="B28" s="133" t="s">
        <v>81</v>
      </c>
      <c r="C28" s="139" t="s">
        <v>347</v>
      </c>
      <c r="D28" s="24" t="s">
        <v>70</v>
      </c>
      <c r="E28" s="46">
        <v>3</v>
      </c>
      <c r="F28" s="41"/>
      <c r="G28" s="135"/>
      <c r="H28" s="110">
        <f t="shared" si="21"/>
        <v>0</v>
      </c>
      <c r="I28" s="135"/>
      <c r="J28" s="135"/>
      <c r="K28" s="113">
        <f t="shared" si="22"/>
        <v>0</v>
      </c>
      <c r="L28" s="41">
        <f t="shared" si="23"/>
        <v>0</v>
      </c>
      <c r="M28" s="110">
        <f t="shared" si="24"/>
        <v>0</v>
      </c>
      <c r="N28" s="110">
        <f t="shared" si="25"/>
        <v>0</v>
      </c>
      <c r="O28" s="110">
        <f t="shared" si="26"/>
        <v>0</v>
      </c>
      <c r="P28" s="111">
        <f t="shared" si="27"/>
        <v>0</v>
      </c>
      <c r="Q28" s="61" t="s">
        <v>46</v>
      </c>
    </row>
    <row r="29" spans="1:17" ht="12" customHeight="1" thickBot="1" x14ac:dyDescent="0.25">
      <c r="A29" s="298" t="s">
        <v>62</v>
      </c>
      <c r="B29" s="299"/>
      <c r="C29" s="299"/>
      <c r="D29" s="299"/>
      <c r="E29" s="299"/>
      <c r="F29" s="299"/>
      <c r="G29" s="299"/>
      <c r="H29" s="299"/>
      <c r="I29" s="299"/>
      <c r="J29" s="299"/>
      <c r="K29" s="300"/>
      <c r="L29" s="127">
        <f>SUM(L14:L28)</f>
        <v>0</v>
      </c>
      <c r="M29" s="128">
        <f>SUM(M14:M28)</f>
        <v>0</v>
      </c>
      <c r="N29" s="128">
        <f>SUM(N14:N28)</f>
        <v>0</v>
      </c>
      <c r="O29" s="128">
        <f>SUM(O14:O28)</f>
        <v>0</v>
      </c>
      <c r="P29" s="129">
        <f>SUM(P14:P28)</f>
        <v>0</v>
      </c>
    </row>
    <row r="30" spans="1:17" x14ac:dyDescent="0.2">
      <c r="A30" s="16"/>
      <c r="B30" s="16"/>
      <c r="C30" s="16"/>
      <c r="D30" s="16"/>
      <c r="E30" s="16"/>
      <c r="F30" s="16"/>
      <c r="G30" s="16"/>
      <c r="H30" s="16"/>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 t="s">
        <v>14</v>
      </c>
      <c r="B32" s="16"/>
      <c r="C32" s="301">
        <f>'Kops n'!C36:H36</f>
        <v>0</v>
      </c>
      <c r="D32" s="301"/>
      <c r="E32" s="301"/>
      <c r="F32" s="301"/>
      <c r="G32" s="301"/>
      <c r="H32" s="301"/>
      <c r="I32" s="16"/>
      <c r="J32" s="16"/>
      <c r="K32" s="16"/>
      <c r="L32" s="16"/>
      <c r="M32" s="16"/>
      <c r="N32" s="16"/>
      <c r="O32" s="16"/>
      <c r="P32" s="16"/>
    </row>
    <row r="33" spans="1:16" x14ac:dyDescent="0.2">
      <c r="A33" s="16"/>
      <c r="B33" s="16"/>
      <c r="C33" s="227" t="s">
        <v>15</v>
      </c>
      <c r="D33" s="227"/>
      <c r="E33" s="227"/>
      <c r="F33" s="227"/>
      <c r="G33" s="227"/>
      <c r="H33" s="227"/>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49" t="str">
        <f>'Kops n'!A39:D39</f>
        <v>Tāme sastādīta 2023. gada __. ____________</v>
      </c>
      <c r="B35" s="250"/>
      <c r="C35" s="250"/>
      <c r="D35" s="250"/>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301">
        <f>'Kops n'!C41:H41</f>
        <v>0</v>
      </c>
      <c r="D37" s="301"/>
      <c r="E37" s="301"/>
      <c r="F37" s="301"/>
      <c r="G37" s="301"/>
      <c r="H37" s="301"/>
      <c r="I37" s="16"/>
      <c r="J37" s="16"/>
      <c r="K37" s="16"/>
      <c r="L37" s="16"/>
      <c r="M37" s="16"/>
      <c r="N37" s="16"/>
      <c r="O37" s="16"/>
      <c r="P37" s="16"/>
    </row>
    <row r="38" spans="1:16" x14ac:dyDescent="0.2">
      <c r="A38" s="16"/>
      <c r="B38" s="16"/>
      <c r="C38" s="227" t="s">
        <v>15</v>
      </c>
      <c r="D38" s="227"/>
      <c r="E38" s="227"/>
      <c r="F38" s="227"/>
      <c r="G38" s="227"/>
      <c r="H38" s="227"/>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4">
        <f>'Kops n'!C44</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8:H38"/>
    <mergeCell ref="C4:I4"/>
    <mergeCell ref="F12:K12"/>
    <mergeCell ref="A9:F9"/>
    <mergeCell ref="J9:M9"/>
    <mergeCell ref="D8:L8"/>
    <mergeCell ref="A29:K29"/>
    <mergeCell ref="C32:H32"/>
    <mergeCell ref="C33:H33"/>
    <mergeCell ref="A35:D35"/>
    <mergeCell ref="C37:H37"/>
  </mergeCells>
  <conditionalFormatting sqref="A9:F9">
    <cfRule type="containsText" dxfId="363" priority="3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8">
    <cfRule type="cellIs" dxfId="362" priority="3" operator="equal">
      <formula>0</formula>
    </cfRule>
  </conditionalFormatting>
  <conditionalFormatting sqref="A29:K29">
    <cfRule type="containsText" dxfId="361" priority="18" operator="containsText" text="Tiešās izmaksas kopā, t. sk. darba devēja sociālais nodoklis __.__% ">
      <formula>NOT(ISERROR(SEARCH("Tiešās izmaksas kopā, t. sk. darba devēja sociālais nodoklis __.__% ",A29)))</formula>
    </cfRule>
  </conditionalFormatting>
  <conditionalFormatting sqref="C32:H32">
    <cfRule type="cellIs" dxfId="360" priority="25" operator="equal">
      <formula>0</formula>
    </cfRule>
  </conditionalFormatting>
  <conditionalFormatting sqref="C37:H37">
    <cfRule type="cellIs" dxfId="359" priority="26" operator="equal">
      <formula>0</formula>
    </cfRule>
  </conditionalFormatting>
  <conditionalFormatting sqref="C2:I2">
    <cfRule type="cellIs" dxfId="358" priority="31" operator="equal">
      <formula>0</formula>
    </cfRule>
  </conditionalFormatting>
  <conditionalFormatting sqref="C4:I4">
    <cfRule type="cellIs" dxfId="357" priority="23" operator="equal">
      <formula>0</formula>
    </cfRule>
  </conditionalFormatting>
  <conditionalFormatting sqref="D1">
    <cfRule type="cellIs" dxfId="356" priority="20" operator="equal">
      <formula>0</formula>
    </cfRule>
  </conditionalFormatting>
  <conditionalFormatting sqref="D5:L8">
    <cfRule type="cellIs" dxfId="355" priority="21" operator="equal">
      <formula>0</formula>
    </cfRule>
  </conditionalFormatting>
  <conditionalFormatting sqref="H14:H28">
    <cfRule type="cellIs" dxfId="354" priority="10" operator="equal">
      <formula>0</formula>
    </cfRule>
  </conditionalFormatting>
  <conditionalFormatting sqref="I14:J28">
    <cfRule type="cellIs" dxfId="353" priority="1" operator="equal">
      <formula>0</formula>
    </cfRule>
  </conditionalFormatting>
  <conditionalFormatting sqref="K14:P28">
    <cfRule type="cellIs" dxfId="352" priority="2" operator="equal">
      <formula>0</formula>
    </cfRule>
  </conditionalFormatting>
  <conditionalFormatting sqref="L29:P29">
    <cfRule type="cellIs" dxfId="351" priority="24" operator="equal">
      <formula>0</formula>
    </cfRule>
  </conditionalFormatting>
  <conditionalFormatting sqref="N9:O9">
    <cfRule type="cellIs" dxfId="350" priority="34" operator="equal">
      <formula>0</formula>
    </cfRule>
  </conditionalFormatting>
  <conditionalFormatting sqref="Q14:Q28">
    <cfRule type="cellIs" dxfId="349" priority="11" operator="equal">
      <formula>0</formula>
    </cfRule>
  </conditionalFormatting>
  <dataValidations count="1">
    <dataValidation type="list" allowBlank="1" showInputMessage="1" showErrorMessage="1" sqref="Q14:Q28" xr:uid="{446D3D4F-B198-4F76-92CB-7D9B02FB91D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8" operator="containsText" id="{4A26336A-A6BB-4BBC-8F54-3EBA6F169318}">
            <xm:f>NOT(ISERROR(SEARCH("Tāme sastādīta ____. gada ___. ______________",A35)))</xm:f>
            <xm:f>"Tāme sastādīta ____. gada ___. ______________"</xm:f>
            <x14:dxf>
              <font>
                <color auto="1"/>
              </font>
              <fill>
                <patternFill>
                  <bgColor rgb="FFC6EFCE"/>
                </patternFill>
              </fill>
            </x14:dxf>
          </x14:cfRule>
          <xm:sqref>A35</xm:sqref>
        </x14:conditionalFormatting>
        <x14:conditionalFormatting xmlns:xm="http://schemas.microsoft.com/office/excel/2006/main">
          <x14:cfRule type="containsText" priority="27" operator="containsText" id="{629E41BF-123B-4A16-9AC7-46F3B9A418A1}">
            <xm:f>NOT(ISERROR(SEARCH("Sertifikāta Nr. _________________________________",A40)))</xm:f>
            <xm:f>"Sertifikāta Nr. _________________________________"</xm:f>
            <x14:dxf>
              <font>
                <color auto="1"/>
              </font>
              <fill>
                <patternFill>
                  <bgColor rgb="FFC6EFCE"/>
                </patternFill>
              </fill>
            </x14:dxf>
          </x14:cfRule>
          <xm:sqref>A40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2185-EF77-47DF-BBC7-CB663AF0BC1D}">
  <sheetPr codeName="Sheet11">
    <tabColor rgb="FFFFC000"/>
  </sheetPr>
  <dimension ref="A1:P39"/>
  <sheetViews>
    <sheetView topLeftCell="A8" zoomScale="85" zoomScaleNormal="85" workbookViewId="0">
      <selection activeCell="A23" sqref="A23:XFD2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313" t="str">
        <f>'2a+c+n'!C2:I2</f>
        <v>Demontāžas darbi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'2a+c+n'!A9</f>
        <v>Tāme sastādīta  2023. gada tirgus cenās, pamatojoties uz AR daļas rasējumiem</v>
      </c>
      <c r="B9" s="310"/>
      <c r="C9" s="310"/>
      <c r="D9" s="310"/>
      <c r="E9" s="310"/>
      <c r="F9" s="310"/>
      <c r="G9" s="31"/>
      <c r="H9" s="31"/>
      <c r="I9" s="31"/>
      <c r="J9" s="311" t="s">
        <v>45</v>
      </c>
      <c r="K9" s="311"/>
      <c r="L9" s="311"/>
      <c r="M9" s="311"/>
      <c r="N9" s="312">
        <f>P27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izmaksas",IF('2a+c+n'!$Q14="A",'2a+c+n'!B14,0),0)</f>
        <v>0</v>
      </c>
      <c r="C14" s="23">
        <f>IF($C$4="Attiecināmās izmaksas",IF('2a+c+n'!$Q14="A",'2a+c+n'!C14,0),0)</f>
        <v>0</v>
      </c>
      <c r="D14" s="23">
        <f>IF($C$4="Attiecināmās izmaksas",IF('2a+c+n'!$Q14="A",'2a+c+n'!D14,0),0)</f>
        <v>0</v>
      </c>
      <c r="E14" s="45"/>
      <c r="F14" s="63"/>
      <c r="G14" s="114"/>
      <c r="H14" s="114">
        <f>IF($C$4="Attiecināmās izmaksas",IF('2a+c+n'!$Q14="A",'2a+c+n'!H14,0),0)</f>
        <v>0</v>
      </c>
      <c r="I14" s="114"/>
      <c r="J14" s="114"/>
      <c r="K14" s="115">
        <f>IF($C$4="Attiecināmās izmaksas",IF('2a+c+n'!$Q14="A",'2a+c+n'!K14,0),0)</f>
        <v>0</v>
      </c>
      <c r="L14" s="63">
        <f>IF($C$4="Attiecināmās izmaksas",IF('2a+c+n'!$Q14="A",'2a+c+n'!L14,0),0)</f>
        <v>0</v>
      </c>
      <c r="M14" s="114">
        <f>IF($C$4="Attiecināmās izmaksas",IF('2a+c+n'!$Q14="A",'2a+c+n'!M14,0),0)</f>
        <v>0</v>
      </c>
      <c r="N14" s="114">
        <f>IF($C$4="Attiecināmās izmaksas",IF('2a+c+n'!$Q14="A",'2a+c+n'!N14,0),0)</f>
        <v>0</v>
      </c>
      <c r="O14" s="114">
        <f>IF($C$4="Attiecināmās izmaksas",IF('2a+c+n'!$Q14="A",'2a+c+n'!O14,0),0)</f>
        <v>0</v>
      </c>
      <c r="P14" s="115">
        <f>IF($C$4="Attiecināmās izmaksas",IF('2a+c+n'!$Q14="A",'2a+c+n'!P14,0),0)</f>
        <v>0</v>
      </c>
    </row>
    <row r="15" spans="1:16" ht="22.5" x14ac:dyDescent="0.2">
      <c r="A15" s="51">
        <f>IF(P15=0,0,IF(COUNTBLANK(P15)=1,0,COUNTA($P$14:P15)))</f>
        <v>0</v>
      </c>
      <c r="B15" s="24" t="str">
        <f>IF($C$4="Attiecināmās izmaksas",IF('2a+c+n'!$Q15="A",'2a+c+n'!B15,0),0)</f>
        <v>02-00000</v>
      </c>
      <c r="C15" s="24" t="str">
        <f>IF($C$4="Attiecināmās izmaksas",IF('2a+c+n'!$Q15="A",'2a+c+n'!C15,0),0)</f>
        <v>Ventilācijas restu/loga demontāža cokolā, utilizācija</v>
      </c>
      <c r="D15" s="24" t="str">
        <f>IF($C$4="Attiecināmās izmaksas",IF('2a+c+n'!$Q15="A",'2a+c+n'!D15,0),0)</f>
        <v>gab</v>
      </c>
      <c r="E15" s="46"/>
      <c r="F15" s="65"/>
      <c r="G15" s="116"/>
      <c r="H15" s="116">
        <f>IF($C$4="Attiecināmās izmaksas",IF('2a+c+n'!$Q15="A",'2a+c+n'!H15,0),0)</f>
        <v>0</v>
      </c>
      <c r="I15" s="116"/>
      <c r="J15" s="116"/>
      <c r="K15" s="117">
        <f>IF($C$4="Attiecināmās izmaksas",IF('2a+c+n'!$Q15="A",'2a+c+n'!K15,0),0)</f>
        <v>0</v>
      </c>
      <c r="L15" s="65">
        <f>IF($C$4="Attiecināmās izmaksas",IF('2a+c+n'!$Q15="A",'2a+c+n'!L15,0),0)</f>
        <v>0</v>
      </c>
      <c r="M15" s="116">
        <f>IF($C$4="Attiecināmās izmaksas",IF('2a+c+n'!$Q15="A",'2a+c+n'!M15,0),0)</f>
        <v>0</v>
      </c>
      <c r="N15" s="116">
        <f>IF($C$4="Attiecināmās izmaksas",IF('2a+c+n'!$Q15="A",'2a+c+n'!N15,0),0)</f>
        <v>0</v>
      </c>
      <c r="O15" s="116">
        <f>IF($C$4="Attiecināmās izmaksas",IF('2a+c+n'!$Q15="A",'2a+c+n'!O15,0),0)</f>
        <v>0</v>
      </c>
      <c r="P15" s="117">
        <f>IF($C$4="Attiecināmās izmaksas",IF('2a+c+n'!$Q15="A",'2a+c+n'!P15,0),0)</f>
        <v>0</v>
      </c>
    </row>
    <row r="16" spans="1:16" ht="22.5" x14ac:dyDescent="0.2">
      <c r="A16" s="51">
        <f>IF(P16=0,0,IF(COUNTBLANK(P16)=1,0,COUNTA($P$14:P16)))</f>
        <v>0</v>
      </c>
      <c r="B16" s="24" t="str">
        <f>IF($C$4="Attiecināmās izmaksas",IF('2a+c+n'!$Q16="A",'2a+c+n'!B16,0),0)</f>
        <v>02-00000</v>
      </c>
      <c r="C16" s="24" t="str">
        <f>IF($C$4="Attiecināmās izmaksas",IF('2a+c+n'!$Q16="A",'2a+c+n'!C16,0),0)</f>
        <v>Esošo ventilācijas restu demontāža bēniņos, utilizācija</v>
      </c>
      <c r="D16" s="24" t="str">
        <f>IF($C$4="Attiecināmās izmaksas",IF('2a+c+n'!$Q16="A",'2a+c+n'!D16,0),0)</f>
        <v>gb</v>
      </c>
      <c r="E16" s="46"/>
      <c r="F16" s="65"/>
      <c r="G16" s="116"/>
      <c r="H16" s="116">
        <f>IF($C$4="Attiecināmās izmaksas",IF('2a+c+n'!$Q16="A",'2a+c+n'!H16,0),0)</f>
        <v>0</v>
      </c>
      <c r="I16" s="116"/>
      <c r="J16" s="116"/>
      <c r="K16" s="117">
        <f>IF($C$4="Attiecināmās izmaksas",IF('2a+c+n'!$Q16="A",'2a+c+n'!K16,0),0)</f>
        <v>0</v>
      </c>
      <c r="L16" s="65">
        <f>IF($C$4="Attiecināmās izmaksas",IF('2a+c+n'!$Q16="A",'2a+c+n'!L16,0),0)</f>
        <v>0</v>
      </c>
      <c r="M16" s="116">
        <f>IF($C$4="Attiecināmās izmaksas",IF('2a+c+n'!$Q16="A",'2a+c+n'!M16,0),0)</f>
        <v>0</v>
      </c>
      <c r="N16" s="116">
        <f>IF($C$4="Attiecināmās izmaksas",IF('2a+c+n'!$Q16="A",'2a+c+n'!N16,0),0)</f>
        <v>0</v>
      </c>
      <c r="O16" s="116">
        <f>IF($C$4="Attiecināmās izmaksas",IF('2a+c+n'!$Q16="A",'2a+c+n'!O16,0),0)</f>
        <v>0</v>
      </c>
      <c r="P16" s="117">
        <f>IF($C$4="Attiecināmās izmaksas",IF('2a+c+n'!$Q16="A",'2a+c+n'!P16,0),0)</f>
        <v>0</v>
      </c>
    </row>
    <row r="17" spans="1:16" ht="22.5" x14ac:dyDescent="0.2">
      <c r="A17" s="51">
        <f>IF(P17=0,0,IF(COUNTBLANK(P17)=1,0,COUNTA($P$14:P17)))</f>
        <v>0</v>
      </c>
      <c r="B17" s="24" t="str">
        <f>IF($C$4="Attiecināmās izmaksas",IF('2a+c+n'!$Q17="A",'2a+c+n'!B17,0),0)</f>
        <v>02-00000</v>
      </c>
      <c r="C17" s="24" t="str">
        <f>IF($C$4="Attiecināmās izmaksas",IF('2a+c+n'!$Q17="A",'2a+c+n'!C17,0),0)</f>
        <v>Esošo ventilācijas restu demontāža bēniņos, utilizācija</v>
      </c>
      <c r="D17" s="24" t="str">
        <f>IF($C$4="Attiecināmās izmaksas",IF('2a+c+n'!$Q17="A",'2a+c+n'!D17,0),0)</f>
        <v>gb</v>
      </c>
      <c r="E17" s="46"/>
      <c r="F17" s="65"/>
      <c r="G17" s="116"/>
      <c r="H17" s="116">
        <f>IF($C$4="Attiecināmās izmaksas",IF('2a+c+n'!$Q17="A",'2a+c+n'!H17,0),0)</f>
        <v>0</v>
      </c>
      <c r="I17" s="116"/>
      <c r="J17" s="116"/>
      <c r="K17" s="117">
        <f>IF($C$4="Attiecināmās izmaksas",IF('2a+c+n'!$Q17="A",'2a+c+n'!K17,0),0)</f>
        <v>0</v>
      </c>
      <c r="L17" s="65">
        <f>IF($C$4="Attiecināmās izmaksas",IF('2a+c+n'!$Q17="A",'2a+c+n'!L17,0),0)</f>
        <v>0</v>
      </c>
      <c r="M17" s="116">
        <f>IF($C$4="Attiecināmās izmaksas",IF('2a+c+n'!$Q17="A",'2a+c+n'!M17,0),0)</f>
        <v>0</v>
      </c>
      <c r="N17" s="116">
        <f>IF($C$4="Attiecināmās izmaksas",IF('2a+c+n'!$Q17="A",'2a+c+n'!N17,0),0)</f>
        <v>0</v>
      </c>
      <c r="O17" s="116">
        <f>IF($C$4="Attiecināmās izmaksas",IF('2a+c+n'!$Q17="A",'2a+c+n'!O17,0),0)</f>
        <v>0</v>
      </c>
      <c r="P17" s="117">
        <f>IF($C$4="Attiecināmās izmaksas",IF('2a+c+n'!$Q17="A",'2a+c+n'!P17,0),0)</f>
        <v>0</v>
      </c>
    </row>
    <row r="18" spans="1:16" ht="22.5" x14ac:dyDescent="0.2">
      <c r="A18" s="51">
        <f>IF(P18=0,0,IF(COUNTBLANK(P18)=1,0,COUNTA($P$14:P18)))</f>
        <v>0</v>
      </c>
      <c r="B18" s="24" t="str">
        <f>IF($C$4="Attiecināmās izmaksas",IF('2a+c+n'!$Q18="A",'2a+c+n'!B18,0),0)</f>
        <v>02-00000</v>
      </c>
      <c r="C18" s="24" t="str">
        <f>IF($C$4="Attiecināmās izmaksas",IF('2a+c+n'!$Q18="A",'2a+c+n'!C18,0),0)</f>
        <v>Esošo palodžu demontāža fasādē un balkonos, utilizācija</v>
      </c>
      <c r="D18" s="24" t="str">
        <f>IF($C$4="Attiecināmās izmaksas",IF('2a+c+n'!$Q18="A",'2a+c+n'!D18,0),0)</f>
        <v>tm</v>
      </c>
      <c r="E18" s="46"/>
      <c r="F18" s="65"/>
      <c r="G18" s="116"/>
      <c r="H18" s="116">
        <f>IF($C$4="Attiecināmās izmaksas",IF('2a+c+n'!$Q18="A",'2a+c+n'!H18,0),0)</f>
        <v>0</v>
      </c>
      <c r="I18" s="116"/>
      <c r="J18" s="116"/>
      <c r="K18" s="117">
        <f>IF($C$4="Attiecināmās izmaksas",IF('2a+c+n'!$Q18="A",'2a+c+n'!K18,0),0)</f>
        <v>0</v>
      </c>
      <c r="L18" s="65">
        <f>IF($C$4="Attiecināmās izmaksas",IF('2a+c+n'!$Q18="A",'2a+c+n'!L18,0),0)</f>
        <v>0</v>
      </c>
      <c r="M18" s="116">
        <f>IF($C$4="Attiecināmās izmaksas",IF('2a+c+n'!$Q18="A",'2a+c+n'!M18,0),0)</f>
        <v>0</v>
      </c>
      <c r="N18" s="116">
        <f>IF($C$4="Attiecināmās izmaksas",IF('2a+c+n'!$Q18="A",'2a+c+n'!N18,0),0)</f>
        <v>0</v>
      </c>
      <c r="O18" s="116">
        <f>IF($C$4="Attiecināmās izmaksas",IF('2a+c+n'!$Q18="A",'2a+c+n'!O18,0),0)</f>
        <v>0</v>
      </c>
      <c r="P18" s="117">
        <f>IF($C$4="Attiecināmās izmaksas",IF('2a+c+n'!$Q18="A",'2a+c+n'!P18,0),0)</f>
        <v>0</v>
      </c>
    </row>
    <row r="19" spans="1:16" ht="22.5" x14ac:dyDescent="0.2">
      <c r="A19" s="51">
        <f>IF(P19=0,0,IF(COUNTBLANK(P19)=1,0,COUNTA($P$14:P19)))</f>
        <v>0</v>
      </c>
      <c r="B19" s="24" t="str">
        <f>IF($C$4="Attiecināmās izmaksas",IF('2a+c+n'!$Q19="A",'2a+c+n'!B19,0),0)</f>
        <v>02-00000</v>
      </c>
      <c r="C19" s="24" t="str">
        <f>IF($C$4="Attiecināmās izmaksas",IF('2a+c+n'!$Q19="A",'2a+c+n'!C19,0),0)</f>
        <v>Veco logu un balkonu logu demontāža, t.sk. iekšējās palodzes, utilizācija</v>
      </c>
      <c r="D19" s="24" t="str">
        <f>IF($C$4="Attiecināmās izmaksas",IF('2a+c+n'!$Q19="A",'2a+c+n'!D19,0),0)</f>
        <v>gab</v>
      </c>
      <c r="E19" s="46"/>
      <c r="F19" s="65"/>
      <c r="G19" s="116"/>
      <c r="H19" s="116">
        <f>IF($C$4="Attiecināmās izmaksas",IF('2a+c+n'!$Q19="A",'2a+c+n'!H19,0),0)</f>
        <v>0</v>
      </c>
      <c r="I19" s="116"/>
      <c r="J19" s="116"/>
      <c r="K19" s="117">
        <f>IF($C$4="Attiecināmās izmaksas",IF('2a+c+n'!$Q19="A",'2a+c+n'!K19,0),0)</f>
        <v>0</v>
      </c>
      <c r="L19" s="65">
        <f>IF($C$4="Attiecināmās izmaksas",IF('2a+c+n'!$Q19="A",'2a+c+n'!L19,0),0)</f>
        <v>0</v>
      </c>
      <c r="M19" s="116">
        <f>IF($C$4="Attiecināmās izmaksas",IF('2a+c+n'!$Q19="A",'2a+c+n'!M19,0),0)</f>
        <v>0</v>
      </c>
      <c r="N19" s="116">
        <f>IF($C$4="Attiecināmās izmaksas",IF('2a+c+n'!$Q19="A",'2a+c+n'!N19,0),0)</f>
        <v>0</v>
      </c>
      <c r="O19" s="116">
        <f>IF($C$4="Attiecināmās izmaksas",IF('2a+c+n'!$Q19="A",'2a+c+n'!O19,0),0)</f>
        <v>0</v>
      </c>
      <c r="P19" s="117">
        <f>IF($C$4="Attiecināmās izmaksas",IF('2a+c+n'!$Q19="A",'2a+c+n'!P19,0),0)</f>
        <v>0</v>
      </c>
    </row>
    <row r="20" spans="1:16" ht="22.5" x14ac:dyDescent="0.2">
      <c r="A20" s="51">
        <f>IF(P20=0,0,IF(COUNTBLANK(P20)=1,0,COUNTA($P$14:P20)))</f>
        <v>0</v>
      </c>
      <c r="B20" s="24" t="str">
        <f>IF($C$4="Attiecināmās izmaksas",IF('2a+c+n'!$Q20="A",'2a+c+n'!B20,0),0)</f>
        <v>02-00000</v>
      </c>
      <c r="C20" s="24" t="str">
        <f>IF($C$4="Attiecināmās izmaksas",IF('2a+c+n'!$Q20="A",'2a+c+n'!C20,0),0)</f>
        <v>Veco durvju demontāža, utilizācija</v>
      </c>
      <c r="D20" s="24" t="str">
        <f>IF($C$4="Attiecināmās izmaksas",IF('2a+c+n'!$Q20="A",'2a+c+n'!D20,0),0)</f>
        <v>gab</v>
      </c>
      <c r="E20" s="46"/>
      <c r="F20" s="65"/>
      <c r="G20" s="116"/>
      <c r="H20" s="116">
        <f>IF($C$4="Attiecināmās izmaksas",IF('2a+c+n'!$Q20="A",'2a+c+n'!H20,0),0)</f>
        <v>0</v>
      </c>
      <c r="I20" s="116"/>
      <c r="J20" s="116"/>
      <c r="K20" s="117">
        <f>IF($C$4="Attiecināmās izmaksas",IF('2a+c+n'!$Q20="A",'2a+c+n'!K20,0),0)</f>
        <v>0</v>
      </c>
      <c r="L20" s="65">
        <f>IF($C$4="Attiecināmās izmaksas",IF('2a+c+n'!$Q20="A",'2a+c+n'!L20,0),0)</f>
        <v>0</v>
      </c>
      <c r="M20" s="116">
        <f>IF($C$4="Attiecināmās izmaksas",IF('2a+c+n'!$Q20="A",'2a+c+n'!M20,0),0)</f>
        <v>0</v>
      </c>
      <c r="N20" s="116">
        <f>IF($C$4="Attiecināmās izmaksas",IF('2a+c+n'!$Q20="A",'2a+c+n'!N20,0),0)</f>
        <v>0</v>
      </c>
      <c r="O20" s="116">
        <f>IF($C$4="Attiecināmās izmaksas",IF('2a+c+n'!$Q20="A",'2a+c+n'!O20,0),0)</f>
        <v>0</v>
      </c>
      <c r="P20" s="117">
        <f>IF($C$4="Attiecināmās izmaksas",IF('2a+c+n'!$Q20="A",'2a+c+n'!P20,0),0)</f>
        <v>0</v>
      </c>
    </row>
    <row r="21" spans="1:16" ht="22.5" x14ac:dyDescent="0.2">
      <c r="A21" s="51">
        <f>IF(P21=0,0,IF(COUNTBLANK(P21)=1,0,COUNTA($P$14:P21)))</f>
        <v>0</v>
      </c>
      <c r="B21" s="24" t="str">
        <f>IF($C$4="Attiecināmās izmaksas",IF('2a+c+n'!$Q21="A",'2a+c+n'!B21,0),0)</f>
        <v>02-00000</v>
      </c>
      <c r="C21" s="24" t="str">
        <f>IF($C$4="Attiecināmās izmaksas",IF('2a+c+n'!$Q21="A",'2a+c+n'!C21,0),0)</f>
        <v>Balkonu ekrānu demontāža, utilizācija</v>
      </c>
      <c r="D21" s="24" t="str">
        <f>IF($C$4="Attiecināmās izmaksas",IF('2a+c+n'!$Q21="A",'2a+c+n'!D21,0),0)</f>
        <v>gab</v>
      </c>
      <c r="E21" s="46"/>
      <c r="F21" s="65"/>
      <c r="G21" s="116"/>
      <c r="H21" s="116">
        <f>IF($C$4="Attiecināmās izmaksas",IF('2a+c+n'!$Q21="A",'2a+c+n'!H21,0),0)</f>
        <v>0</v>
      </c>
      <c r="I21" s="116"/>
      <c r="J21" s="116"/>
      <c r="K21" s="117">
        <f>IF($C$4="Attiecināmās izmaksas",IF('2a+c+n'!$Q21="A",'2a+c+n'!K21,0),0)</f>
        <v>0</v>
      </c>
      <c r="L21" s="65">
        <f>IF($C$4="Attiecināmās izmaksas",IF('2a+c+n'!$Q21="A",'2a+c+n'!L21,0),0)</f>
        <v>0</v>
      </c>
      <c r="M21" s="116">
        <f>IF($C$4="Attiecināmās izmaksas",IF('2a+c+n'!$Q21="A",'2a+c+n'!M21,0),0)</f>
        <v>0</v>
      </c>
      <c r="N21" s="116">
        <f>IF($C$4="Attiecināmās izmaksas",IF('2a+c+n'!$Q21="A",'2a+c+n'!N21,0),0)</f>
        <v>0</v>
      </c>
      <c r="O21" s="116">
        <f>IF($C$4="Attiecināmās izmaksas",IF('2a+c+n'!$Q21="A",'2a+c+n'!O21,0),0)</f>
        <v>0</v>
      </c>
      <c r="P21" s="117">
        <f>IF($C$4="Attiecināmās izmaksas",IF('2a+c+n'!$Q21="A",'2a+c+n'!P21,0),0)</f>
        <v>0</v>
      </c>
    </row>
    <row r="22" spans="1:16" ht="22.5" x14ac:dyDescent="0.2">
      <c r="A22" s="51">
        <f>IF(P22=0,0,IF(COUNTBLANK(P22)=1,0,COUNTA($P$14:P22)))</f>
        <v>0</v>
      </c>
      <c r="B22" s="24" t="str">
        <f>IF($C$4="Attiecināmās izmaksas",IF('2a+c+n'!$Q22="A",'2a+c+n'!B22,0),0)</f>
        <v>02-00000</v>
      </c>
      <c r="C22" s="24" t="str">
        <f>IF($C$4="Attiecināmās izmaksas",IF('2a+c+n'!$Q22="A",'2a+c+n'!C22,0),0)</f>
        <v>Dzegu skārdu elementu demontāža, utilizācija</v>
      </c>
      <c r="D22" s="24" t="str">
        <f>IF($C$4="Attiecināmās izmaksas",IF('2a+c+n'!$Q22="A",'2a+c+n'!D22,0),0)</f>
        <v>tm</v>
      </c>
      <c r="E22" s="46"/>
      <c r="F22" s="65"/>
      <c r="G22" s="116"/>
      <c r="H22" s="116">
        <f>IF($C$4="Attiecināmās izmaksas",IF('2a+c+n'!$Q22="A",'2a+c+n'!H22,0),0)</f>
        <v>0</v>
      </c>
      <c r="I22" s="116"/>
      <c r="J22" s="116"/>
      <c r="K22" s="117">
        <f>IF($C$4="Attiecināmās izmaksas",IF('2a+c+n'!$Q22="A",'2a+c+n'!K22,0),0)</f>
        <v>0</v>
      </c>
      <c r="L22" s="65">
        <f>IF($C$4="Attiecināmās izmaksas",IF('2a+c+n'!$Q22="A",'2a+c+n'!L22,0),0)</f>
        <v>0</v>
      </c>
      <c r="M22" s="116">
        <f>IF($C$4="Attiecināmās izmaksas",IF('2a+c+n'!$Q22="A",'2a+c+n'!M22,0),0)</f>
        <v>0</v>
      </c>
      <c r="N22" s="116">
        <f>IF($C$4="Attiecināmās izmaksas",IF('2a+c+n'!$Q22="A",'2a+c+n'!N22,0),0)</f>
        <v>0</v>
      </c>
      <c r="O22" s="116">
        <f>IF($C$4="Attiecināmās izmaksas",IF('2a+c+n'!$Q22="A",'2a+c+n'!O22,0),0)</f>
        <v>0</v>
      </c>
      <c r="P22" s="117">
        <f>IF($C$4="Attiecināmās izmaksas",IF('2a+c+n'!$Q22="A",'2a+c+n'!P22,0),0)</f>
        <v>0</v>
      </c>
    </row>
    <row r="23" spans="1:16" x14ac:dyDescent="0.2">
      <c r="A23" s="51">
        <f>IF(P23=0,0,IF(COUNTBLANK(P23)=1,0,COUNTA($P$14:P23)))</f>
        <v>0</v>
      </c>
      <c r="B23" s="24">
        <f>IF($C$4="Attiecināmās izmaksas",IF('2a+c+n'!$Q25="A",'2a+c+n'!B25,0),0)</f>
        <v>0</v>
      </c>
      <c r="C23" s="24">
        <f>IF($C$4="Attiecināmās izmaksas",IF('2a+c+n'!$Q25="A",'2a+c+n'!C25,0),0)</f>
        <v>0</v>
      </c>
      <c r="D23" s="24">
        <f>IF($C$4="Attiecināmās izmaksas",IF('2a+c+n'!$Q25="A",'2a+c+n'!D25,0),0)</f>
        <v>0</v>
      </c>
      <c r="E23" s="46"/>
      <c r="F23" s="65"/>
      <c r="G23" s="116"/>
      <c r="H23" s="116">
        <f>IF($C$4="Attiecināmās izmaksas",IF('2a+c+n'!$Q25="A",'2a+c+n'!H25,0),0)</f>
        <v>0</v>
      </c>
      <c r="I23" s="116"/>
      <c r="J23" s="116"/>
      <c r="K23" s="117">
        <f>IF($C$4="Attiecināmās izmaksas",IF('2a+c+n'!$Q25="A",'2a+c+n'!K25,0),0)</f>
        <v>0</v>
      </c>
      <c r="L23" s="65">
        <f>IF($C$4="Attiecināmās izmaksas",IF('2a+c+n'!$Q25="A",'2a+c+n'!L25,0),0)</f>
        <v>0</v>
      </c>
      <c r="M23" s="116">
        <f>IF($C$4="Attiecināmās izmaksas",IF('2a+c+n'!$Q25="A",'2a+c+n'!M25,0),0)</f>
        <v>0</v>
      </c>
      <c r="N23" s="116">
        <f>IF($C$4="Attiecināmās izmaksas",IF('2a+c+n'!$Q25="A",'2a+c+n'!N25,0),0)</f>
        <v>0</v>
      </c>
      <c r="O23" s="116">
        <f>IF($C$4="Attiecināmās izmaksas",IF('2a+c+n'!$Q25="A",'2a+c+n'!O25,0),0)</f>
        <v>0</v>
      </c>
      <c r="P23" s="117">
        <f>IF($C$4="Attiecināmās izmaksas",IF('2a+c+n'!$Q25="A",'2a+c+n'!P25,0),0)</f>
        <v>0</v>
      </c>
    </row>
    <row r="24" spans="1:16" ht="22.5" x14ac:dyDescent="0.2">
      <c r="A24" s="51">
        <f>IF(P24=0,0,IF(COUNTBLANK(P24)=1,0,COUNTA($P$14:P24)))</f>
        <v>0</v>
      </c>
      <c r="B24" s="24" t="str">
        <f>IF($C$4="Attiecināmās izmaksas",IF('2a+c+n'!$Q26="A",'2a+c+n'!B26,0),0)</f>
        <v>02-00000</v>
      </c>
      <c r="C24" s="24" t="str">
        <f>IF($C$4="Attiecināmās izmaksas",IF('2a+c+n'!$Q26="A",'2a+c+n'!C26,0),0)</f>
        <v>Betona apmeles demontāža b=700, utilizācija</v>
      </c>
      <c r="D24" s="24" t="str">
        <f>IF($C$4="Attiecināmās izmaksas",IF('2a+c+n'!$Q26="A",'2a+c+n'!D26,0),0)</f>
        <v>tm</v>
      </c>
      <c r="E24" s="46"/>
      <c r="F24" s="65"/>
      <c r="G24" s="116"/>
      <c r="H24" s="116">
        <f>IF($C$4="Attiecināmās izmaksas",IF('2a+c+n'!$Q26="A",'2a+c+n'!H26,0),0)</f>
        <v>0</v>
      </c>
      <c r="I24" s="116"/>
      <c r="J24" s="116"/>
      <c r="K24" s="117">
        <f>IF($C$4="Attiecināmās izmaksas",IF('2a+c+n'!$Q26="A",'2a+c+n'!K26,0),0)</f>
        <v>0</v>
      </c>
      <c r="L24" s="65">
        <f>IF($C$4="Attiecināmās izmaksas",IF('2a+c+n'!$Q26="A",'2a+c+n'!L26,0),0)</f>
        <v>0</v>
      </c>
      <c r="M24" s="116">
        <f>IF($C$4="Attiecināmās izmaksas",IF('2a+c+n'!$Q26="A",'2a+c+n'!M26,0),0)</f>
        <v>0</v>
      </c>
      <c r="N24" s="116">
        <f>IF($C$4="Attiecināmās izmaksas",IF('2a+c+n'!$Q26="A",'2a+c+n'!N26,0),0)</f>
        <v>0</v>
      </c>
      <c r="O24" s="116">
        <f>IF($C$4="Attiecināmās izmaksas",IF('2a+c+n'!$Q26="A",'2a+c+n'!O26,0),0)</f>
        <v>0</v>
      </c>
      <c r="P24" s="117">
        <f>IF($C$4="Attiecināmās izmaksas",IF('2a+c+n'!$Q26="A",'2a+c+n'!P26,0),0)</f>
        <v>0</v>
      </c>
    </row>
    <row r="25" spans="1:16" x14ac:dyDescent="0.2">
      <c r="A25" s="51">
        <f>IF(P25=0,0,IF(COUNTBLANK(P25)=1,0,COUNTA($P$14:P25)))</f>
        <v>0</v>
      </c>
      <c r="B25" s="24">
        <f>IF($C$4="Attiecināmās izmaksas",IF('2a+c+n'!$Q27="A",'2a+c+n'!B27,0),0)</f>
        <v>0</v>
      </c>
      <c r="C25" s="24">
        <f>IF($C$4="Attiecināmās izmaksas",IF('2a+c+n'!$Q27="A",'2a+c+n'!C27,0),0)</f>
        <v>0</v>
      </c>
      <c r="D25" s="24">
        <f>IF($C$4="Attiecināmās izmaksas",IF('2a+c+n'!$Q27="A",'2a+c+n'!D27,0),0)</f>
        <v>0</v>
      </c>
      <c r="E25" s="46"/>
      <c r="F25" s="65"/>
      <c r="G25" s="116"/>
      <c r="H25" s="116">
        <f>IF($C$4="Attiecināmās izmaksas",IF('2a+c+n'!$Q27="A",'2a+c+n'!H27,0),0)</f>
        <v>0</v>
      </c>
      <c r="I25" s="116"/>
      <c r="J25" s="116"/>
      <c r="K25" s="117">
        <f>IF($C$4="Attiecināmās izmaksas",IF('2a+c+n'!$Q27="A",'2a+c+n'!K27,0),0)</f>
        <v>0</v>
      </c>
      <c r="L25" s="65">
        <f>IF($C$4="Attiecināmās izmaksas",IF('2a+c+n'!$Q27="A",'2a+c+n'!L27,0),0)</f>
        <v>0</v>
      </c>
      <c r="M25" s="116">
        <f>IF($C$4="Attiecināmās izmaksas",IF('2a+c+n'!$Q27="A",'2a+c+n'!M27,0),0)</f>
        <v>0</v>
      </c>
      <c r="N25" s="116">
        <f>IF($C$4="Attiecināmās izmaksas",IF('2a+c+n'!$Q27="A",'2a+c+n'!N27,0),0)</f>
        <v>0</v>
      </c>
      <c r="O25" s="116">
        <f>IF($C$4="Attiecināmās izmaksas",IF('2a+c+n'!$Q27="A",'2a+c+n'!O27,0),0)</f>
        <v>0</v>
      </c>
      <c r="P25" s="117">
        <f>IF($C$4="Attiecināmās izmaksas",IF('2a+c+n'!$Q27="A",'2a+c+n'!P27,0),0)</f>
        <v>0</v>
      </c>
    </row>
    <row r="26" spans="1:16" ht="22.5" x14ac:dyDescent="0.2">
      <c r="A26" s="51">
        <f>IF(P26=0,0,IF(COUNTBLANK(P26)=1,0,COUNTA($P$14:P26)))</f>
        <v>0</v>
      </c>
      <c r="B26" s="24" t="str">
        <f>IF($C$4="Attiecināmās izmaksas",IF('2a+c+n'!$Q28="A",'2a+c+n'!B28,0),0)</f>
        <v>02-00000</v>
      </c>
      <c r="C26" s="24" t="str">
        <f>IF($C$4="Attiecināmās izmaksas",IF('2a+c+n'!$Q28="A",'2a+c+n'!C28,0),0)</f>
        <v>Gāzes ievada aizsargkastes demontāža, utlizācija</v>
      </c>
      <c r="D26" s="24" t="str">
        <f>IF($C$4="Attiecināmās izmaksas",IF('2a+c+n'!$Q28="A",'2a+c+n'!D28,0),0)</f>
        <v>gab</v>
      </c>
      <c r="E26" s="46"/>
      <c r="F26" s="65"/>
      <c r="G26" s="116"/>
      <c r="H26" s="116">
        <f>IF($C$4="Attiecināmās izmaksas",IF('2a+c+n'!$Q28="A",'2a+c+n'!H28,0),0)</f>
        <v>0</v>
      </c>
      <c r="I26" s="116"/>
      <c r="J26" s="116"/>
      <c r="K26" s="117">
        <f>IF($C$4="Attiecināmās izmaksas",IF('2a+c+n'!$Q28="A",'2a+c+n'!K28,0),0)</f>
        <v>0</v>
      </c>
      <c r="L26" s="65">
        <f>IF($C$4="Attiecināmās izmaksas",IF('2a+c+n'!$Q28="A",'2a+c+n'!L28,0),0)</f>
        <v>0</v>
      </c>
      <c r="M26" s="116">
        <f>IF($C$4="Attiecināmās izmaksas",IF('2a+c+n'!$Q28="A",'2a+c+n'!M28,0),0)</f>
        <v>0</v>
      </c>
      <c r="N26" s="116">
        <f>IF($C$4="Attiecināmās izmaksas",IF('2a+c+n'!$Q28="A",'2a+c+n'!N28,0),0)</f>
        <v>0</v>
      </c>
      <c r="O26" s="116">
        <f>IF($C$4="Attiecināmās izmaksas",IF('2a+c+n'!$Q28="A",'2a+c+n'!O28,0),0)</f>
        <v>0</v>
      </c>
      <c r="P26" s="117">
        <f>IF($C$4="Attiecināmās izmaksas",IF('2a+c+n'!$Q28="A",'2a+c+n'!P28,0),0)</f>
        <v>0</v>
      </c>
    </row>
    <row r="27" spans="1:16" ht="12" customHeight="1" thickBot="1" x14ac:dyDescent="0.25">
      <c r="A27" s="298" t="s">
        <v>62</v>
      </c>
      <c r="B27" s="299"/>
      <c r="C27" s="299"/>
      <c r="D27" s="299"/>
      <c r="E27" s="299"/>
      <c r="F27" s="299"/>
      <c r="G27" s="299"/>
      <c r="H27" s="299"/>
      <c r="I27" s="299"/>
      <c r="J27" s="299"/>
      <c r="K27" s="300"/>
      <c r="L27" s="127">
        <f>SUM(L14:L26)</f>
        <v>0</v>
      </c>
      <c r="M27" s="128">
        <f>SUM(M14:M26)</f>
        <v>0</v>
      </c>
      <c r="N27" s="128">
        <f>SUM(N14:N26)</f>
        <v>0</v>
      </c>
      <c r="O27" s="128">
        <f>SUM(O14:O26)</f>
        <v>0</v>
      </c>
      <c r="P27" s="129">
        <f>SUM(P14:P26)</f>
        <v>0</v>
      </c>
    </row>
    <row r="28" spans="1:16" x14ac:dyDescent="0.2">
      <c r="A28" s="16"/>
      <c r="B28" s="16"/>
      <c r="C28" s="16"/>
      <c r="D28" s="16"/>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1" t="s">
        <v>14</v>
      </c>
      <c r="B30" s="16"/>
      <c r="C30" s="301">
        <f>'Kops n'!C36:H36</f>
        <v>0</v>
      </c>
      <c r="D30" s="301"/>
      <c r="E30" s="301"/>
      <c r="F30" s="301"/>
      <c r="G30" s="301"/>
      <c r="H30" s="301"/>
      <c r="I30" s="16"/>
      <c r="J30" s="16"/>
      <c r="K30" s="16"/>
      <c r="L30" s="16"/>
      <c r="M30" s="16"/>
      <c r="N30" s="16"/>
      <c r="O30" s="16"/>
      <c r="P30" s="16"/>
    </row>
    <row r="31" spans="1:16" x14ac:dyDescent="0.2">
      <c r="A31" s="16"/>
      <c r="B31" s="16"/>
      <c r="C31" s="227" t="s">
        <v>15</v>
      </c>
      <c r="D31" s="227"/>
      <c r="E31" s="227"/>
      <c r="F31" s="227"/>
      <c r="G31" s="227"/>
      <c r="H31" s="227"/>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249" t="str">
        <f>'Kops n'!A39:D39</f>
        <v>Tāme sastādīta 2023. gada __. ____________</v>
      </c>
      <c r="B33" s="250"/>
      <c r="C33" s="250"/>
      <c r="D33" s="250"/>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41</v>
      </c>
      <c r="B35" s="16"/>
      <c r="C35" s="301">
        <f>'Kops n'!C41:H41</f>
        <v>0</v>
      </c>
      <c r="D35" s="301"/>
      <c r="E35" s="301"/>
      <c r="F35" s="301"/>
      <c r="G35" s="301"/>
      <c r="H35" s="301"/>
      <c r="I35" s="16"/>
      <c r="J35" s="16"/>
      <c r="K35" s="16"/>
      <c r="L35" s="16"/>
      <c r="M35" s="16"/>
      <c r="N35" s="16"/>
      <c r="O35" s="16"/>
      <c r="P35" s="16"/>
    </row>
    <row r="36" spans="1:16" x14ac:dyDescent="0.2">
      <c r="A36" s="16"/>
      <c r="B36" s="16"/>
      <c r="C36" s="227" t="s">
        <v>15</v>
      </c>
      <c r="D36" s="227"/>
      <c r="E36" s="227"/>
      <c r="F36" s="227"/>
      <c r="G36" s="227"/>
      <c r="H36" s="227"/>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78" t="s">
        <v>16</v>
      </c>
      <c r="B38" s="42"/>
      <c r="C38" s="84">
        <f>'Kops n'!C44</f>
        <v>0</v>
      </c>
      <c r="D38" s="42"/>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sheetData>
  <mergeCells count="23">
    <mergeCell ref="C2:I2"/>
    <mergeCell ref="C3:I3"/>
    <mergeCell ref="C4:I4"/>
    <mergeCell ref="D5:L5"/>
    <mergeCell ref="D6:L6"/>
    <mergeCell ref="D8:L8"/>
    <mergeCell ref="A9:F9"/>
    <mergeCell ref="J9:M9"/>
    <mergeCell ref="N9:O9"/>
    <mergeCell ref="D7:L7"/>
    <mergeCell ref="C36:H36"/>
    <mergeCell ref="L12:P12"/>
    <mergeCell ref="A27:K27"/>
    <mergeCell ref="C30:H30"/>
    <mergeCell ref="C31:H31"/>
    <mergeCell ref="A33:D33"/>
    <mergeCell ref="C35:H35"/>
    <mergeCell ref="A12:A13"/>
    <mergeCell ref="B12:B13"/>
    <mergeCell ref="C12:C13"/>
    <mergeCell ref="D12:D13"/>
    <mergeCell ref="E12:E13"/>
    <mergeCell ref="F12:K12"/>
  </mergeCells>
  <conditionalFormatting sqref="A27:K27">
    <cfRule type="containsText" dxfId="348" priority="4"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347" priority="2" operator="equal">
      <formula>0</formula>
    </cfRule>
  </conditionalFormatting>
  <conditionalFormatting sqref="C2:I2 D5:L8 N9:O9 L27:P27 C30:H30 C35:H35 C38">
    <cfRule type="cellIs" dxfId="346"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D50-16C0-4C40-96A9-2C23329D44F3}">
  <sheetPr>
    <tabColor rgb="FFFFC000"/>
  </sheetPr>
  <dimension ref="A1:P36"/>
  <sheetViews>
    <sheetView zoomScale="85" zoomScaleNormal="85" workbookViewId="0">
      <selection activeCell="S25" sqref="S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313" t="str">
        <f>'2a+c+n'!C2:I2</f>
        <v>Demontāžas darbi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'2a+c+n'!A9</f>
        <v>Tāme sastādīta  2023. gada tirgus cenās, pamatojoties uz AR daļas rasējumiem</v>
      </c>
      <c r="B9" s="310"/>
      <c r="C9" s="310"/>
      <c r="D9" s="310"/>
      <c r="E9" s="310"/>
      <c r="F9" s="310"/>
      <c r="G9" s="31"/>
      <c r="H9" s="31"/>
      <c r="I9" s="31"/>
      <c r="J9" s="311" t="s">
        <v>45</v>
      </c>
      <c r="K9" s="311"/>
      <c r="L9" s="311"/>
      <c r="M9" s="311"/>
      <c r="N9" s="312">
        <f>P24</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ht="45" x14ac:dyDescent="0.2">
      <c r="A14" s="50">
        <f>IF(P14=0,0,IF(COUNTBLANK(P14)=1,0,COUNTA($P$14:P14)))</f>
        <v>0</v>
      </c>
      <c r="B14" s="23" t="str">
        <f>IF($C$4="citu pasākumu izmaksas",IF('2a+c+n'!$Q14="C",'2a+c+n'!B14,0))</f>
        <v>02-00000</v>
      </c>
      <c r="C14" s="23" t="str">
        <f>IF($C$4="citu pasākumu izmaksas",IF('2a+c+n'!$Q14="C",'2a+c+n'!C14,0))</f>
        <v>Numurzīmes, hidranta zīmes, karoga turētāja u.c. traucējošo elementu demontāža fasādē, t.sk. esošo satelītandētnu demontāža, vecās zibensaizsardzības demontāža</v>
      </c>
      <c r="D14" s="23" t="str">
        <f>IF($C$4="citu pasākumu izmaksas",IF('2a+c+n'!$Q14="C",'2a+c+n'!D14,0))</f>
        <v>kompl</v>
      </c>
      <c r="E14" s="45"/>
      <c r="F14" s="63"/>
      <c r="G14" s="114"/>
      <c r="H14" s="114">
        <f>IF($C$4="citu pasākumu izmaksas",IF('2a+c+n'!$Q14="C",'2a+c+n'!H14,0))</f>
        <v>0</v>
      </c>
      <c r="I14" s="114"/>
      <c r="J14" s="114"/>
      <c r="K14" s="115">
        <f>IF($C$4="citu pasākumu izmaksas",IF('2a+c+n'!$Q14="C",'2a+c+n'!K14,0))</f>
        <v>0</v>
      </c>
      <c r="L14" s="81">
        <f>IF($C$4="citu pasākumu izmaksas",IF('2a+c+n'!$Q14="C",'2a+c+n'!L14,0))</f>
        <v>0</v>
      </c>
      <c r="M14" s="114">
        <f>IF($C$4="citu pasākumu izmaksas",IF('2a+c+n'!$Q14="C",'2a+c+n'!M14,0))</f>
        <v>0</v>
      </c>
      <c r="N14" s="114">
        <f>IF($C$4="citu pasākumu izmaksas",IF('2a+c+n'!$Q14="C",'2a+c+n'!N14,0))</f>
        <v>0</v>
      </c>
      <c r="O14" s="114">
        <f>IF($C$4="citu pasākumu izmaksas",IF('2a+c+n'!$Q14="C",'2a+c+n'!O14,0))</f>
        <v>0</v>
      </c>
      <c r="P14" s="115">
        <f>IF($C$4="citu pasākumu izmaksas",IF('2a+c+n'!$Q14="C",'2a+c+n'!P14,0))</f>
        <v>0</v>
      </c>
    </row>
    <row r="15" spans="1:16" x14ac:dyDescent="0.2">
      <c r="A15" s="51">
        <f>IF(P15=0,0,IF(COUNTBLANK(P15)=1,0,COUNTA($P$14:P15)))</f>
        <v>0</v>
      </c>
      <c r="B15" s="24">
        <f>IF($C$4="citu pasākumu izmaksas",IF('2a+c+n'!$Q15="C",'2a+c+n'!B15,0))</f>
        <v>0</v>
      </c>
      <c r="C15" s="24">
        <f>IF($C$4="citu pasākumu izmaksas",IF('2a+c+n'!$Q15="C",'2a+c+n'!C15,0))</f>
        <v>0</v>
      </c>
      <c r="D15" s="24">
        <f>IF($C$4="citu pasākumu izmaksas",IF('2a+c+n'!$Q15="C",'2a+c+n'!D15,0))</f>
        <v>0</v>
      </c>
      <c r="E15" s="46"/>
      <c r="F15" s="65"/>
      <c r="G15" s="116"/>
      <c r="H15" s="116">
        <f>IF($C$4="citu pasākumu izmaksas",IF('2a+c+n'!$Q15="C",'2a+c+n'!H15,0))</f>
        <v>0</v>
      </c>
      <c r="I15" s="116"/>
      <c r="J15" s="116"/>
      <c r="K15" s="117">
        <f>IF($C$4="citu pasākumu izmaksas",IF('2a+c+n'!$Q15="C",'2a+c+n'!K15,0))</f>
        <v>0</v>
      </c>
      <c r="L15" s="82">
        <f>IF($C$4="citu pasākumu izmaksas",IF('2a+c+n'!$Q15="C",'2a+c+n'!L15,0))</f>
        <v>0</v>
      </c>
      <c r="M15" s="116">
        <f>IF($C$4="citu pasākumu izmaksas",IF('2a+c+n'!$Q15="C",'2a+c+n'!M15,0))</f>
        <v>0</v>
      </c>
      <c r="N15" s="116">
        <f>IF($C$4="citu pasākumu izmaksas",IF('2a+c+n'!$Q15="C",'2a+c+n'!N15,0))</f>
        <v>0</v>
      </c>
      <c r="O15" s="116">
        <f>IF($C$4="citu pasākumu izmaksas",IF('2a+c+n'!$Q15="C",'2a+c+n'!O15,0))</f>
        <v>0</v>
      </c>
      <c r="P15" s="117">
        <f>IF($C$4="citu pasākumu izmaksas",IF('2a+c+n'!$Q15="C",'2a+c+n'!P15,0))</f>
        <v>0</v>
      </c>
    </row>
    <row r="16" spans="1:16" x14ac:dyDescent="0.2">
      <c r="A16" s="51">
        <f>IF(P16=0,0,IF(COUNTBLANK(P16)=1,0,COUNTA($P$14:P16)))</f>
        <v>0</v>
      </c>
      <c r="B16" s="24">
        <f>IF($C$4="citu pasākumu izmaksas",IF('2a+c+n'!$Q16="C",'2a+c+n'!B16,0))</f>
        <v>0</v>
      </c>
      <c r="C16" s="24">
        <f>IF($C$4="citu pasākumu izmaksas",IF('2a+c+n'!$Q16="C",'2a+c+n'!C16,0))</f>
        <v>0</v>
      </c>
      <c r="D16" s="24">
        <f>IF($C$4="citu pasākumu izmaksas",IF('2a+c+n'!$Q16="C",'2a+c+n'!D16,0))</f>
        <v>0</v>
      </c>
      <c r="E16" s="46"/>
      <c r="F16" s="65"/>
      <c r="G16" s="116"/>
      <c r="H16" s="116">
        <f>IF($C$4="citu pasākumu izmaksas",IF('2a+c+n'!$Q16="C",'2a+c+n'!H16,0))</f>
        <v>0</v>
      </c>
      <c r="I16" s="116"/>
      <c r="J16" s="116"/>
      <c r="K16" s="117">
        <f>IF($C$4="citu pasākumu izmaksas",IF('2a+c+n'!$Q16="C",'2a+c+n'!K16,0))</f>
        <v>0</v>
      </c>
      <c r="L16" s="82">
        <f>IF($C$4="citu pasākumu izmaksas",IF('2a+c+n'!$Q16="C",'2a+c+n'!L16,0))</f>
        <v>0</v>
      </c>
      <c r="M16" s="116">
        <f>IF($C$4="citu pasākumu izmaksas",IF('2a+c+n'!$Q16="C",'2a+c+n'!M16,0))</f>
        <v>0</v>
      </c>
      <c r="N16" s="116">
        <f>IF($C$4="citu pasākumu izmaksas",IF('2a+c+n'!$Q16="C",'2a+c+n'!N16,0))</f>
        <v>0</v>
      </c>
      <c r="O16" s="116">
        <f>IF($C$4="citu pasākumu izmaksas",IF('2a+c+n'!$Q16="C",'2a+c+n'!O16,0))</f>
        <v>0</v>
      </c>
      <c r="P16" s="117">
        <f>IF($C$4="citu pasākumu izmaksas",IF('2a+c+n'!$Q16="C",'2a+c+n'!P16,0))</f>
        <v>0</v>
      </c>
    </row>
    <row r="17" spans="1:16" x14ac:dyDescent="0.2">
      <c r="A17" s="51">
        <f>IF(P17=0,0,IF(COUNTBLANK(P17)=1,0,COUNTA($P$14:P17)))</f>
        <v>0</v>
      </c>
      <c r="B17" s="24">
        <f>IF($C$4="citu pasākumu izmaksas",IF('2a+c+n'!$Q17="C",'2a+c+n'!B17,0))</f>
        <v>0</v>
      </c>
      <c r="C17" s="24">
        <f>IF($C$4="citu pasākumu izmaksas",IF('2a+c+n'!$Q17="C",'2a+c+n'!C17,0))</f>
        <v>0</v>
      </c>
      <c r="D17" s="24">
        <f>IF($C$4="citu pasākumu izmaksas",IF('2a+c+n'!$Q17="C",'2a+c+n'!D17,0))</f>
        <v>0</v>
      </c>
      <c r="E17" s="46"/>
      <c r="F17" s="65"/>
      <c r="G17" s="116"/>
      <c r="H17" s="116">
        <f>IF($C$4="citu pasākumu izmaksas",IF('2a+c+n'!$Q17="C",'2a+c+n'!H17,0))</f>
        <v>0</v>
      </c>
      <c r="I17" s="116"/>
      <c r="J17" s="116"/>
      <c r="K17" s="117">
        <f>IF($C$4="citu pasākumu izmaksas",IF('2a+c+n'!$Q17="C",'2a+c+n'!K17,0))</f>
        <v>0</v>
      </c>
      <c r="L17" s="82">
        <f>IF($C$4="citu pasākumu izmaksas",IF('2a+c+n'!$Q17="C",'2a+c+n'!L17,0))</f>
        <v>0</v>
      </c>
      <c r="M17" s="116">
        <f>IF($C$4="citu pasākumu izmaksas",IF('2a+c+n'!$Q17="C",'2a+c+n'!M17,0))</f>
        <v>0</v>
      </c>
      <c r="N17" s="116">
        <f>IF($C$4="citu pasākumu izmaksas",IF('2a+c+n'!$Q17="C",'2a+c+n'!N17,0))</f>
        <v>0</v>
      </c>
      <c r="O17" s="116">
        <f>IF($C$4="citu pasākumu izmaksas",IF('2a+c+n'!$Q17="C",'2a+c+n'!O17,0))</f>
        <v>0</v>
      </c>
      <c r="P17" s="117">
        <f>IF($C$4="citu pasākumu izmaksas",IF('2a+c+n'!$Q17="C",'2a+c+n'!P17,0))</f>
        <v>0</v>
      </c>
    </row>
    <row r="18" spans="1:16" x14ac:dyDescent="0.2">
      <c r="A18" s="51">
        <f>IF(P18=0,0,IF(COUNTBLANK(P18)=1,0,COUNTA($P$14:P18)))</f>
        <v>0</v>
      </c>
      <c r="B18" s="24">
        <f>IF($C$4="citu pasākumu izmaksas",IF('2a+c+n'!$Q18="C",'2a+c+n'!B18,0))</f>
        <v>0</v>
      </c>
      <c r="C18" s="24">
        <f>IF($C$4="citu pasākumu izmaksas",IF('2a+c+n'!$Q18="C",'2a+c+n'!C18,0))</f>
        <v>0</v>
      </c>
      <c r="D18" s="24">
        <f>IF($C$4="citu pasākumu izmaksas",IF('2a+c+n'!$Q18="C",'2a+c+n'!D18,0))</f>
        <v>0</v>
      </c>
      <c r="E18" s="46"/>
      <c r="F18" s="65"/>
      <c r="G18" s="116"/>
      <c r="H18" s="116">
        <f>IF($C$4="citu pasākumu izmaksas",IF('2a+c+n'!$Q18="C",'2a+c+n'!H18,0))</f>
        <v>0</v>
      </c>
      <c r="I18" s="116"/>
      <c r="J18" s="116"/>
      <c r="K18" s="117">
        <f>IF($C$4="citu pasākumu izmaksas",IF('2a+c+n'!$Q18="C",'2a+c+n'!K18,0))</f>
        <v>0</v>
      </c>
      <c r="L18" s="82">
        <f>IF($C$4="citu pasākumu izmaksas",IF('2a+c+n'!$Q18="C",'2a+c+n'!L18,0))</f>
        <v>0</v>
      </c>
      <c r="M18" s="116">
        <f>IF($C$4="citu pasākumu izmaksas",IF('2a+c+n'!$Q18="C",'2a+c+n'!M18,0))</f>
        <v>0</v>
      </c>
      <c r="N18" s="116">
        <f>IF($C$4="citu pasākumu izmaksas",IF('2a+c+n'!$Q18="C",'2a+c+n'!N18,0))</f>
        <v>0</v>
      </c>
      <c r="O18" s="116">
        <f>IF($C$4="citu pasākumu izmaksas",IF('2a+c+n'!$Q18="C",'2a+c+n'!O18,0))</f>
        <v>0</v>
      </c>
      <c r="P18" s="117">
        <f>IF($C$4="citu pasākumu izmaksas",IF('2a+c+n'!$Q18="C",'2a+c+n'!P18,0))</f>
        <v>0</v>
      </c>
    </row>
    <row r="19" spans="1:16" ht="22.5" x14ac:dyDescent="0.2">
      <c r="A19" s="51">
        <f>IF(P19=0,0,IF(COUNTBLANK(P19)=1,0,COUNTA($P$14:P19)))</f>
        <v>0</v>
      </c>
      <c r="B19" s="24" t="str">
        <f>IF($C$4="citu pasākumu izmaksas",IF('2a+c+n'!$Q23="C",'2a+c+n'!B23,0))</f>
        <v>02-00000</v>
      </c>
      <c r="C19" s="24" t="str">
        <f>IF($C$4="citu pasākumu izmaksas",IF('2a+c+n'!$Q23="C",'2a+c+n'!C23,0))</f>
        <v>Ieejas jumtiņa seguma demontāža, utilizācijia</v>
      </c>
      <c r="D19" s="24" t="str">
        <f>IF($C$4="citu pasākumu izmaksas",IF('2a+c+n'!$Q23="C",'2a+c+n'!D23,0))</f>
        <v>kompl</v>
      </c>
      <c r="E19" s="46"/>
      <c r="F19" s="65"/>
      <c r="G19" s="116"/>
      <c r="H19" s="116">
        <f>IF($C$4="citu pasākumu izmaksas",IF('2a+c+n'!$Q23="C",'2a+c+n'!H23,0))</f>
        <v>0</v>
      </c>
      <c r="I19" s="116"/>
      <c r="J19" s="116"/>
      <c r="K19" s="117">
        <f>IF($C$4="citu pasākumu izmaksas",IF('2a+c+n'!$Q23="C",'2a+c+n'!K23,0))</f>
        <v>0</v>
      </c>
      <c r="L19" s="82">
        <f>IF($C$4="citu pasākumu izmaksas",IF('2a+c+n'!$Q23="C",'2a+c+n'!L23,0))</f>
        <v>0</v>
      </c>
      <c r="M19" s="116">
        <f>IF($C$4="citu pasākumu izmaksas",IF('2a+c+n'!$Q23="C",'2a+c+n'!M23,0))</f>
        <v>0</v>
      </c>
      <c r="N19" s="116">
        <f>IF($C$4="citu pasākumu izmaksas",IF('2a+c+n'!$Q23="C",'2a+c+n'!N23,0))</f>
        <v>0</v>
      </c>
      <c r="O19" s="116">
        <f>IF($C$4="citu pasākumu izmaksas",IF('2a+c+n'!$Q23="C",'2a+c+n'!O23,0))</f>
        <v>0</v>
      </c>
      <c r="P19" s="117">
        <f>IF($C$4="citu pasākumu izmaksas",IF('2a+c+n'!$Q23="C",'2a+c+n'!P23,0))</f>
        <v>0</v>
      </c>
    </row>
    <row r="20" spans="1:16" ht="22.5" x14ac:dyDescent="0.2">
      <c r="A20" s="51">
        <f>IF(P20=0,0,IF(COUNTBLANK(P20)=1,0,COUNTA($P$14:P20)))</f>
        <v>0</v>
      </c>
      <c r="B20" s="24" t="str">
        <f>IF($C$4="citu pasākumu izmaksas",IF('2a+c+n'!$Q24="C",'2a+c+n'!B24,0))</f>
        <v>02-00000</v>
      </c>
      <c r="C20" s="24" t="str">
        <f>IF($C$4="citu pasākumu izmaksas",IF('2a+c+n'!$Q24="C",'2a+c+n'!C24,0))</f>
        <v>Ventilācijas skursteņu demontāžā, utilizācija</v>
      </c>
      <c r="D20" s="24" t="str">
        <f>IF($C$4="citu pasākumu izmaksas",IF('2a+c+n'!$Q24="C",'2a+c+n'!D24,0))</f>
        <v>kompl</v>
      </c>
      <c r="E20" s="46"/>
      <c r="F20" s="65"/>
      <c r="G20" s="116"/>
      <c r="H20" s="116">
        <f>IF($C$4="citu pasākumu izmaksas",IF('2a+c+n'!$Q24="C",'2a+c+n'!H24,0))</f>
        <v>0</v>
      </c>
      <c r="I20" s="116"/>
      <c r="J20" s="116"/>
      <c r="K20" s="117">
        <f>IF($C$4="citu pasākumu izmaksas",IF('2a+c+n'!$Q24="C",'2a+c+n'!K24,0))</f>
        <v>0</v>
      </c>
      <c r="L20" s="82">
        <f>IF($C$4="citu pasākumu izmaksas",IF('2a+c+n'!$Q24="C",'2a+c+n'!L24,0))</f>
        <v>0</v>
      </c>
      <c r="M20" s="116">
        <f>IF($C$4="citu pasākumu izmaksas",IF('2a+c+n'!$Q24="C",'2a+c+n'!M24,0))</f>
        <v>0</v>
      </c>
      <c r="N20" s="116">
        <f>IF($C$4="citu pasākumu izmaksas",IF('2a+c+n'!$Q24="C",'2a+c+n'!N24,0))</f>
        <v>0</v>
      </c>
      <c r="O20" s="116">
        <f>IF($C$4="citu pasākumu izmaksas",IF('2a+c+n'!$Q24="C",'2a+c+n'!O24,0))</f>
        <v>0</v>
      </c>
      <c r="P20" s="117">
        <f>IF($C$4="citu pasākumu izmaksas",IF('2a+c+n'!$Q24="C",'2a+c+n'!P24,0))</f>
        <v>0</v>
      </c>
    </row>
    <row r="21" spans="1:16" ht="22.5" x14ac:dyDescent="0.2">
      <c r="A21" s="51">
        <f>IF(P21=0,0,IF(COUNTBLANK(P21)=1,0,COUNTA($P$14:P21)))</f>
        <v>0</v>
      </c>
      <c r="B21" s="24" t="str">
        <f>IF($C$4="citu pasākumu izmaksas",IF('2a+c+n'!$Q25="C",'2a+c+n'!B25,0))</f>
        <v>02-00000</v>
      </c>
      <c r="C21" s="24" t="str">
        <f>IF($C$4="citu pasākumu izmaksas",IF('2a+c+n'!$Q25="C",'2a+c+n'!C25,0))</f>
        <v>Kanalizācijas ventilācijas skursteņu deflektoru demontāža, utilizācija</v>
      </c>
      <c r="D21" s="24" t="str">
        <f>IF($C$4="citu pasākumu izmaksas",IF('2a+c+n'!$Q25="C",'2a+c+n'!D25,0))</f>
        <v>kompl</v>
      </c>
      <c r="E21" s="46"/>
      <c r="F21" s="65"/>
      <c r="G21" s="116"/>
      <c r="H21" s="116">
        <f>IF($C$4="citu pasākumu izmaksas",IF('2a+c+n'!$Q25="C",'2a+c+n'!H25,0))</f>
        <v>0</v>
      </c>
      <c r="I21" s="116"/>
      <c r="J21" s="116"/>
      <c r="K21" s="117">
        <f>IF($C$4="citu pasākumu izmaksas",IF('2a+c+n'!$Q25="C",'2a+c+n'!K25,0))</f>
        <v>0</v>
      </c>
      <c r="L21" s="82">
        <f>IF($C$4="citu pasākumu izmaksas",IF('2a+c+n'!$Q25="C",'2a+c+n'!L25,0))</f>
        <v>0</v>
      </c>
      <c r="M21" s="116">
        <f>IF($C$4="citu pasākumu izmaksas",IF('2a+c+n'!$Q25="C",'2a+c+n'!M25,0))</f>
        <v>0</v>
      </c>
      <c r="N21" s="116">
        <f>IF($C$4="citu pasākumu izmaksas",IF('2a+c+n'!$Q25="C",'2a+c+n'!N25,0))</f>
        <v>0</v>
      </c>
      <c r="O21" s="116">
        <f>IF($C$4="citu pasākumu izmaksas",IF('2a+c+n'!$Q25="C",'2a+c+n'!O25,0))</f>
        <v>0</v>
      </c>
      <c r="P21" s="117">
        <f>IF($C$4="citu pasākumu izmaksas",IF('2a+c+n'!$Q25="C",'2a+c+n'!P25,0))</f>
        <v>0</v>
      </c>
    </row>
    <row r="22" spans="1:16" x14ac:dyDescent="0.2">
      <c r="A22" s="51">
        <f>IF(P22=0,0,IF(COUNTBLANK(P22)=1,0,COUNTA($P$14:P22)))</f>
        <v>0</v>
      </c>
      <c r="B22" s="24">
        <f>IF($C$4="citu pasākumu izmaksas",IF('2a+c+n'!$Q26="C",'2a+c+n'!B26,0))</f>
        <v>0</v>
      </c>
      <c r="C22" s="24">
        <f>IF($C$4="citu pasākumu izmaksas",IF('2a+c+n'!$Q26="C",'2a+c+n'!C26,0))</f>
        <v>0</v>
      </c>
      <c r="D22" s="24">
        <f>IF($C$4="citu pasākumu izmaksas",IF('2a+c+n'!$Q26="C",'2a+c+n'!D26,0))</f>
        <v>0</v>
      </c>
      <c r="E22" s="46"/>
      <c r="F22" s="65"/>
      <c r="G22" s="116"/>
      <c r="H22" s="116">
        <f>IF($C$4="citu pasākumu izmaksas",IF('2a+c+n'!$Q26="C",'2a+c+n'!H26,0))</f>
        <v>0</v>
      </c>
      <c r="I22" s="116"/>
      <c r="J22" s="116"/>
      <c r="K22" s="117">
        <f>IF($C$4="citu pasākumu izmaksas",IF('2a+c+n'!$Q26="C",'2a+c+n'!K26,0))</f>
        <v>0</v>
      </c>
      <c r="L22" s="82">
        <f>IF($C$4="citu pasākumu izmaksas",IF('2a+c+n'!$Q26="C",'2a+c+n'!L26,0))</f>
        <v>0</v>
      </c>
      <c r="M22" s="116">
        <f>IF($C$4="citu pasākumu izmaksas",IF('2a+c+n'!$Q26="C",'2a+c+n'!M26,0))</f>
        <v>0</v>
      </c>
      <c r="N22" s="116">
        <f>IF($C$4="citu pasākumu izmaksas",IF('2a+c+n'!$Q26="C",'2a+c+n'!N26,0))</f>
        <v>0</v>
      </c>
      <c r="O22" s="116">
        <f>IF($C$4="citu pasākumu izmaksas",IF('2a+c+n'!$Q26="C",'2a+c+n'!O26,0))</f>
        <v>0</v>
      </c>
      <c r="P22" s="117">
        <f>IF($C$4="citu pasākumu izmaksas",IF('2a+c+n'!$Q26="C",'2a+c+n'!P26,0))</f>
        <v>0</v>
      </c>
    </row>
    <row r="23" spans="1:16" ht="23.25" thickBot="1" x14ac:dyDescent="0.25">
      <c r="A23" s="51">
        <f>IF(P23=0,0,IF(COUNTBLANK(P23)=1,0,COUNTA($P$14:P23)))</f>
        <v>0</v>
      </c>
      <c r="B23" s="24" t="str">
        <f>IF($C$4="citu pasākumu izmaksas",IF('2a+c+n'!$Q27="C",'2a+c+n'!B27,0))</f>
        <v>02-00000</v>
      </c>
      <c r="C23" s="24" t="str">
        <f>IF($C$4="citu pasākumu izmaksas",IF('2a+c+n'!$Q27="C",'2a+c+n'!C27,0))</f>
        <v>Ieejas jumtiņa demontāžā, utilizācija</v>
      </c>
      <c r="D23" s="24" t="str">
        <f>IF($C$4="citu pasākumu izmaksas",IF('2a+c+n'!$Q27="C",'2a+c+n'!D27,0))</f>
        <v>kompl</v>
      </c>
      <c r="E23" s="46"/>
      <c r="F23" s="65"/>
      <c r="G23" s="116"/>
      <c r="H23" s="116">
        <f>IF($C$4="citu pasākumu izmaksas",IF('2a+c+n'!$Q27="C",'2a+c+n'!H27,0))</f>
        <v>0</v>
      </c>
      <c r="I23" s="116"/>
      <c r="J23" s="116"/>
      <c r="K23" s="117">
        <f>IF($C$4="citu pasākumu izmaksas",IF('2a+c+n'!$Q27="C",'2a+c+n'!K27,0))</f>
        <v>0</v>
      </c>
      <c r="L23" s="82">
        <f>IF($C$4="citu pasākumu izmaksas",IF('2a+c+n'!$Q27="C",'2a+c+n'!L27,0))</f>
        <v>0</v>
      </c>
      <c r="M23" s="116">
        <f>IF($C$4="citu pasākumu izmaksas",IF('2a+c+n'!$Q27="C",'2a+c+n'!M27,0))</f>
        <v>0</v>
      </c>
      <c r="N23" s="116">
        <f>IF($C$4="citu pasākumu izmaksas",IF('2a+c+n'!$Q27="C",'2a+c+n'!N27,0))</f>
        <v>0</v>
      </c>
      <c r="O23" s="116">
        <f>IF($C$4="citu pasākumu izmaksas",IF('2a+c+n'!$Q27="C",'2a+c+n'!O27,0))</f>
        <v>0</v>
      </c>
      <c r="P23" s="117">
        <f>IF($C$4="citu pasākumu izmaksas",IF('2a+c+n'!$Q27="C",'2a+c+n'!P27,0))</f>
        <v>0</v>
      </c>
    </row>
    <row r="24" spans="1:16" ht="12" customHeight="1" thickBot="1" x14ac:dyDescent="0.25">
      <c r="A24" s="298" t="s">
        <v>62</v>
      </c>
      <c r="B24" s="299"/>
      <c r="C24" s="299"/>
      <c r="D24" s="299"/>
      <c r="E24" s="299"/>
      <c r="F24" s="299"/>
      <c r="G24" s="299"/>
      <c r="H24" s="299"/>
      <c r="I24" s="299"/>
      <c r="J24" s="299"/>
      <c r="K24" s="300"/>
      <c r="L24" s="130">
        <f>SUM(L14:L23)</f>
        <v>0</v>
      </c>
      <c r="M24" s="131">
        <f>SUM(M14:M23)</f>
        <v>0</v>
      </c>
      <c r="N24" s="131">
        <f>SUM(N14:N23)</f>
        <v>0</v>
      </c>
      <c r="O24" s="131">
        <f>SUM(O14:O23)</f>
        <v>0</v>
      </c>
      <c r="P24" s="132">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301">
        <f>'Kops c'!C36:H36</f>
        <v>0</v>
      </c>
      <c r="D27" s="301"/>
      <c r="E27" s="301"/>
      <c r="F27" s="301"/>
      <c r="G27" s="301"/>
      <c r="H27" s="301"/>
      <c r="I27" s="16"/>
      <c r="J27" s="16"/>
      <c r="K27" s="16"/>
      <c r="L27" s="16"/>
      <c r="M27" s="16"/>
      <c r="N27" s="16"/>
      <c r="O27" s="16"/>
      <c r="P27" s="16"/>
    </row>
    <row r="28" spans="1:16" x14ac:dyDescent="0.2">
      <c r="A28" s="16"/>
      <c r="B28" s="16"/>
      <c r="C28" s="227" t="s">
        <v>15</v>
      </c>
      <c r="D28" s="227"/>
      <c r="E28" s="227"/>
      <c r="F28" s="227"/>
      <c r="G28" s="227"/>
      <c r="H28" s="227"/>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49" t="str">
        <f>'Kops n'!A39:D39</f>
        <v>Tāme sastādīta 2023. gada __. ____________</v>
      </c>
      <c r="B30" s="250"/>
      <c r="C30" s="250"/>
      <c r="D30" s="250"/>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301">
        <f>'Kops c'!C41:H41</f>
        <v>0</v>
      </c>
      <c r="D32" s="301"/>
      <c r="E32" s="301"/>
      <c r="F32" s="301"/>
      <c r="G32" s="301"/>
      <c r="H32" s="301"/>
      <c r="I32" s="16"/>
      <c r="J32" s="16"/>
      <c r="K32" s="16"/>
      <c r="L32" s="16"/>
      <c r="M32" s="16"/>
      <c r="N32" s="16"/>
      <c r="O32" s="16"/>
      <c r="P32" s="16"/>
    </row>
    <row r="33" spans="1:16" x14ac:dyDescent="0.2">
      <c r="A33" s="16"/>
      <c r="B33" s="16"/>
      <c r="C33" s="227" t="s">
        <v>15</v>
      </c>
      <c r="D33" s="227"/>
      <c r="E33" s="227"/>
      <c r="F33" s="227"/>
      <c r="G33" s="227"/>
      <c r="H33" s="227"/>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4">
        <f>'Kops c'!C44</f>
        <v>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3:H33"/>
    <mergeCell ref="L12:P12"/>
    <mergeCell ref="A24:K24"/>
    <mergeCell ref="C27:H27"/>
    <mergeCell ref="C28:H28"/>
    <mergeCell ref="A30:D30"/>
    <mergeCell ref="C32:H32"/>
  </mergeCells>
  <conditionalFormatting sqref="A24:K24">
    <cfRule type="containsText" dxfId="345" priority="4"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344" priority="2" operator="equal">
      <formula>0</formula>
    </cfRule>
  </conditionalFormatting>
  <conditionalFormatting sqref="C2:I2 D5:L8 N9:O9 L24:P24 C27:H27 C32:H32 C35">
    <cfRule type="cellIs" dxfId="343"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7B9A-B00B-47B6-A0DB-54C58DC8EBE7}">
  <sheetPr codeName="Sheet12">
    <tabColor rgb="FFFFC000"/>
  </sheetPr>
  <dimension ref="A1:P29"/>
  <sheetViews>
    <sheetView zoomScale="85" zoomScaleNormal="85" workbookViewId="0">
      <selection activeCell="M28" sqref="M2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313" t="str">
        <f>'2a+c+n'!C2:I2</f>
        <v>Demontāžas darbi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'2a+c+n'!A9</f>
        <v>Tāme sastādīta  2023. gada tirgus cenās, pamatojoties uz AR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izmaksas",IF('2a+c+n'!$Q14="N",'2a+c+n'!B14,0))</f>
        <v>0</v>
      </c>
      <c r="C14" s="23">
        <f>IF($C$4="Neattiecināmās izmaksas",IF('2a+c+n'!$Q14="N",'2a+c+n'!C14,0))</f>
        <v>0</v>
      </c>
      <c r="D14" s="23">
        <f>IF($C$4="Neattiecināmās izmaksas",IF('2a+c+n'!$Q14="N",'2a+c+n'!D14,0))</f>
        <v>0</v>
      </c>
      <c r="E14" s="45"/>
      <c r="F14" s="63"/>
      <c r="G14" s="114"/>
      <c r="H14" s="114">
        <f>IF($C$4="Neattiecināmās izmaksas",IF('2a+c+n'!$Q14="N",'2a+c+n'!H14,0))</f>
        <v>0</v>
      </c>
      <c r="I14" s="114"/>
      <c r="J14" s="114"/>
      <c r="K14" s="115">
        <f>IF($C$4="Neattiecināmās izmaksas",IF('2a+c+n'!$Q14="N",'2a+c+n'!K14,0))</f>
        <v>0</v>
      </c>
      <c r="L14" s="81">
        <f>IF($C$4="Neattiecināmās izmaksas",IF('2a+c+n'!$Q14="N",'2a+c+n'!L14,0))</f>
        <v>0</v>
      </c>
      <c r="M14" s="114">
        <f>IF($C$4="Neattiecināmās izmaksas",IF('2a+c+n'!$Q14="N",'2a+c+n'!M14,0))</f>
        <v>0</v>
      </c>
      <c r="N14" s="114">
        <f>IF($C$4="Neattiecināmās izmaksas",IF('2a+c+n'!$Q14="N",'2a+c+n'!N14,0))</f>
        <v>0</v>
      </c>
      <c r="O14" s="114">
        <f>IF($C$4="Neattiecināmās izmaksas",IF('2a+c+n'!$Q14="N",'2a+c+n'!O14,0))</f>
        <v>0</v>
      </c>
      <c r="P14" s="115">
        <f>IF($C$4="Neattiecināmās izmaksas",IF('2a+c+n'!$Q14="N",'2a+c+n'!P14,0))</f>
        <v>0</v>
      </c>
    </row>
    <row r="15" spans="1:16" x14ac:dyDescent="0.2">
      <c r="A15" s="51">
        <f>IF(P15=0,0,IF(COUNTBLANK(P15)=1,0,COUNTA($P$14:P15)))</f>
        <v>0</v>
      </c>
      <c r="B15" s="24">
        <f>IF($C$4="Neattiecināmās izmaksas",IF('2a+c+n'!$Q15="N",'2a+c+n'!B15,0))</f>
        <v>0</v>
      </c>
      <c r="C15" s="24">
        <f>IF($C$4="Neattiecināmās izmaksas",IF('2a+c+n'!$Q15="N",'2a+c+n'!C15,0))</f>
        <v>0</v>
      </c>
      <c r="D15" s="24">
        <f>IF($C$4="Neattiecināmās izmaksas",IF('2a+c+n'!$Q15="N",'2a+c+n'!D15,0))</f>
        <v>0</v>
      </c>
      <c r="E15" s="46"/>
      <c r="F15" s="65"/>
      <c r="G15" s="116"/>
      <c r="H15" s="116">
        <f>IF($C$4="Neattiecināmās izmaksas",IF('2a+c+n'!$Q15="N",'2a+c+n'!H15,0))</f>
        <v>0</v>
      </c>
      <c r="I15" s="116"/>
      <c r="J15" s="116"/>
      <c r="K15" s="117">
        <f>IF($C$4="Neattiecināmās izmaksas",IF('2a+c+n'!$Q15="N",'2a+c+n'!K15,0))</f>
        <v>0</v>
      </c>
      <c r="L15" s="82">
        <f>IF($C$4="Neattiecināmās izmaksas",IF('2a+c+n'!$Q15="N",'2a+c+n'!L15,0))</f>
        <v>0</v>
      </c>
      <c r="M15" s="116">
        <f>IF($C$4="Neattiecināmās izmaksas",IF('2a+c+n'!$Q15="N",'2a+c+n'!M15,0))</f>
        <v>0</v>
      </c>
      <c r="N15" s="116">
        <f>IF($C$4="Neattiecināmās izmaksas",IF('2a+c+n'!$Q15="N",'2a+c+n'!N15,0))</f>
        <v>0</v>
      </c>
      <c r="O15" s="116">
        <f>IF($C$4="Neattiecināmās izmaksas",IF('2a+c+n'!$Q15="N",'2a+c+n'!O15,0))</f>
        <v>0</v>
      </c>
      <c r="P15" s="117">
        <f>IF($C$4="Neattiecināmās izmaksas",IF('2a+c+n'!$Q15="N",'2a+c+n'!P15,0))</f>
        <v>0</v>
      </c>
    </row>
    <row r="16" spans="1:16" ht="12" thickBot="1" x14ac:dyDescent="0.25">
      <c r="A16" s="51">
        <f>IF(P16=0,0,IF(COUNTBLANK(P16)=1,0,COUNTA($P$14:P16)))</f>
        <v>0</v>
      </c>
      <c r="B16" s="24">
        <f>IF($C$4="Neattiecināmās izmaksas",IF('2a+c+n'!$Q16="N",'2a+c+n'!B16,0))</f>
        <v>0</v>
      </c>
      <c r="C16" s="24">
        <f>IF($C$4="Neattiecināmās izmaksas",IF('2a+c+n'!$Q16="N",'2a+c+n'!C16,0))</f>
        <v>0</v>
      </c>
      <c r="D16" s="24">
        <f>IF($C$4="Neattiecināmās izmaksas",IF('2a+c+n'!$Q16="N",'2a+c+n'!D16,0))</f>
        <v>0</v>
      </c>
      <c r="E16" s="46"/>
      <c r="F16" s="65"/>
      <c r="G16" s="116"/>
      <c r="H16" s="116">
        <f>IF($C$4="Neattiecināmās izmaksas",IF('2a+c+n'!$Q16="N",'2a+c+n'!H16,0))</f>
        <v>0</v>
      </c>
      <c r="I16" s="116"/>
      <c r="J16" s="116"/>
      <c r="K16" s="117">
        <f>IF($C$4="Neattiecināmās izmaksas",IF('2a+c+n'!$Q16="N",'2a+c+n'!K16,0))</f>
        <v>0</v>
      </c>
      <c r="L16" s="82">
        <f>IF($C$4="Neattiecināmās izmaksas",IF('2a+c+n'!$Q16="N",'2a+c+n'!L16,0))</f>
        <v>0</v>
      </c>
      <c r="M16" s="116">
        <f>IF($C$4="Neattiecināmās izmaksas",IF('2a+c+n'!$Q16="N",'2a+c+n'!M16,0))</f>
        <v>0</v>
      </c>
      <c r="N16" s="116">
        <f>IF($C$4="Neattiecināmās izmaksas",IF('2a+c+n'!$Q16="N",'2a+c+n'!N16,0))</f>
        <v>0</v>
      </c>
      <c r="O16" s="116">
        <f>IF($C$4="Neattiecināmās izmaksas",IF('2a+c+n'!$Q16="N",'2a+c+n'!O16,0))</f>
        <v>0</v>
      </c>
      <c r="P16" s="117">
        <f>IF($C$4="Neattiecināmās izmaksas",IF('2a+c+n'!$Q16="N",'2a+c+n'!P16,0))</f>
        <v>0</v>
      </c>
    </row>
    <row r="17" spans="1:16" ht="10.5"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n'!C36:H36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n'!C41:H41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n'!C44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C2:I2"/>
    <mergeCell ref="C3:I3"/>
    <mergeCell ref="C4:I4"/>
    <mergeCell ref="D5:L5"/>
    <mergeCell ref="D6:L6"/>
    <mergeCell ref="D8:L8"/>
    <mergeCell ref="A9:F9"/>
    <mergeCell ref="J9:M9"/>
    <mergeCell ref="N9:O9"/>
    <mergeCell ref="D7:L7"/>
    <mergeCell ref="C26:H26"/>
    <mergeCell ref="L12:P12"/>
    <mergeCell ref="A17:K17"/>
    <mergeCell ref="C20:H20"/>
    <mergeCell ref="C21:H21"/>
    <mergeCell ref="A23:D23"/>
    <mergeCell ref="C25:H25"/>
    <mergeCell ref="A12:A13"/>
    <mergeCell ref="B12:B13"/>
    <mergeCell ref="C12:C13"/>
    <mergeCell ref="D12:D13"/>
    <mergeCell ref="E12:E13"/>
    <mergeCell ref="F12:K12"/>
  </mergeCells>
  <conditionalFormatting sqref="A17:K17">
    <cfRule type="containsText" dxfId="342" priority="4"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341" priority="2" operator="equal">
      <formula>0</formula>
    </cfRule>
  </conditionalFormatting>
  <conditionalFormatting sqref="C2:I2 D5:L8 N9:O9 L17:P17 C20:H20 C25:H25 C28">
    <cfRule type="cellIs" dxfId="340"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13">
    <tabColor rgb="FFFFFF00"/>
  </sheetPr>
  <dimension ref="A1:W111"/>
  <sheetViews>
    <sheetView topLeftCell="A2" zoomScale="115" zoomScaleNormal="115" workbookViewId="0">
      <selection activeCell="I15" sqref="I15:J9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3</v>
      </c>
      <c r="E1" s="22"/>
      <c r="F1" s="22"/>
      <c r="G1" s="22"/>
      <c r="H1" s="22"/>
      <c r="I1" s="22"/>
      <c r="J1" s="22"/>
      <c r="N1" s="26"/>
      <c r="O1" s="27"/>
      <c r="P1" s="28"/>
    </row>
    <row r="2" spans="1:17" x14ac:dyDescent="0.2">
      <c r="A2" s="29"/>
      <c r="B2" s="29"/>
      <c r="C2" s="313" t="s">
        <v>328</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323</v>
      </c>
      <c r="B9" s="310"/>
      <c r="C9" s="310"/>
      <c r="D9" s="310"/>
      <c r="E9" s="310"/>
      <c r="F9" s="310"/>
      <c r="G9" s="31"/>
      <c r="H9" s="31"/>
      <c r="I9" s="31"/>
      <c r="J9" s="311" t="s">
        <v>45</v>
      </c>
      <c r="K9" s="311"/>
      <c r="L9" s="311"/>
      <c r="M9" s="311"/>
      <c r="N9" s="312">
        <f>P99</f>
        <v>0</v>
      </c>
      <c r="O9" s="312"/>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17"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9" t="s">
        <v>167</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17" ht="22.5" x14ac:dyDescent="0.2">
      <c r="A15" s="36">
        <v>1</v>
      </c>
      <c r="B15" s="24" t="s">
        <v>86</v>
      </c>
      <c r="C15" s="40" t="s">
        <v>87</v>
      </c>
      <c r="D15" s="136" t="s">
        <v>88</v>
      </c>
      <c r="E15" s="137">
        <v>155.25399999999999</v>
      </c>
      <c r="F15" s="41"/>
      <c r="G15" s="135"/>
      <c r="H15" s="110">
        <f>F15*G15</f>
        <v>0</v>
      </c>
      <c r="I15" s="135"/>
      <c r="J15" s="135"/>
      <c r="K15" s="113">
        <f t="shared" ref="K15:K78" si="0">SUM(H15:J15)</f>
        <v>0</v>
      </c>
      <c r="L15" s="41">
        <f t="shared" ref="L15" si="1">E15*F15</f>
        <v>0</v>
      </c>
      <c r="M15" s="110">
        <f t="shared" ref="M15" si="2">H15*E15</f>
        <v>0</v>
      </c>
      <c r="N15" s="110">
        <f t="shared" ref="N15" si="3">I15*E15</f>
        <v>0</v>
      </c>
      <c r="O15" s="110">
        <f t="shared" ref="O15" si="4">J15*E15</f>
        <v>0</v>
      </c>
      <c r="P15" s="111">
        <f t="shared" ref="P15" si="5">SUM(M15:O15)</f>
        <v>0</v>
      </c>
      <c r="Q15" s="61" t="s">
        <v>46</v>
      </c>
    </row>
    <row r="16" spans="1:17" ht="22.5" x14ac:dyDescent="0.2">
      <c r="A16" s="36">
        <v>2</v>
      </c>
      <c r="B16" s="24" t="s">
        <v>86</v>
      </c>
      <c r="C16" s="40" t="s">
        <v>89</v>
      </c>
      <c r="D16" s="136" t="s">
        <v>90</v>
      </c>
      <c r="E16" s="137">
        <v>0.75</v>
      </c>
      <c r="F16" s="41"/>
      <c r="G16" s="135"/>
      <c r="H16" s="110">
        <f t="shared" ref="H16:H79" si="6">F16*G16</f>
        <v>0</v>
      </c>
      <c r="I16" s="135"/>
      <c r="J16" s="135"/>
      <c r="K16" s="113">
        <f t="shared" si="0"/>
        <v>0</v>
      </c>
      <c r="L16" s="41">
        <f t="shared" ref="L16:L79" si="7">E16*F16</f>
        <v>0</v>
      </c>
      <c r="M16" s="110">
        <f t="shared" ref="M16:M79" si="8">H16*E16</f>
        <v>0</v>
      </c>
      <c r="N16" s="110">
        <f t="shared" ref="N16:N79" si="9">I16*E16</f>
        <v>0</v>
      </c>
      <c r="O16" s="110">
        <f t="shared" ref="O16:O79" si="10">J16*E16</f>
        <v>0</v>
      </c>
      <c r="P16" s="111">
        <f t="shared" ref="P16:P79" si="11">SUM(M16:O16)</f>
        <v>0</v>
      </c>
      <c r="Q16" s="61" t="s">
        <v>46</v>
      </c>
    </row>
    <row r="17" spans="1:17" ht="33.75" x14ac:dyDescent="0.2">
      <c r="A17" s="36">
        <v>3</v>
      </c>
      <c r="B17" s="24" t="s">
        <v>86</v>
      </c>
      <c r="C17" s="40" t="s">
        <v>349</v>
      </c>
      <c r="D17" s="136" t="s">
        <v>90</v>
      </c>
      <c r="E17" s="137">
        <v>258.47800000000001</v>
      </c>
      <c r="F17" s="41"/>
      <c r="G17" s="135"/>
      <c r="H17" s="110">
        <f t="shared" si="6"/>
        <v>0</v>
      </c>
      <c r="I17" s="135"/>
      <c r="J17" s="135"/>
      <c r="K17" s="113">
        <f t="shared" si="0"/>
        <v>0</v>
      </c>
      <c r="L17" s="41">
        <f t="shared" si="7"/>
        <v>0</v>
      </c>
      <c r="M17" s="110">
        <f t="shared" si="8"/>
        <v>0</v>
      </c>
      <c r="N17" s="110">
        <f t="shared" si="9"/>
        <v>0</v>
      </c>
      <c r="O17" s="110">
        <f t="shared" si="10"/>
        <v>0</v>
      </c>
      <c r="P17" s="111">
        <f t="shared" si="11"/>
        <v>0</v>
      </c>
      <c r="Q17" s="61" t="s">
        <v>46</v>
      </c>
    </row>
    <row r="18" spans="1:17" ht="45" x14ac:dyDescent="0.2">
      <c r="A18" s="36">
        <v>4</v>
      </c>
      <c r="B18" s="24" t="s">
        <v>86</v>
      </c>
      <c r="C18" s="40" t="s">
        <v>91</v>
      </c>
      <c r="D18" s="136" t="s">
        <v>90</v>
      </c>
      <c r="E18" s="137">
        <v>258.47800000000001</v>
      </c>
      <c r="F18" s="41"/>
      <c r="G18" s="135"/>
      <c r="H18" s="110">
        <f t="shared" si="6"/>
        <v>0</v>
      </c>
      <c r="I18" s="135"/>
      <c r="J18" s="135"/>
      <c r="K18" s="113">
        <f t="shared" si="0"/>
        <v>0</v>
      </c>
      <c r="L18" s="41">
        <f t="shared" si="7"/>
        <v>0</v>
      </c>
      <c r="M18" s="110">
        <f t="shared" si="8"/>
        <v>0</v>
      </c>
      <c r="N18" s="110">
        <f t="shared" si="9"/>
        <v>0</v>
      </c>
      <c r="O18" s="110">
        <f t="shared" si="10"/>
        <v>0</v>
      </c>
      <c r="P18" s="111">
        <f t="shared" si="11"/>
        <v>0</v>
      </c>
      <c r="Q18" s="61" t="s">
        <v>46</v>
      </c>
    </row>
    <row r="19" spans="1:17" x14ac:dyDescent="0.2">
      <c r="A19" s="36">
        <v>5</v>
      </c>
      <c r="B19" s="72"/>
      <c r="C19" s="138" t="s">
        <v>92</v>
      </c>
      <c r="D19" s="24"/>
      <c r="E19" s="46"/>
      <c r="F19" s="41"/>
      <c r="G19" s="135"/>
      <c r="H19" s="110">
        <f t="shared" si="6"/>
        <v>0</v>
      </c>
      <c r="I19" s="135"/>
      <c r="J19" s="135"/>
      <c r="K19" s="113">
        <f t="shared" si="0"/>
        <v>0</v>
      </c>
      <c r="L19" s="41">
        <f t="shared" si="7"/>
        <v>0</v>
      </c>
      <c r="M19" s="110">
        <f t="shared" si="8"/>
        <v>0</v>
      </c>
      <c r="N19" s="110">
        <f t="shared" si="9"/>
        <v>0</v>
      </c>
      <c r="O19" s="110">
        <f t="shared" si="10"/>
        <v>0</v>
      </c>
      <c r="P19" s="111">
        <f t="shared" si="11"/>
        <v>0</v>
      </c>
      <c r="Q19" s="61"/>
    </row>
    <row r="20" spans="1:17" ht="22.5" x14ac:dyDescent="0.2">
      <c r="A20" s="36">
        <v>6</v>
      </c>
      <c r="B20" s="24" t="s">
        <v>86</v>
      </c>
      <c r="C20" s="40" t="s">
        <v>93</v>
      </c>
      <c r="D20" s="136" t="s">
        <v>94</v>
      </c>
      <c r="E20" s="137">
        <v>675.37800000000004</v>
      </c>
      <c r="F20" s="140"/>
      <c r="G20" s="135"/>
      <c r="H20" s="110">
        <f t="shared" si="6"/>
        <v>0</v>
      </c>
      <c r="I20" s="143"/>
      <c r="J20" s="143"/>
      <c r="K20" s="113">
        <f t="shared" si="0"/>
        <v>0</v>
      </c>
      <c r="L20" s="41">
        <f t="shared" si="7"/>
        <v>0</v>
      </c>
      <c r="M20" s="110">
        <f t="shared" si="8"/>
        <v>0</v>
      </c>
      <c r="N20" s="110">
        <f t="shared" si="9"/>
        <v>0</v>
      </c>
      <c r="O20" s="110">
        <f t="shared" si="10"/>
        <v>0</v>
      </c>
      <c r="P20" s="111">
        <f t="shared" si="11"/>
        <v>0</v>
      </c>
      <c r="Q20" s="61" t="s">
        <v>46</v>
      </c>
    </row>
    <row r="21" spans="1:17" ht="22.5" x14ac:dyDescent="0.2">
      <c r="A21" s="36">
        <v>7</v>
      </c>
      <c r="B21" s="24" t="s">
        <v>86</v>
      </c>
      <c r="C21" s="40" t="s">
        <v>95</v>
      </c>
      <c r="D21" s="136" t="s">
        <v>94</v>
      </c>
      <c r="E21" s="137">
        <v>900.50400000000002</v>
      </c>
      <c r="F21" s="140"/>
      <c r="G21" s="135"/>
      <c r="H21" s="110">
        <f t="shared" si="6"/>
        <v>0</v>
      </c>
      <c r="I21" s="143"/>
      <c r="J21" s="143"/>
      <c r="K21" s="113">
        <f t="shared" si="0"/>
        <v>0</v>
      </c>
      <c r="L21" s="41">
        <f t="shared" si="7"/>
        <v>0</v>
      </c>
      <c r="M21" s="110">
        <f t="shared" si="8"/>
        <v>0</v>
      </c>
      <c r="N21" s="110">
        <f t="shared" si="9"/>
        <v>0</v>
      </c>
      <c r="O21" s="110">
        <f t="shared" si="10"/>
        <v>0</v>
      </c>
      <c r="P21" s="111">
        <f t="shared" si="11"/>
        <v>0</v>
      </c>
      <c r="Q21" s="61" t="s">
        <v>46</v>
      </c>
    </row>
    <row r="22" spans="1:17" ht="22.5" x14ac:dyDescent="0.2">
      <c r="A22" s="36">
        <v>8</v>
      </c>
      <c r="B22" s="24" t="s">
        <v>86</v>
      </c>
      <c r="C22" s="40" t="s">
        <v>96</v>
      </c>
      <c r="D22" s="136" t="s">
        <v>90</v>
      </c>
      <c r="E22" s="137">
        <v>225.126</v>
      </c>
      <c r="F22" s="140"/>
      <c r="G22" s="135"/>
      <c r="H22" s="110">
        <f t="shared" si="6"/>
        <v>0</v>
      </c>
      <c r="I22" s="143"/>
      <c r="J22" s="143"/>
      <c r="K22" s="113">
        <f t="shared" si="0"/>
        <v>0</v>
      </c>
      <c r="L22" s="41">
        <f t="shared" si="7"/>
        <v>0</v>
      </c>
      <c r="M22" s="110">
        <f t="shared" si="8"/>
        <v>0</v>
      </c>
      <c r="N22" s="110">
        <f t="shared" si="9"/>
        <v>0</v>
      </c>
      <c r="O22" s="110">
        <f t="shared" si="10"/>
        <v>0</v>
      </c>
      <c r="P22" s="111">
        <f t="shared" si="11"/>
        <v>0</v>
      </c>
      <c r="Q22" s="61" t="s">
        <v>46</v>
      </c>
    </row>
    <row r="23" spans="1:17" ht="22.5" x14ac:dyDescent="0.2">
      <c r="A23" s="36">
        <v>9</v>
      </c>
      <c r="B23" s="24" t="s">
        <v>86</v>
      </c>
      <c r="C23" s="40" t="s">
        <v>97</v>
      </c>
      <c r="D23" s="136" t="s">
        <v>94</v>
      </c>
      <c r="E23" s="137">
        <v>525.2940000000001</v>
      </c>
      <c r="F23" s="140"/>
      <c r="G23" s="135"/>
      <c r="H23" s="110">
        <f t="shared" si="6"/>
        <v>0</v>
      </c>
      <c r="I23" s="143"/>
      <c r="J23" s="143"/>
      <c r="K23" s="113">
        <f t="shared" si="0"/>
        <v>0</v>
      </c>
      <c r="L23" s="41">
        <f t="shared" si="7"/>
        <v>0</v>
      </c>
      <c r="M23" s="110">
        <f t="shared" si="8"/>
        <v>0</v>
      </c>
      <c r="N23" s="110">
        <f t="shared" si="9"/>
        <v>0</v>
      </c>
      <c r="O23" s="110">
        <f t="shared" si="10"/>
        <v>0</v>
      </c>
      <c r="P23" s="111">
        <f t="shared" si="11"/>
        <v>0</v>
      </c>
      <c r="Q23" s="61" t="s">
        <v>46</v>
      </c>
    </row>
    <row r="24" spans="1:17" ht="22.5" x14ac:dyDescent="0.2">
      <c r="A24" s="36">
        <v>10</v>
      </c>
      <c r="B24" s="24" t="s">
        <v>86</v>
      </c>
      <c r="C24" s="40" t="s">
        <v>98</v>
      </c>
      <c r="D24" s="136" t="s">
        <v>90</v>
      </c>
      <c r="E24" s="137">
        <v>116.73200000000001</v>
      </c>
      <c r="F24" s="140"/>
      <c r="G24" s="135"/>
      <c r="H24" s="110">
        <f t="shared" si="6"/>
        <v>0</v>
      </c>
      <c r="I24" s="143"/>
      <c r="J24" s="143"/>
      <c r="K24" s="113">
        <f t="shared" si="0"/>
        <v>0</v>
      </c>
      <c r="L24" s="41">
        <f t="shared" si="7"/>
        <v>0</v>
      </c>
      <c r="M24" s="110">
        <f t="shared" si="8"/>
        <v>0</v>
      </c>
      <c r="N24" s="110">
        <f t="shared" si="9"/>
        <v>0</v>
      </c>
      <c r="O24" s="110">
        <f t="shared" si="10"/>
        <v>0</v>
      </c>
      <c r="P24" s="111">
        <f t="shared" si="11"/>
        <v>0</v>
      </c>
      <c r="Q24" s="61" t="s">
        <v>46</v>
      </c>
    </row>
    <row r="25" spans="1:17" ht="22.5" x14ac:dyDescent="0.2">
      <c r="A25" s="36">
        <v>11</v>
      </c>
      <c r="B25" s="24" t="s">
        <v>86</v>
      </c>
      <c r="C25" s="40" t="s">
        <v>99</v>
      </c>
      <c r="D25" s="136" t="s">
        <v>94</v>
      </c>
      <c r="E25" s="137">
        <v>1575.8820000000003</v>
      </c>
      <c r="F25" s="140"/>
      <c r="G25" s="135"/>
      <c r="H25" s="110">
        <f t="shared" si="6"/>
        <v>0</v>
      </c>
      <c r="I25" s="143"/>
      <c r="J25" s="143"/>
      <c r="K25" s="113">
        <f t="shared" si="0"/>
        <v>0</v>
      </c>
      <c r="L25" s="41">
        <f t="shared" si="7"/>
        <v>0</v>
      </c>
      <c r="M25" s="110">
        <f t="shared" si="8"/>
        <v>0</v>
      </c>
      <c r="N25" s="110">
        <f t="shared" si="9"/>
        <v>0</v>
      </c>
      <c r="O25" s="110">
        <f t="shared" si="10"/>
        <v>0</v>
      </c>
      <c r="P25" s="111">
        <f t="shared" si="11"/>
        <v>0</v>
      </c>
      <c r="Q25" s="61" t="s">
        <v>46</v>
      </c>
    </row>
    <row r="26" spans="1:17" ht="22.5" x14ac:dyDescent="0.2">
      <c r="A26" s="36">
        <v>12</v>
      </c>
      <c r="B26" s="24" t="s">
        <v>86</v>
      </c>
      <c r="C26" s="40" t="s">
        <v>100</v>
      </c>
      <c r="D26" s="136" t="s">
        <v>90</v>
      </c>
      <c r="E26" s="137">
        <v>58.366000000000007</v>
      </c>
      <c r="F26" s="140"/>
      <c r="G26" s="135"/>
      <c r="H26" s="110">
        <f t="shared" si="6"/>
        <v>0</v>
      </c>
      <c r="I26" s="143"/>
      <c r="J26" s="143"/>
      <c r="K26" s="113">
        <f t="shared" si="0"/>
        <v>0</v>
      </c>
      <c r="L26" s="41">
        <f t="shared" si="7"/>
        <v>0</v>
      </c>
      <c r="M26" s="110">
        <f t="shared" si="8"/>
        <v>0</v>
      </c>
      <c r="N26" s="110">
        <f t="shared" si="9"/>
        <v>0</v>
      </c>
      <c r="O26" s="110">
        <f t="shared" si="10"/>
        <v>0</v>
      </c>
      <c r="P26" s="111">
        <f t="shared" si="11"/>
        <v>0</v>
      </c>
      <c r="Q26" s="61" t="s">
        <v>46</v>
      </c>
    </row>
    <row r="27" spans="1:17" ht="33.75" x14ac:dyDescent="0.2">
      <c r="A27" s="36">
        <v>13</v>
      </c>
      <c r="B27" s="24" t="s">
        <v>86</v>
      </c>
      <c r="C27" s="40" t="s">
        <v>101</v>
      </c>
      <c r="D27" s="136" t="s">
        <v>66</v>
      </c>
      <c r="E27" s="137">
        <v>166.76000000000002</v>
      </c>
      <c r="F27" s="140"/>
      <c r="G27" s="135"/>
      <c r="H27" s="110">
        <f t="shared" si="6"/>
        <v>0</v>
      </c>
      <c r="I27" s="143"/>
      <c r="J27" s="143"/>
      <c r="K27" s="113">
        <f t="shared" si="0"/>
        <v>0</v>
      </c>
      <c r="L27" s="41">
        <f t="shared" si="7"/>
        <v>0</v>
      </c>
      <c r="M27" s="110">
        <f t="shared" si="8"/>
        <v>0</v>
      </c>
      <c r="N27" s="110">
        <f t="shared" si="9"/>
        <v>0</v>
      </c>
      <c r="O27" s="110">
        <f t="shared" si="10"/>
        <v>0</v>
      </c>
      <c r="P27" s="111">
        <f t="shared" si="11"/>
        <v>0</v>
      </c>
      <c r="Q27" s="61" t="s">
        <v>46</v>
      </c>
    </row>
    <row r="28" spans="1:17" ht="22.5" x14ac:dyDescent="0.2">
      <c r="A28" s="36">
        <v>14</v>
      </c>
      <c r="B28" s="24" t="s">
        <v>86</v>
      </c>
      <c r="C28" s="40" t="s">
        <v>102</v>
      </c>
      <c r="D28" s="136" t="s">
        <v>70</v>
      </c>
      <c r="E28" s="209">
        <v>350.19600000000003</v>
      </c>
      <c r="F28" s="140"/>
      <c r="G28" s="135"/>
      <c r="H28" s="110">
        <f t="shared" si="6"/>
        <v>0</v>
      </c>
      <c r="I28" s="143"/>
      <c r="J28" s="143"/>
      <c r="K28" s="113">
        <f t="shared" si="0"/>
        <v>0</v>
      </c>
      <c r="L28" s="41">
        <f t="shared" si="7"/>
        <v>0</v>
      </c>
      <c r="M28" s="110">
        <f t="shared" si="8"/>
        <v>0</v>
      </c>
      <c r="N28" s="110">
        <f t="shared" si="9"/>
        <v>0</v>
      </c>
      <c r="O28" s="110">
        <f t="shared" si="10"/>
        <v>0</v>
      </c>
      <c r="P28" s="111">
        <f t="shared" si="11"/>
        <v>0</v>
      </c>
      <c r="Q28" s="61" t="s">
        <v>46</v>
      </c>
    </row>
    <row r="29" spans="1:17" x14ac:dyDescent="0.2">
      <c r="A29" s="36">
        <v>15</v>
      </c>
      <c r="B29" s="72"/>
      <c r="C29" s="138" t="s">
        <v>103</v>
      </c>
      <c r="D29" s="24"/>
      <c r="E29" s="46"/>
      <c r="F29" s="41"/>
      <c r="G29" s="135"/>
      <c r="H29" s="110">
        <f t="shared" si="6"/>
        <v>0</v>
      </c>
      <c r="I29" s="135"/>
      <c r="J29" s="135"/>
      <c r="K29" s="113">
        <f t="shared" si="0"/>
        <v>0</v>
      </c>
      <c r="L29" s="41">
        <f t="shared" si="7"/>
        <v>0</v>
      </c>
      <c r="M29" s="110">
        <f t="shared" si="8"/>
        <v>0</v>
      </c>
      <c r="N29" s="110">
        <f t="shared" si="9"/>
        <v>0</v>
      </c>
      <c r="O29" s="110">
        <f t="shared" si="10"/>
        <v>0</v>
      </c>
      <c r="P29" s="111">
        <f t="shared" si="11"/>
        <v>0</v>
      </c>
      <c r="Q29" s="61"/>
    </row>
    <row r="30" spans="1:17" ht="90" x14ac:dyDescent="0.2">
      <c r="A30" s="36">
        <v>16</v>
      </c>
      <c r="B30" s="24" t="s">
        <v>86</v>
      </c>
      <c r="C30" s="139" t="s">
        <v>104</v>
      </c>
      <c r="D30" s="136" t="s">
        <v>90</v>
      </c>
      <c r="E30" s="137">
        <v>607</v>
      </c>
      <c r="F30" s="140"/>
      <c r="G30" s="135"/>
      <c r="H30" s="110">
        <f t="shared" si="6"/>
        <v>0</v>
      </c>
      <c r="I30" s="143"/>
      <c r="J30" s="143"/>
      <c r="K30" s="113">
        <f t="shared" si="0"/>
        <v>0</v>
      </c>
      <c r="L30" s="41">
        <f t="shared" si="7"/>
        <v>0</v>
      </c>
      <c r="M30" s="110">
        <f t="shared" si="8"/>
        <v>0</v>
      </c>
      <c r="N30" s="110">
        <f t="shared" si="9"/>
        <v>0</v>
      </c>
      <c r="O30" s="110">
        <f t="shared" si="10"/>
        <v>0</v>
      </c>
      <c r="P30" s="111">
        <f t="shared" si="11"/>
        <v>0</v>
      </c>
      <c r="Q30" s="61" t="s">
        <v>46</v>
      </c>
    </row>
    <row r="31" spans="1:17" ht="22.5" x14ac:dyDescent="0.2">
      <c r="A31" s="36">
        <v>17</v>
      </c>
      <c r="B31" s="24" t="s">
        <v>86</v>
      </c>
      <c r="C31" s="139" t="s">
        <v>105</v>
      </c>
      <c r="D31" s="136" t="s">
        <v>90</v>
      </c>
      <c r="E31" s="137">
        <v>2021</v>
      </c>
      <c r="F31" s="140"/>
      <c r="G31" s="135"/>
      <c r="H31" s="110">
        <f t="shared" si="6"/>
        <v>0</v>
      </c>
      <c r="I31" s="143"/>
      <c r="J31" s="143"/>
      <c r="K31" s="113">
        <f t="shared" si="0"/>
        <v>0</v>
      </c>
      <c r="L31" s="41">
        <f t="shared" si="7"/>
        <v>0</v>
      </c>
      <c r="M31" s="110">
        <f t="shared" si="8"/>
        <v>0</v>
      </c>
      <c r="N31" s="110">
        <f t="shared" si="9"/>
        <v>0</v>
      </c>
      <c r="O31" s="110">
        <f t="shared" si="10"/>
        <v>0</v>
      </c>
      <c r="P31" s="111">
        <f t="shared" si="11"/>
        <v>0</v>
      </c>
      <c r="Q31" s="61" t="s">
        <v>46</v>
      </c>
    </row>
    <row r="32" spans="1:17" ht="33.75" x14ac:dyDescent="0.2">
      <c r="A32" s="36">
        <v>18</v>
      </c>
      <c r="B32" s="24" t="s">
        <v>86</v>
      </c>
      <c r="C32" s="139" t="s">
        <v>106</v>
      </c>
      <c r="D32" s="136" t="s">
        <v>68</v>
      </c>
      <c r="E32" s="137">
        <v>1</v>
      </c>
      <c r="F32" s="140"/>
      <c r="G32" s="135"/>
      <c r="H32" s="110">
        <f t="shared" si="6"/>
        <v>0</v>
      </c>
      <c r="I32" s="143"/>
      <c r="J32" s="143"/>
      <c r="K32" s="113">
        <f t="shared" si="0"/>
        <v>0</v>
      </c>
      <c r="L32" s="41">
        <f t="shared" si="7"/>
        <v>0</v>
      </c>
      <c r="M32" s="110">
        <f t="shared" si="8"/>
        <v>0</v>
      </c>
      <c r="N32" s="110">
        <f t="shared" si="9"/>
        <v>0</v>
      </c>
      <c r="O32" s="110">
        <f t="shared" si="10"/>
        <v>0</v>
      </c>
      <c r="P32" s="111">
        <f t="shared" si="11"/>
        <v>0</v>
      </c>
      <c r="Q32" s="61" t="s">
        <v>46</v>
      </c>
    </row>
    <row r="33" spans="1:23" ht="22.5" x14ac:dyDescent="0.2">
      <c r="A33" s="36">
        <v>19</v>
      </c>
      <c r="B33" s="72"/>
      <c r="C33" s="138" t="s">
        <v>107</v>
      </c>
      <c r="D33" s="24"/>
      <c r="E33" s="46"/>
      <c r="F33" s="41"/>
      <c r="G33" s="135"/>
      <c r="H33" s="110">
        <f t="shared" si="6"/>
        <v>0</v>
      </c>
      <c r="I33" s="135"/>
      <c r="J33" s="135"/>
      <c r="K33" s="113">
        <f t="shared" si="0"/>
        <v>0</v>
      </c>
      <c r="L33" s="41">
        <f t="shared" si="7"/>
        <v>0</v>
      </c>
      <c r="M33" s="110">
        <f t="shared" si="8"/>
        <v>0</v>
      </c>
      <c r="N33" s="110">
        <f t="shared" si="9"/>
        <v>0</v>
      </c>
      <c r="O33" s="110">
        <f t="shared" si="10"/>
        <v>0</v>
      </c>
      <c r="P33" s="111">
        <f t="shared" si="11"/>
        <v>0</v>
      </c>
      <c r="Q33" s="61"/>
    </row>
    <row r="34" spans="1:23" ht="33.75" x14ac:dyDescent="0.2">
      <c r="A34" s="36">
        <v>20</v>
      </c>
      <c r="B34" s="24" t="s">
        <v>86</v>
      </c>
      <c r="C34" s="139" t="s">
        <v>108</v>
      </c>
      <c r="D34" s="136" t="s">
        <v>94</v>
      </c>
      <c r="E34" s="137">
        <v>11115.5</v>
      </c>
      <c r="F34" s="140"/>
      <c r="G34" s="135"/>
      <c r="H34" s="110">
        <f t="shared" si="6"/>
        <v>0</v>
      </c>
      <c r="I34" s="143"/>
      <c r="J34" s="143"/>
      <c r="K34" s="113">
        <f t="shared" si="0"/>
        <v>0</v>
      </c>
      <c r="L34" s="41">
        <f t="shared" si="7"/>
        <v>0</v>
      </c>
      <c r="M34" s="110">
        <f t="shared" si="8"/>
        <v>0</v>
      </c>
      <c r="N34" s="110">
        <f t="shared" si="9"/>
        <v>0</v>
      </c>
      <c r="O34" s="110">
        <f t="shared" si="10"/>
        <v>0</v>
      </c>
      <c r="P34" s="111">
        <f t="shared" si="11"/>
        <v>0</v>
      </c>
      <c r="Q34" s="61" t="s">
        <v>46</v>
      </c>
    </row>
    <row r="35" spans="1:23" ht="23.25" x14ac:dyDescent="0.35">
      <c r="A35" s="36">
        <v>21</v>
      </c>
      <c r="B35" s="24" t="s">
        <v>86</v>
      </c>
      <c r="C35" s="139" t="s">
        <v>109</v>
      </c>
      <c r="D35" s="136" t="s">
        <v>90</v>
      </c>
      <c r="E35" s="137">
        <v>2021</v>
      </c>
      <c r="F35" s="140"/>
      <c r="G35" s="135"/>
      <c r="H35" s="110">
        <f t="shared" si="6"/>
        <v>0</v>
      </c>
      <c r="I35" s="143"/>
      <c r="J35" s="143"/>
      <c r="K35" s="113">
        <f t="shared" si="0"/>
        <v>0</v>
      </c>
      <c r="L35" s="41">
        <f t="shared" si="7"/>
        <v>0</v>
      </c>
      <c r="M35" s="110">
        <f t="shared" si="8"/>
        <v>0</v>
      </c>
      <c r="N35" s="110">
        <f t="shared" si="9"/>
        <v>0</v>
      </c>
      <c r="O35" s="110">
        <f t="shared" si="10"/>
        <v>0</v>
      </c>
      <c r="P35" s="111">
        <f t="shared" si="11"/>
        <v>0</v>
      </c>
      <c r="Q35" s="61" t="s">
        <v>46</v>
      </c>
      <c r="R35" s="210"/>
      <c r="S35" s="210"/>
      <c r="T35" s="210"/>
      <c r="U35" s="211"/>
      <c r="V35" s="211"/>
      <c r="W35" s="211"/>
    </row>
    <row r="36" spans="1:23" ht="33.75" x14ac:dyDescent="0.2">
      <c r="A36" s="36">
        <v>22</v>
      </c>
      <c r="B36" s="24" t="s">
        <v>86</v>
      </c>
      <c r="C36" s="139" t="s">
        <v>110</v>
      </c>
      <c r="D36" s="136" t="s">
        <v>94</v>
      </c>
      <c r="E36" s="137">
        <v>7693.6500000000005</v>
      </c>
      <c r="F36" s="140"/>
      <c r="G36" s="135"/>
      <c r="H36" s="110">
        <f t="shared" si="6"/>
        <v>0</v>
      </c>
      <c r="I36" s="143"/>
      <c r="J36" s="143"/>
      <c r="K36" s="113">
        <f t="shared" si="0"/>
        <v>0</v>
      </c>
      <c r="L36" s="41">
        <f t="shared" si="7"/>
        <v>0</v>
      </c>
      <c r="M36" s="110">
        <f t="shared" si="8"/>
        <v>0</v>
      </c>
      <c r="N36" s="110">
        <f t="shared" si="9"/>
        <v>0</v>
      </c>
      <c r="O36" s="110">
        <f t="shared" si="10"/>
        <v>0</v>
      </c>
      <c r="P36" s="111">
        <f t="shared" si="11"/>
        <v>0</v>
      </c>
      <c r="Q36" s="61" t="s">
        <v>46</v>
      </c>
    </row>
    <row r="37" spans="1:23" ht="22.5" x14ac:dyDescent="0.2">
      <c r="A37" s="36">
        <v>23</v>
      </c>
      <c r="B37" s="24" t="s">
        <v>86</v>
      </c>
      <c r="C37" s="139" t="s">
        <v>111</v>
      </c>
      <c r="D37" s="136" t="s">
        <v>90</v>
      </c>
      <c r="E37" s="137">
        <v>1709.7</v>
      </c>
      <c r="F37" s="140"/>
      <c r="G37" s="135"/>
      <c r="H37" s="110">
        <f t="shared" si="6"/>
        <v>0</v>
      </c>
      <c r="I37" s="143"/>
      <c r="J37" s="143"/>
      <c r="K37" s="113">
        <f t="shared" si="0"/>
        <v>0</v>
      </c>
      <c r="L37" s="41">
        <f t="shared" si="7"/>
        <v>0</v>
      </c>
      <c r="M37" s="110">
        <f t="shared" si="8"/>
        <v>0</v>
      </c>
      <c r="N37" s="110">
        <f t="shared" si="9"/>
        <v>0</v>
      </c>
      <c r="O37" s="110">
        <f t="shared" si="10"/>
        <v>0</v>
      </c>
      <c r="P37" s="111">
        <f t="shared" si="11"/>
        <v>0</v>
      </c>
      <c r="Q37" s="61" t="s">
        <v>46</v>
      </c>
    </row>
    <row r="38" spans="1:23" ht="33.75" x14ac:dyDescent="0.2">
      <c r="A38" s="36">
        <v>24</v>
      </c>
      <c r="B38" s="24" t="s">
        <v>86</v>
      </c>
      <c r="C38" s="139" t="s">
        <v>112</v>
      </c>
      <c r="D38" s="136" t="s">
        <v>94</v>
      </c>
      <c r="E38" s="137">
        <v>2801.7000000000003</v>
      </c>
      <c r="F38" s="140"/>
      <c r="G38" s="135"/>
      <c r="H38" s="110">
        <f t="shared" si="6"/>
        <v>0</v>
      </c>
      <c r="I38" s="143"/>
      <c r="J38" s="143"/>
      <c r="K38" s="113">
        <f t="shared" si="0"/>
        <v>0</v>
      </c>
      <c r="L38" s="41">
        <f t="shared" si="7"/>
        <v>0</v>
      </c>
      <c r="M38" s="110">
        <f t="shared" si="8"/>
        <v>0</v>
      </c>
      <c r="N38" s="110">
        <f t="shared" si="9"/>
        <v>0</v>
      </c>
      <c r="O38" s="110">
        <f t="shared" si="10"/>
        <v>0</v>
      </c>
      <c r="P38" s="111">
        <f t="shared" si="11"/>
        <v>0</v>
      </c>
      <c r="Q38" s="61" t="s">
        <v>46</v>
      </c>
    </row>
    <row r="39" spans="1:23" ht="33.75" x14ac:dyDescent="0.2">
      <c r="A39" s="36">
        <v>25</v>
      </c>
      <c r="B39" s="24" t="s">
        <v>86</v>
      </c>
      <c r="C39" s="139" t="s">
        <v>350</v>
      </c>
      <c r="D39" s="136" t="s">
        <v>90</v>
      </c>
      <c r="E39" s="137">
        <v>622.6</v>
      </c>
      <c r="F39" s="140"/>
      <c r="G39" s="135"/>
      <c r="H39" s="110">
        <f t="shared" si="6"/>
        <v>0</v>
      </c>
      <c r="I39" s="143"/>
      <c r="J39" s="143"/>
      <c r="K39" s="113">
        <f t="shared" si="0"/>
        <v>0</v>
      </c>
      <c r="L39" s="41">
        <f t="shared" si="7"/>
        <v>0</v>
      </c>
      <c r="M39" s="110">
        <f t="shared" si="8"/>
        <v>0</v>
      </c>
      <c r="N39" s="110">
        <f t="shared" si="9"/>
        <v>0</v>
      </c>
      <c r="O39" s="110">
        <f t="shared" si="10"/>
        <v>0</v>
      </c>
      <c r="P39" s="111">
        <f t="shared" si="11"/>
        <v>0</v>
      </c>
      <c r="Q39" s="61" t="s">
        <v>46</v>
      </c>
    </row>
    <row r="40" spans="1:23" ht="22.5" x14ac:dyDescent="0.2">
      <c r="A40" s="36">
        <v>26</v>
      </c>
      <c r="B40" s="24" t="s">
        <v>86</v>
      </c>
      <c r="C40" s="139" t="s">
        <v>113</v>
      </c>
      <c r="D40" s="136" t="s">
        <v>94</v>
      </c>
      <c r="E40" s="137">
        <v>505.25</v>
      </c>
      <c r="F40" s="140"/>
      <c r="G40" s="135"/>
      <c r="H40" s="110">
        <f t="shared" si="6"/>
        <v>0</v>
      </c>
      <c r="I40" s="143"/>
      <c r="J40" s="143"/>
      <c r="K40" s="113">
        <f t="shared" si="0"/>
        <v>0</v>
      </c>
      <c r="L40" s="41">
        <f t="shared" si="7"/>
        <v>0</v>
      </c>
      <c r="M40" s="110">
        <f t="shared" si="8"/>
        <v>0</v>
      </c>
      <c r="N40" s="110">
        <f t="shared" si="9"/>
        <v>0</v>
      </c>
      <c r="O40" s="110">
        <f t="shared" si="10"/>
        <v>0</v>
      </c>
      <c r="P40" s="111">
        <f t="shared" si="11"/>
        <v>0</v>
      </c>
      <c r="Q40" s="61" t="s">
        <v>46</v>
      </c>
    </row>
    <row r="41" spans="1:23" ht="33.75" x14ac:dyDescent="0.2">
      <c r="A41" s="36">
        <v>27</v>
      </c>
      <c r="B41" s="24" t="s">
        <v>86</v>
      </c>
      <c r="C41" s="139" t="s">
        <v>114</v>
      </c>
      <c r="D41" s="136" t="s">
        <v>76</v>
      </c>
      <c r="E41" s="137">
        <v>2021</v>
      </c>
      <c r="F41" s="140"/>
      <c r="G41" s="135"/>
      <c r="H41" s="110">
        <f t="shared" si="6"/>
        <v>0</v>
      </c>
      <c r="I41" s="143"/>
      <c r="J41" s="143"/>
      <c r="K41" s="113">
        <f t="shared" si="0"/>
        <v>0</v>
      </c>
      <c r="L41" s="41">
        <f t="shared" si="7"/>
        <v>0</v>
      </c>
      <c r="M41" s="110">
        <f t="shared" si="8"/>
        <v>0</v>
      </c>
      <c r="N41" s="110">
        <f t="shared" si="9"/>
        <v>0</v>
      </c>
      <c r="O41" s="110">
        <f t="shared" si="10"/>
        <v>0</v>
      </c>
      <c r="P41" s="111">
        <f t="shared" si="11"/>
        <v>0</v>
      </c>
      <c r="Q41" s="61" t="s">
        <v>46</v>
      </c>
    </row>
    <row r="42" spans="1:23" ht="22.5" x14ac:dyDescent="0.2">
      <c r="A42" s="36">
        <v>28</v>
      </c>
      <c r="B42" s="24" t="s">
        <v>86</v>
      </c>
      <c r="C42" s="139" t="s">
        <v>115</v>
      </c>
      <c r="D42" s="136" t="s">
        <v>70</v>
      </c>
      <c r="E42" s="209">
        <v>12126</v>
      </c>
      <c r="F42" s="140"/>
      <c r="G42" s="135"/>
      <c r="H42" s="110">
        <f t="shared" si="6"/>
        <v>0</v>
      </c>
      <c r="I42" s="143"/>
      <c r="J42" s="143"/>
      <c r="K42" s="113">
        <f t="shared" si="0"/>
        <v>0</v>
      </c>
      <c r="L42" s="41">
        <f t="shared" si="7"/>
        <v>0</v>
      </c>
      <c r="M42" s="110">
        <f t="shared" si="8"/>
        <v>0</v>
      </c>
      <c r="N42" s="110">
        <f t="shared" si="9"/>
        <v>0</v>
      </c>
      <c r="O42" s="110">
        <f t="shared" si="10"/>
        <v>0</v>
      </c>
      <c r="P42" s="111">
        <f t="shared" si="11"/>
        <v>0</v>
      </c>
      <c r="Q42" s="61" t="s">
        <v>46</v>
      </c>
    </row>
    <row r="43" spans="1:23" x14ac:dyDescent="0.2">
      <c r="A43" s="36">
        <v>29</v>
      </c>
      <c r="B43" s="72"/>
      <c r="C43" s="138" t="s">
        <v>116</v>
      </c>
      <c r="D43" s="24"/>
      <c r="E43" s="46"/>
      <c r="F43" s="41"/>
      <c r="G43" s="135"/>
      <c r="H43" s="110">
        <f t="shared" si="6"/>
        <v>0</v>
      </c>
      <c r="I43" s="135"/>
      <c r="J43" s="135"/>
      <c r="K43" s="113">
        <f t="shared" si="0"/>
        <v>0</v>
      </c>
      <c r="L43" s="41">
        <f t="shared" si="7"/>
        <v>0</v>
      </c>
      <c r="M43" s="110">
        <f t="shared" si="8"/>
        <v>0</v>
      </c>
      <c r="N43" s="110">
        <f t="shared" si="9"/>
        <v>0</v>
      </c>
      <c r="O43" s="110">
        <f t="shared" si="10"/>
        <v>0</v>
      </c>
      <c r="P43" s="111">
        <f t="shared" si="11"/>
        <v>0</v>
      </c>
      <c r="Q43" s="61"/>
    </row>
    <row r="44" spans="1:23" ht="33.75" x14ac:dyDescent="0.2">
      <c r="A44" s="36">
        <v>30</v>
      </c>
      <c r="B44" s="24" t="s">
        <v>86</v>
      </c>
      <c r="C44" s="139" t="s">
        <v>108</v>
      </c>
      <c r="D44" s="136" t="s">
        <v>94</v>
      </c>
      <c r="E44" s="137">
        <v>542.08000000000004</v>
      </c>
      <c r="F44" s="140"/>
      <c r="G44" s="135"/>
      <c r="H44" s="110">
        <f t="shared" si="6"/>
        <v>0</v>
      </c>
      <c r="I44" s="143"/>
      <c r="J44" s="143"/>
      <c r="K44" s="113">
        <f t="shared" si="0"/>
        <v>0</v>
      </c>
      <c r="L44" s="41">
        <f t="shared" si="7"/>
        <v>0</v>
      </c>
      <c r="M44" s="110">
        <f t="shared" si="8"/>
        <v>0</v>
      </c>
      <c r="N44" s="110">
        <f t="shared" si="9"/>
        <v>0</v>
      </c>
      <c r="O44" s="110">
        <f t="shared" si="10"/>
        <v>0</v>
      </c>
      <c r="P44" s="111">
        <f t="shared" si="11"/>
        <v>0</v>
      </c>
      <c r="Q44" s="61" t="s">
        <v>46</v>
      </c>
    </row>
    <row r="45" spans="1:23" ht="33.75" x14ac:dyDescent="0.2">
      <c r="A45" s="36">
        <v>31</v>
      </c>
      <c r="B45" s="24" t="s">
        <v>86</v>
      </c>
      <c r="C45" s="139" t="s">
        <v>442</v>
      </c>
      <c r="D45" s="136" t="s">
        <v>90</v>
      </c>
      <c r="E45" s="137">
        <v>108.41600000000001</v>
      </c>
      <c r="F45" s="140"/>
      <c r="G45" s="135"/>
      <c r="H45" s="110">
        <f t="shared" si="6"/>
        <v>0</v>
      </c>
      <c r="I45" s="143"/>
      <c r="J45" s="143"/>
      <c r="K45" s="113">
        <f t="shared" si="0"/>
        <v>0</v>
      </c>
      <c r="L45" s="41">
        <f t="shared" si="7"/>
        <v>0</v>
      </c>
      <c r="M45" s="110">
        <f t="shared" si="8"/>
        <v>0</v>
      </c>
      <c r="N45" s="110">
        <f t="shared" si="9"/>
        <v>0</v>
      </c>
      <c r="O45" s="110">
        <f t="shared" si="10"/>
        <v>0</v>
      </c>
      <c r="P45" s="111">
        <f t="shared" si="11"/>
        <v>0</v>
      </c>
      <c r="Q45" s="61" t="s">
        <v>46</v>
      </c>
    </row>
    <row r="46" spans="1:23" ht="22.5" x14ac:dyDescent="0.2">
      <c r="A46" s="36">
        <v>32</v>
      </c>
      <c r="B46" s="24" t="s">
        <v>86</v>
      </c>
      <c r="C46" s="139" t="s">
        <v>117</v>
      </c>
      <c r="D46" s="136" t="s">
        <v>94</v>
      </c>
      <c r="E46" s="137">
        <v>487.87200000000007</v>
      </c>
      <c r="F46" s="140"/>
      <c r="G46" s="135"/>
      <c r="H46" s="110">
        <f t="shared" si="6"/>
        <v>0</v>
      </c>
      <c r="I46" s="143"/>
      <c r="J46" s="143"/>
      <c r="K46" s="113">
        <f t="shared" si="0"/>
        <v>0</v>
      </c>
      <c r="L46" s="41">
        <f t="shared" si="7"/>
        <v>0</v>
      </c>
      <c r="M46" s="110">
        <f t="shared" si="8"/>
        <v>0</v>
      </c>
      <c r="N46" s="110">
        <f t="shared" si="9"/>
        <v>0</v>
      </c>
      <c r="O46" s="110">
        <f t="shared" si="10"/>
        <v>0</v>
      </c>
      <c r="P46" s="111">
        <f t="shared" si="11"/>
        <v>0</v>
      </c>
      <c r="Q46" s="61" t="s">
        <v>46</v>
      </c>
    </row>
    <row r="47" spans="1:23" ht="33.75" x14ac:dyDescent="0.2">
      <c r="A47" s="36">
        <v>33</v>
      </c>
      <c r="B47" s="24" t="s">
        <v>86</v>
      </c>
      <c r="C47" s="139" t="s">
        <v>118</v>
      </c>
      <c r="D47" s="136" t="s">
        <v>90</v>
      </c>
      <c r="E47" s="137">
        <v>119.25760000000002</v>
      </c>
      <c r="F47" s="140"/>
      <c r="G47" s="135"/>
      <c r="H47" s="110">
        <f t="shared" si="6"/>
        <v>0</v>
      </c>
      <c r="I47" s="143"/>
      <c r="J47" s="143"/>
      <c r="K47" s="113">
        <f t="shared" si="0"/>
        <v>0</v>
      </c>
      <c r="L47" s="41">
        <f t="shared" si="7"/>
        <v>0</v>
      </c>
      <c r="M47" s="110">
        <f t="shared" si="8"/>
        <v>0</v>
      </c>
      <c r="N47" s="110">
        <f t="shared" si="9"/>
        <v>0</v>
      </c>
      <c r="O47" s="110">
        <f t="shared" si="10"/>
        <v>0</v>
      </c>
      <c r="P47" s="111">
        <f t="shared" si="11"/>
        <v>0</v>
      </c>
      <c r="Q47" s="61" t="s">
        <v>46</v>
      </c>
    </row>
    <row r="48" spans="1:23" ht="22.5" x14ac:dyDescent="0.2">
      <c r="A48" s="36">
        <v>34</v>
      </c>
      <c r="B48" s="24" t="s">
        <v>86</v>
      </c>
      <c r="C48" s="139" t="s">
        <v>113</v>
      </c>
      <c r="D48" s="136" t="s">
        <v>94</v>
      </c>
      <c r="E48" s="137">
        <v>27.104000000000003</v>
      </c>
      <c r="F48" s="140"/>
      <c r="G48" s="135"/>
      <c r="H48" s="110">
        <f t="shared" si="6"/>
        <v>0</v>
      </c>
      <c r="I48" s="143"/>
      <c r="J48" s="143"/>
      <c r="K48" s="113">
        <f t="shared" si="0"/>
        <v>0</v>
      </c>
      <c r="L48" s="41">
        <f t="shared" si="7"/>
        <v>0</v>
      </c>
      <c r="M48" s="110">
        <f t="shared" si="8"/>
        <v>0</v>
      </c>
      <c r="N48" s="110">
        <f t="shared" si="9"/>
        <v>0</v>
      </c>
      <c r="O48" s="110">
        <f t="shared" si="10"/>
        <v>0</v>
      </c>
      <c r="P48" s="111">
        <f t="shared" si="11"/>
        <v>0</v>
      </c>
      <c r="Q48" s="61" t="s">
        <v>46</v>
      </c>
    </row>
    <row r="49" spans="1:17" ht="33.75" x14ac:dyDescent="0.2">
      <c r="A49" s="36">
        <v>35</v>
      </c>
      <c r="B49" s="24" t="s">
        <v>86</v>
      </c>
      <c r="C49" s="139" t="s">
        <v>114</v>
      </c>
      <c r="D49" s="136" t="s">
        <v>76</v>
      </c>
      <c r="E49" s="137">
        <v>108.41600000000001</v>
      </c>
      <c r="F49" s="140"/>
      <c r="G49" s="135"/>
      <c r="H49" s="110">
        <f t="shared" si="6"/>
        <v>0</v>
      </c>
      <c r="I49" s="143"/>
      <c r="J49" s="143"/>
      <c r="K49" s="113">
        <f t="shared" si="0"/>
        <v>0</v>
      </c>
      <c r="L49" s="41">
        <f t="shared" si="7"/>
        <v>0</v>
      </c>
      <c r="M49" s="110">
        <f t="shared" si="8"/>
        <v>0</v>
      </c>
      <c r="N49" s="110">
        <f t="shared" si="9"/>
        <v>0</v>
      </c>
      <c r="O49" s="110">
        <f t="shared" si="10"/>
        <v>0</v>
      </c>
      <c r="P49" s="111">
        <f t="shared" si="11"/>
        <v>0</v>
      </c>
      <c r="Q49" s="61" t="s">
        <v>46</v>
      </c>
    </row>
    <row r="50" spans="1:17" ht="22.5" x14ac:dyDescent="0.2">
      <c r="A50" s="36">
        <v>36</v>
      </c>
      <c r="B50" s="24" t="s">
        <v>86</v>
      </c>
      <c r="C50" s="139" t="s">
        <v>119</v>
      </c>
      <c r="D50" s="136" t="s">
        <v>66</v>
      </c>
      <c r="E50" s="137">
        <v>985.57999999999993</v>
      </c>
      <c r="F50" s="140"/>
      <c r="G50" s="135"/>
      <c r="H50" s="110">
        <f t="shared" si="6"/>
        <v>0</v>
      </c>
      <c r="I50" s="143"/>
      <c r="J50" s="143"/>
      <c r="K50" s="113">
        <f t="shared" si="0"/>
        <v>0</v>
      </c>
      <c r="L50" s="41">
        <f t="shared" si="7"/>
        <v>0</v>
      </c>
      <c r="M50" s="110">
        <f t="shared" si="8"/>
        <v>0</v>
      </c>
      <c r="N50" s="110">
        <f t="shared" si="9"/>
        <v>0</v>
      </c>
      <c r="O50" s="110">
        <f t="shared" si="10"/>
        <v>0</v>
      </c>
      <c r="P50" s="111">
        <f t="shared" si="11"/>
        <v>0</v>
      </c>
      <c r="Q50" s="61" t="s">
        <v>46</v>
      </c>
    </row>
    <row r="51" spans="1:17" ht="22.5" x14ac:dyDescent="0.2">
      <c r="A51" s="36">
        <v>37</v>
      </c>
      <c r="B51" s="24" t="s">
        <v>86</v>
      </c>
      <c r="C51" s="139" t="s">
        <v>120</v>
      </c>
      <c r="D51" s="136" t="s">
        <v>66</v>
      </c>
      <c r="E51" s="137">
        <v>338.7</v>
      </c>
      <c r="F51" s="140"/>
      <c r="G51" s="135"/>
      <c r="H51" s="110">
        <f t="shared" si="6"/>
        <v>0</v>
      </c>
      <c r="I51" s="143"/>
      <c r="J51" s="143"/>
      <c r="K51" s="113">
        <f t="shared" si="0"/>
        <v>0</v>
      </c>
      <c r="L51" s="41">
        <f t="shared" si="7"/>
        <v>0</v>
      </c>
      <c r="M51" s="110">
        <f t="shared" si="8"/>
        <v>0</v>
      </c>
      <c r="N51" s="110">
        <f t="shared" si="9"/>
        <v>0</v>
      </c>
      <c r="O51" s="110">
        <f t="shared" si="10"/>
        <v>0</v>
      </c>
      <c r="P51" s="111">
        <f t="shared" si="11"/>
        <v>0</v>
      </c>
      <c r="Q51" s="61" t="s">
        <v>46</v>
      </c>
    </row>
    <row r="52" spans="1:17" ht="22.5" x14ac:dyDescent="0.2">
      <c r="A52" s="36">
        <v>38</v>
      </c>
      <c r="B52" s="24" t="s">
        <v>86</v>
      </c>
      <c r="C52" s="139" t="s">
        <v>121</v>
      </c>
      <c r="D52" s="136" t="s">
        <v>66</v>
      </c>
      <c r="E52" s="137">
        <v>646.88</v>
      </c>
      <c r="F52" s="140"/>
      <c r="G52" s="135"/>
      <c r="H52" s="110">
        <f t="shared" si="6"/>
        <v>0</v>
      </c>
      <c r="I52" s="143"/>
      <c r="J52" s="143"/>
      <c r="K52" s="113">
        <f t="shared" si="0"/>
        <v>0</v>
      </c>
      <c r="L52" s="41">
        <f t="shared" si="7"/>
        <v>0</v>
      </c>
      <c r="M52" s="110">
        <f t="shared" si="8"/>
        <v>0</v>
      </c>
      <c r="N52" s="110">
        <f t="shared" si="9"/>
        <v>0</v>
      </c>
      <c r="O52" s="110">
        <f t="shared" si="10"/>
        <v>0</v>
      </c>
      <c r="P52" s="111">
        <f t="shared" si="11"/>
        <v>0</v>
      </c>
      <c r="Q52" s="61" t="s">
        <v>46</v>
      </c>
    </row>
    <row r="53" spans="1:17" ht="22.5" x14ac:dyDescent="0.2">
      <c r="A53" s="36">
        <v>39</v>
      </c>
      <c r="B53" s="24" t="s">
        <v>86</v>
      </c>
      <c r="C53" s="139" t="s">
        <v>122</v>
      </c>
      <c r="D53" s="136" t="s">
        <v>66</v>
      </c>
      <c r="E53" s="137">
        <v>338.7</v>
      </c>
      <c r="F53" s="140"/>
      <c r="G53" s="135"/>
      <c r="H53" s="110">
        <f t="shared" si="6"/>
        <v>0</v>
      </c>
      <c r="I53" s="143"/>
      <c r="J53" s="143"/>
      <c r="K53" s="113">
        <f t="shared" si="0"/>
        <v>0</v>
      </c>
      <c r="L53" s="41">
        <f t="shared" si="7"/>
        <v>0</v>
      </c>
      <c r="M53" s="110">
        <f t="shared" si="8"/>
        <v>0</v>
      </c>
      <c r="N53" s="110">
        <f t="shared" si="9"/>
        <v>0</v>
      </c>
      <c r="O53" s="110">
        <f t="shared" si="10"/>
        <v>0</v>
      </c>
      <c r="P53" s="111">
        <f t="shared" si="11"/>
        <v>0</v>
      </c>
      <c r="Q53" s="61" t="s">
        <v>46</v>
      </c>
    </row>
    <row r="54" spans="1:17" ht="22.5" x14ac:dyDescent="0.2">
      <c r="A54" s="36">
        <v>40</v>
      </c>
      <c r="B54" s="24" t="s">
        <v>86</v>
      </c>
      <c r="C54" s="139" t="s">
        <v>123</v>
      </c>
      <c r="D54" s="136" t="s">
        <v>66</v>
      </c>
      <c r="E54" s="137">
        <v>338.7</v>
      </c>
      <c r="F54" s="140"/>
      <c r="G54" s="135"/>
      <c r="H54" s="110">
        <f t="shared" si="6"/>
        <v>0</v>
      </c>
      <c r="I54" s="143"/>
      <c r="J54" s="143"/>
      <c r="K54" s="113">
        <f t="shared" si="0"/>
        <v>0</v>
      </c>
      <c r="L54" s="41">
        <f t="shared" si="7"/>
        <v>0</v>
      </c>
      <c r="M54" s="110">
        <f t="shared" si="8"/>
        <v>0</v>
      </c>
      <c r="N54" s="110">
        <f t="shared" si="9"/>
        <v>0</v>
      </c>
      <c r="O54" s="110">
        <f t="shared" si="10"/>
        <v>0</v>
      </c>
      <c r="P54" s="111">
        <f t="shared" si="11"/>
        <v>0</v>
      </c>
      <c r="Q54" s="61" t="s">
        <v>46</v>
      </c>
    </row>
    <row r="55" spans="1:17" ht="22.5" x14ac:dyDescent="0.2">
      <c r="A55" s="36">
        <v>41</v>
      </c>
      <c r="B55" s="24" t="s">
        <v>86</v>
      </c>
      <c r="C55" s="139" t="s">
        <v>124</v>
      </c>
      <c r="D55" s="136" t="s">
        <v>68</v>
      </c>
      <c r="E55" s="137">
        <v>206</v>
      </c>
      <c r="F55" s="140"/>
      <c r="G55" s="135"/>
      <c r="H55" s="110">
        <f t="shared" si="6"/>
        <v>0</v>
      </c>
      <c r="I55" s="143"/>
      <c r="J55" s="143"/>
      <c r="K55" s="113">
        <f t="shared" si="0"/>
        <v>0</v>
      </c>
      <c r="L55" s="41">
        <f t="shared" si="7"/>
        <v>0</v>
      </c>
      <c r="M55" s="110">
        <f t="shared" si="8"/>
        <v>0</v>
      </c>
      <c r="N55" s="110">
        <f t="shared" si="9"/>
        <v>0</v>
      </c>
      <c r="O55" s="110">
        <f t="shared" si="10"/>
        <v>0</v>
      </c>
      <c r="P55" s="111">
        <f t="shared" si="11"/>
        <v>0</v>
      </c>
      <c r="Q55" s="61" t="s">
        <v>46</v>
      </c>
    </row>
    <row r="56" spans="1:17" x14ac:dyDescent="0.2">
      <c r="A56" s="36">
        <v>42</v>
      </c>
      <c r="B56" s="72"/>
      <c r="C56" s="138" t="s">
        <v>125</v>
      </c>
      <c r="D56" s="24"/>
      <c r="E56" s="46"/>
      <c r="F56" s="41"/>
      <c r="G56" s="135"/>
      <c r="H56" s="110">
        <f t="shared" si="6"/>
        <v>0</v>
      </c>
      <c r="I56" s="135"/>
      <c r="J56" s="135"/>
      <c r="K56" s="113">
        <f t="shared" si="0"/>
        <v>0</v>
      </c>
      <c r="L56" s="41">
        <f t="shared" si="7"/>
        <v>0</v>
      </c>
      <c r="M56" s="110">
        <f t="shared" si="8"/>
        <v>0</v>
      </c>
      <c r="N56" s="110">
        <f t="shared" si="9"/>
        <v>0</v>
      </c>
      <c r="O56" s="110">
        <f t="shared" si="10"/>
        <v>0</v>
      </c>
      <c r="P56" s="111">
        <f t="shared" si="11"/>
        <v>0</v>
      </c>
      <c r="Q56" s="61"/>
    </row>
    <row r="57" spans="1:17" ht="22.5" x14ac:dyDescent="0.2">
      <c r="A57" s="36">
        <v>43</v>
      </c>
      <c r="B57" s="24" t="s">
        <v>86</v>
      </c>
      <c r="C57" s="139" t="s">
        <v>126</v>
      </c>
      <c r="D57" s="136" t="s">
        <v>94</v>
      </c>
      <c r="E57" s="141">
        <v>15</v>
      </c>
      <c r="F57" s="140"/>
      <c r="G57" s="135"/>
      <c r="H57" s="110">
        <f t="shared" si="6"/>
        <v>0</v>
      </c>
      <c r="I57" s="143"/>
      <c r="J57" s="143"/>
      <c r="K57" s="113">
        <f t="shared" si="0"/>
        <v>0</v>
      </c>
      <c r="L57" s="41">
        <f t="shared" si="7"/>
        <v>0</v>
      </c>
      <c r="M57" s="110">
        <f t="shared" si="8"/>
        <v>0</v>
      </c>
      <c r="N57" s="110">
        <f t="shared" si="9"/>
        <v>0</v>
      </c>
      <c r="O57" s="110">
        <f t="shared" si="10"/>
        <v>0</v>
      </c>
      <c r="P57" s="111">
        <f t="shared" si="11"/>
        <v>0</v>
      </c>
      <c r="Q57" s="61" t="s">
        <v>46</v>
      </c>
    </row>
    <row r="58" spans="1:17" ht="33.75" x14ac:dyDescent="0.2">
      <c r="A58" s="36">
        <v>44</v>
      </c>
      <c r="B58" s="24" t="s">
        <v>86</v>
      </c>
      <c r="C58" s="139" t="s">
        <v>127</v>
      </c>
      <c r="D58" s="136" t="s">
        <v>90</v>
      </c>
      <c r="E58" s="141">
        <v>3</v>
      </c>
      <c r="F58" s="140"/>
      <c r="G58" s="135"/>
      <c r="H58" s="110">
        <f t="shared" si="6"/>
        <v>0</v>
      </c>
      <c r="I58" s="143"/>
      <c r="J58" s="143"/>
      <c r="K58" s="113">
        <f t="shared" si="0"/>
        <v>0</v>
      </c>
      <c r="L58" s="41">
        <f t="shared" si="7"/>
        <v>0</v>
      </c>
      <c r="M58" s="110">
        <f t="shared" si="8"/>
        <v>0</v>
      </c>
      <c r="N58" s="110">
        <f t="shared" si="9"/>
        <v>0</v>
      </c>
      <c r="O58" s="110">
        <f t="shared" si="10"/>
        <v>0</v>
      </c>
      <c r="P58" s="111">
        <f t="shared" si="11"/>
        <v>0</v>
      </c>
      <c r="Q58" s="61" t="s">
        <v>46</v>
      </c>
    </row>
    <row r="59" spans="1:17" ht="22.5" x14ac:dyDescent="0.2">
      <c r="A59" s="36">
        <v>45</v>
      </c>
      <c r="B59" s="24" t="s">
        <v>86</v>
      </c>
      <c r="C59" s="139" t="s">
        <v>128</v>
      </c>
      <c r="D59" s="136" t="s">
        <v>94</v>
      </c>
      <c r="E59" s="141">
        <v>13.5</v>
      </c>
      <c r="F59" s="140"/>
      <c r="G59" s="135"/>
      <c r="H59" s="110">
        <f t="shared" si="6"/>
        <v>0</v>
      </c>
      <c r="I59" s="143"/>
      <c r="J59" s="143"/>
      <c r="K59" s="113">
        <f t="shared" si="0"/>
        <v>0</v>
      </c>
      <c r="L59" s="41">
        <f t="shared" si="7"/>
        <v>0</v>
      </c>
      <c r="M59" s="110">
        <f t="shared" si="8"/>
        <v>0</v>
      </c>
      <c r="N59" s="110">
        <f t="shared" si="9"/>
        <v>0</v>
      </c>
      <c r="O59" s="110">
        <f t="shared" si="10"/>
        <v>0</v>
      </c>
      <c r="P59" s="111">
        <f t="shared" si="11"/>
        <v>0</v>
      </c>
      <c r="Q59" s="61" t="s">
        <v>46</v>
      </c>
    </row>
    <row r="60" spans="1:17" ht="33.75" x14ac:dyDescent="0.2">
      <c r="A60" s="36">
        <v>46</v>
      </c>
      <c r="B60" s="24" t="s">
        <v>86</v>
      </c>
      <c r="C60" s="139" t="s">
        <v>118</v>
      </c>
      <c r="D60" s="136" t="s">
        <v>90</v>
      </c>
      <c r="E60" s="141">
        <v>4.5</v>
      </c>
      <c r="F60" s="140"/>
      <c r="G60" s="135"/>
      <c r="H60" s="110">
        <f t="shared" si="6"/>
        <v>0</v>
      </c>
      <c r="I60" s="143"/>
      <c r="J60" s="143"/>
      <c r="K60" s="113">
        <f t="shared" si="0"/>
        <v>0</v>
      </c>
      <c r="L60" s="41">
        <f t="shared" si="7"/>
        <v>0</v>
      </c>
      <c r="M60" s="110">
        <f t="shared" si="8"/>
        <v>0</v>
      </c>
      <c r="N60" s="110">
        <f t="shared" si="9"/>
        <v>0</v>
      </c>
      <c r="O60" s="110">
        <f t="shared" si="10"/>
        <v>0</v>
      </c>
      <c r="P60" s="111">
        <f t="shared" si="11"/>
        <v>0</v>
      </c>
      <c r="Q60" s="61" t="s">
        <v>46</v>
      </c>
    </row>
    <row r="61" spans="1:17" ht="22.5" x14ac:dyDescent="0.2">
      <c r="A61" s="36">
        <v>47</v>
      </c>
      <c r="B61" s="24" t="s">
        <v>86</v>
      </c>
      <c r="C61" s="139" t="s">
        <v>113</v>
      </c>
      <c r="D61" s="136" t="s">
        <v>94</v>
      </c>
      <c r="E61" s="141">
        <v>0.75</v>
      </c>
      <c r="F61" s="140"/>
      <c r="G61" s="135"/>
      <c r="H61" s="110">
        <f t="shared" si="6"/>
        <v>0</v>
      </c>
      <c r="I61" s="143"/>
      <c r="J61" s="143"/>
      <c r="K61" s="113">
        <f t="shared" si="0"/>
        <v>0</v>
      </c>
      <c r="L61" s="41">
        <f t="shared" si="7"/>
        <v>0</v>
      </c>
      <c r="M61" s="110">
        <f t="shared" si="8"/>
        <v>0</v>
      </c>
      <c r="N61" s="110">
        <f t="shared" si="9"/>
        <v>0</v>
      </c>
      <c r="O61" s="110">
        <f t="shared" si="10"/>
        <v>0</v>
      </c>
      <c r="P61" s="111">
        <f t="shared" si="11"/>
        <v>0</v>
      </c>
      <c r="Q61" s="61" t="s">
        <v>46</v>
      </c>
    </row>
    <row r="62" spans="1:17" ht="33.75" x14ac:dyDescent="0.2">
      <c r="A62" s="36">
        <v>48</v>
      </c>
      <c r="B62" s="24" t="s">
        <v>86</v>
      </c>
      <c r="C62" s="139" t="s">
        <v>129</v>
      </c>
      <c r="D62" s="136" t="s">
        <v>76</v>
      </c>
      <c r="E62" s="141">
        <v>3</v>
      </c>
      <c r="F62" s="140"/>
      <c r="G62" s="135"/>
      <c r="H62" s="110">
        <f t="shared" si="6"/>
        <v>0</v>
      </c>
      <c r="I62" s="143"/>
      <c r="J62" s="143"/>
      <c r="K62" s="113">
        <f t="shared" si="0"/>
        <v>0</v>
      </c>
      <c r="L62" s="41">
        <f t="shared" si="7"/>
        <v>0</v>
      </c>
      <c r="M62" s="110">
        <f t="shared" si="8"/>
        <v>0</v>
      </c>
      <c r="N62" s="110">
        <f t="shared" si="9"/>
        <v>0</v>
      </c>
      <c r="O62" s="110">
        <f t="shared" si="10"/>
        <v>0</v>
      </c>
      <c r="P62" s="111">
        <f t="shared" si="11"/>
        <v>0</v>
      </c>
      <c r="Q62" s="61" t="s">
        <v>46</v>
      </c>
    </row>
    <row r="63" spans="1:17" ht="22.5" x14ac:dyDescent="0.2">
      <c r="A63" s="36">
        <v>49</v>
      </c>
      <c r="B63" s="24" t="s">
        <v>86</v>
      </c>
      <c r="C63" s="139" t="s">
        <v>130</v>
      </c>
      <c r="D63" s="136" t="s">
        <v>66</v>
      </c>
      <c r="E63" s="141">
        <v>30.08</v>
      </c>
      <c r="F63" s="140"/>
      <c r="G63" s="135"/>
      <c r="H63" s="110">
        <f t="shared" si="6"/>
        <v>0</v>
      </c>
      <c r="I63" s="143"/>
      <c r="J63" s="143"/>
      <c r="K63" s="113">
        <f t="shared" si="0"/>
        <v>0</v>
      </c>
      <c r="L63" s="41">
        <f t="shared" si="7"/>
        <v>0</v>
      </c>
      <c r="M63" s="110">
        <f t="shared" si="8"/>
        <v>0</v>
      </c>
      <c r="N63" s="110">
        <f t="shared" si="9"/>
        <v>0</v>
      </c>
      <c r="O63" s="110">
        <f t="shared" si="10"/>
        <v>0</v>
      </c>
      <c r="P63" s="111">
        <f t="shared" si="11"/>
        <v>0</v>
      </c>
      <c r="Q63" s="61" t="s">
        <v>46</v>
      </c>
    </row>
    <row r="64" spans="1:17" ht="22.5" x14ac:dyDescent="0.2">
      <c r="A64" s="36">
        <v>50</v>
      </c>
      <c r="B64" s="24" t="s">
        <v>86</v>
      </c>
      <c r="C64" s="139" t="s">
        <v>131</v>
      </c>
      <c r="D64" s="136" t="s">
        <v>66</v>
      </c>
      <c r="E64" s="141">
        <v>12.6</v>
      </c>
      <c r="F64" s="140"/>
      <c r="G64" s="135"/>
      <c r="H64" s="110">
        <f t="shared" si="6"/>
        <v>0</v>
      </c>
      <c r="I64" s="143"/>
      <c r="J64" s="143"/>
      <c r="K64" s="113">
        <f t="shared" si="0"/>
        <v>0</v>
      </c>
      <c r="L64" s="41">
        <f t="shared" si="7"/>
        <v>0</v>
      </c>
      <c r="M64" s="110">
        <f t="shared" si="8"/>
        <v>0</v>
      </c>
      <c r="N64" s="110">
        <f t="shared" si="9"/>
        <v>0</v>
      </c>
      <c r="O64" s="110">
        <f t="shared" si="10"/>
        <v>0</v>
      </c>
      <c r="P64" s="111">
        <f t="shared" si="11"/>
        <v>0</v>
      </c>
      <c r="Q64" s="61" t="s">
        <v>46</v>
      </c>
    </row>
    <row r="65" spans="1:17" ht="22.5" x14ac:dyDescent="0.2">
      <c r="A65" s="36">
        <v>51</v>
      </c>
      <c r="B65" s="24" t="s">
        <v>86</v>
      </c>
      <c r="C65" s="139" t="s">
        <v>132</v>
      </c>
      <c r="D65" s="136" t="s">
        <v>66</v>
      </c>
      <c r="E65" s="141">
        <v>17.48</v>
      </c>
      <c r="F65" s="140"/>
      <c r="G65" s="135"/>
      <c r="H65" s="110">
        <f t="shared" si="6"/>
        <v>0</v>
      </c>
      <c r="I65" s="143"/>
      <c r="J65" s="143"/>
      <c r="K65" s="113">
        <f t="shared" si="0"/>
        <v>0</v>
      </c>
      <c r="L65" s="41">
        <f t="shared" si="7"/>
        <v>0</v>
      </c>
      <c r="M65" s="110">
        <f t="shared" si="8"/>
        <v>0</v>
      </c>
      <c r="N65" s="110">
        <f t="shared" si="9"/>
        <v>0</v>
      </c>
      <c r="O65" s="110">
        <f t="shared" si="10"/>
        <v>0</v>
      </c>
      <c r="P65" s="111">
        <f t="shared" si="11"/>
        <v>0</v>
      </c>
      <c r="Q65" s="61" t="s">
        <v>46</v>
      </c>
    </row>
    <row r="66" spans="1:17" x14ac:dyDescent="0.2">
      <c r="A66" s="36">
        <v>52</v>
      </c>
      <c r="B66" s="72"/>
      <c r="C66" s="138" t="s">
        <v>133</v>
      </c>
      <c r="D66" s="24"/>
      <c r="E66" s="46"/>
      <c r="F66" s="41"/>
      <c r="G66" s="135"/>
      <c r="H66" s="110">
        <f t="shared" si="6"/>
        <v>0</v>
      </c>
      <c r="I66" s="135"/>
      <c r="J66" s="135"/>
      <c r="K66" s="113">
        <f t="shared" si="0"/>
        <v>0</v>
      </c>
      <c r="L66" s="41">
        <f t="shared" si="7"/>
        <v>0</v>
      </c>
      <c r="M66" s="110">
        <f t="shared" si="8"/>
        <v>0</v>
      </c>
      <c r="N66" s="110">
        <f t="shared" si="9"/>
        <v>0</v>
      </c>
      <c r="O66" s="110">
        <f t="shared" si="10"/>
        <v>0</v>
      </c>
      <c r="P66" s="111">
        <f t="shared" si="11"/>
        <v>0</v>
      </c>
      <c r="Q66" s="61"/>
    </row>
    <row r="67" spans="1:17" ht="22.5" x14ac:dyDescent="0.2">
      <c r="A67" s="36">
        <v>53</v>
      </c>
      <c r="B67" s="24" t="s">
        <v>86</v>
      </c>
      <c r="C67" s="139" t="s">
        <v>134</v>
      </c>
      <c r="D67" s="136" t="s">
        <v>68</v>
      </c>
      <c r="E67" s="141">
        <v>1</v>
      </c>
      <c r="F67" s="140"/>
      <c r="G67" s="135"/>
      <c r="H67" s="110">
        <f t="shared" si="6"/>
        <v>0</v>
      </c>
      <c r="I67" s="143"/>
      <c r="J67" s="143"/>
      <c r="K67" s="113">
        <f t="shared" si="0"/>
        <v>0</v>
      </c>
      <c r="L67" s="41">
        <f t="shared" si="7"/>
        <v>0</v>
      </c>
      <c r="M67" s="110">
        <f t="shared" si="8"/>
        <v>0</v>
      </c>
      <c r="N67" s="110">
        <f t="shared" si="9"/>
        <v>0</v>
      </c>
      <c r="O67" s="110">
        <f t="shared" si="10"/>
        <v>0</v>
      </c>
      <c r="P67" s="111">
        <f t="shared" si="11"/>
        <v>0</v>
      </c>
      <c r="Q67" s="61" t="s">
        <v>46</v>
      </c>
    </row>
    <row r="68" spans="1:17" ht="45" x14ac:dyDescent="0.2">
      <c r="A68" s="36">
        <v>54</v>
      </c>
      <c r="B68" s="24" t="s">
        <v>86</v>
      </c>
      <c r="C68" s="139" t="s">
        <v>135</v>
      </c>
      <c r="D68" s="136" t="s">
        <v>68</v>
      </c>
      <c r="E68" s="141">
        <v>1</v>
      </c>
      <c r="F68" s="140"/>
      <c r="G68" s="135"/>
      <c r="H68" s="110">
        <f t="shared" si="6"/>
        <v>0</v>
      </c>
      <c r="I68" s="143"/>
      <c r="J68" s="143"/>
      <c r="K68" s="113">
        <f t="shared" si="0"/>
        <v>0</v>
      </c>
      <c r="L68" s="41">
        <f t="shared" si="7"/>
        <v>0</v>
      </c>
      <c r="M68" s="110">
        <f t="shared" si="8"/>
        <v>0</v>
      </c>
      <c r="N68" s="110">
        <f t="shared" si="9"/>
        <v>0</v>
      </c>
      <c r="O68" s="110">
        <f t="shared" si="10"/>
        <v>0</v>
      </c>
      <c r="P68" s="111">
        <f t="shared" si="11"/>
        <v>0</v>
      </c>
      <c r="Q68" s="61" t="s">
        <v>46</v>
      </c>
    </row>
    <row r="69" spans="1:17" x14ac:dyDescent="0.2">
      <c r="A69" s="36">
        <v>55</v>
      </c>
      <c r="B69" s="72"/>
      <c r="C69" s="138" t="s">
        <v>136</v>
      </c>
      <c r="D69" s="24"/>
      <c r="E69" s="46"/>
      <c r="F69" s="41"/>
      <c r="G69" s="135"/>
      <c r="H69" s="110">
        <f t="shared" si="6"/>
        <v>0</v>
      </c>
      <c r="I69" s="135"/>
      <c r="J69" s="135"/>
      <c r="K69" s="113">
        <f t="shared" si="0"/>
        <v>0</v>
      </c>
      <c r="L69" s="41">
        <f t="shared" si="7"/>
        <v>0</v>
      </c>
      <c r="M69" s="110">
        <f t="shared" si="8"/>
        <v>0</v>
      </c>
      <c r="N69" s="110">
        <f t="shared" si="9"/>
        <v>0</v>
      </c>
      <c r="O69" s="110">
        <f t="shared" si="10"/>
        <v>0</v>
      </c>
      <c r="P69" s="111">
        <f t="shared" si="11"/>
        <v>0</v>
      </c>
      <c r="Q69" s="61"/>
    </row>
    <row r="70" spans="1:17" ht="33.75" x14ac:dyDescent="0.2">
      <c r="A70" s="36">
        <v>56</v>
      </c>
      <c r="B70" s="24" t="s">
        <v>86</v>
      </c>
      <c r="C70" s="139" t="s">
        <v>137</v>
      </c>
      <c r="D70" s="136" t="s">
        <v>68</v>
      </c>
      <c r="E70" s="137">
        <v>1</v>
      </c>
      <c r="F70" s="140"/>
      <c r="G70" s="135"/>
      <c r="H70" s="110">
        <f t="shared" si="6"/>
        <v>0</v>
      </c>
      <c r="I70" s="143"/>
      <c r="J70" s="143"/>
      <c r="K70" s="113">
        <f t="shared" si="0"/>
        <v>0</v>
      </c>
      <c r="L70" s="41">
        <f t="shared" si="7"/>
        <v>0</v>
      </c>
      <c r="M70" s="110">
        <f t="shared" si="8"/>
        <v>0</v>
      </c>
      <c r="N70" s="110">
        <f t="shared" si="9"/>
        <v>0</v>
      </c>
      <c r="O70" s="110">
        <f t="shared" si="10"/>
        <v>0</v>
      </c>
      <c r="P70" s="111">
        <f t="shared" si="11"/>
        <v>0</v>
      </c>
      <c r="Q70" s="61" t="s">
        <v>47</v>
      </c>
    </row>
    <row r="71" spans="1:17" ht="22.5" x14ac:dyDescent="0.2">
      <c r="A71" s="36">
        <v>57</v>
      </c>
      <c r="B71" s="24" t="s">
        <v>86</v>
      </c>
      <c r="C71" s="139" t="s">
        <v>138</v>
      </c>
      <c r="D71" s="136" t="s">
        <v>68</v>
      </c>
      <c r="E71" s="137">
        <v>1</v>
      </c>
      <c r="F71" s="140"/>
      <c r="G71" s="135"/>
      <c r="H71" s="110">
        <f t="shared" si="6"/>
        <v>0</v>
      </c>
      <c r="I71" s="143"/>
      <c r="J71" s="143"/>
      <c r="K71" s="113">
        <f t="shared" si="0"/>
        <v>0</v>
      </c>
      <c r="L71" s="41">
        <f t="shared" si="7"/>
        <v>0</v>
      </c>
      <c r="M71" s="110">
        <f t="shared" si="8"/>
        <v>0</v>
      </c>
      <c r="N71" s="110">
        <f t="shared" si="9"/>
        <v>0</v>
      </c>
      <c r="O71" s="110">
        <f t="shared" si="10"/>
        <v>0</v>
      </c>
      <c r="P71" s="111">
        <f t="shared" si="11"/>
        <v>0</v>
      </c>
      <c r="Q71" s="61" t="s">
        <v>46</v>
      </c>
    </row>
    <row r="72" spans="1:17" ht="56.25" x14ac:dyDescent="0.2">
      <c r="A72" s="36">
        <v>58</v>
      </c>
      <c r="B72" s="24" t="s">
        <v>86</v>
      </c>
      <c r="C72" s="139" t="s">
        <v>139</v>
      </c>
      <c r="D72" s="136" t="s">
        <v>68</v>
      </c>
      <c r="E72" s="137">
        <v>1</v>
      </c>
      <c r="F72" s="140"/>
      <c r="G72" s="135"/>
      <c r="H72" s="110">
        <f t="shared" si="6"/>
        <v>0</v>
      </c>
      <c r="I72" s="143"/>
      <c r="J72" s="143"/>
      <c r="K72" s="113">
        <f t="shared" si="0"/>
        <v>0</v>
      </c>
      <c r="L72" s="41">
        <f t="shared" si="7"/>
        <v>0</v>
      </c>
      <c r="M72" s="110">
        <f t="shared" si="8"/>
        <v>0</v>
      </c>
      <c r="N72" s="110">
        <f t="shared" si="9"/>
        <v>0</v>
      </c>
      <c r="O72" s="110">
        <f t="shared" si="10"/>
        <v>0</v>
      </c>
      <c r="P72" s="111">
        <f t="shared" si="11"/>
        <v>0</v>
      </c>
      <c r="Q72" s="61" t="s">
        <v>47</v>
      </c>
    </row>
    <row r="73" spans="1:17" ht="22.5" x14ac:dyDescent="0.2">
      <c r="A73" s="36">
        <v>59</v>
      </c>
      <c r="B73" s="24" t="s">
        <v>86</v>
      </c>
      <c r="C73" s="139" t="s">
        <v>140</v>
      </c>
      <c r="D73" s="136" t="s">
        <v>68</v>
      </c>
      <c r="E73" s="137">
        <v>4</v>
      </c>
      <c r="F73" s="140"/>
      <c r="G73" s="135"/>
      <c r="H73" s="110">
        <f t="shared" si="6"/>
        <v>0</v>
      </c>
      <c r="I73" s="143"/>
      <c r="J73" s="143"/>
      <c r="K73" s="113">
        <f t="shared" si="0"/>
        <v>0</v>
      </c>
      <c r="L73" s="41">
        <f t="shared" si="7"/>
        <v>0</v>
      </c>
      <c r="M73" s="110">
        <f t="shared" si="8"/>
        <v>0</v>
      </c>
      <c r="N73" s="110">
        <f t="shared" si="9"/>
        <v>0</v>
      </c>
      <c r="O73" s="110">
        <f t="shared" si="10"/>
        <v>0</v>
      </c>
      <c r="P73" s="111">
        <f t="shared" si="11"/>
        <v>0</v>
      </c>
      <c r="Q73" s="61" t="s">
        <v>46</v>
      </c>
    </row>
    <row r="74" spans="1:17" ht="22.5" x14ac:dyDescent="0.2">
      <c r="A74" s="36">
        <v>60</v>
      </c>
      <c r="B74" s="212"/>
      <c r="C74" s="175" t="s">
        <v>351</v>
      </c>
      <c r="D74" s="136"/>
      <c r="E74" s="137"/>
      <c r="F74" s="213"/>
      <c r="G74" s="214"/>
      <c r="H74" s="110">
        <f t="shared" si="6"/>
        <v>0</v>
      </c>
      <c r="I74" s="214"/>
      <c r="J74" s="214"/>
      <c r="K74" s="113">
        <f t="shared" si="0"/>
        <v>0</v>
      </c>
      <c r="L74" s="41">
        <f t="shared" si="7"/>
        <v>0</v>
      </c>
      <c r="M74" s="110">
        <f t="shared" si="8"/>
        <v>0</v>
      </c>
      <c r="N74" s="110">
        <f t="shared" si="9"/>
        <v>0</v>
      </c>
      <c r="O74" s="110">
        <f t="shared" si="10"/>
        <v>0</v>
      </c>
      <c r="P74" s="111">
        <f t="shared" si="11"/>
        <v>0</v>
      </c>
      <c r="Q74" s="61" t="s">
        <v>304</v>
      </c>
    </row>
    <row r="75" spans="1:17" ht="27.75" customHeight="1" x14ac:dyDescent="0.2">
      <c r="A75" s="36">
        <v>61</v>
      </c>
      <c r="B75" s="215" t="s">
        <v>352</v>
      </c>
      <c r="C75" s="139" t="s">
        <v>353</v>
      </c>
      <c r="D75" s="136" t="s">
        <v>90</v>
      </c>
      <c r="E75" s="137">
        <v>18.8</v>
      </c>
      <c r="F75" s="140"/>
      <c r="G75" s="140"/>
      <c r="H75" s="110">
        <f t="shared" si="6"/>
        <v>0</v>
      </c>
      <c r="I75" s="140"/>
      <c r="J75" s="140"/>
      <c r="K75" s="113">
        <f t="shared" si="0"/>
        <v>0</v>
      </c>
      <c r="L75" s="41">
        <f t="shared" si="7"/>
        <v>0</v>
      </c>
      <c r="M75" s="110">
        <f t="shared" si="8"/>
        <v>0</v>
      </c>
      <c r="N75" s="110">
        <f t="shared" si="9"/>
        <v>0</v>
      </c>
      <c r="O75" s="110">
        <f t="shared" si="10"/>
        <v>0</v>
      </c>
      <c r="P75" s="111">
        <f t="shared" si="11"/>
        <v>0</v>
      </c>
      <c r="Q75" s="61" t="s">
        <v>47</v>
      </c>
    </row>
    <row r="76" spans="1:17" ht="33.75" x14ac:dyDescent="0.2">
      <c r="A76" s="36">
        <v>62</v>
      </c>
      <c r="B76" s="215" t="s">
        <v>352</v>
      </c>
      <c r="C76" s="162" t="s">
        <v>354</v>
      </c>
      <c r="D76" s="144" t="s">
        <v>66</v>
      </c>
      <c r="E76" s="46">
        <v>13.2</v>
      </c>
      <c r="F76" s="140"/>
      <c r="G76" s="140"/>
      <c r="H76" s="110">
        <f t="shared" si="6"/>
        <v>0</v>
      </c>
      <c r="I76" s="140"/>
      <c r="J76" s="140"/>
      <c r="K76" s="113">
        <f t="shared" si="0"/>
        <v>0</v>
      </c>
      <c r="L76" s="41">
        <f t="shared" si="7"/>
        <v>0</v>
      </c>
      <c r="M76" s="110">
        <f t="shared" si="8"/>
        <v>0</v>
      </c>
      <c r="N76" s="110">
        <f t="shared" si="9"/>
        <v>0</v>
      </c>
      <c r="O76" s="110">
        <f t="shared" si="10"/>
        <v>0</v>
      </c>
      <c r="P76" s="111">
        <f t="shared" si="11"/>
        <v>0</v>
      </c>
      <c r="Q76" s="61" t="s">
        <v>47</v>
      </c>
    </row>
    <row r="77" spans="1:17" ht="24" customHeight="1" x14ac:dyDescent="0.2">
      <c r="A77" s="36">
        <v>63</v>
      </c>
      <c r="B77" s="215" t="s">
        <v>352</v>
      </c>
      <c r="C77" s="162" t="s">
        <v>355</v>
      </c>
      <c r="D77" s="144" t="s">
        <v>66</v>
      </c>
      <c r="E77" s="46">
        <v>9.6</v>
      </c>
      <c r="F77" s="140"/>
      <c r="G77" s="140"/>
      <c r="H77" s="110">
        <f t="shared" si="6"/>
        <v>0</v>
      </c>
      <c r="I77" s="140"/>
      <c r="J77" s="140"/>
      <c r="K77" s="113">
        <f t="shared" si="0"/>
        <v>0</v>
      </c>
      <c r="L77" s="41">
        <f t="shared" si="7"/>
        <v>0</v>
      </c>
      <c r="M77" s="110">
        <f t="shared" si="8"/>
        <v>0</v>
      </c>
      <c r="N77" s="110">
        <f t="shared" si="9"/>
        <v>0</v>
      </c>
      <c r="O77" s="110">
        <f t="shared" si="10"/>
        <v>0</v>
      </c>
      <c r="P77" s="111">
        <f t="shared" si="11"/>
        <v>0</v>
      </c>
      <c r="Q77" s="61" t="s">
        <v>47</v>
      </c>
    </row>
    <row r="78" spans="1:17" ht="67.5" x14ac:dyDescent="0.2">
      <c r="A78" s="36">
        <v>64</v>
      </c>
      <c r="B78" s="215" t="s">
        <v>352</v>
      </c>
      <c r="C78" s="139" t="s">
        <v>285</v>
      </c>
      <c r="D78" s="136" t="s">
        <v>66</v>
      </c>
      <c r="E78" s="137">
        <v>13.2</v>
      </c>
      <c r="F78" s="140"/>
      <c r="G78" s="140"/>
      <c r="H78" s="110">
        <f t="shared" si="6"/>
        <v>0</v>
      </c>
      <c r="I78" s="140"/>
      <c r="J78" s="140"/>
      <c r="K78" s="113">
        <f t="shared" si="0"/>
        <v>0</v>
      </c>
      <c r="L78" s="41">
        <f t="shared" si="7"/>
        <v>0</v>
      </c>
      <c r="M78" s="110">
        <f t="shared" si="8"/>
        <v>0</v>
      </c>
      <c r="N78" s="110">
        <f t="shared" si="9"/>
        <v>0</v>
      </c>
      <c r="O78" s="110">
        <f t="shared" si="10"/>
        <v>0</v>
      </c>
      <c r="P78" s="111">
        <f t="shared" si="11"/>
        <v>0</v>
      </c>
      <c r="Q78" s="61" t="s">
        <v>47</v>
      </c>
    </row>
    <row r="79" spans="1:17" ht="45" x14ac:dyDescent="0.2">
      <c r="A79" s="36">
        <v>65</v>
      </c>
      <c r="B79" s="215" t="s">
        <v>352</v>
      </c>
      <c r="C79" s="139" t="s">
        <v>356</v>
      </c>
      <c r="D79" s="136" t="s">
        <v>66</v>
      </c>
      <c r="E79" s="137">
        <v>11.36</v>
      </c>
      <c r="F79" s="140"/>
      <c r="G79" s="140"/>
      <c r="H79" s="110">
        <f t="shared" si="6"/>
        <v>0</v>
      </c>
      <c r="I79" s="140"/>
      <c r="J79" s="140"/>
      <c r="K79" s="113">
        <f t="shared" ref="K79:K98" si="12">SUM(H79:J79)</f>
        <v>0</v>
      </c>
      <c r="L79" s="41">
        <f t="shared" si="7"/>
        <v>0</v>
      </c>
      <c r="M79" s="110">
        <f t="shared" si="8"/>
        <v>0</v>
      </c>
      <c r="N79" s="110">
        <f t="shared" si="9"/>
        <v>0</v>
      </c>
      <c r="O79" s="110">
        <f t="shared" si="10"/>
        <v>0</v>
      </c>
      <c r="P79" s="111">
        <f t="shared" si="11"/>
        <v>0</v>
      </c>
      <c r="Q79" s="61" t="s">
        <v>47</v>
      </c>
    </row>
    <row r="80" spans="1:17" ht="22.5" x14ac:dyDescent="0.2">
      <c r="A80" s="36">
        <v>66</v>
      </c>
      <c r="B80" s="215" t="s">
        <v>352</v>
      </c>
      <c r="C80" s="139" t="s">
        <v>357</v>
      </c>
      <c r="D80" s="136" t="s">
        <v>68</v>
      </c>
      <c r="E80" s="137">
        <v>4</v>
      </c>
      <c r="F80" s="140"/>
      <c r="G80" s="140"/>
      <c r="H80" s="110">
        <f t="shared" ref="H80:H98" si="13">F80*G80</f>
        <v>0</v>
      </c>
      <c r="I80" s="140"/>
      <c r="J80" s="140"/>
      <c r="K80" s="113">
        <f t="shared" si="12"/>
        <v>0</v>
      </c>
      <c r="L80" s="41">
        <f t="shared" ref="L80:L98" si="14">E80*F80</f>
        <v>0</v>
      </c>
      <c r="M80" s="110">
        <f t="shared" ref="M80:M98" si="15">H80*E80</f>
        <v>0</v>
      </c>
      <c r="N80" s="110">
        <f t="shared" ref="N80:N98" si="16">I80*E80</f>
        <v>0</v>
      </c>
      <c r="O80" s="110">
        <f t="shared" ref="O80:O98" si="17">J80*E80</f>
        <v>0</v>
      </c>
      <c r="P80" s="111">
        <f t="shared" ref="P80:P98" si="18">SUM(M80:O80)</f>
        <v>0</v>
      </c>
      <c r="Q80" s="61" t="s">
        <v>47</v>
      </c>
    </row>
    <row r="81" spans="1:17" x14ac:dyDescent="0.2">
      <c r="A81" s="36">
        <v>67</v>
      </c>
      <c r="B81" s="72"/>
      <c r="C81" s="138" t="s">
        <v>367</v>
      </c>
      <c r="D81" s="24"/>
      <c r="E81" s="46"/>
      <c r="F81" s="41"/>
      <c r="G81" s="135"/>
      <c r="H81" s="110">
        <f t="shared" si="13"/>
        <v>0</v>
      </c>
      <c r="I81" s="135"/>
      <c r="J81" s="135"/>
      <c r="K81" s="113">
        <f t="shared" si="12"/>
        <v>0</v>
      </c>
      <c r="L81" s="41">
        <f t="shared" si="14"/>
        <v>0</v>
      </c>
      <c r="M81" s="110">
        <f t="shared" si="15"/>
        <v>0</v>
      </c>
      <c r="N81" s="110">
        <f t="shared" si="16"/>
        <v>0</v>
      </c>
      <c r="O81" s="110">
        <f t="shared" si="17"/>
        <v>0</v>
      </c>
      <c r="P81" s="111">
        <f t="shared" si="18"/>
        <v>0</v>
      </c>
      <c r="Q81" s="61"/>
    </row>
    <row r="82" spans="1:17" ht="22.5" x14ac:dyDescent="0.2">
      <c r="A82" s="36">
        <v>68</v>
      </c>
      <c r="B82" s="24" t="s">
        <v>368</v>
      </c>
      <c r="C82" s="139" t="s">
        <v>369</v>
      </c>
      <c r="D82" s="136" t="s">
        <v>68</v>
      </c>
      <c r="E82" s="137">
        <v>48</v>
      </c>
      <c r="F82" s="140"/>
      <c r="G82" s="135"/>
      <c r="H82" s="110">
        <f t="shared" si="13"/>
        <v>0</v>
      </c>
      <c r="I82" s="143"/>
      <c r="J82" s="143"/>
      <c r="K82" s="113">
        <f t="shared" si="12"/>
        <v>0</v>
      </c>
      <c r="L82" s="41">
        <f t="shared" si="14"/>
        <v>0</v>
      </c>
      <c r="M82" s="110">
        <f t="shared" si="15"/>
        <v>0</v>
      </c>
      <c r="N82" s="110">
        <f t="shared" si="16"/>
        <v>0</v>
      </c>
      <c r="O82" s="110">
        <f t="shared" si="17"/>
        <v>0</v>
      </c>
      <c r="P82" s="111">
        <f t="shared" si="18"/>
        <v>0</v>
      </c>
      <c r="Q82" s="61" t="s">
        <v>46</v>
      </c>
    </row>
    <row r="83" spans="1:17" ht="22.5" x14ac:dyDescent="0.2">
      <c r="A83" s="36">
        <v>69</v>
      </c>
      <c r="B83" s="24" t="s">
        <v>368</v>
      </c>
      <c r="C83" s="139" t="s">
        <v>370</v>
      </c>
      <c r="D83" s="136" t="s">
        <v>70</v>
      </c>
      <c r="E83" s="137">
        <v>384</v>
      </c>
      <c r="F83" s="140"/>
      <c r="G83" s="135"/>
      <c r="H83" s="110">
        <f t="shared" si="13"/>
        <v>0</v>
      </c>
      <c r="I83" s="143"/>
      <c r="J83" s="143"/>
      <c r="K83" s="113">
        <f t="shared" si="12"/>
        <v>0</v>
      </c>
      <c r="L83" s="41">
        <f t="shared" si="14"/>
        <v>0</v>
      </c>
      <c r="M83" s="110">
        <f t="shared" si="15"/>
        <v>0</v>
      </c>
      <c r="N83" s="110">
        <f t="shared" si="16"/>
        <v>0</v>
      </c>
      <c r="O83" s="110">
        <f t="shared" si="17"/>
        <v>0</v>
      </c>
      <c r="P83" s="111">
        <f t="shared" si="18"/>
        <v>0</v>
      </c>
      <c r="Q83" s="61" t="s">
        <v>46</v>
      </c>
    </row>
    <row r="84" spans="1:17" ht="33.75" x14ac:dyDescent="0.2">
      <c r="A84" s="36">
        <v>70</v>
      </c>
      <c r="B84" s="24" t="s">
        <v>368</v>
      </c>
      <c r="C84" s="139" t="s">
        <v>371</v>
      </c>
      <c r="D84" s="136" t="s">
        <v>68</v>
      </c>
      <c r="E84" s="137">
        <v>48</v>
      </c>
      <c r="F84" s="140"/>
      <c r="G84" s="135"/>
      <c r="H84" s="110">
        <f t="shared" si="13"/>
        <v>0</v>
      </c>
      <c r="I84" s="143"/>
      <c r="J84" s="143"/>
      <c r="K84" s="113">
        <f t="shared" si="12"/>
        <v>0</v>
      </c>
      <c r="L84" s="41">
        <f t="shared" si="14"/>
        <v>0</v>
      </c>
      <c r="M84" s="110">
        <f t="shared" si="15"/>
        <v>0</v>
      </c>
      <c r="N84" s="110">
        <f t="shared" si="16"/>
        <v>0</v>
      </c>
      <c r="O84" s="110">
        <f t="shared" si="17"/>
        <v>0</v>
      </c>
      <c r="P84" s="111">
        <f t="shared" si="18"/>
        <v>0</v>
      </c>
      <c r="Q84" s="61" t="s">
        <v>46</v>
      </c>
    </row>
    <row r="85" spans="1:17" ht="22.5" x14ac:dyDescent="0.2">
      <c r="A85" s="36">
        <v>71</v>
      </c>
      <c r="B85" s="24" t="s">
        <v>368</v>
      </c>
      <c r="C85" s="139" t="s">
        <v>372</v>
      </c>
      <c r="D85" s="136" t="s">
        <v>66</v>
      </c>
      <c r="E85" s="137">
        <v>240</v>
      </c>
      <c r="F85" s="140"/>
      <c r="G85" s="135"/>
      <c r="H85" s="110">
        <f t="shared" si="13"/>
        <v>0</v>
      </c>
      <c r="I85" s="143"/>
      <c r="J85" s="143"/>
      <c r="K85" s="113">
        <f t="shared" si="12"/>
        <v>0</v>
      </c>
      <c r="L85" s="41">
        <f t="shared" si="14"/>
        <v>0</v>
      </c>
      <c r="M85" s="110">
        <f t="shared" si="15"/>
        <v>0</v>
      </c>
      <c r="N85" s="110">
        <f t="shared" si="16"/>
        <v>0</v>
      </c>
      <c r="O85" s="110">
        <f t="shared" si="17"/>
        <v>0</v>
      </c>
      <c r="P85" s="111">
        <f t="shared" si="18"/>
        <v>0</v>
      </c>
      <c r="Q85" s="61" t="s">
        <v>46</v>
      </c>
    </row>
    <row r="86" spans="1:17" ht="22.5" x14ac:dyDescent="0.2">
      <c r="A86" s="36">
        <v>72</v>
      </c>
      <c r="B86" s="24" t="s">
        <v>368</v>
      </c>
      <c r="C86" s="139" t="s">
        <v>373</v>
      </c>
      <c r="D86" s="136" t="s">
        <v>66</v>
      </c>
      <c r="E86" s="137">
        <v>720</v>
      </c>
      <c r="F86" s="140"/>
      <c r="G86" s="135"/>
      <c r="H86" s="110">
        <f t="shared" si="13"/>
        <v>0</v>
      </c>
      <c r="I86" s="143"/>
      <c r="J86" s="143"/>
      <c r="K86" s="113">
        <f t="shared" si="12"/>
        <v>0</v>
      </c>
      <c r="L86" s="41">
        <f t="shared" si="14"/>
        <v>0</v>
      </c>
      <c r="M86" s="110">
        <f t="shared" si="15"/>
        <v>0</v>
      </c>
      <c r="N86" s="110">
        <f t="shared" si="16"/>
        <v>0</v>
      </c>
      <c r="O86" s="110">
        <f t="shared" si="17"/>
        <v>0</v>
      </c>
      <c r="P86" s="111">
        <f t="shared" si="18"/>
        <v>0</v>
      </c>
      <c r="Q86" s="61" t="s">
        <v>46</v>
      </c>
    </row>
    <row r="87" spans="1:17" ht="22.5" x14ac:dyDescent="0.2">
      <c r="A87" s="36">
        <v>73</v>
      </c>
      <c r="B87" s="24" t="s">
        <v>368</v>
      </c>
      <c r="C87" s="139" t="s">
        <v>366</v>
      </c>
      <c r="D87" s="136" t="s">
        <v>66</v>
      </c>
      <c r="E87" s="137">
        <v>240</v>
      </c>
      <c r="F87" s="140"/>
      <c r="G87" s="135"/>
      <c r="H87" s="110">
        <f t="shared" si="13"/>
        <v>0</v>
      </c>
      <c r="I87" s="143"/>
      <c r="J87" s="143"/>
      <c r="K87" s="113">
        <f t="shared" si="12"/>
        <v>0</v>
      </c>
      <c r="L87" s="41">
        <f t="shared" si="14"/>
        <v>0</v>
      </c>
      <c r="M87" s="110">
        <f t="shared" si="15"/>
        <v>0</v>
      </c>
      <c r="N87" s="110">
        <f t="shared" si="16"/>
        <v>0</v>
      </c>
      <c r="O87" s="110">
        <f t="shared" si="17"/>
        <v>0</v>
      </c>
      <c r="P87" s="111">
        <f t="shared" si="18"/>
        <v>0</v>
      </c>
      <c r="Q87" s="61" t="s">
        <v>46</v>
      </c>
    </row>
    <row r="88" spans="1:17" x14ac:dyDescent="0.2">
      <c r="A88" s="36">
        <v>74</v>
      </c>
      <c r="B88" s="212"/>
      <c r="C88" s="175" t="s">
        <v>374</v>
      </c>
      <c r="D88" s="136"/>
      <c r="E88" s="137"/>
      <c r="F88" s="140"/>
      <c r="G88" s="143"/>
      <c r="H88" s="110">
        <f t="shared" si="13"/>
        <v>0</v>
      </c>
      <c r="I88" s="143"/>
      <c r="J88" s="143"/>
      <c r="K88" s="113">
        <f t="shared" si="12"/>
        <v>0</v>
      </c>
      <c r="L88" s="41">
        <f t="shared" si="14"/>
        <v>0</v>
      </c>
      <c r="M88" s="110">
        <f t="shared" si="15"/>
        <v>0</v>
      </c>
      <c r="N88" s="110">
        <f t="shared" si="16"/>
        <v>0</v>
      </c>
      <c r="O88" s="110">
        <f t="shared" si="17"/>
        <v>0</v>
      </c>
      <c r="P88" s="111">
        <f t="shared" si="18"/>
        <v>0</v>
      </c>
      <c r="Q88" s="61" t="s">
        <v>304</v>
      </c>
    </row>
    <row r="89" spans="1:17" ht="33.75" x14ac:dyDescent="0.2">
      <c r="A89" s="36">
        <v>75</v>
      </c>
      <c r="B89" s="215" t="s">
        <v>352</v>
      </c>
      <c r="C89" s="139" t="s">
        <v>358</v>
      </c>
      <c r="D89" s="136" t="s">
        <v>90</v>
      </c>
      <c r="E89" s="137">
        <v>258.24</v>
      </c>
      <c r="F89" s="140"/>
      <c r="G89" s="143"/>
      <c r="H89" s="110">
        <f t="shared" si="13"/>
        <v>0</v>
      </c>
      <c r="I89" s="143"/>
      <c r="J89" s="143"/>
      <c r="K89" s="113">
        <f t="shared" si="12"/>
        <v>0</v>
      </c>
      <c r="L89" s="41">
        <f t="shared" si="14"/>
        <v>0</v>
      </c>
      <c r="M89" s="110">
        <f t="shared" si="15"/>
        <v>0</v>
      </c>
      <c r="N89" s="110">
        <f t="shared" si="16"/>
        <v>0</v>
      </c>
      <c r="O89" s="110">
        <f t="shared" si="17"/>
        <v>0</v>
      </c>
      <c r="P89" s="111">
        <f t="shared" si="18"/>
        <v>0</v>
      </c>
      <c r="Q89" s="61" t="s">
        <v>46</v>
      </c>
    </row>
    <row r="90" spans="1:17" ht="22.5" x14ac:dyDescent="0.2">
      <c r="A90" s="36">
        <v>76</v>
      </c>
      <c r="B90" s="215" t="s">
        <v>352</v>
      </c>
      <c r="C90" s="139" t="s">
        <v>359</v>
      </c>
      <c r="D90" s="136" t="s">
        <v>94</v>
      </c>
      <c r="E90" s="137">
        <v>193.68</v>
      </c>
      <c r="F90" s="140"/>
      <c r="G90" s="143"/>
      <c r="H90" s="110">
        <f t="shared" si="13"/>
        <v>0</v>
      </c>
      <c r="I90" s="143"/>
      <c r="J90" s="143"/>
      <c r="K90" s="113">
        <f t="shared" si="12"/>
        <v>0</v>
      </c>
      <c r="L90" s="41">
        <f t="shared" si="14"/>
        <v>0</v>
      </c>
      <c r="M90" s="110">
        <f t="shared" si="15"/>
        <v>0</v>
      </c>
      <c r="N90" s="110">
        <f t="shared" si="16"/>
        <v>0</v>
      </c>
      <c r="O90" s="110">
        <f t="shared" si="17"/>
        <v>0</v>
      </c>
      <c r="P90" s="111">
        <f t="shared" si="18"/>
        <v>0</v>
      </c>
      <c r="Q90" s="61" t="s">
        <v>46</v>
      </c>
    </row>
    <row r="91" spans="1:17" ht="33.75" x14ac:dyDescent="0.2">
      <c r="A91" s="36">
        <v>77</v>
      </c>
      <c r="B91" s="215" t="s">
        <v>352</v>
      </c>
      <c r="C91" s="139" t="s">
        <v>360</v>
      </c>
      <c r="D91" s="136" t="s">
        <v>94</v>
      </c>
      <c r="E91" s="137">
        <v>8315.3279999999995</v>
      </c>
      <c r="F91" s="140"/>
      <c r="G91" s="143"/>
      <c r="H91" s="110">
        <f t="shared" si="13"/>
        <v>0</v>
      </c>
      <c r="I91" s="143"/>
      <c r="J91" s="143"/>
      <c r="K91" s="113">
        <f t="shared" si="12"/>
        <v>0</v>
      </c>
      <c r="L91" s="41">
        <f t="shared" si="14"/>
        <v>0</v>
      </c>
      <c r="M91" s="110">
        <f t="shared" si="15"/>
        <v>0</v>
      </c>
      <c r="N91" s="110">
        <f t="shared" si="16"/>
        <v>0</v>
      </c>
      <c r="O91" s="110">
        <f t="shared" si="17"/>
        <v>0</v>
      </c>
      <c r="P91" s="111">
        <f t="shared" si="18"/>
        <v>0</v>
      </c>
      <c r="Q91" s="61" t="s">
        <v>46</v>
      </c>
    </row>
    <row r="92" spans="1:17" ht="22.5" x14ac:dyDescent="0.2">
      <c r="A92" s="36">
        <v>78</v>
      </c>
      <c r="B92" s="215" t="s">
        <v>352</v>
      </c>
      <c r="C92" s="139" t="s">
        <v>361</v>
      </c>
      <c r="D92" s="136" t="s">
        <v>68</v>
      </c>
      <c r="E92" s="137">
        <v>1</v>
      </c>
      <c r="F92" s="140"/>
      <c r="G92" s="143"/>
      <c r="H92" s="110">
        <f t="shared" si="13"/>
        <v>0</v>
      </c>
      <c r="I92" s="143"/>
      <c r="J92" s="143"/>
      <c r="K92" s="113">
        <f t="shared" si="12"/>
        <v>0</v>
      </c>
      <c r="L92" s="41">
        <f t="shared" si="14"/>
        <v>0</v>
      </c>
      <c r="M92" s="110">
        <f t="shared" si="15"/>
        <v>0</v>
      </c>
      <c r="N92" s="110">
        <f t="shared" si="16"/>
        <v>0</v>
      </c>
      <c r="O92" s="110">
        <f t="shared" si="17"/>
        <v>0</v>
      </c>
      <c r="P92" s="111">
        <f t="shared" si="18"/>
        <v>0</v>
      </c>
      <c r="Q92" s="61" t="s">
        <v>46</v>
      </c>
    </row>
    <row r="93" spans="1:17" ht="22.5" x14ac:dyDescent="0.2">
      <c r="A93" s="36">
        <v>79</v>
      </c>
      <c r="B93" s="215" t="s">
        <v>352</v>
      </c>
      <c r="C93" s="139" t="s">
        <v>362</v>
      </c>
      <c r="D93" s="136" t="s">
        <v>94</v>
      </c>
      <c r="E93" s="137">
        <v>38.735999999999997</v>
      </c>
      <c r="F93" s="140"/>
      <c r="G93" s="143"/>
      <c r="H93" s="110">
        <f t="shared" si="13"/>
        <v>0</v>
      </c>
      <c r="I93" s="143"/>
      <c r="J93" s="143"/>
      <c r="K93" s="113">
        <f t="shared" si="12"/>
        <v>0</v>
      </c>
      <c r="L93" s="41">
        <f t="shared" si="14"/>
        <v>0</v>
      </c>
      <c r="M93" s="110">
        <f t="shared" si="15"/>
        <v>0</v>
      </c>
      <c r="N93" s="110">
        <f t="shared" si="16"/>
        <v>0</v>
      </c>
      <c r="O93" s="110">
        <f t="shared" si="17"/>
        <v>0</v>
      </c>
      <c r="P93" s="111">
        <f t="shared" si="18"/>
        <v>0</v>
      </c>
      <c r="Q93" s="61" t="s">
        <v>46</v>
      </c>
    </row>
    <row r="94" spans="1:17" ht="22.5" x14ac:dyDescent="0.2">
      <c r="A94" s="36">
        <v>80</v>
      </c>
      <c r="B94" s="215" t="s">
        <v>352</v>
      </c>
      <c r="C94" s="139" t="s">
        <v>117</v>
      </c>
      <c r="D94" s="136" t="s">
        <v>94</v>
      </c>
      <c r="E94" s="137">
        <v>581.04</v>
      </c>
      <c r="F94" s="140"/>
      <c r="G94" s="143"/>
      <c r="H94" s="110">
        <f t="shared" si="13"/>
        <v>0</v>
      </c>
      <c r="I94" s="143"/>
      <c r="J94" s="143"/>
      <c r="K94" s="113">
        <f t="shared" si="12"/>
        <v>0</v>
      </c>
      <c r="L94" s="41">
        <f t="shared" si="14"/>
        <v>0</v>
      </c>
      <c r="M94" s="110">
        <f t="shared" si="15"/>
        <v>0</v>
      </c>
      <c r="N94" s="110">
        <f t="shared" si="16"/>
        <v>0</v>
      </c>
      <c r="O94" s="110">
        <f t="shared" si="17"/>
        <v>0</v>
      </c>
      <c r="P94" s="111">
        <f t="shared" si="18"/>
        <v>0</v>
      </c>
      <c r="Q94" s="61" t="s">
        <v>46</v>
      </c>
    </row>
    <row r="95" spans="1:17" ht="22.5" x14ac:dyDescent="0.2">
      <c r="A95" s="36">
        <v>81</v>
      </c>
      <c r="B95" s="215" t="s">
        <v>352</v>
      </c>
      <c r="C95" s="139" t="s">
        <v>155</v>
      </c>
      <c r="D95" s="136" t="s">
        <v>90</v>
      </c>
      <c r="E95" s="141">
        <v>129.12</v>
      </c>
      <c r="F95" s="140"/>
      <c r="G95" s="143"/>
      <c r="H95" s="110">
        <f t="shared" si="13"/>
        <v>0</v>
      </c>
      <c r="I95" s="143"/>
      <c r="J95" s="143"/>
      <c r="K95" s="113">
        <f t="shared" si="12"/>
        <v>0</v>
      </c>
      <c r="L95" s="41">
        <f t="shared" si="14"/>
        <v>0</v>
      </c>
      <c r="M95" s="110">
        <f t="shared" si="15"/>
        <v>0</v>
      </c>
      <c r="N95" s="110">
        <f t="shared" si="16"/>
        <v>0</v>
      </c>
      <c r="O95" s="110">
        <f t="shared" si="17"/>
        <v>0</v>
      </c>
      <c r="P95" s="111">
        <f t="shared" si="18"/>
        <v>0</v>
      </c>
      <c r="Q95" s="61" t="s">
        <v>46</v>
      </c>
    </row>
    <row r="96" spans="1:17" ht="33.75" x14ac:dyDescent="0.2">
      <c r="A96" s="36">
        <v>82</v>
      </c>
      <c r="B96" s="215" t="s">
        <v>352</v>
      </c>
      <c r="C96" s="139" t="s">
        <v>363</v>
      </c>
      <c r="D96" s="136" t="s">
        <v>94</v>
      </c>
      <c r="E96" s="137">
        <v>374.44799999999998</v>
      </c>
      <c r="F96" s="140"/>
      <c r="G96" s="143"/>
      <c r="H96" s="110">
        <f t="shared" si="13"/>
        <v>0</v>
      </c>
      <c r="I96" s="143"/>
      <c r="J96" s="143"/>
      <c r="K96" s="113">
        <f t="shared" si="12"/>
        <v>0</v>
      </c>
      <c r="L96" s="41">
        <f t="shared" si="14"/>
        <v>0</v>
      </c>
      <c r="M96" s="110">
        <f t="shared" si="15"/>
        <v>0</v>
      </c>
      <c r="N96" s="110">
        <f t="shared" si="16"/>
        <v>0</v>
      </c>
      <c r="O96" s="110">
        <f t="shared" si="17"/>
        <v>0</v>
      </c>
      <c r="P96" s="111">
        <f t="shared" si="18"/>
        <v>0</v>
      </c>
      <c r="Q96" s="61" t="s">
        <v>46</v>
      </c>
    </row>
    <row r="97" spans="1:17" ht="22.5" customHeight="1" x14ac:dyDescent="0.2">
      <c r="A97" s="36">
        <v>83</v>
      </c>
      <c r="B97" s="215" t="s">
        <v>352</v>
      </c>
      <c r="C97" s="139" t="s">
        <v>364</v>
      </c>
      <c r="D97" s="136" t="s">
        <v>66</v>
      </c>
      <c r="E97" s="137">
        <v>240</v>
      </c>
      <c r="F97" s="140"/>
      <c r="G97" s="143"/>
      <c r="H97" s="110">
        <f t="shared" si="13"/>
        <v>0</v>
      </c>
      <c r="I97" s="143"/>
      <c r="J97" s="143"/>
      <c r="K97" s="113">
        <f t="shared" si="12"/>
        <v>0</v>
      </c>
      <c r="L97" s="41">
        <f t="shared" si="14"/>
        <v>0</v>
      </c>
      <c r="M97" s="110">
        <f t="shared" si="15"/>
        <v>0</v>
      </c>
      <c r="N97" s="110">
        <f t="shared" si="16"/>
        <v>0</v>
      </c>
      <c r="O97" s="110">
        <f t="shared" si="17"/>
        <v>0</v>
      </c>
      <c r="P97" s="111">
        <f t="shared" si="18"/>
        <v>0</v>
      </c>
      <c r="Q97" s="61" t="s">
        <v>46</v>
      </c>
    </row>
    <row r="98" spans="1:17" ht="22.5" x14ac:dyDescent="0.2">
      <c r="A98" s="36">
        <v>84</v>
      </c>
      <c r="B98" s="215" t="s">
        <v>352</v>
      </c>
      <c r="C98" s="139" t="s">
        <v>365</v>
      </c>
      <c r="D98" s="136" t="s">
        <v>90</v>
      </c>
      <c r="E98" s="137">
        <v>46.5</v>
      </c>
      <c r="F98" s="140"/>
      <c r="G98" s="143"/>
      <c r="H98" s="110">
        <f t="shared" si="13"/>
        <v>0</v>
      </c>
      <c r="I98" s="143"/>
      <c r="J98" s="143"/>
      <c r="K98" s="113">
        <f t="shared" si="12"/>
        <v>0</v>
      </c>
      <c r="L98" s="41">
        <f t="shared" si="14"/>
        <v>0</v>
      </c>
      <c r="M98" s="110">
        <f t="shared" si="15"/>
        <v>0</v>
      </c>
      <c r="N98" s="110">
        <f t="shared" si="16"/>
        <v>0</v>
      </c>
      <c r="O98" s="110">
        <f t="shared" si="17"/>
        <v>0</v>
      </c>
      <c r="P98" s="111">
        <f t="shared" si="18"/>
        <v>0</v>
      </c>
      <c r="Q98" s="61" t="s">
        <v>46</v>
      </c>
    </row>
    <row r="99" spans="1:17" ht="12" customHeight="1" thickBot="1" x14ac:dyDescent="0.25">
      <c r="A99" s="298" t="s">
        <v>62</v>
      </c>
      <c r="B99" s="299"/>
      <c r="C99" s="299"/>
      <c r="D99" s="299"/>
      <c r="E99" s="299"/>
      <c r="F99" s="299"/>
      <c r="G99" s="299"/>
      <c r="H99" s="299"/>
      <c r="I99" s="299"/>
      <c r="J99" s="299"/>
      <c r="K99" s="300"/>
      <c r="L99" s="127">
        <f>SUM(L14:L98)</f>
        <v>0</v>
      </c>
      <c r="M99" s="128">
        <f>SUM(M14:M98)</f>
        <v>0</v>
      </c>
      <c r="N99" s="128">
        <f>SUM(N14:N98)</f>
        <v>0</v>
      </c>
      <c r="O99" s="128">
        <f>SUM(O14:O98)</f>
        <v>0</v>
      </c>
      <c r="P99" s="129">
        <f>SUM(P14:P98)</f>
        <v>0</v>
      </c>
    </row>
    <row r="100" spans="1:17" x14ac:dyDescent="0.2">
      <c r="A100" s="16"/>
      <c r="B100" s="16"/>
      <c r="C100" s="16"/>
      <c r="D100" s="16"/>
      <c r="E100" s="16"/>
      <c r="F100" s="16"/>
      <c r="G100" s="16"/>
      <c r="H100" s="16"/>
      <c r="I100" s="16"/>
      <c r="J100" s="16"/>
      <c r="K100" s="16"/>
      <c r="L100" s="16"/>
      <c r="M100" s="16"/>
      <c r="N100" s="16"/>
      <c r="O100" s="16"/>
      <c r="P100" s="16"/>
    </row>
    <row r="101" spans="1:17" x14ac:dyDescent="0.2">
      <c r="A101" s="16"/>
      <c r="B101" s="16"/>
      <c r="C101" s="16"/>
      <c r="D101" s="16"/>
      <c r="E101" s="16"/>
      <c r="F101" s="16"/>
      <c r="G101" s="16"/>
      <c r="H101" s="16"/>
      <c r="I101" s="16"/>
      <c r="J101" s="16"/>
      <c r="K101" s="16"/>
      <c r="L101" s="16"/>
      <c r="M101" s="16"/>
      <c r="N101" s="16"/>
      <c r="O101" s="16"/>
      <c r="P101" s="16"/>
    </row>
    <row r="102" spans="1:17" x14ac:dyDescent="0.2">
      <c r="A102" s="1" t="s">
        <v>14</v>
      </c>
      <c r="B102" s="16"/>
      <c r="C102" s="301">
        <f>'Kops n'!C36:H36</f>
        <v>0</v>
      </c>
      <c r="D102" s="301"/>
      <c r="E102" s="301"/>
      <c r="F102" s="301"/>
      <c r="G102" s="301"/>
      <c r="H102" s="301"/>
      <c r="I102" s="16"/>
      <c r="J102" s="16"/>
      <c r="K102" s="16"/>
      <c r="L102" s="16"/>
      <c r="M102" s="16"/>
      <c r="N102" s="16"/>
      <c r="O102" s="16"/>
      <c r="P102" s="16"/>
    </row>
    <row r="103" spans="1:17" x14ac:dyDescent="0.2">
      <c r="A103" s="16"/>
      <c r="B103" s="16"/>
      <c r="C103" s="227" t="s">
        <v>15</v>
      </c>
      <c r="D103" s="227"/>
      <c r="E103" s="227"/>
      <c r="F103" s="227"/>
      <c r="G103" s="227"/>
      <c r="H103" s="227"/>
      <c r="I103" s="16"/>
      <c r="J103" s="16"/>
      <c r="K103" s="16"/>
      <c r="L103" s="16"/>
      <c r="M103" s="16"/>
      <c r="N103" s="16"/>
      <c r="O103" s="16"/>
      <c r="P103" s="16"/>
    </row>
    <row r="104" spans="1:17" x14ac:dyDescent="0.2">
      <c r="A104" s="16"/>
      <c r="B104" s="16"/>
      <c r="C104" s="16"/>
      <c r="D104" s="16"/>
      <c r="E104" s="16"/>
      <c r="F104" s="16"/>
      <c r="G104" s="16"/>
      <c r="H104" s="16"/>
      <c r="I104" s="16"/>
      <c r="J104" s="16"/>
      <c r="K104" s="16"/>
      <c r="L104" s="16"/>
      <c r="M104" s="16"/>
      <c r="N104" s="16"/>
      <c r="O104" s="16"/>
      <c r="P104" s="16"/>
    </row>
    <row r="105" spans="1:17" x14ac:dyDescent="0.2">
      <c r="A105" s="249" t="str">
        <f>'Kops n'!A39:D39</f>
        <v>Tāme sastādīta 2023. gada __. ____________</v>
      </c>
      <c r="B105" s="250"/>
      <c r="C105" s="250"/>
      <c r="D105" s="250"/>
      <c r="E105" s="16"/>
      <c r="F105" s="16"/>
      <c r="G105" s="16"/>
      <c r="H105" s="16"/>
      <c r="I105" s="16"/>
      <c r="J105" s="16"/>
      <c r="K105" s="16"/>
      <c r="L105" s="16"/>
      <c r="M105" s="16"/>
      <c r="N105" s="16"/>
      <c r="O105" s="16"/>
      <c r="P105" s="16"/>
    </row>
    <row r="106" spans="1:17" x14ac:dyDescent="0.2">
      <c r="A106" s="16"/>
      <c r="B106" s="16"/>
      <c r="C106" s="16"/>
      <c r="D106" s="16"/>
      <c r="E106" s="16"/>
      <c r="F106" s="16"/>
      <c r="G106" s="16"/>
      <c r="H106" s="16"/>
      <c r="I106" s="16"/>
      <c r="J106" s="16"/>
      <c r="K106" s="16"/>
      <c r="L106" s="16"/>
      <c r="M106" s="16"/>
      <c r="N106" s="16"/>
      <c r="O106" s="16"/>
      <c r="P106" s="16"/>
    </row>
    <row r="107" spans="1:17" x14ac:dyDescent="0.2">
      <c r="A107" s="1" t="s">
        <v>41</v>
      </c>
      <c r="B107" s="16"/>
      <c r="C107" s="301">
        <f>'Kops n'!C41:H41</f>
        <v>0</v>
      </c>
      <c r="D107" s="301"/>
      <c r="E107" s="301"/>
      <c r="F107" s="301"/>
      <c r="G107" s="301"/>
      <c r="H107" s="301"/>
      <c r="I107" s="16"/>
      <c r="J107" s="16"/>
      <c r="K107" s="16"/>
      <c r="L107" s="16"/>
      <c r="M107" s="16"/>
      <c r="N107" s="16"/>
      <c r="O107" s="16"/>
      <c r="P107" s="16"/>
    </row>
    <row r="108" spans="1:17" x14ac:dyDescent="0.2">
      <c r="A108" s="16"/>
      <c r="B108" s="16"/>
      <c r="C108" s="227" t="s">
        <v>15</v>
      </c>
      <c r="D108" s="227"/>
      <c r="E108" s="227"/>
      <c r="F108" s="227"/>
      <c r="G108" s="227"/>
      <c r="H108" s="227"/>
      <c r="I108" s="16"/>
      <c r="J108" s="16"/>
      <c r="K108" s="16"/>
      <c r="L108" s="16"/>
      <c r="M108" s="16"/>
      <c r="N108" s="16"/>
      <c r="O108" s="16"/>
      <c r="P108" s="16"/>
    </row>
    <row r="109" spans="1:17" x14ac:dyDescent="0.2">
      <c r="A109" s="16"/>
      <c r="B109" s="16"/>
      <c r="C109" s="16"/>
      <c r="D109" s="16"/>
      <c r="E109" s="16"/>
      <c r="F109" s="16"/>
      <c r="G109" s="16"/>
      <c r="H109" s="16"/>
      <c r="I109" s="16"/>
      <c r="J109" s="16"/>
      <c r="K109" s="16"/>
      <c r="L109" s="16"/>
      <c r="M109" s="16"/>
      <c r="N109" s="16"/>
      <c r="O109" s="16"/>
      <c r="P109" s="16"/>
    </row>
    <row r="110" spans="1:17" x14ac:dyDescent="0.2">
      <c r="A110" s="78" t="s">
        <v>16</v>
      </c>
      <c r="B110" s="42"/>
      <c r="C110" s="84">
        <f>'Kops n'!C44</f>
        <v>0</v>
      </c>
      <c r="D110" s="42"/>
      <c r="E110" s="16"/>
      <c r="F110" s="16"/>
      <c r="G110" s="16"/>
      <c r="H110" s="16"/>
      <c r="I110" s="16"/>
      <c r="J110" s="16"/>
      <c r="K110" s="16"/>
      <c r="L110" s="16"/>
      <c r="M110" s="16"/>
      <c r="N110" s="16"/>
      <c r="O110" s="16"/>
      <c r="P110" s="16"/>
    </row>
    <row r="111" spans="1:17" x14ac:dyDescent="0.2">
      <c r="A111" s="16"/>
      <c r="B111" s="16"/>
      <c r="C111" s="16"/>
      <c r="D111" s="16"/>
      <c r="E111" s="16"/>
      <c r="F111" s="16"/>
      <c r="G111" s="16"/>
      <c r="H111" s="16"/>
      <c r="I111" s="16"/>
      <c r="J111" s="16"/>
      <c r="K111" s="16"/>
      <c r="L111" s="16"/>
      <c r="M111" s="16"/>
      <c r="N111" s="16"/>
      <c r="O111" s="16"/>
      <c r="P111"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108:H108"/>
    <mergeCell ref="C4:I4"/>
    <mergeCell ref="F12:K12"/>
    <mergeCell ref="A9:F9"/>
    <mergeCell ref="J9:M9"/>
    <mergeCell ref="D8:L8"/>
    <mergeCell ref="A99:K99"/>
    <mergeCell ref="C102:H102"/>
    <mergeCell ref="C103:H103"/>
    <mergeCell ref="A105:D105"/>
    <mergeCell ref="C107:H107"/>
  </mergeCells>
  <phoneticPr fontId="15" type="noConversion"/>
  <conditionalFormatting sqref="A14:B16 B17:B73 A17:A98">
    <cfRule type="cellIs" dxfId="337" priority="132" operator="equal">
      <formula>0</formula>
    </cfRule>
  </conditionalFormatting>
  <conditionalFormatting sqref="A9:F9">
    <cfRule type="containsText" dxfId="336" priority="142" operator="containsText" text="Tāme sastādīta  20__. gada tirgus cenās, pamatojoties uz ___ daļas rasējumiem">
      <formula>NOT(ISERROR(SEARCH("Tāme sastādīta  20__. gada tirgus cenās, pamatojoties uz ___ daļas rasējumiem",A9)))</formula>
    </cfRule>
  </conditionalFormatting>
  <conditionalFormatting sqref="A99:K99">
    <cfRule type="containsText" dxfId="335" priority="127" operator="containsText" text="Tiešās izmaksas kopā, t. sk. darba devēja sociālais nodoklis __.__% ">
      <formula>NOT(ISERROR(SEARCH("Tiešās izmaksas kopā, t. sk. darba devēja sociālais nodoklis __.__% ",A99)))</formula>
    </cfRule>
  </conditionalFormatting>
  <conditionalFormatting sqref="C14:C30">
    <cfRule type="cellIs" dxfId="334" priority="120" operator="equal">
      <formula>0</formula>
    </cfRule>
  </conditionalFormatting>
  <conditionalFormatting sqref="C34">
    <cfRule type="cellIs" dxfId="333" priority="119" operator="equal">
      <formula>0</formula>
    </cfRule>
  </conditionalFormatting>
  <conditionalFormatting sqref="C36:C41">
    <cfRule type="cellIs" dxfId="332" priority="118" operator="equal">
      <formula>0</formula>
    </cfRule>
  </conditionalFormatting>
  <conditionalFormatting sqref="C44">
    <cfRule type="cellIs" dxfId="331" priority="117" operator="equal">
      <formula>0</formula>
    </cfRule>
  </conditionalFormatting>
  <conditionalFormatting sqref="C46:C52">
    <cfRule type="cellIs" dxfId="330" priority="116" operator="equal">
      <formula>0</formula>
    </cfRule>
  </conditionalFormatting>
  <conditionalFormatting sqref="C75">
    <cfRule type="cellIs" dxfId="329" priority="50" operator="equal">
      <formula>0</formula>
    </cfRule>
  </conditionalFormatting>
  <conditionalFormatting sqref="C93:C94">
    <cfRule type="cellIs" dxfId="328" priority="24" operator="equal">
      <formula>0</formula>
    </cfRule>
  </conditionalFormatting>
  <conditionalFormatting sqref="C76:E77">
    <cfRule type="cellIs" dxfId="327" priority="31" operator="equal">
      <formula>0</formula>
    </cfRule>
  </conditionalFormatting>
  <conditionalFormatting sqref="C33:G33 C43:G43 C69:G69">
    <cfRule type="cellIs" dxfId="326" priority="121" operator="equal">
      <formula>0</formula>
    </cfRule>
  </conditionalFormatting>
  <conditionalFormatting sqref="C56:G66">
    <cfRule type="cellIs" dxfId="325" priority="108" operator="equal">
      <formula>0</formula>
    </cfRule>
  </conditionalFormatting>
  <conditionalFormatting sqref="C81:G81">
    <cfRule type="cellIs" dxfId="324" priority="12" operator="equal">
      <formula>0</formula>
    </cfRule>
  </conditionalFormatting>
  <conditionalFormatting sqref="C95:G95">
    <cfRule type="cellIs" dxfId="323" priority="15" operator="equal">
      <formula>0</formula>
    </cfRule>
  </conditionalFormatting>
  <conditionalFormatting sqref="C102:H102">
    <cfRule type="cellIs" dxfId="322" priority="135" operator="equal">
      <formula>0</formula>
    </cfRule>
  </conditionalFormatting>
  <conditionalFormatting sqref="C107:H107">
    <cfRule type="cellIs" dxfId="321" priority="136" operator="equal">
      <formula>0</formula>
    </cfRule>
  </conditionalFormatting>
  <conditionalFormatting sqref="C2:I2">
    <cfRule type="cellIs" dxfId="320" priority="141" operator="equal">
      <formula>0</formula>
    </cfRule>
  </conditionalFormatting>
  <conditionalFormatting sqref="C4:I4">
    <cfRule type="cellIs" dxfId="319" priority="133" operator="equal">
      <formula>0</formula>
    </cfRule>
  </conditionalFormatting>
  <conditionalFormatting sqref="D1">
    <cfRule type="cellIs" dxfId="318" priority="129" operator="equal">
      <formula>0</formula>
    </cfRule>
  </conditionalFormatting>
  <conditionalFormatting sqref="D14:G14 F15:G18 D19:G19 D29:G29">
    <cfRule type="cellIs" dxfId="317" priority="122" operator="equal">
      <formula>0</formula>
    </cfRule>
  </conditionalFormatting>
  <conditionalFormatting sqref="D5:L8 L16:P99">
    <cfRule type="cellIs" dxfId="316" priority="130" operator="equal">
      <formula>0</formula>
    </cfRule>
  </conditionalFormatting>
  <conditionalFormatting sqref="E67:G68">
    <cfRule type="cellIs" dxfId="315" priority="107" operator="equal">
      <formula>0</formula>
    </cfRule>
  </conditionalFormatting>
  <conditionalFormatting sqref="F76:F79 I76:J79">
    <cfRule type="cellIs" dxfId="314" priority="29" operator="equal">
      <formula>0</formula>
    </cfRule>
  </conditionalFormatting>
  <conditionalFormatting sqref="F80">
    <cfRule type="cellIs" dxfId="313" priority="48" operator="equal">
      <formula>0</formula>
    </cfRule>
  </conditionalFormatting>
  <conditionalFormatting sqref="F20:G28">
    <cfRule type="cellIs" dxfId="312" priority="112" operator="equal">
      <formula>0</formula>
    </cfRule>
  </conditionalFormatting>
  <conditionalFormatting sqref="F30:G32">
    <cfRule type="cellIs" dxfId="311" priority="111" operator="equal">
      <formula>0</formula>
    </cfRule>
  </conditionalFormatting>
  <conditionalFormatting sqref="F34:G42">
    <cfRule type="cellIs" dxfId="310" priority="110" operator="equal">
      <formula>0</formula>
    </cfRule>
  </conditionalFormatting>
  <conditionalFormatting sqref="F44:G55">
    <cfRule type="cellIs" dxfId="309" priority="109" operator="equal">
      <formula>0</formula>
    </cfRule>
  </conditionalFormatting>
  <conditionalFormatting sqref="F82:G94">
    <cfRule type="cellIs" dxfId="308" priority="6" operator="equal">
      <formula>0</formula>
    </cfRule>
  </conditionalFormatting>
  <conditionalFormatting sqref="F96:G98">
    <cfRule type="cellIs" dxfId="307" priority="19" operator="equal">
      <formula>0</formula>
    </cfRule>
  </conditionalFormatting>
  <conditionalFormatting sqref="G75:G80">
    <cfRule type="cellIs" dxfId="306" priority="21" operator="equal">
      <formula>0</formula>
    </cfRule>
  </conditionalFormatting>
  <conditionalFormatting sqref="H14:H98">
    <cfRule type="cellIs" dxfId="305" priority="13" operator="equal">
      <formula>0</formula>
    </cfRule>
  </conditionalFormatting>
  <conditionalFormatting sqref="I14:J80 F70:G80">
    <cfRule type="cellIs" dxfId="304" priority="49" operator="equal">
      <formula>0</formula>
    </cfRule>
  </conditionalFormatting>
  <conditionalFormatting sqref="I80:J98">
    <cfRule type="cellIs" dxfId="303" priority="1" operator="equal">
      <formula>0</formula>
    </cfRule>
  </conditionalFormatting>
  <conditionalFormatting sqref="K14:P15 K16:K98">
    <cfRule type="cellIs" dxfId="302" priority="53" operator="equal">
      <formula>0</formula>
    </cfRule>
  </conditionalFormatting>
  <conditionalFormatting sqref="N9:O9">
    <cfRule type="cellIs" dxfId="301" priority="144" operator="equal">
      <formula>0</formula>
    </cfRule>
  </conditionalFormatting>
  <conditionalFormatting sqref="Q14:Q98 B81:B87">
    <cfRule type="cellIs" dxfId="300" priority="14" operator="equal">
      <formula>0</formula>
    </cfRule>
  </conditionalFormatting>
  <dataValidations count="1">
    <dataValidation type="list" allowBlank="1" showInputMessage="1" showErrorMessage="1" sqref="Q14:Q98" xr:uid="{96EB30D8-7ECD-40A1-8337-C3D38FB50E71}">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38" operator="containsText" id="{EB1478B1-7CEE-4166-B5AA-31180DE08C6C}">
            <xm:f>NOT(ISERROR(SEARCH("Tāme sastādīta ____. gada ___. ______________",A105)))</xm:f>
            <xm:f>"Tāme sastādīta ____. gada ___. ______________"</xm:f>
            <x14:dxf>
              <font>
                <color auto="1"/>
              </font>
              <fill>
                <patternFill>
                  <bgColor rgb="FFC6EFCE"/>
                </patternFill>
              </fill>
            </x14:dxf>
          </x14:cfRule>
          <xm:sqref>A105</xm:sqref>
        </x14:conditionalFormatting>
        <x14:conditionalFormatting xmlns:xm="http://schemas.microsoft.com/office/excel/2006/main">
          <x14:cfRule type="containsText" priority="137" operator="containsText" id="{CB0C9649-3F63-46F2-A291-D15D80BFBF7C}">
            <xm:f>NOT(ISERROR(SEARCH("Sertifikāta Nr. _________________________________",A110)))</xm:f>
            <xm:f>"Sertifikāta Nr. _________________________________"</xm:f>
            <x14:dxf>
              <font>
                <color auto="1"/>
              </font>
              <fill>
                <patternFill>
                  <bgColor rgb="FFC6EFCE"/>
                </patternFill>
              </fill>
            </x14:dxf>
          </x14:cfRule>
          <xm:sqref>A110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27E-A573-4C69-904D-1B1E48BA28EA}">
  <sheetPr codeName="Sheet14">
    <tabColor rgb="FFFFFF00"/>
  </sheetPr>
  <dimension ref="A1:P104"/>
  <sheetViews>
    <sheetView topLeftCell="A77" zoomScaleNormal="100" workbookViewId="0">
      <selection activeCell="S91" sqref="S9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313" t="str">
        <f>'3a+c+n'!C2:I2</f>
        <v>Fasādes</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'3a+c+n'!A9</f>
        <v>Tāme sastādīta  2023. gada tirgus cenās, pamatojoties uz AR daļas rasējumiem</v>
      </c>
      <c r="B9" s="310"/>
      <c r="C9" s="310"/>
      <c r="D9" s="310"/>
      <c r="E9" s="310"/>
      <c r="F9" s="310"/>
      <c r="G9" s="31"/>
      <c r="H9" s="31"/>
      <c r="I9" s="31"/>
      <c r="J9" s="311" t="s">
        <v>45</v>
      </c>
      <c r="K9" s="311"/>
      <c r="L9" s="311"/>
      <c r="M9" s="311"/>
      <c r="N9" s="312">
        <f>P92</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izmaksas",IF('3a+c+n'!$Q14="A",'3a+c+n'!B14,0),0)</f>
        <v>0</v>
      </c>
      <c r="C14" s="23">
        <f>IF($C$4="Attiecināmās izmaksas",IF('3a+c+n'!$Q14="A",'3a+c+n'!C14,0),0)</f>
        <v>0</v>
      </c>
      <c r="D14" s="23">
        <f>IF($C$4="Attiecināmās izmaksas",IF('3a+c+n'!$Q14="A",'3a+c+n'!D14,0),0)</f>
        <v>0</v>
      </c>
      <c r="E14" s="45"/>
      <c r="F14" s="63"/>
      <c r="G14" s="114"/>
      <c r="H14" s="114">
        <f>IF($C$4="Attiecināmās izmaksas",IF('3a+c+n'!$Q14="A",'3a+c+n'!H14,0),0)</f>
        <v>0</v>
      </c>
      <c r="I14" s="114"/>
      <c r="J14" s="114"/>
      <c r="K14" s="115">
        <f>IF($C$4="Attiecināmās izmaksas",IF('3a+c+n'!$Q14="A",'3a+c+n'!K14,0),0)</f>
        <v>0</v>
      </c>
      <c r="L14" s="63">
        <f>IF($C$4="Attiecināmās izmaksas",IF('3a+c+n'!$Q14="A",'3a+c+n'!L14,0),0)</f>
        <v>0</v>
      </c>
      <c r="M14" s="114">
        <f>IF($C$4="Attiecināmās izmaksas",IF('3a+c+n'!$Q14="A",'3a+c+n'!M14,0),0)</f>
        <v>0</v>
      </c>
      <c r="N14" s="114">
        <f>IF($C$4="Attiecināmās izmaksas",IF('3a+c+n'!$Q14="A",'3a+c+n'!N14,0),0)</f>
        <v>0</v>
      </c>
      <c r="O14" s="114">
        <f>IF($C$4="Attiecināmās izmaksas",IF('3a+c+n'!$Q14="A",'3a+c+n'!O14,0),0)</f>
        <v>0</v>
      </c>
      <c r="P14" s="115">
        <f>IF($C$4="Attiecināmās izmaksas",IF('3a+c+n'!$Q14="A",'3a+c+n'!P14,0),0)</f>
        <v>0</v>
      </c>
    </row>
    <row r="15" spans="1:16" ht="22.5" x14ac:dyDescent="0.2">
      <c r="A15" s="51">
        <f>IF(P15=0,0,IF(COUNTBLANK(P15)=1,0,COUNTA($P$14:P15)))</f>
        <v>0</v>
      </c>
      <c r="B15" s="24" t="str">
        <f>IF($C$4="Attiecināmās izmaksas",IF('3a+c+n'!$Q15="A",'3a+c+n'!B15,0),0)</f>
        <v>13-00000</v>
      </c>
      <c r="C15" s="24" t="str">
        <f>IF($C$4="Attiecināmās izmaksas",IF('3a+c+n'!$Q15="A",'3a+c+n'!C15,0),0)</f>
        <v>Pamatu atrakšana ~ 1,2 m dziļumā (nogāzes leņķis ne stāvāks par 50°)</v>
      </c>
      <c r="D15" s="24" t="str">
        <f>IF($C$4="Attiecināmās izmaksas",IF('3a+c+n'!$Q15="A",'3a+c+n'!D15,0),0)</f>
        <v>m3</v>
      </c>
      <c r="E15" s="46"/>
      <c r="F15" s="65"/>
      <c r="G15" s="116"/>
      <c r="H15" s="116">
        <f>IF($C$4="Attiecināmās izmaksas",IF('3a+c+n'!$Q15="A",'3a+c+n'!H15,0),0)</f>
        <v>0</v>
      </c>
      <c r="I15" s="116"/>
      <c r="J15" s="116"/>
      <c r="K15" s="117">
        <f>IF($C$4="Attiecināmās izmaksas",IF('3a+c+n'!$Q15="A",'3a+c+n'!K15,0),0)</f>
        <v>0</v>
      </c>
      <c r="L15" s="65">
        <f>IF($C$4="Attiecināmās izmaksas",IF('3a+c+n'!$Q15="A",'3a+c+n'!L15,0),0)</f>
        <v>0</v>
      </c>
      <c r="M15" s="116">
        <f>IF($C$4="Attiecināmās izmaksas",IF('3a+c+n'!$Q15="A",'3a+c+n'!M15,0),0)</f>
        <v>0</v>
      </c>
      <c r="N15" s="116">
        <f>IF($C$4="Attiecināmās izmaksas",IF('3a+c+n'!$Q15="A",'3a+c+n'!N15,0),0)</f>
        <v>0</v>
      </c>
      <c r="O15" s="116">
        <f>IF($C$4="Attiecināmās izmaksas",IF('3a+c+n'!$Q15="A",'3a+c+n'!O15,0),0)</f>
        <v>0</v>
      </c>
      <c r="P15" s="117">
        <f>IF($C$4="Attiecināmās izmaksas",IF('3a+c+n'!$Q15="A",'3a+c+n'!P15,0),0)</f>
        <v>0</v>
      </c>
    </row>
    <row r="16" spans="1:16" ht="22.5" x14ac:dyDescent="0.2">
      <c r="A16" s="51">
        <f>IF(P16=0,0,IF(COUNTBLANK(P16)=1,0,COUNTA($P$14:P16)))</f>
        <v>0</v>
      </c>
      <c r="B16" s="24" t="str">
        <f>IF($C$4="Attiecināmās izmaksas",IF('3a+c+n'!$Q16="A",'3a+c+n'!B16,0),0)</f>
        <v>13-00000</v>
      </c>
      <c r="C16" s="24" t="str">
        <f>IF($C$4="Attiecināmās izmaksas",IF('3a+c+n'!$Q16="A",'3a+c+n'!C16,0),0)</f>
        <v>Ventilācijas atvērumu daļēja aizmūrēšana</v>
      </c>
      <c r="D16" s="24" t="str">
        <f>IF($C$4="Attiecināmās izmaksas",IF('3a+c+n'!$Q16="A",'3a+c+n'!D16,0),0)</f>
        <v>m2</v>
      </c>
      <c r="E16" s="46"/>
      <c r="F16" s="65"/>
      <c r="G16" s="116"/>
      <c r="H16" s="116">
        <f>IF($C$4="Attiecināmās izmaksas",IF('3a+c+n'!$Q16="A",'3a+c+n'!H16,0),0)</f>
        <v>0</v>
      </c>
      <c r="I16" s="116"/>
      <c r="J16" s="116"/>
      <c r="K16" s="117">
        <f>IF($C$4="Attiecināmās izmaksas",IF('3a+c+n'!$Q16="A",'3a+c+n'!K16,0),0)</f>
        <v>0</v>
      </c>
      <c r="L16" s="65">
        <f>IF($C$4="Attiecināmās izmaksas",IF('3a+c+n'!$Q16="A",'3a+c+n'!L16,0),0)</f>
        <v>0</v>
      </c>
      <c r="M16" s="116">
        <f>IF($C$4="Attiecināmās izmaksas",IF('3a+c+n'!$Q16="A",'3a+c+n'!M16,0),0)</f>
        <v>0</v>
      </c>
      <c r="N16" s="116">
        <f>IF($C$4="Attiecināmās izmaksas",IF('3a+c+n'!$Q16="A",'3a+c+n'!N16,0),0)</f>
        <v>0</v>
      </c>
      <c r="O16" s="116">
        <f>IF($C$4="Attiecināmās izmaksas",IF('3a+c+n'!$Q16="A",'3a+c+n'!O16,0),0)</f>
        <v>0</v>
      </c>
      <c r="P16" s="117">
        <f>IF($C$4="Attiecināmās izmaksas",IF('3a+c+n'!$Q16="A",'3a+c+n'!P16,0),0)</f>
        <v>0</v>
      </c>
    </row>
    <row r="17" spans="1:16" ht="33.75" x14ac:dyDescent="0.2">
      <c r="A17" s="51">
        <f>IF(P17=0,0,IF(COUNTBLANK(P17)=1,0,COUNTA($P$14:P17)))</f>
        <v>0</v>
      </c>
      <c r="B17" s="24" t="str">
        <f>IF($C$4="Attiecināmās izmaksas",IF('3a+c+n'!$Q17="A",'3a+c+n'!B17,0),0)</f>
        <v>13-00000</v>
      </c>
      <c r="C17" s="24" t="str">
        <f>IF($C$4="Attiecināmās izmaksas",IF('3a+c+n'!$Q17="A",'3a+c+n'!C17,0),0)</f>
        <v>Pamatu (h=1,2m) un cokola (0,35 m) attīrīšana no bojātā un atslāņotā apmetuma un augsnes paliekām, esošā, nodrupušā apmetuma nokalšana</v>
      </c>
      <c r="D17" s="24" t="str">
        <f>IF($C$4="Attiecināmās izmaksas",IF('3a+c+n'!$Q17="A",'3a+c+n'!D17,0),0)</f>
        <v>m2</v>
      </c>
      <c r="E17" s="46"/>
      <c r="F17" s="65"/>
      <c r="G17" s="116"/>
      <c r="H17" s="116">
        <f>IF($C$4="Attiecināmās izmaksas",IF('3a+c+n'!$Q17="A",'3a+c+n'!H17,0),0)</f>
        <v>0</v>
      </c>
      <c r="I17" s="116"/>
      <c r="J17" s="116"/>
      <c r="K17" s="117">
        <f>IF($C$4="Attiecināmās izmaksas",IF('3a+c+n'!$Q17="A",'3a+c+n'!K17,0),0)</f>
        <v>0</v>
      </c>
      <c r="L17" s="65">
        <f>IF($C$4="Attiecināmās izmaksas",IF('3a+c+n'!$Q17="A",'3a+c+n'!L17,0),0)</f>
        <v>0</v>
      </c>
      <c r="M17" s="116">
        <f>IF($C$4="Attiecināmās izmaksas",IF('3a+c+n'!$Q17="A",'3a+c+n'!M17,0),0)</f>
        <v>0</v>
      </c>
      <c r="N17" s="116">
        <f>IF($C$4="Attiecināmās izmaksas",IF('3a+c+n'!$Q17="A",'3a+c+n'!N17,0),0)</f>
        <v>0</v>
      </c>
      <c r="O17" s="116">
        <f>IF($C$4="Attiecināmās izmaksas",IF('3a+c+n'!$Q17="A",'3a+c+n'!O17,0),0)</f>
        <v>0</v>
      </c>
      <c r="P17" s="117">
        <f>IF($C$4="Attiecināmās izmaksas",IF('3a+c+n'!$Q17="A",'3a+c+n'!P17,0),0)</f>
        <v>0</v>
      </c>
    </row>
    <row r="18" spans="1:16" ht="45" x14ac:dyDescent="0.2">
      <c r="A18" s="51">
        <f>IF(P18=0,0,IF(COUNTBLANK(P18)=1,0,COUNTA($P$14:P18)))</f>
        <v>0</v>
      </c>
      <c r="B18" s="24" t="str">
        <f>IF($C$4="Attiecināmās izmaksas",IF('3a+c+n'!$Q18="A",'3a+c+n'!B18,0),0)</f>
        <v>13-00000</v>
      </c>
      <c r="C18" s="24" t="str">
        <f>IF($C$4="Attiecināmās izmaksas",IF('3a+c+n'!$Q18="A",'3a+c+n'!C18,0),0)</f>
        <v>Pamatu un cokola virsmas izlīdzināšana ievērojot 20mm/m līdzenumu, izmantojot grunti Baumit Tiefengrund vai ekvivlentu un javu Baumit Beton 30 vai ekvivalentu.</v>
      </c>
      <c r="D18" s="24" t="str">
        <f>IF($C$4="Attiecināmās izmaksas",IF('3a+c+n'!$Q18="A",'3a+c+n'!D18,0),0)</f>
        <v>m2</v>
      </c>
      <c r="E18" s="46"/>
      <c r="F18" s="65"/>
      <c r="G18" s="116"/>
      <c r="H18" s="116">
        <f>IF($C$4="Attiecināmās izmaksas",IF('3a+c+n'!$Q18="A",'3a+c+n'!H18,0),0)</f>
        <v>0</v>
      </c>
      <c r="I18" s="116"/>
      <c r="J18" s="116"/>
      <c r="K18" s="117">
        <f>IF($C$4="Attiecināmās izmaksas",IF('3a+c+n'!$Q18="A",'3a+c+n'!K18,0),0)</f>
        <v>0</v>
      </c>
      <c r="L18" s="65">
        <f>IF($C$4="Attiecināmās izmaksas",IF('3a+c+n'!$Q18="A",'3a+c+n'!L18,0),0)</f>
        <v>0</v>
      </c>
      <c r="M18" s="116">
        <f>IF($C$4="Attiecināmās izmaksas",IF('3a+c+n'!$Q18="A",'3a+c+n'!M18,0),0)</f>
        <v>0</v>
      </c>
      <c r="N18" s="116">
        <f>IF($C$4="Attiecināmās izmaksas",IF('3a+c+n'!$Q18="A",'3a+c+n'!N18,0),0)</f>
        <v>0</v>
      </c>
      <c r="O18" s="116">
        <f>IF($C$4="Attiecināmās izmaksas",IF('3a+c+n'!$Q18="A",'3a+c+n'!O18,0),0)</f>
        <v>0</v>
      </c>
      <c r="P18" s="117">
        <f>IF($C$4="Attiecināmās izmaksas",IF('3a+c+n'!$Q18="A",'3a+c+n'!P18,0),0)</f>
        <v>0</v>
      </c>
    </row>
    <row r="19" spans="1:16" x14ac:dyDescent="0.2">
      <c r="A19" s="51">
        <f>IF(P19=0,0,IF(COUNTBLANK(P19)=1,0,COUNTA($P$14:P19)))</f>
        <v>0</v>
      </c>
      <c r="B19" s="24">
        <f>IF($C$4="Attiecināmās izmaksas",IF('3a+c+n'!$Q19="A",'3a+c+n'!B19,0),0)</f>
        <v>0</v>
      </c>
      <c r="C19" s="24">
        <f>IF($C$4="Attiecināmās izmaksas",IF('3a+c+n'!$Q19="A",'3a+c+n'!C19,0),0)</f>
        <v>0</v>
      </c>
      <c r="D19" s="24">
        <f>IF($C$4="Attiecināmās izmaksas",IF('3a+c+n'!$Q19="A",'3a+c+n'!D19,0),0)</f>
        <v>0</v>
      </c>
      <c r="E19" s="46"/>
      <c r="F19" s="65"/>
      <c r="G19" s="116"/>
      <c r="H19" s="116">
        <f>IF($C$4="Attiecināmās izmaksas",IF('3a+c+n'!$Q19="A",'3a+c+n'!H19,0),0)</f>
        <v>0</v>
      </c>
      <c r="I19" s="116"/>
      <c r="J19" s="116"/>
      <c r="K19" s="117">
        <f>IF($C$4="Attiecināmās izmaksas",IF('3a+c+n'!$Q19="A",'3a+c+n'!K19,0),0)</f>
        <v>0</v>
      </c>
      <c r="L19" s="65">
        <f>IF($C$4="Attiecināmās izmaksas",IF('3a+c+n'!$Q19="A",'3a+c+n'!L19,0),0)</f>
        <v>0</v>
      </c>
      <c r="M19" s="116">
        <f>IF($C$4="Attiecināmās izmaksas",IF('3a+c+n'!$Q19="A",'3a+c+n'!M19,0),0)</f>
        <v>0</v>
      </c>
      <c r="N19" s="116">
        <f>IF($C$4="Attiecināmās izmaksas",IF('3a+c+n'!$Q19="A",'3a+c+n'!N19,0),0)</f>
        <v>0</v>
      </c>
      <c r="O19" s="116">
        <f>IF($C$4="Attiecināmās izmaksas",IF('3a+c+n'!$Q19="A",'3a+c+n'!O19,0),0)</f>
        <v>0</v>
      </c>
      <c r="P19" s="117">
        <f>IF($C$4="Attiecināmās izmaksas",IF('3a+c+n'!$Q19="A",'3a+c+n'!P19,0),0)</f>
        <v>0</v>
      </c>
    </row>
    <row r="20" spans="1:16" ht="22.5" x14ac:dyDescent="0.2">
      <c r="A20" s="51">
        <f>IF(P20=0,0,IF(COUNTBLANK(P20)=1,0,COUNTA($P$14:P20)))</f>
        <v>0</v>
      </c>
      <c r="B20" s="24" t="str">
        <f>IF($C$4="Attiecināmās izmaksas",IF('3a+c+n'!$Q20="A",'3a+c+n'!B20,0),0)</f>
        <v>13-00000</v>
      </c>
      <c r="C20" s="24" t="str">
        <f>IF($C$4="Attiecināmās izmaksas",IF('3a+c+n'!$Q20="A",'3a+c+n'!C20,0),0)</f>
        <v>Cokola un pamatu virsmas hidroizolēšana ar Baumit SockelShutz Flexibel vai ekvivalentu (2 kārtās)</v>
      </c>
      <c r="D20" s="24" t="str">
        <f>IF($C$4="Attiecināmās izmaksas",IF('3a+c+n'!$Q20="A",'3a+c+n'!D20,0),0)</f>
        <v>kg</v>
      </c>
      <c r="E20" s="46"/>
      <c r="F20" s="65"/>
      <c r="G20" s="116"/>
      <c r="H20" s="116">
        <f>IF($C$4="Attiecināmās izmaksas",IF('3a+c+n'!$Q20="A",'3a+c+n'!H20,0),0)</f>
        <v>0</v>
      </c>
      <c r="I20" s="116"/>
      <c r="J20" s="116"/>
      <c r="K20" s="117">
        <f>IF($C$4="Attiecināmās izmaksas",IF('3a+c+n'!$Q20="A",'3a+c+n'!K20,0),0)</f>
        <v>0</v>
      </c>
      <c r="L20" s="65">
        <f>IF($C$4="Attiecināmās izmaksas",IF('3a+c+n'!$Q20="A",'3a+c+n'!L20,0),0)</f>
        <v>0</v>
      </c>
      <c r="M20" s="116">
        <f>IF($C$4="Attiecināmās izmaksas",IF('3a+c+n'!$Q20="A",'3a+c+n'!M20,0),0)</f>
        <v>0</v>
      </c>
      <c r="N20" s="116">
        <f>IF($C$4="Attiecināmās izmaksas",IF('3a+c+n'!$Q20="A",'3a+c+n'!N20,0),0)</f>
        <v>0</v>
      </c>
      <c r="O20" s="116">
        <f>IF($C$4="Attiecināmās izmaksas",IF('3a+c+n'!$Q20="A",'3a+c+n'!O20,0),0)</f>
        <v>0</v>
      </c>
      <c r="P20" s="117">
        <f>IF($C$4="Attiecināmās izmaksas",IF('3a+c+n'!$Q20="A",'3a+c+n'!P20,0),0)</f>
        <v>0</v>
      </c>
    </row>
    <row r="21" spans="1:16" ht="22.5" x14ac:dyDescent="0.2">
      <c r="A21" s="51">
        <f>IF(P21=0,0,IF(COUNTBLANK(P21)=1,0,COUNTA($P$14:P21)))</f>
        <v>0</v>
      </c>
      <c r="B21" s="24" t="str">
        <f>IF($C$4="Attiecināmās izmaksas",IF('3a+c+n'!$Q21="A",'3a+c+n'!B21,0),0)</f>
        <v>13-00000</v>
      </c>
      <c r="C21" s="24" t="str">
        <f>IF($C$4="Attiecināmās izmaksas",IF('3a+c+n'!$Q21="A",'3a+c+n'!C21,0),0)</f>
        <v>Siltumizolācijas materiāla stiprināšana ar līmjavu Baumit Supra FIX vai ekvivalentu</v>
      </c>
      <c r="D21" s="24" t="str">
        <f>IF($C$4="Attiecināmās izmaksas",IF('3a+c+n'!$Q21="A",'3a+c+n'!D21,0),0)</f>
        <v>kg</v>
      </c>
      <c r="E21" s="46"/>
      <c r="F21" s="65"/>
      <c r="G21" s="116"/>
      <c r="H21" s="116">
        <f>IF($C$4="Attiecināmās izmaksas",IF('3a+c+n'!$Q21="A",'3a+c+n'!H21,0),0)</f>
        <v>0</v>
      </c>
      <c r="I21" s="116"/>
      <c r="J21" s="116"/>
      <c r="K21" s="117">
        <f>IF($C$4="Attiecināmās izmaksas",IF('3a+c+n'!$Q21="A",'3a+c+n'!K21,0),0)</f>
        <v>0</v>
      </c>
      <c r="L21" s="65">
        <f>IF($C$4="Attiecināmās izmaksas",IF('3a+c+n'!$Q21="A",'3a+c+n'!L21,0),0)</f>
        <v>0</v>
      </c>
      <c r="M21" s="116">
        <f>IF($C$4="Attiecināmās izmaksas",IF('3a+c+n'!$Q21="A",'3a+c+n'!M21,0),0)</f>
        <v>0</v>
      </c>
      <c r="N21" s="116">
        <f>IF($C$4="Attiecināmās izmaksas",IF('3a+c+n'!$Q21="A",'3a+c+n'!N21,0),0)</f>
        <v>0</v>
      </c>
      <c r="O21" s="116">
        <f>IF($C$4="Attiecināmās izmaksas",IF('3a+c+n'!$Q21="A",'3a+c+n'!O21,0),0)</f>
        <v>0</v>
      </c>
      <c r="P21" s="117">
        <f>IF($C$4="Attiecināmās izmaksas",IF('3a+c+n'!$Q21="A",'3a+c+n'!P21,0),0)</f>
        <v>0</v>
      </c>
    </row>
    <row r="22" spans="1:16" ht="22.5" x14ac:dyDescent="0.2">
      <c r="A22" s="51">
        <f>IF(P22=0,0,IF(COUNTBLANK(P22)=1,0,COUNTA($P$14:P22)))</f>
        <v>0</v>
      </c>
      <c r="B22" s="24" t="str">
        <f>IF($C$4="Attiecināmās izmaksas",IF('3a+c+n'!$Q22="A",'3a+c+n'!B22,0),0)</f>
        <v>13-00000</v>
      </c>
      <c r="C22" s="24" t="str">
        <f>IF($C$4="Attiecināmās izmaksas",IF('3a+c+n'!$Q22="A",'3a+c+n'!C22,0),0)</f>
        <v>Putupolistirola plākšņu TENAPORS EPS 150 vai ekvivalentu (λ&lt;=0,034 W/(mK)) b=100mm, montāža</v>
      </c>
      <c r="D22" s="24" t="str">
        <f>IF($C$4="Attiecināmās izmaksas",IF('3a+c+n'!$Q22="A",'3a+c+n'!D22,0),0)</f>
        <v>m2</v>
      </c>
      <c r="E22" s="46"/>
      <c r="F22" s="65"/>
      <c r="G22" s="116"/>
      <c r="H22" s="116">
        <f>IF($C$4="Attiecināmās izmaksas",IF('3a+c+n'!$Q22="A",'3a+c+n'!H22,0),0)</f>
        <v>0</v>
      </c>
      <c r="I22" s="116"/>
      <c r="J22" s="116"/>
      <c r="K22" s="117">
        <f>IF($C$4="Attiecināmās izmaksas",IF('3a+c+n'!$Q22="A",'3a+c+n'!K22,0),0)</f>
        <v>0</v>
      </c>
      <c r="L22" s="65">
        <f>IF($C$4="Attiecināmās izmaksas",IF('3a+c+n'!$Q22="A",'3a+c+n'!L22,0),0)</f>
        <v>0</v>
      </c>
      <c r="M22" s="116">
        <f>IF($C$4="Attiecināmās izmaksas",IF('3a+c+n'!$Q22="A",'3a+c+n'!M22,0),0)</f>
        <v>0</v>
      </c>
      <c r="N22" s="116">
        <f>IF($C$4="Attiecināmās izmaksas",IF('3a+c+n'!$Q22="A",'3a+c+n'!N22,0),0)</f>
        <v>0</v>
      </c>
      <c r="O22" s="116">
        <f>IF($C$4="Attiecināmās izmaksas",IF('3a+c+n'!$Q22="A",'3a+c+n'!O22,0),0)</f>
        <v>0</v>
      </c>
      <c r="P22" s="117">
        <f>IF($C$4="Attiecināmās izmaksas",IF('3a+c+n'!$Q22="A",'3a+c+n'!P22,0),0)</f>
        <v>0</v>
      </c>
    </row>
    <row r="23" spans="1:16" ht="22.5" x14ac:dyDescent="0.2">
      <c r="A23" s="51">
        <f>IF(P23=0,0,IF(COUNTBLANK(P23)=1,0,COUNTA($P$14:P23)))</f>
        <v>0</v>
      </c>
      <c r="B23" s="24" t="str">
        <f>IF($C$4="Attiecināmās izmaksas",IF('3a+c+n'!$Q23="A",'3a+c+n'!B23,0),0)</f>
        <v>13-00000</v>
      </c>
      <c r="C23" s="24" t="str">
        <f>IF($C$4="Attiecināmās izmaksas",IF('3a+c+n'!$Q23="A",'3a+c+n'!C23,0),0)</f>
        <v>Armējošā slāņa iestrāde ar javas kārtu BAUMIT ProContact vai ekvivalentu - 2 kārtās</v>
      </c>
      <c r="D23" s="24" t="str">
        <f>IF($C$4="Attiecināmās izmaksas",IF('3a+c+n'!$Q23="A",'3a+c+n'!D23,0),0)</f>
        <v>kg</v>
      </c>
      <c r="E23" s="46"/>
      <c r="F23" s="65"/>
      <c r="G23" s="116"/>
      <c r="H23" s="116">
        <f>IF($C$4="Attiecināmās izmaksas",IF('3a+c+n'!$Q23="A",'3a+c+n'!H23,0),0)</f>
        <v>0</v>
      </c>
      <c r="I23" s="116"/>
      <c r="J23" s="116"/>
      <c r="K23" s="117">
        <f>IF($C$4="Attiecināmās izmaksas",IF('3a+c+n'!$Q23="A",'3a+c+n'!K23,0),0)</f>
        <v>0</v>
      </c>
      <c r="L23" s="65">
        <f>IF($C$4="Attiecināmās izmaksas",IF('3a+c+n'!$Q23="A",'3a+c+n'!L23,0),0)</f>
        <v>0</v>
      </c>
      <c r="M23" s="116">
        <f>IF($C$4="Attiecināmās izmaksas",IF('3a+c+n'!$Q23="A",'3a+c+n'!M23,0),0)</f>
        <v>0</v>
      </c>
      <c r="N23" s="116">
        <f>IF($C$4="Attiecināmās izmaksas",IF('3a+c+n'!$Q23="A",'3a+c+n'!N23,0),0)</f>
        <v>0</v>
      </c>
      <c r="O23" s="116">
        <f>IF($C$4="Attiecināmās izmaksas",IF('3a+c+n'!$Q23="A",'3a+c+n'!O23,0),0)</f>
        <v>0</v>
      </c>
      <c r="P23" s="117">
        <f>IF($C$4="Attiecināmās izmaksas",IF('3a+c+n'!$Q23="A",'3a+c+n'!P23,0),0)</f>
        <v>0</v>
      </c>
    </row>
    <row r="24" spans="1:16" ht="22.5" x14ac:dyDescent="0.2">
      <c r="A24" s="51">
        <f>IF(P24=0,0,IF(COUNTBLANK(P24)=1,0,COUNTA($P$14:P24)))</f>
        <v>0</v>
      </c>
      <c r="B24" s="24" t="str">
        <f>IF($C$4="Attiecināmās izmaksas",IF('3a+c+n'!$Q24="A",'3a+c+n'!B24,0),0)</f>
        <v>13-00000</v>
      </c>
      <c r="C24" s="24" t="str">
        <f>IF($C$4="Attiecināmās izmaksas",IF('3a+c+n'!$Q24="A",'3a+c+n'!C24,0),0)</f>
        <v>Virszemes daļā Baumit StarTex vai ekvivalents stiklušķiedras siets 160 g/m² - 2 kārtās</v>
      </c>
      <c r="D24" s="24" t="str">
        <f>IF($C$4="Attiecināmās izmaksas",IF('3a+c+n'!$Q24="A",'3a+c+n'!D24,0),0)</f>
        <v>m2</v>
      </c>
      <c r="E24" s="46"/>
      <c r="F24" s="65"/>
      <c r="G24" s="116"/>
      <c r="H24" s="116">
        <f>IF($C$4="Attiecināmās izmaksas",IF('3a+c+n'!$Q24="A",'3a+c+n'!H24,0),0)</f>
        <v>0</v>
      </c>
      <c r="I24" s="116"/>
      <c r="J24" s="116"/>
      <c r="K24" s="117">
        <f>IF($C$4="Attiecināmās izmaksas",IF('3a+c+n'!$Q24="A",'3a+c+n'!K24,0),0)</f>
        <v>0</v>
      </c>
      <c r="L24" s="65">
        <f>IF($C$4="Attiecināmās izmaksas",IF('3a+c+n'!$Q24="A",'3a+c+n'!L24,0),0)</f>
        <v>0</v>
      </c>
      <c r="M24" s="116">
        <f>IF($C$4="Attiecināmās izmaksas",IF('3a+c+n'!$Q24="A",'3a+c+n'!M24,0),0)</f>
        <v>0</v>
      </c>
      <c r="N24" s="116">
        <f>IF($C$4="Attiecināmās izmaksas",IF('3a+c+n'!$Q24="A",'3a+c+n'!N24,0),0)</f>
        <v>0</v>
      </c>
      <c r="O24" s="116">
        <f>IF($C$4="Attiecināmās izmaksas",IF('3a+c+n'!$Q24="A",'3a+c+n'!O24,0),0)</f>
        <v>0</v>
      </c>
      <c r="P24" s="117">
        <f>IF($C$4="Attiecināmās izmaksas",IF('3a+c+n'!$Q24="A",'3a+c+n'!P24,0),0)</f>
        <v>0</v>
      </c>
    </row>
    <row r="25" spans="1:16" ht="22.5" x14ac:dyDescent="0.2">
      <c r="A25" s="51">
        <f>IF(P25=0,0,IF(COUNTBLANK(P25)=1,0,COUNTA($P$14:P25)))</f>
        <v>0</v>
      </c>
      <c r="B25" s="24" t="str">
        <f>IF($C$4="Attiecināmās izmaksas",IF('3a+c+n'!$Q25="A",'3a+c+n'!B25,0),0)</f>
        <v>13-00000</v>
      </c>
      <c r="C25" s="24" t="str">
        <f>IF($C$4="Attiecināmās izmaksas",IF('3a+c+n'!$Q25="A",'3a+c+n'!C25,0),0)</f>
        <v>Apmetums Baumit MPA35 vai ekvivalents, min. 20mm</v>
      </c>
      <c r="D25" s="24" t="str">
        <f>IF($C$4="Attiecināmās izmaksas",IF('3a+c+n'!$Q25="A",'3a+c+n'!D25,0),0)</f>
        <v>kg</v>
      </c>
      <c r="E25" s="46"/>
      <c r="F25" s="65"/>
      <c r="G25" s="116"/>
      <c r="H25" s="116">
        <f>IF($C$4="Attiecināmās izmaksas",IF('3a+c+n'!$Q25="A",'3a+c+n'!H25,0),0)</f>
        <v>0</v>
      </c>
      <c r="I25" s="116"/>
      <c r="J25" s="116"/>
      <c r="K25" s="117">
        <f>IF($C$4="Attiecināmās izmaksas",IF('3a+c+n'!$Q25="A",'3a+c+n'!K25,0),0)</f>
        <v>0</v>
      </c>
      <c r="L25" s="65">
        <f>IF($C$4="Attiecināmās izmaksas",IF('3a+c+n'!$Q25="A",'3a+c+n'!L25,0),0)</f>
        <v>0</v>
      </c>
      <c r="M25" s="116">
        <f>IF($C$4="Attiecināmās izmaksas",IF('3a+c+n'!$Q25="A",'3a+c+n'!M25,0),0)</f>
        <v>0</v>
      </c>
      <c r="N25" s="116">
        <f>IF($C$4="Attiecināmās izmaksas",IF('3a+c+n'!$Q25="A",'3a+c+n'!N25,0),0)</f>
        <v>0</v>
      </c>
      <c r="O25" s="116">
        <f>IF($C$4="Attiecināmās izmaksas",IF('3a+c+n'!$Q25="A",'3a+c+n'!O25,0),0)</f>
        <v>0</v>
      </c>
      <c r="P25" s="117">
        <f>IF($C$4="Attiecināmās izmaksas",IF('3a+c+n'!$Q25="A",'3a+c+n'!P25,0),0)</f>
        <v>0</v>
      </c>
    </row>
    <row r="26" spans="1:16" ht="22.5" x14ac:dyDescent="0.2">
      <c r="A26" s="51">
        <f>IF(P26=0,0,IF(COUNTBLANK(P26)=1,0,COUNTA($P$14:P26)))</f>
        <v>0</v>
      </c>
      <c r="B26" s="24" t="str">
        <f>IF($C$4="Attiecināmās izmaksas",IF('3a+c+n'!$Q26="A",'3a+c+n'!B26,0),0)</f>
        <v>13-00000</v>
      </c>
      <c r="C26" s="24" t="str">
        <f>IF($C$4="Attiecināmās izmaksas",IF('3a+c+n'!$Q26="A",'3a+c+n'!C26,0),0)</f>
        <v>Cokola virsmas krāsošana ar Baumit SilikonColor vai ekvivalentu, tonis pēc krāsu pases</v>
      </c>
      <c r="D26" s="24" t="str">
        <f>IF($C$4="Attiecināmās izmaksas",IF('3a+c+n'!$Q26="A",'3a+c+n'!D26,0),0)</f>
        <v>m2</v>
      </c>
      <c r="E26" s="46"/>
      <c r="F26" s="65"/>
      <c r="G26" s="116"/>
      <c r="H26" s="116">
        <f>IF($C$4="Attiecināmās izmaksas",IF('3a+c+n'!$Q26="A",'3a+c+n'!H26,0),0)</f>
        <v>0</v>
      </c>
      <c r="I26" s="116"/>
      <c r="J26" s="116"/>
      <c r="K26" s="117">
        <f>IF($C$4="Attiecināmās izmaksas",IF('3a+c+n'!$Q26="A",'3a+c+n'!K26,0),0)</f>
        <v>0</v>
      </c>
      <c r="L26" s="65">
        <f>IF($C$4="Attiecināmās izmaksas",IF('3a+c+n'!$Q26="A",'3a+c+n'!L26,0),0)</f>
        <v>0</v>
      </c>
      <c r="M26" s="116">
        <f>IF($C$4="Attiecināmās izmaksas",IF('3a+c+n'!$Q26="A",'3a+c+n'!M26,0),0)</f>
        <v>0</v>
      </c>
      <c r="N26" s="116">
        <f>IF($C$4="Attiecināmās izmaksas",IF('3a+c+n'!$Q26="A",'3a+c+n'!N26,0),0)</f>
        <v>0</v>
      </c>
      <c r="O26" s="116">
        <f>IF($C$4="Attiecināmās izmaksas",IF('3a+c+n'!$Q26="A",'3a+c+n'!O26,0),0)</f>
        <v>0</v>
      </c>
      <c r="P26" s="117">
        <f>IF($C$4="Attiecināmās izmaksas",IF('3a+c+n'!$Q26="A",'3a+c+n'!P26,0),0)</f>
        <v>0</v>
      </c>
    </row>
    <row r="27" spans="1:16" ht="33.75" x14ac:dyDescent="0.2">
      <c r="A27" s="51">
        <f>IF(P27=0,0,IF(COUNTBLANK(P27)=1,0,COUNTA($P$14:P27)))</f>
        <v>0</v>
      </c>
      <c r="B27" s="24" t="str">
        <f>IF($C$4="Attiecināmās izmaksas",IF('3a+c+n'!$Q27="A",'3a+c+n'!B27,0),0)</f>
        <v>13-00000</v>
      </c>
      <c r="C27" s="24" t="str">
        <f>IF($C$4="Attiecināmās izmaksas",IF('3a+c+n'!$Q27="A",'3a+c+n'!C27,0),0)</f>
        <v>Alumīnija cokola profila ar lāseni iestrāde, t.sk. stiprinājumi un papildus siltumizolācijas slāņa iestrāde savienojuma vietās</v>
      </c>
      <c r="D27" s="24" t="str">
        <f>IF($C$4="Attiecināmās izmaksas",IF('3a+c+n'!$Q27="A",'3a+c+n'!D27,0),0)</f>
        <v>tm</v>
      </c>
      <c r="E27" s="46"/>
      <c r="F27" s="65"/>
      <c r="G27" s="116"/>
      <c r="H27" s="116">
        <f>IF($C$4="Attiecināmās izmaksas",IF('3a+c+n'!$Q27="A",'3a+c+n'!H27,0),0)</f>
        <v>0</v>
      </c>
      <c r="I27" s="116"/>
      <c r="J27" s="116"/>
      <c r="K27" s="117">
        <f>IF($C$4="Attiecināmās izmaksas",IF('3a+c+n'!$Q27="A",'3a+c+n'!K27,0),0)</f>
        <v>0</v>
      </c>
      <c r="L27" s="65">
        <f>IF($C$4="Attiecināmās izmaksas",IF('3a+c+n'!$Q27="A",'3a+c+n'!L27,0),0)</f>
        <v>0</v>
      </c>
      <c r="M27" s="116">
        <f>IF($C$4="Attiecināmās izmaksas",IF('3a+c+n'!$Q27="A",'3a+c+n'!M27,0),0)</f>
        <v>0</v>
      </c>
      <c r="N27" s="116">
        <f>IF($C$4="Attiecināmās izmaksas",IF('3a+c+n'!$Q27="A",'3a+c+n'!N27,0),0)</f>
        <v>0</v>
      </c>
      <c r="O27" s="116">
        <f>IF($C$4="Attiecināmās izmaksas",IF('3a+c+n'!$Q27="A",'3a+c+n'!O27,0),0)</f>
        <v>0</v>
      </c>
      <c r="P27" s="117">
        <f>IF($C$4="Attiecināmās izmaksas",IF('3a+c+n'!$Q27="A",'3a+c+n'!P27,0),0)</f>
        <v>0</v>
      </c>
    </row>
    <row r="28" spans="1:16" ht="22.5" x14ac:dyDescent="0.2">
      <c r="A28" s="51">
        <f>IF(P28=0,0,IF(COUNTBLANK(P28)=1,0,COUNTA($P$14:P28)))</f>
        <v>0</v>
      </c>
      <c r="B28" s="24" t="str">
        <f>IF($C$4="Attiecināmās izmaksas",IF('3a+c+n'!$Q28="A",'3a+c+n'!B28,0),0)</f>
        <v>13-00000</v>
      </c>
      <c r="C28" s="24" t="str">
        <f>IF($C$4="Attiecināmās izmaksas",IF('3a+c+n'!$Q28="A",'3a+c+n'!C28,0),0)</f>
        <v>Dībeļi RAWLPLUG TFIX 8S vai ekvivalenti cokola virszemes daļā, l=155mm</v>
      </c>
      <c r="D28" s="24" t="str">
        <f>IF($C$4="Attiecināmās izmaksas",IF('3a+c+n'!$Q28="A",'3a+c+n'!D28,0),0)</f>
        <v>gab</v>
      </c>
      <c r="E28" s="46"/>
      <c r="F28" s="65"/>
      <c r="G28" s="116"/>
      <c r="H28" s="116">
        <f>IF($C$4="Attiecināmās izmaksas",IF('3a+c+n'!$Q28="A",'3a+c+n'!H28,0),0)</f>
        <v>0</v>
      </c>
      <c r="I28" s="116"/>
      <c r="J28" s="116"/>
      <c r="K28" s="117">
        <f>IF($C$4="Attiecināmās izmaksas",IF('3a+c+n'!$Q28="A",'3a+c+n'!K28,0),0)</f>
        <v>0</v>
      </c>
      <c r="L28" s="65">
        <f>IF($C$4="Attiecināmās izmaksas",IF('3a+c+n'!$Q28="A",'3a+c+n'!L28,0),0)</f>
        <v>0</v>
      </c>
      <c r="M28" s="116">
        <f>IF($C$4="Attiecināmās izmaksas",IF('3a+c+n'!$Q28="A",'3a+c+n'!M28,0),0)</f>
        <v>0</v>
      </c>
      <c r="N28" s="116">
        <f>IF($C$4="Attiecināmās izmaksas",IF('3a+c+n'!$Q28="A",'3a+c+n'!N28,0),0)</f>
        <v>0</v>
      </c>
      <c r="O28" s="116">
        <f>IF($C$4="Attiecināmās izmaksas",IF('3a+c+n'!$Q28="A",'3a+c+n'!O28,0),0)</f>
        <v>0</v>
      </c>
      <c r="P28" s="117">
        <f>IF($C$4="Attiecināmās izmaksas",IF('3a+c+n'!$Q28="A",'3a+c+n'!P28,0),0)</f>
        <v>0</v>
      </c>
    </row>
    <row r="29" spans="1:16" x14ac:dyDescent="0.2">
      <c r="A29" s="51">
        <f>IF(P29=0,0,IF(COUNTBLANK(P29)=1,0,COUNTA($P$14:P29)))</f>
        <v>0</v>
      </c>
      <c r="B29" s="24">
        <f>IF($C$4="Attiecināmās izmaksas",IF('3a+c+n'!$Q29="A",'3a+c+n'!B29,0),0)</f>
        <v>0</v>
      </c>
      <c r="C29" s="24">
        <f>IF($C$4="Attiecināmās izmaksas",IF('3a+c+n'!$Q29="A",'3a+c+n'!C29,0),0)</f>
        <v>0</v>
      </c>
      <c r="D29" s="24">
        <f>IF($C$4="Attiecināmās izmaksas",IF('3a+c+n'!$Q29="A",'3a+c+n'!D29,0),0)</f>
        <v>0</v>
      </c>
      <c r="E29" s="46"/>
      <c r="F29" s="65"/>
      <c r="G29" s="116"/>
      <c r="H29" s="116">
        <f>IF($C$4="Attiecināmās izmaksas",IF('3a+c+n'!$Q29="A",'3a+c+n'!H29,0),0)</f>
        <v>0</v>
      </c>
      <c r="I29" s="116"/>
      <c r="J29" s="116"/>
      <c r="K29" s="117">
        <f>IF($C$4="Attiecināmās izmaksas",IF('3a+c+n'!$Q29="A",'3a+c+n'!K29,0),0)</f>
        <v>0</v>
      </c>
      <c r="L29" s="65">
        <f>IF($C$4="Attiecināmās izmaksas",IF('3a+c+n'!$Q29="A",'3a+c+n'!L29,0),0)</f>
        <v>0</v>
      </c>
      <c r="M29" s="116">
        <f>IF($C$4="Attiecināmās izmaksas",IF('3a+c+n'!$Q29="A",'3a+c+n'!M29,0),0)</f>
        <v>0</v>
      </c>
      <c r="N29" s="116">
        <f>IF($C$4="Attiecināmās izmaksas",IF('3a+c+n'!$Q29="A",'3a+c+n'!N29,0),0)</f>
        <v>0</v>
      </c>
      <c r="O29" s="116">
        <f>IF($C$4="Attiecināmās izmaksas",IF('3a+c+n'!$Q29="A",'3a+c+n'!O29,0),0)</f>
        <v>0</v>
      </c>
      <c r="P29" s="117">
        <f>IF($C$4="Attiecināmās izmaksas",IF('3a+c+n'!$Q29="A",'3a+c+n'!P29,0),0)</f>
        <v>0</v>
      </c>
    </row>
    <row r="30" spans="1:16" ht="90" x14ac:dyDescent="0.2">
      <c r="A30" s="51">
        <f>IF(P30=0,0,IF(COUNTBLANK(P30)=1,0,COUNTA($P$14:P30)))</f>
        <v>0</v>
      </c>
      <c r="B30" s="24" t="str">
        <f>IF($C$4="Attiecināmās izmaksas",IF('3a+c+n'!$Q30="A",'3a+c+n'!B30,0),0)</f>
        <v>13-00000</v>
      </c>
      <c r="C30" s="24" t="str">
        <f>IF($C$4="Attiecināmās izmaksas",IF('3a+c+n'!$Q30="A",'3a+c+n'!C30,0),0)</f>
        <v>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v>
      </c>
      <c r="D30" s="24" t="str">
        <f>IF($C$4="Attiecināmās izmaksas",IF('3a+c+n'!$Q30="A",'3a+c+n'!D30,0),0)</f>
        <v>m2</v>
      </c>
      <c r="E30" s="46"/>
      <c r="F30" s="65"/>
      <c r="G30" s="116"/>
      <c r="H30" s="116">
        <f>IF($C$4="Attiecināmās izmaksas",IF('3a+c+n'!$Q30="A",'3a+c+n'!H30,0),0)</f>
        <v>0</v>
      </c>
      <c r="I30" s="116"/>
      <c r="J30" s="116"/>
      <c r="K30" s="117">
        <f>IF($C$4="Attiecināmās izmaksas",IF('3a+c+n'!$Q30="A",'3a+c+n'!K30,0),0)</f>
        <v>0</v>
      </c>
      <c r="L30" s="65">
        <f>IF($C$4="Attiecināmās izmaksas",IF('3a+c+n'!$Q30="A",'3a+c+n'!L30,0),0)</f>
        <v>0</v>
      </c>
      <c r="M30" s="116">
        <f>IF($C$4="Attiecināmās izmaksas",IF('3a+c+n'!$Q30="A",'3a+c+n'!M30,0),0)</f>
        <v>0</v>
      </c>
      <c r="N30" s="116">
        <f>IF($C$4="Attiecināmās izmaksas",IF('3a+c+n'!$Q30="A",'3a+c+n'!N30,0),0)</f>
        <v>0</v>
      </c>
      <c r="O30" s="116">
        <f>IF($C$4="Attiecināmās izmaksas",IF('3a+c+n'!$Q30="A",'3a+c+n'!O30,0),0)</f>
        <v>0</v>
      </c>
      <c r="P30" s="117">
        <f>IF($C$4="Attiecināmās izmaksas",IF('3a+c+n'!$Q30="A",'3a+c+n'!P30,0),0)</f>
        <v>0</v>
      </c>
    </row>
    <row r="31" spans="1:16" ht="22.5" x14ac:dyDescent="0.2">
      <c r="A31" s="51">
        <f>IF(P31=0,0,IF(COUNTBLANK(P31)=1,0,COUNTA($P$14:P31)))</f>
        <v>0</v>
      </c>
      <c r="B31" s="24" t="str">
        <f>IF($C$4="Attiecināmās izmaksas",IF('3a+c+n'!$Q31="A",'3a+c+n'!B31,0),0)</f>
        <v>13-00000</v>
      </c>
      <c r="C31" s="24" t="str">
        <f>IF($C$4="Attiecināmās izmaksas",IF('3a+c+n'!$Q31="A",'3a+c+n'!C31,0),0)</f>
        <v xml:space="preserve">Virsmas izlīdzināšana ievērojot 20mm/m līdzenumu. </v>
      </c>
      <c r="D31" s="24" t="str">
        <f>IF($C$4="Attiecināmās izmaksas",IF('3a+c+n'!$Q31="A",'3a+c+n'!D31,0),0)</f>
        <v>m2</v>
      </c>
      <c r="E31" s="46"/>
      <c r="F31" s="65"/>
      <c r="G31" s="116"/>
      <c r="H31" s="116">
        <f>IF($C$4="Attiecināmās izmaksas",IF('3a+c+n'!$Q31="A",'3a+c+n'!H31,0),0)</f>
        <v>0</v>
      </c>
      <c r="I31" s="116"/>
      <c r="J31" s="116"/>
      <c r="K31" s="117">
        <f>IF($C$4="Attiecināmās izmaksas",IF('3a+c+n'!$Q31="A",'3a+c+n'!K31,0),0)</f>
        <v>0</v>
      </c>
      <c r="L31" s="65">
        <f>IF($C$4="Attiecināmās izmaksas",IF('3a+c+n'!$Q31="A",'3a+c+n'!L31,0),0)</f>
        <v>0</v>
      </c>
      <c r="M31" s="116">
        <f>IF($C$4="Attiecināmās izmaksas",IF('3a+c+n'!$Q31="A",'3a+c+n'!M31,0),0)</f>
        <v>0</v>
      </c>
      <c r="N31" s="116">
        <f>IF($C$4="Attiecināmās izmaksas",IF('3a+c+n'!$Q31="A",'3a+c+n'!N31,0),0)</f>
        <v>0</v>
      </c>
      <c r="O31" s="116">
        <f>IF($C$4="Attiecināmās izmaksas",IF('3a+c+n'!$Q31="A",'3a+c+n'!O31,0),0)</f>
        <v>0</v>
      </c>
      <c r="P31" s="117">
        <f>IF($C$4="Attiecināmās izmaksas",IF('3a+c+n'!$Q31="A",'3a+c+n'!P31,0),0)</f>
        <v>0</v>
      </c>
    </row>
    <row r="32" spans="1:16" ht="33.75" x14ac:dyDescent="0.2">
      <c r="A32" s="51">
        <f>IF(P32=0,0,IF(COUNTBLANK(P32)=1,0,COUNTA($P$14:P32)))</f>
        <v>0</v>
      </c>
      <c r="B32" s="24" t="str">
        <f>IF($C$4="Attiecināmās izmaksas",IF('3a+c+n'!$Q32="A",'3a+c+n'!B32,0),0)</f>
        <v>13-00000</v>
      </c>
      <c r="C32" s="24" t="str">
        <f>IF($C$4="Attiecināmās izmaksas",IF('3a+c+n'!$Q32="A",'3a+c+n'!C32,0),0)</f>
        <v>Starpķieģeļu šuvju atjaunošana. Drūpošās daļas izkalšana, šuvju aizpildīšana ar javu Baumit ProContact vai ekvivalentu</v>
      </c>
      <c r="D32" s="24" t="str">
        <f>IF($C$4="Attiecināmās izmaksas",IF('3a+c+n'!$Q32="A",'3a+c+n'!D32,0),0)</f>
        <v>kompl</v>
      </c>
      <c r="E32" s="46"/>
      <c r="F32" s="65"/>
      <c r="G32" s="116"/>
      <c r="H32" s="116">
        <f>IF($C$4="Attiecināmās izmaksas",IF('3a+c+n'!$Q32="A",'3a+c+n'!H32,0),0)</f>
        <v>0</v>
      </c>
      <c r="I32" s="116"/>
      <c r="J32" s="116"/>
      <c r="K32" s="117">
        <f>IF($C$4="Attiecināmās izmaksas",IF('3a+c+n'!$Q32="A",'3a+c+n'!K32,0),0)</f>
        <v>0</v>
      </c>
      <c r="L32" s="65">
        <f>IF($C$4="Attiecināmās izmaksas",IF('3a+c+n'!$Q32="A",'3a+c+n'!L32,0),0)</f>
        <v>0</v>
      </c>
      <c r="M32" s="116">
        <f>IF($C$4="Attiecināmās izmaksas",IF('3a+c+n'!$Q32="A",'3a+c+n'!M32,0),0)</f>
        <v>0</v>
      </c>
      <c r="N32" s="116">
        <f>IF($C$4="Attiecināmās izmaksas",IF('3a+c+n'!$Q32="A",'3a+c+n'!N32,0),0)</f>
        <v>0</v>
      </c>
      <c r="O32" s="116">
        <f>IF($C$4="Attiecināmās izmaksas",IF('3a+c+n'!$Q32="A",'3a+c+n'!O32,0),0)</f>
        <v>0</v>
      </c>
      <c r="P32" s="117">
        <f>IF($C$4="Attiecināmās izmaksas",IF('3a+c+n'!$Q32="A",'3a+c+n'!P32,0),0)</f>
        <v>0</v>
      </c>
    </row>
    <row r="33" spans="1:16" x14ac:dyDescent="0.2">
      <c r="A33" s="51">
        <f>IF(P33=0,0,IF(COUNTBLANK(P33)=1,0,COUNTA($P$14:P33)))</f>
        <v>0</v>
      </c>
      <c r="B33" s="24">
        <f>IF($C$4="Attiecināmās izmaksas",IF('3a+c+n'!$Q33="A",'3a+c+n'!B33,0),0)</f>
        <v>0</v>
      </c>
      <c r="C33" s="24">
        <f>IF($C$4="Attiecināmās izmaksas",IF('3a+c+n'!$Q33="A",'3a+c+n'!C33,0),0)</f>
        <v>0</v>
      </c>
      <c r="D33" s="24">
        <f>IF($C$4="Attiecināmās izmaksas",IF('3a+c+n'!$Q33="A",'3a+c+n'!D33,0),0)</f>
        <v>0</v>
      </c>
      <c r="E33" s="46"/>
      <c r="F33" s="65"/>
      <c r="G33" s="116"/>
      <c r="H33" s="116">
        <f>IF($C$4="Attiecināmās izmaksas",IF('3a+c+n'!$Q33="A",'3a+c+n'!H33,0),0)</f>
        <v>0</v>
      </c>
      <c r="I33" s="116"/>
      <c r="J33" s="116"/>
      <c r="K33" s="117">
        <f>IF($C$4="Attiecināmās izmaksas",IF('3a+c+n'!$Q33="A",'3a+c+n'!K33,0),0)</f>
        <v>0</v>
      </c>
      <c r="L33" s="65">
        <f>IF($C$4="Attiecināmās izmaksas",IF('3a+c+n'!$Q33="A",'3a+c+n'!L33,0),0)</f>
        <v>0</v>
      </c>
      <c r="M33" s="116">
        <f>IF($C$4="Attiecināmās izmaksas",IF('3a+c+n'!$Q33="A",'3a+c+n'!M33,0),0)</f>
        <v>0</v>
      </c>
      <c r="N33" s="116">
        <f>IF($C$4="Attiecināmās izmaksas",IF('3a+c+n'!$Q33="A",'3a+c+n'!N33,0),0)</f>
        <v>0</v>
      </c>
      <c r="O33" s="116">
        <f>IF($C$4="Attiecināmās izmaksas",IF('3a+c+n'!$Q33="A",'3a+c+n'!O33,0),0)</f>
        <v>0</v>
      </c>
      <c r="P33" s="117">
        <f>IF($C$4="Attiecināmās izmaksas",IF('3a+c+n'!$Q33="A",'3a+c+n'!P33,0),0)</f>
        <v>0</v>
      </c>
    </row>
    <row r="34" spans="1:16" ht="33.75" x14ac:dyDescent="0.2">
      <c r="A34" s="51">
        <f>IF(P34=0,0,IF(COUNTBLANK(P34)=1,0,COUNTA($P$14:P34)))</f>
        <v>0</v>
      </c>
      <c r="B34" s="24" t="str">
        <f>IF($C$4="Attiecināmās izmaksas",IF('3a+c+n'!$Q34="A",'3a+c+n'!B34,0),0)</f>
        <v>13-00000</v>
      </c>
      <c r="C34" s="24" t="str">
        <f>IF($C$4="Attiecināmās izmaksas",IF('3a+c+n'!$Q34="A",'3a+c+n'!C34,0),0)</f>
        <v>Siltumizolācijas materiālu stiprināšana ar līmjavu BAUMIT ProContact  vai ekvivalentu. Pēc nepieciešamības pirms tam virsmas gruntēšana.</v>
      </c>
      <c r="D34" s="24" t="str">
        <f>IF($C$4="Attiecināmās izmaksas",IF('3a+c+n'!$Q34="A",'3a+c+n'!D34,0),0)</f>
        <v>kg</v>
      </c>
      <c r="E34" s="46"/>
      <c r="F34" s="65"/>
      <c r="G34" s="116"/>
      <c r="H34" s="116">
        <f>IF($C$4="Attiecināmās izmaksas",IF('3a+c+n'!$Q34="A",'3a+c+n'!H34,0),0)</f>
        <v>0</v>
      </c>
      <c r="I34" s="116"/>
      <c r="J34" s="116"/>
      <c r="K34" s="117">
        <f>IF($C$4="Attiecināmās izmaksas",IF('3a+c+n'!$Q34="A",'3a+c+n'!K34,0),0)</f>
        <v>0</v>
      </c>
      <c r="L34" s="65">
        <f>IF($C$4="Attiecināmās izmaksas",IF('3a+c+n'!$Q34="A",'3a+c+n'!L34,0),0)</f>
        <v>0</v>
      </c>
      <c r="M34" s="116">
        <f>IF($C$4="Attiecināmās izmaksas",IF('3a+c+n'!$Q34="A",'3a+c+n'!M34,0),0)</f>
        <v>0</v>
      </c>
      <c r="N34" s="116">
        <f>IF($C$4="Attiecināmās izmaksas",IF('3a+c+n'!$Q34="A",'3a+c+n'!N34,0),0)</f>
        <v>0</v>
      </c>
      <c r="O34" s="116">
        <f>IF($C$4="Attiecināmās izmaksas",IF('3a+c+n'!$Q34="A",'3a+c+n'!O34,0),0)</f>
        <v>0</v>
      </c>
      <c r="P34" s="117">
        <f>IF($C$4="Attiecināmās izmaksas",IF('3a+c+n'!$Q34="A",'3a+c+n'!P34,0),0)</f>
        <v>0</v>
      </c>
    </row>
    <row r="35" spans="1:16" ht="22.5" x14ac:dyDescent="0.2">
      <c r="A35" s="51">
        <f>IF(P35=0,0,IF(COUNTBLANK(P35)=1,0,COUNTA($P$14:P35)))</f>
        <v>0</v>
      </c>
      <c r="B35" s="24" t="str">
        <f>IF($C$4="Attiecināmās izmaksas",IF('3a+c+n'!$Q35="A",'3a+c+n'!B35,0),0)</f>
        <v>13-00000</v>
      </c>
      <c r="C35" s="24" t="str">
        <f>IF($C$4="Attiecināmās izmaksas",IF('3a+c+n'!$Q35="A",'3a+c+n'!C35,0),0)</f>
        <v>Nedegoša akmens vates siltumizolācija plānajām apmetuma sistēmām - λ&lt;=0,036 W/(mK), b=150 mm</v>
      </c>
      <c r="D35" s="24" t="str">
        <f>IF($C$4="Attiecināmās izmaksas",IF('3a+c+n'!$Q35="A",'3a+c+n'!D35,0),0)</f>
        <v>m2</v>
      </c>
      <c r="E35" s="46"/>
      <c r="F35" s="65"/>
      <c r="G35" s="116"/>
      <c r="H35" s="116">
        <f>IF($C$4="Attiecināmās izmaksas",IF('3a+c+n'!$Q35="A",'3a+c+n'!H35,0),0)</f>
        <v>0</v>
      </c>
      <c r="I35" s="116"/>
      <c r="J35" s="116"/>
      <c r="K35" s="117">
        <f>IF($C$4="Attiecināmās izmaksas",IF('3a+c+n'!$Q35="A",'3a+c+n'!K35,0),0)</f>
        <v>0</v>
      </c>
      <c r="L35" s="65">
        <f>IF($C$4="Attiecināmās izmaksas",IF('3a+c+n'!$Q35="A",'3a+c+n'!L35,0),0)</f>
        <v>0</v>
      </c>
      <c r="M35" s="116">
        <f>IF($C$4="Attiecināmās izmaksas",IF('3a+c+n'!$Q35="A",'3a+c+n'!M35,0),0)</f>
        <v>0</v>
      </c>
      <c r="N35" s="116">
        <f>IF($C$4="Attiecināmās izmaksas",IF('3a+c+n'!$Q35="A",'3a+c+n'!N35,0),0)</f>
        <v>0</v>
      </c>
      <c r="O35" s="116">
        <f>IF($C$4="Attiecināmās izmaksas",IF('3a+c+n'!$Q35="A",'3a+c+n'!O35,0),0)</f>
        <v>0</v>
      </c>
      <c r="P35" s="117">
        <f>IF($C$4="Attiecināmās izmaksas",IF('3a+c+n'!$Q35="A",'3a+c+n'!P35,0),0)</f>
        <v>0</v>
      </c>
    </row>
    <row r="36" spans="1:16" ht="33.75" x14ac:dyDescent="0.2">
      <c r="A36" s="51">
        <f>IF(P36=0,0,IF(COUNTBLANK(P36)=1,0,COUNTA($P$14:P36)))</f>
        <v>0</v>
      </c>
      <c r="B36" s="24" t="str">
        <f>IF($C$4="Attiecināmās izmaksas",IF('3a+c+n'!$Q36="A",'3a+c+n'!B36,0),0)</f>
        <v>13-00000</v>
      </c>
      <c r="C36" s="24" t="str">
        <f>IF($C$4="Attiecināmās izmaksas",IF('3a+c+n'!$Q36="A",'3a+c+n'!C36,0),0)</f>
        <v>Armējošā slāņa iestrāde ar javas kārtu BAUMIT ProContact vai ekvivalentu - 1 kārtā, II mehāniskās izturības zonā</v>
      </c>
      <c r="D36" s="24" t="str">
        <f>IF($C$4="Attiecināmās izmaksas",IF('3a+c+n'!$Q36="A",'3a+c+n'!D36,0),0)</f>
        <v>kg</v>
      </c>
      <c r="E36" s="46"/>
      <c r="F36" s="65"/>
      <c r="G36" s="116"/>
      <c r="H36" s="116">
        <f>IF($C$4="Attiecināmās izmaksas",IF('3a+c+n'!$Q36="A",'3a+c+n'!H36,0),0)</f>
        <v>0</v>
      </c>
      <c r="I36" s="116"/>
      <c r="J36" s="116"/>
      <c r="K36" s="117">
        <f>IF($C$4="Attiecināmās izmaksas",IF('3a+c+n'!$Q36="A",'3a+c+n'!K36,0),0)</f>
        <v>0</v>
      </c>
      <c r="L36" s="65">
        <f>IF($C$4="Attiecināmās izmaksas",IF('3a+c+n'!$Q36="A",'3a+c+n'!L36,0),0)</f>
        <v>0</v>
      </c>
      <c r="M36" s="116">
        <f>IF($C$4="Attiecināmās izmaksas",IF('3a+c+n'!$Q36="A",'3a+c+n'!M36,0),0)</f>
        <v>0</v>
      </c>
      <c r="N36" s="116">
        <f>IF($C$4="Attiecināmās izmaksas",IF('3a+c+n'!$Q36="A",'3a+c+n'!N36,0),0)</f>
        <v>0</v>
      </c>
      <c r="O36" s="116">
        <f>IF($C$4="Attiecināmās izmaksas",IF('3a+c+n'!$Q36="A",'3a+c+n'!O36,0),0)</f>
        <v>0</v>
      </c>
      <c r="P36" s="117">
        <f>IF($C$4="Attiecināmās izmaksas",IF('3a+c+n'!$Q36="A",'3a+c+n'!P36,0),0)</f>
        <v>0</v>
      </c>
    </row>
    <row r="37" spans="1:16" ht="22.5" x14ac:dyDescent="0.2">
      <c r="A37" s="51">
        <f>IF(P37=0,0,IF(COUNTBLANK(P37)=1,0,COUNTA($P$14:P37)))</f>
        <v>0</v>
      </c>
      <c r="B37" s="24" t="str">
        <f>IF($C$4="Attiecināmās izmaksas",IF('3a+c+n'!$Q37="A",'3a+c+n'!B37,0),0)</f>
        <v>13-00000</v>
      </c>
      <c r="C37" s="24" t="str">
        <f>IF($C$4="Attiecināmās izmaksas",IF('3a+c+n'!$Q37="A",'3a+c+n'!C37,0),0)</f>
        <v>Baumit StarTex vai ekvivalents stiklušķiedras siets 160 g/m²  - 1 kārtā, II mehāniskās izturības zonā</v>
      </c>
      <c r="D37" s="24" t="str">
        <f>IF($C$4="Attiecināmās izmaksas",IF('3a+c+n'!$Q37="A",'3a+c+n'!D37,0),0)</f>
        <v>m2</v>
      </c>
      <c r="E37" s="46"/>
      <c r="F37" s="65"/>
      <c r="G37" s="116"/>
      <c r="H37" s="116">
        <f>IF($C$4="Attiecināmās izmaksas",IF('3a+c+n'!$Q37="A",'3a+c+n'!H37,0),0)</f>
        <v>0</v>
      </c>
      <c r="I37" s="116"/>
      <c r="J37" s="116"/>
      <c r="K37" s="117">
        <f>IF($C$4="Attiecināmās izmaksas",IF('3a+c+n'!$Q37="A",'3a+c+n'!K37,0),0)</f>
        <v>0</v>
      </c>
      <c r="L37" s="65">
        <f>IF($C$4="Attiecināmās izmaksas",IF('3a+c+n'!$Q37="A",'3a+c+n'!L37,0),0)</f>
        <v>0</v>
      </c>
      <c r="M37" s="116">
        <f>IF($C$4="Attiecināmās izmaksas",IF('3a+c+n'!$Q37="A",'3a+c+n'!M37,0),0)</f>
        <v>0</v>
      </c>
      <c r="N37" s="116">
        <f>IF($C$4="Attiecināmās izmaksas",IF('3a+c+n'!$Q37="A",'3a+c+n'!N37,0),0)</f>
        <v>0</v>
      </c>
      <c r="O37" s="116">
        <f>IF($C$4="Attiecināmās izmaksas",IF('3a+c+n'!$Q37="A",'3a+c+n'!O37,0),0)</f>
        <v>0</v>
      </c>
      <c r="P37" s="117">
        <f>IF($C$4="Attiecināmās izmaksas",IF('3a+c+n'!$Q37="A",'3a+c+n'!P37,0),0)</f>
        <v>0</v>
      </c>
    </row>
    <row r="38" spans="1:16" ht="33.75" x14ac:dyDescent="0.2">
      <c r="A38" s="51">
        <f>IF(P38=0,0,IF(COUNTBLANK(P38)=1,0,COUNTA($P$14:P38)))</f>
        <v>0</v>
      </c>
      <c r="B38" s="24" t="str">
        <f>IF($C$4="Attiecināmās izmaksas",IF('3a+c+n'!$Q38="A",'3a+c+n'!B38,0),0)</f>
        <v>13-00000</v>
      </c>
      <c r="C38" s="24" t="str">
        <f>IF($C$4="Attiecināmās izmaksas",IF('3a+c+n'!$Q38="A",'3a+c+n'!C38,0),0)</f>
        <v>Armējošā slāņa iestrāde ar javas kārtu BAUMIT ProContact vai ekvivalentu - 2 kārtās, I mehāniskās izturības zonā</v>
      </c>
      <c r="D38" s="24" t="str">
        <f>IF($C$4="Attiecināmās izmaksas",IF('3a+c+n'!$Q38="A",'3a+c+n'!D38,0),0)</f>
        <v>kg</v>
      </c>
      <c r="E38" s="46"/>
      <c r="F38" s="65"/>
      <c r="G38" s="116"/>
      <c r="H38" s="116">
        <f>IF($C$4="Attiecināmās izmaksas",IF('3a+c+n'!$Q38="A",'3a+c+n'!H38,0),0)</f>
        <v>0</v>
      </c>
      <c r="I38" s="116"/>
      <c r="J38" s="116"/>
      <c r="K38" s="117">
        <f>IF($C$4="Attiecināmās izmaksas",IF('3a+c+n'!$Q38="A",'3a+c+n'!K38,0),0)</f>
        <v>0</v>
      </c>
      <c r="L38" s="65">
        <f>IF($C$4="Attiecināmās izmaksas",IF('3a+c+n'!$Q38="A",'3a+c+n'!L38,0),0)</f>
        <v>0</v>
      </c>
      <c r="M38" s="116">
        <f>IF($C$4="Attiecināmās izmaksas",IF('3a+c+n'!$Q38="A",'3a+c+n'!M38,0),0)</f>
        <v>0</v>
      </c>
      <c r="N38" s="116">
        <f>IF($C$4="Attiecināmās izmaksas",IF('3a+c+n'!$Q38="A",'3a+c+n'!N38,0),0)</f>
        <v>0</v>
      </c>
      <c r="O38" s="116">
        <f>IF($C$4="Attiecināmās izmaksas",IF('3a+c+n'!$Q38="A",'3a+c+n'!O38,0),0)</f>
        <v>0</v>
      </c>
      <c r="P38" s="117">
        <f>IF($C$4="Attiecināmās izmaksas",IF('3a+c+n'!$Q38="A",'3a+c+n'!P38,0),0)</f>
        <v>0</v>
      </c>
    </row>
    <row r="39" spans="1:16" ht="33.75" x14ac:dyDescent="0.2">
      <c r="A39" s="51">
        <f>IF(P39=0,0,IF(COUNTBLANK(P39)=1,0,COUNTA($P$14:P39)))</f>
        <v>0</v>
      </c>
      <c r="B39" s="24" t="str">
        <f>IF($C$4="Attiecināmās izmaksas",IF('3a+c+n'!$Q39="A",'3a+c+n'!B39,0),0)</f>
        <v>13-00000</v>
      </c>
      <c r="C39" s="24" t="str">
        <f>IF($C$4="Attiecināmās izmaksas",IF('3a+c+n'!$Q39="A",'3a+c+n'!C39,0),0)</f>
        <v>Baumit StarTex vai ekvivalents stiklušķiedras siets 160 g/m²  - 2 kārtās, I mehāniskās izturības zonā (apjomos norādītas divas kārtas)</v>
      </c>
      <c r="D39" s="24" t="str">
        <f>IF($C$4="Attiecināmās izmaksas",IF('3a+c+n'!$Q39="A",'3a+c+n'!D39,0),0)</f>
        <v>m2</v>
      </c>
      <c r="E39" s="46"/>
      <c r="F39" s="65"/>
      <c r="G39" s="116"/>
      <c r="H39" s="116">
        <f>IF($C$4="Attiecināmās izmaksas",IF('3a+c+n'!$Q39="A",'3a+c+n'!H39,0),0)</f>
        <v>0</v>
      </c>
      <c r="I39" s="116"/>
      <c r="J39" s="116"/>
      <c r="K39" s="117">
        <f>IF($C$4="Attiecināmās izmaksas",IF('3a+c+n'!$Q39="A",'3a+c+n'!K39,0),0)</f>
        <v>0</v>
      </c>
      <c r="L39" s="65">
        <f>IF($C$4="Attiecināmās izmaksas",IF('3a+c+n'!$Q39="A",'3a+c+n'!L39,0),0)</f>
        <v>0</v>
      </c>
      <c r="M39" s="116">
        <f>IF($C$4="Attiecināmās izmaksas",IF('3a+c+n'!$Q39="A",'3a+c+n'!M39,0),0)</f>
        <v>0</v>
      </c>
      <c r="N39" s="116">
        <f>IF($C$4="Attiecināmās izmaksas",IF('3a+c+n'!$Q39="A",'3a+c+n'!N39,0),0)</f>
        <v>0</v>
      </c>
      <c r="O39" s="116">
        <f>IF($C$4="Attiecināmās izmaksas",IF('3a+c+n'!$Q39="A",'3a+c+n'!O39,0),0)</f>
        <v>0</v>
      </c>
      <c r="P39" s="117">
        <f>IF($C$4="Attiecināmās izmaksas",IF('3a+c+n'!$Q39="A",'3a+c+n'!P39,0),0)</f>
        <v>0</v>
      </c>
    </row>
    <row r="40" spans="1:16" ht="22.5" x14ac:dyDescent="0.2">
      <c r="A40" s="51">
        <f>IF(P40=0,0,IF(COUNTBLANK(P40)=1,0,COUNTA($P$14:P40)))</f>
        <v>0</v>
      </c>
      <c r="B40" s="24" t="str">
        <f>IF($C$4="Attiecināmās izmaksas",IF('3a+c+n'!$Q40="A",'3a+c+n'!B40,0),0)</f>
        <v>13-00000</v>
      </c>
      <c r="C40" s="24" t="str">
        <f>IF($C$4="Attiecināmās izmaksas",IF('3a+c+n'!$Q40="A",'3a+c+n'!C40,0),0)</f>
        <v>Armētā slāņa apstrāde ar zemapmetuma grunti Baumit UniPrimer vai ekvivalentu</v>
      </c>
      <c r="D40" s="24" t="str">
        <f>IF($C$4="Attiecināmās izmaksas",IF('3a+c+n'!$Q40="A",'3a+c+n'!D40,0),0)</f>
        <v>kg</v>
      </c>
      <c r="E40" s="46"/>
      <c r="F40" s="65"/>
      <c r="G40" s="116"/>
      <c r="H40" s="116">
        <f>IF($C$4="Attiecināmās izmaksas",IF('3a+c+n'!$Q40="A",'3a+c+n'!H40,0),0)</f>
        <v>0</v>
      </c>
      <c r="I40" s="116"/>
      <c r="J40" s="116"/>
      <c r="K40" s="117">
        <f>IF($C$4="Attiecināmās izmaksas",IF('3a+c+n'!$Q40="A",'3a+c+n'!K40,0),0)</f>
        <v>0</v>
      </c>
      <c r="L40" s="65">
        <f>IF($C$4="Attiecināmās izmaksas",IF('3a+c+n'!$Q40="A",'3a+c+n'!L40,0),0)</f>
        <v>0</v>
      </c>
      <c r="M40" s="116">
        <f>IF($C$4="Attiecināmās izmaksas",IF('3a+c+n'!$Q40="A",'3a+c+n'!M40,0),0)</f>
        <v>0</v>
      </c>
      <c r="N40" s="116">
        <f>IF($C$4="Attiecināmās izmaksas",IF('3a+c+n'!$Q40="A",'3a+c+n'!N40,0),0)</f>
        <v>0</v>
      </c>
      <c r="O40" s="116">
        <f>IF($C$4="Attiecināmās izmaksas",IF('3a+c+n'!$Q40="A",'3a+c+n'!O40,0),0)</f>
        <v>0</v>
      </c>
      <c r="P40" s="117">
        <f>IF($C$4="Attiecināmās izmaksas",IF('3a+c+n'!$Q40="A",'3a+c+n'!P40,0),0)</f>
        <v>0</v>
      </c>
    </row>
    <row r="41" spans="1:16" ht="33.75" x14ac:dyDescent="0.2">
      <c r="A41" s="51">
        <f>IF(P41=0,0,IF(COUNTBLANK(P41)=1,0,COUNTA($P$14:P41)))</f>
        <v>0</v>
      </c>
      <c r="B41" s="24" t="str">
        <f>IF($C$4="Attiecināmās izmaksas",IF('3a+c+n'!$Q41="A",'3a+c+n'!B41,0),0)</f>
        <v>13-00000</v>
      </c>
      <c r="C41" s="24" t="str">
        <f>IF($C$4="Attiecināmās izmaksas",IF('3a+c+n'!$Q41="A",'3a+c+n'!C41,0),0)</f>
        <v>Gatavā tonētā silikona apmetuma Baumit SilikonColor vai ekvivalenta iestrāde. Maksimālais grauda izmērs 2 mm. Tonis atbilstoši krāsu pasei.</v>
      </c>
      <c r="D41" s="24" t="str">
        <f>IF($C$4="Attiecināmās izmaksas",IF('3a+c+n'!$Q41="A",'3a+c+n'!D41,0),0)</f>
        <v>m2</v>
      </c>
      <c r="E41" s="46"/>
      <c r="F41" s="65"/>
      <c r="G41" s="116"/>
      <c r="H41" s="116">
        <f>IF($C$4="Attiecināmās izmaksas",IF('3a+c+n'!$Q41="A",'3a+c+n'!H41,0),0)</f>
        <v>0</v>
      </c>
      <c r="I41" s="116"/>
      <c r="J41" s="116"/>
      <c r="K41" s="117">
        <f>IF($C$4="Attiecināmās izmaksas",IF('3a+c+n'!$Q41="A",'3a+c+n'!K41,0),0)</f>
        <v>0</v>
      </c>
      <c r="L41" s="65">
        <f>IF($C$4="Attiecināmās izmaksas",IF('3a+c+n'!$Q41="A",'3a+c+n'!L41,0),0)</f>
        <v>0</v>
      </c>
      <c r="M41" s="116">
        <f>IF($C$4="Attiecināmās izmaksas",IF('3a+c+n'!$Q41="A",'3a+c+n'!M41,0),0)</f>
        <v>0</v>
      </c>
      <c r="N41" s="116">
        <f>IF($C$4="Attiecināmās izmaksas",IF('3a+c+n'!$Q41="A",'3a+c+n'!N41,0),0)</f>
        <v>0</v>
      </c>
      <c r="O41" s="116">
        <f>IF($C$4="Attiecināmās izmaksas",IF('3a+c+n'!$Q41="A",'3a+c+n'!O41,0),0)</f>
        <v>0</v>
      </c>
      <c r="P41" s="117">
        <f>IF($C$4="Attiecināmās izmaksas",IF('3a+c+n'!$Q41="A",'3a+c+n'!P41,0),0)</f>
        <v>0</v>
      </c>
    </row>
    <row r="42" spans="1:16" ht="22.5" x14ac:dyDescent="0.2">
      <c r="A42" s="51">
        <f>IF(P42=0,0,IF(COUNTBLANK(P42)=1,0,COUNTA($P$14:P42)))</f>
        <v>0</v>
      </c>
      <c r="B42" s="24" t="str">
        <f>IF($C$4="Attiecināmās izmaksas",IF('3a+c+n'!$Q42="A",'3a+c+n'!B42,0),0)</f>
        <v>13-00000</v>
      </c>
      <c r="C42" s="24" t="str">
        <f>IF($C$4="Attiecināmās izmaksas",IF('3a+c+n'!$Q42="A",'3a+c+n'!C42,0),0)</f>
        <v>Dībeļi RAWLPLUG TFIX 8S vai ekvivalenti, l=215mm</v>
      </c>
      <c r="D42" s="24" t="str">
        <f>IF($C$4="Attiecināmās izmaksas",IF('3a+c+n'!$Q42="A",'3a+c+n'!D42,0),0)</f>
        <v>gab</v>
      </c>
      <c r="E42" s="46"/>
      <c r="F42" s="65"/>
      <c r="G42" s="116"/>
      <c r="H42" s="116">
        <f>IF($C$4="Attiecināmās izmaksas",IF('3a+c+n'!$Q42="A",'3a+c+n'!H42,0),0)</f>
        <v>0</v>
      </c>
      <c r="I42" s="116"/>
      <c r="J42" s="116"/>
      <c r="K42" s="117">
        <f>IF($C$4="Attiecināmās izmaksas",IF('3a+c+n'!$Q42="A",'3a+c+n'!K42,0),0)</f>
        <v>0</v>
      </c>
      <c r="L42" s="65">
        <f>IF($C$4="Attiecināmās izmaksas",IF('3a+c+n'!$Q42="A",'3a+c+n'!L42,0),0)</f>
        <v>0</v>
      </c>
      <c r="M42" s="116">
        <f>IF($C$4="Attiecināmās izmaksas",IF('3a+c+n'!$Q42="A",'3a+c+n'!M42,0),0)</f>
        <v>0</v>
      </c>
      <c r="N42" s="116">
        <f>IF($C$4="Attiecināmās izmaksas",IF('3a+c+n'!$Q42="A",'3a+c+n'!N42,0),0)</f>
        <v>0</v>
      </c>
      <c r="O42" s="116">
        <f>IF($C$4="Attiecināmās izmaksas",IF('3a+c+n'!$Q42="A",'3a+c+n'!O42,0),0)</f>
        <v>0</v>
      </c>
      <c r="P42" s="117">
        <f>IF($C$4="Attiecināmās izmaksas",IF('3a+c+n'!$Q42="A",'3a+c+n'!P42,0),0)</f>
        <v>0</v>
      </c>
    </row>
    <row r="43" spans="1:16" x14ac:dyDescent="0.2">
      <c r="A43" s="51">
        <f>IF(P43=0,0,IF(COUNTBLANK(P43)=1,0,COUNTA($P$14:P43)))</f>
        <v>0</v>
      </c>
      <c r="B43" s="24">
        <f>IF($C$4="Attiecināmās izmaksas",IF('3a+c+n'!$Q43="A",'3a+c+n'!B43,0),0)</f>
        <v>0</v>
      </c>
      <c r="C43" s="24">
        <f>IF($C$4="Attiecināmās izmaksas",IF('3a+c+n'!$Q43="A",'3a+c+n'!C43,0),0)</f>
        <v>0</v>
      </c>
      <c r="D43" s="24">
        <f>IF($C$4="Attiecināmās izmaksas",IF('3a+c+n'!$Q43="A",'3a+c+n'!D43,0),0)</f>
        <v>0</v>
      </c>
      <c r="E43" s="46"/>
      <c r="F43" s="65"/>
      <c r="G43" s="116"/>
      <c r="H43" s="116">
        <f>IF($C$4="Attiecināmās izmaksas",IF('3a+c+n'!$Q43="A",'3a+c+n'!H43,0),0)</f>
        <v>0</v>
      </c>
      <c r="I43" s="116"/>
      <c r="J43" s="116"/>
      <c r="K43" s="117">
        <f>IF($C$4="Attiecināmās izmaksas",IF('3a+c+n'!$Q43="A",'3a+c+n'!K43,0),0)</f>
        <v>0</v>
      </c>
      <c r="L43" s="65">
        <f>IF($C$4="Attiecināmās izmaksas",IF('3a+c+n'!$Q43="A",'3a+c+n'!L43,0),0)</f>
        <v>0</v>
      </c>
      <c r="M43" s="116">
        <f>IF($C$4="Attiecināmās izmaksas",IF('3a+c+n'!$Q43="A",'3a+c+n'!M43,0),0)</f>
        <v>0</v>
      </c>
      <c r="N43" s="116">
        <f>IF($C$4="Attiecināmās izmaksas",IF('3a+c+n'!$Q43="A",'3a+c+n'!N43,0),0)</f>
        <v>0</v>
      </c>
      <c r="O43" s="116">
        <f>IF($C$4="Attiecināmās izmaksas",IF('3a+c+n'!$Q43="A",'3a+c+n'!O43,0),0)</f>
        <v>0</v>
      </c>
      <c r="P43" s="117">
        <f>IF($C$4="Attiecināmās izmaksas",IF('3a+c+n'!$Q43="A",'3a+c+n'!P43,0),0)</f>
        <v>0</v>
      </c>
    </row>
    <row r="44" spans="1:16" ht="33.75" x14ac:dyDescent="0.2">
      <c r="A44" s="51">
        <f>IF(P44=0,0,IF(COUNTBLANK(P44)=1,0,COUNTA($P$14:P44)))</f>
        <v>0</v>
      </c>
      <c r="B44" s="24" t="str">
        <f>IF($C$4="Attiecināmās izmaksas",IF('3a+c+n'!$Q44="A",'3a+c+n'!B44,0),0)</f>
        <v>13-00000</v>
      </c>
      <c r="C44" s="24" t="str">
        <f>IF($C$4="Attiecināmās izmaksas",IF('3a+c+n'!$Q44="A",'3a+c+n'!C44,0),0)</f>
        <v>Siltumizolācijas materiālu stiprināšana ar līmjavu BAUMIT ProContact  vai ekvivalentu. Pēc nepieciešamības pirms tam virsmas gruntēšana.</v>
      </c>
      <c r="D44" s="24" t="str">
        <f>IF($C$4="Attiecināmās izmaksas",IF('3a+c+n'!$Q44="A",'3a+c+n'!D44,0),0)</f>
        <v>kg</v>
      </c>
      <c r="E44" s="46"/>
      <c r="F44" s="65"/>
      <c r="G44" s="116"/>
      <c r="H44" s="116">
        <f>IF($C$4="Attiecināmās izmaksas",IF('3a+c+n'!$Q44="A",'3a+c+n'!H44,0),0)</f>
        <v>0</v>
      </c>
      <c r="I44" s="116"/>
      <c r="J44" s="116"/>
      <c r="K44" s="117">
        <f>IF($C$4="Attiecināmās izmaksas",IF('3a+c+n'!$Q44="A",'3a+c+n'!K44,0),0)</f>
        <v>0</v>
      </c>
      <c r="L44" s="65">
        <f>IF($C$4="Attiecināmās izmaksas",IF('3a+c+n'!$Q44="A",'3a+c+n'!L44,0),0)</f>
        <v>0</v>
      </c>
      <c r="M44" s="116">
        <f>IF($C$4="Attiecināmās izmaksas",IF('3a+c+n'!$Q44="A",'3a+c+n'!M44,0),0)</f>
        <v>0</v>
      </c>
      <c r="N44" s="116">
        <f>IF($C$4="Attiecināmās izmaksas",IF('3a+c+n'!$Q44="A",'3a+c+n'!N44,0),0)</f>
        <v>0</v>
      </c>
      <c r="O44" s="116">
        <f>IF($C$4="Attiecināmās izmaksas",IF('3a+c+n'!$Q44="A",'3a+c+n'!O44,0),0)</f>
        <v>0</v>
      </c>
      <c r="P44" s="117">
        <f>IF($C$4="Attiecināmās izmaksas",IF('3a+c+n'!$Q44="A",'3a+c+n'!P44,0),0)</f>
        <v>0</v>
      </c>
    </row>
    <row r="45" spans="1:16" ht="33.75" x14ac:dyDescent="0.2">
      <c r="A45" s="51">
        <f>IF(P45=0,0,IF(COUNTBLANK(P45)=1,0,COUNTA($P$14:P45)))</f>
        <v>0</v>
      </c>
      <c r="B45" s="24" t="str">
        <f>IF($C$4="Attiecināmās izmaksas",IF('3a+c+n'!$Q45="A",'3a+c+n'!B45,0),0)</f>
        <v>13-00000</v>
      </c>
      <c r="C45" s="24" t="str">
        <f>IF($C$4="Attiecināmās izmaksas",IF('3a+c+n'!$Q45="A",'3a+c+n'!C45,0),0)</f>
        <v>Siltumizolācijas materiāla Paroc Linio 15 vai ekvivalenta montāža - λ&lt;=0,037 W/(mK), b=30-50 mm, siltinājuma platums 100mm</v>
      </c>
      <c r="D45" s="24" t="str">
        <f>IF($C$4="Attiecināmās izmaksas",IF('3a+c+n'!$Q45="A",'3a+c+n'!D45,0),0)</f>
        <v>m2</v>
      </c>
      <c r="E45" s="46"/>
      <c r="F45" s="65"/>
      <c r="G45" s="116"/>
      <c r="H45" s="116">
        <f>IF($C$4="Attiecināmās izmaksas",IF('3a+c+n'!$Q45="A",'3a+c+n'!H45,0),0)</f>
        <v>0</v>
      </c>
      <c r="I45" s="116"/>
      <c r="J45" s="116"/>
      <c r="K45" s="117">
        <f>IF($C$4="Attiecināmās izmaksas",IF('3a+c+n'!$Q45="A",'3a+c+n'!K45,0),0)</f>
        <v>0</v>
      </c>
      <c r="L45" s="65">
        <f>IF($C$4="Attiecināmās izmaksas",IF('3a+c+n'!$Q45="A",'3a+c+n'!L45,0),0)</f>
        <v>0</v>
      </c>
      <c r="M45" s="116">
        <f>IF($C$4="Attiecināmās izmaksas",IF('3a+c+n'!$Q45="A",'3a+c+n'!M45,0),0)</f>
        <v>0</v>
      </c>
      <c r="N45" s="116">
        <f>IF($C$4="Attiecināmās izmaksas",IF('3a+c+n'!$Q45="A",'3a+c+n'!N45,0),0)</f>
        <v>0</v>
      </c>
      <c r="O45" s="116">
        <f>IF($C$4="Attiecināmās izmaksas",IF('3a+c+n'!$Q45="A",'3a+c+n'!O45,0),0)</f>
        <v>0</v>
      </c>
      <c r="P45" s="117">
        <f>IF($C$4="Attiecināmās izmaksas",IF('3a+c+n'!$Q45="A",'3a+c+n'!P45,0),0)</f>
        <v>0</v>
      </c>
    </row>
    <row r="46" spans="1:16" ht="22.5" x14ac:dyDescent="0.2">
      <c r="A46" s="51">
        <f>IF(P46=0,0,IF(COUNTBLANK(P46)=1,0,COUNTA($P$14:P46)))</f>
        <v>0</v>
      </c>
      <c r="B46" s="24" t="str">
        <f>IF($C$4="Attiecināmās izmaksas",IF('3a+c+n'!$Q46="A",'3a+c+n'!B46,0),0)</f>
        <v>13-00000</v>
      </c>
      <c r="C46" s="24" t="str">
        <f>IF($C$4="Attiecināmās izmaksas",IF('3a+c+n'!$Q46="A",'3a+c+n'!C46,0),0)</f>
        <v>Armējošā slāņa iestrāde ar javas kārtu BAUMIT ProContact vai ekvivalentu - 1 kārtā</v>
      </c>
      <c r="D46" s="24" t="str">
        <f>IF($C$4="Attiecināmās izmaksas",IF('3a+c+n'!$Q46="A",'3a+c+n'!D46,0),0)</f>
        <v>kg</v>
      </c>
      <c r="E46" s="46"/>
      <c r="F46" s="65"/>
      <c r="G46" s="116"/>
      <c r="H46" s="116">
        <f>IF($C$4="Attiecināmās izmaksas",IF('3a+c+n'!$Q46="A",'3a+c+n'!H46,0),0)</f>
        <v>0</v>
      </c>
      <c r="I46" s="116"/>
      <c r="J46" s="116"/>
      <c r="K46" s="117">
        <f>IF($C$4="Attiecināmās izmaksas",IF('3a+c+n'!$Q46="A",'3a+c+n'!K46,0),0)</f>
        <v>0</v>
      </c>
      <c r="L46" s="65">
        <f>IF($C$4="Attiecināmās izmaksas",IF('3a+c+n'!$Q46="A",'3a+c+n'!L46,0),0)</f>
        <v>0</v>
      </c>
      <c r="M46" s="116">
        <f>IF($C$4="Attiecināmās izmaksas",IF('3a+c+n'!$Q46="A",'3a+c+n'!M46,0),0)</f>
        <v>0</v>
      </c>
      <c r="N46" s="116">
        <f>IF($C$4="Attiecināmās izmaksas",IF('3a+c+n'!$Q46="A",'3a+c+n'!N46,0),0)</f>
        <v>0</v>
      </c>
      <c r="O46" s="116">
        <f>IF($C$4="Attiecināmās izmaksas",IF('3a+c+n'!$Q46="A",'3a+c+n'!O46,0),0)</f>
        <v>0</v>
      </c>
      <c r="P46" s="117">
        <f>IF($C$4="Attiecināmās izmaksas",IF('3a+c+n'!$Q46="A",'3a+c+n'!P46,0),0)</f>
        <v>0</v>
      </c>
    </row>
    <row r="47" spans="1:16" ht="33.75" x14ac:dyDescent="0.2">
      <c r="A47" s="51">
        <f>IF(P47=0,0,IF(COUNTBLANK(P47)=1,0,COUNTA($P$14:P47)))</f>
        <v>0</v>
      </c>
      <c r="B47" s="24" t="str">
        <f>IF($C$4="Attiecināmās izmaksas",IF('3a+c+n'!$Q47="A",'3a+c+n'!B47,0),0)</f>
        <v>13-00000</v>
      </c>
      <c r="C47" s="24" t="str">
        <f>IF($C$4="Attiecināmās izmaksas",IF('3a+c+n'!$Q47="A",'3a+c+n'!C47,0),0)</f>
        <v>Baumit StarTex vai ekvivalents stiklušķiedras siets 160 g/m²  - 1 kārtā + papildus armējošā sieta iestrāde stūros</v>
      </c>
      <c r="D47" s="24" t="str">
        <f>IF($C$4="Attiecināmās izmaksas",IF('3a+c+n'!$Q47="A",'3a+c+n'!D47,0),0)</f>
        <v>m2</v>
      </c>
      <c r="E47" s="46"/>
      <c r="F47" s="65"/>
      <c r="G47" s="116"/>
      <c r="H47" s="116">
        <f>IF($C$4="Attiecināmās izmaksas",IF('3a+c+n'!$Q47="A",'3a+c+n'!H47,0),0)</f>
        <v>0</v>
      </c>
      <c r="I47" s="116"/>
      <c r="J47" s="116"/>
      <c r="K47" s="117">
        <f>IF($C$4="Attiecināmās izmaksas",IF('3a+c+n'!$Q47="A",'3a+c+n'!K47,0),0)</f>
        <v>0</v>
      </c>
      <c r="L47" s="65">
        <f>IF($C$4="Attiecināmās izmaksas",IF('3a+c+n'!$Q47="A",'3a+c+n'!L47,0),0)</f>
        <v>0</v>
      </c>
      <c r="M47" s="116">
        <f>IF($C$4="Attiecināmās izmaksas",IF('3a+c+n'!$Q47="A",'3a+c+n'!M47,0),0)</f>
        <v>0</v>
      </c>
      <c r="N47" s="116">
        <f>IF($C$4="Attiecināmās izmaksas",IF('3a+c+n'!$Q47="A",'3a+c+n'!N47,0),0)</f>
        <v>0</v>
      </c>
      <c r="O47" s="116">
        <f>IF($C$4="Attiecināmās izmaksas",IF('3a+c+n'!$Q47="A",'3a+c+n'!O47,0),0)</f>
        <v>0</v>
      </c>
      <c r="P47" s="117">
        <f>IF($C$4="Attiecināmās izmaksas",IF('3a+c+n'!$Q47="A",'3a+c+n'!P47,0),0)</f>
        <v>0</v>
      </c>
    </row>
    <row r="48" spans="1:16" ht="22.5" x14ac:dyDescent="0.2">
      <c r="A48" s="51">
        <f>IF(P48=0,0,IF(COUNTBLANK(P48)=1,0,COUNTA($P$14:P48)))</f>
        <v>0</v>
      </c>
      <c r="B48" s="24" t="str">
        <f>IF($C$4="Attiecināmās izmaksas",IF('3a+c+n'!$Q48="A",'3a+c+n'!B48,0),0)</f>
        <v>13-00000</v>
      </c>
      <c r="C48" s="24" t="str">
        <f>IF($C$4="Attiecināmās izmaksas",IF('3a+c+n'!$Q48="A",'3a+c+n'!C48,0),0)</f>
        <v>Armētā slāņa apstrāde ar zemapmetuma grunti Baumit UniPrimer vai ekvivalentu</v>
      </c>
      <c r="D48" s="24" t="str">
        <f>IF($C$4="Attiecināmās izmaksas",IF('3a+c+n'!$Q48="A",'3a+c+n'!D48,0),0)</f>
        <v>kg</v>
      </c>
      <c r="E48" s="46"/>
      <c r="F48" s="65"/>
      <c r="G48" s="116"/>
      <c r="H48" s="116">
        <f>IF($C$4="Attiecināmās izmaksas",IF('3a+c+n'!$Q48="A",'3a+c+n'!H48,0),0)</f>
        <v>0</v>
      </c>
      <c r="I48" s="116"/>
      <c r="J48" s="116"/>
      <c r="K48" s="117">
        <f>IF($C$4="Attiecināmās izmaksas",IF('3a+c+n'!$Q48="A",'3a+c+n'!K48,0),0)</f>
        <v>0</v>
      </c>
      <c r="L48" s="65">
        <f>IF($C$4="Attiecināmās izmaksas",IF('3a+c+n'!$Q48="A",'3a+c+n'!L48,0),0)</f>
        <v>0</v>
      </c>
      <c r="M48" s="116">
        <f>IF($C$4="Attiecināmās izmaksas",IF('3a+c+n'!$Q48="A",'3a+c+n'!M48,0),0)</f>
        <v>0</v>
      </c>
      <c r="N48" s="116">
        <f>IF($C$4="Attiecināmās izmaksas",IF('3a+c+n'!$Q48="A",'3a+c+n'!N48,0),0)</f>
        <v>0</v>
      </c>
      <c r="O48" s="116">
        <f>IF($C$4="Attiecināmās izmaksas",IF('3a+c+n'!$Q48="A",'3a+c+n'!O48,0),0)</f>
        <v>0</v>
      </c>
      <c r="P48" s="117">
        <f>IF($C$4="Attiecināmās izmaksas",IF('3a+c+n'!$Q48="A",'3a+c+n'!P48,0),0)</f>
        <v>0</v>
      </c>
    </row>
    <row r="49" spans="1:16" ht="33.75" x14ac:dyDescent="0.2">
      <c r="A49" s="51">
        <f>IF(P49=0,0,IF(COUNTBLANK(P49)=1,0,COUNTA($P$14:P49)))</f>
        <v>0</v>
      </c>
      <c r="B49" s="24" t="str">
        <f>IF($C$4="Attiecināmās izmaksas",IF('3a+c+n'!$Q49="A",'3a+c+n'!B49,0),0)</f>
        <v>13-00000</v>
      </c>
      <c r="C49" s="24" t="str">
        <f>IF($C$4="Attiecināmās izmaksas",IF('3a+c+n'!$Q49="A",'3a+c+n'!C49,0),0)</f>
        <v>Gatavā tonētā silikona apmetuma Baumit SilikonColor vai ekvivalenta iestrāde. Maksimālais grauda izmērs 2 mm. Tonis atbilstoši krāsu pasei.</v>
      </c>
      <c r="D49" s="24" t="str">
        <f>IF($C$4="Attiecināmās izmaksas",IF('3a+c+n'!$Q49="A",'3a+c+n'!D49,0),0)</f>
        <v>m2</v>
      </c>
      <c r="E49" s="46"/>
      <c r="F49" s="65"/>
      <c r="G49" s="116"/>
      <c r="H49" s="116">
        <f>IF($C$4="Attiecināmās izmaksas",IF('3a+c+n'!$Q49="A",'3a+c+n'!H49,0),0)</f>
        <v>0</v>
      </c>
      <c r="I49" s="116"/>
      <c r="J49" s="116"/>
      <c r="K49" s="117">
        <f>IF($C$4="Attiecināmās izmaksas",IF('3a+c+n'!$Q49="A",'3a+c+n'!K49,0),0)</f>
        <v>0</v>
      </c>
      <c r="L49" s="65">
        <f>IF($C$4="Attiecināmās izmaksas",IF('3a+c+n'!$Q49="A",'3a+c+n'!L49,0),0)</f>
        <v>0</v>
      </c>
      <c r="M49" s="116">
        <f>IF($C$4="Attiecināmās izmaksas",IF('3a+c+n'!$Q49="A",'3a+c+n'!M49,0),0)</f>
        <v>0</v>
      </c>
      <c r="N49" s="116">
        <f>IF($C$4="Attiecināmās izmaksas",IF('3a+c+n'!$Q49="A",'3a+c+n'!N49,0),0)</f>
        <v>0</v>
      </c>
      <c r="O49" s="116">
        <f>IF($C$4="Attiecināmās izmaksas",IF('3a+c+n'!$Q49="A",'3a+c+n'!O49,0),0)</f>
        <v>0</v>
      </c>
      <c r="P49" s="117">
        <f>IF($C$4="Attiecināmās izmaksas",IF('3a+c+n'!$Q49="A",'3a+c+n'!P49,0),0)</f>
        <v>0</v>
      </c>
    </row>
    <row r="50" spans="1:16" ht="22.5" x14ac:dyDescent="0.2">
      <c r="A50" s="51">
        <f>IF(P50=0,0,IF(COUNTBLANK(P50)=1,0,COUNTA($P$14:P50)))</f>
        <v>0</v>
      </c>
      <c r="B50" s="24" t="str">
        <f>IF($C$4="Attiecināmās izmaksas",IF('3a+c+n'!$Q50="A",'3a+c+n'!B50,0),0)</f>
        <v>13-00000</v>
      </c>
      <c r="C50" s="24" t="str">
        <f>IF($C$4="Attiecināmās izmaksas",IF('3a+c+n'!$Q50="A",'3a+c+n'!C50,0),0)</f>
        <v>Loga pielaiduma profila Baumit PROFIL 108 vai ekvivalenta iestrāde ailes sānos un augšējā daļā</v>
      </c>
      <c r="D50" s="24" t="str">
        <f>IF($C$4="Attiecināmās izmaksas",IF('3a+c+n'!$Q50="A",'3a+c+n'!D50,0),0)</f>
        <v>tm</v>
      </c>
      <c r="E50" s="46"/>
      <c r="F50" s="65"/>
      <c r="G50" s="116"/>
      <c r="H50" s="116">
        <f>IF($C$4="Attiecināmās izmaksas",IF('3a+c+n'!$Q50="A",'3a+c+n'!H50,0),0)</f>
        <v>0</v>
      </c>
      <c r="I50" s="116"/>
      <c r="J50" s="116"/>
      <c r="K50" s="117">
        <f>IF($C$4="Attiecināmās izmaksas",IF('3a+c+n'!$Q50="A",'3a+c+n'!K50,0),0)</f>
        <v>0</v>
      </c>
      <c r="L50" s="65">
        <f>IF($C$4="Attiecināmās izmaksas",IF('3a+c+n'!$Q50="A",'3a+c+n'!L50,0),0)</f>
        <v>0</v>
      </c>
      <c r="M50" s="116">
        <f>IF($C$4="Attiecināmās izmaksas",IF('3a+c+n'!$Q50="A",'3a+c+n'!M50,0),0)</f>
        <v>0</v>
      </c>
      <c r="N50" s="116">
        <f>IF($C$4="Attiecināmās izmaksas",IF('3a+c+n'!$Q50="A",'3a+c+n'!N50,0),0)</f>
        <v>0</v>
      </c>
      <c r="O50" s="116">
        <f>IF($C$4="Attiecināmās izmaksas",IF('3a+c+n'!$Q50="A",'3a+c+n'!O50,0),0)</f>
        <v>0</v>
      </c>
      <c r="P50" s="117">
        <f>IF($C$4="Attiecināmās izmaksas",IF('3a+c+n'!$Q50="A",'3a+c+n'!P50,0),0)</f>
        <v>0</v>
      </c>
    </row>
    <row r="51" spans="1:16" ht="22.5" x14ac:dyDescent="0.2">
      <c r="A51" s="51">
        <f>IF(P51=0,0,IF(COUNTBLANK(P51)=1,0,COUNTA($P$14:P51)))</f>
        <v>0</v>
      </c>
      <c r="B51" s="24" t="str">
        <f>IF($C$4="Attiecināmās izmaksas",IF('3a+c+n'!$Q51="A",'3a+c+n'!B51,0),0)</f>
        <v>13-00000</v>
      </c>
      <c r="C51" s="24" t="str">
        <f>IF($C$4="Attiecināmās izmaksas",IF('3a+c+n'!$Q51="A",'3a+c+n'!C51,0),0)</f>
        <v>Stūra profila ar lāseni Baumit PROFIL 600 vai ekvivalenta iestrāde loga augšējā daļā</v>
      </c>
      <c r="D51" s="24" t="str">
        <f>IF($C$4="Attiecināmās izmaksas",IF('3a+c+n'!$Q51="A",'3a+c+n'!D51,0),0)</f>
        <v>tm</v>
      </c>
      <c r="E51" s="46"/>
      <c r="F51" s="65"/>
      <c r="G51" s="116"/>
      <c r="H51" s="116">
        <f>IF($C$4="Attiecināmās izmaksas",IF('3a+c+n'!$Q51="A",'3a+c+n'!H51,0),0)</f>
        <v>0</v>
      </c>
      <c r="I51" s="116"/>
      <c r="J51" s="116"/>
      <c r="K51" s="117">
        <f>IF($C$4="Attiecināmās izmaksas",IF('3a+c+n'!$Q51="A",'3a+c+n'!K51,0),0)</f>
        <v>0</v>
      </c>
      <c r="L51" s="65">
        <f>IF($C$4="Attiecināmās izmaksas",IF('3a+c+n'!$Q51="A",'3a+c+n'!L51,0),0)</f>
        <v>0</v>
      </c>
      <c r="M51" s="116">
        <f>IF($C$4="Attiecināmās izmaksas",IF('3a+c+n'!$Q51="A",'3a+c+n'!M51,0),0)</f>
        <v>0</v>
      </c>
      <c r="N51" s="116">
        <f>IF($C$4="Attiecināmās izmaksas",IF('3a+c+n'!$Q51="A",'3a+c+n'!N51,0),0)</f>
        <v>0</v>
      </c>
      <c r="O51" s="116">
        <f>IF($C$4="Attiecināmās izmaksas",IF('3a+c+n'!$Q51="A",'3a+c+n'!O51,0),0)</f>
        <v>0</v>
      </c>
      <c r="P51" s="117">
        <f>IF($C$4="Attiecināmās izmaksas",IF('3a+c+n'!$Q51="A",'3a+c+n'!P51,0),0)</f>
        <v>0</v>
      </c>
    </row>
    <row r="52" spans="1:16" ht="22.5" x14ac:dyDescent="0.2">
      <c r="A52" s="51">
        <f>IF(P52=0,0,IF(COUNTBLANK(P52)=1,0,COUNTA($P$14:P52)))</f>
        <v>0</v>
      </c>
      <c r="B52" s="24" t="str">
        <f>IF($C$4="Attiecināmās izmaksas",IF('3a+c+n'!$Q52="A",'3a+c+n'!B52,0),0)</f>
        <v>13-00000</v>
      </c>
      <c r="C52" s="24" t="str">
        <f>IF($C$4="Attiecināmās izmaksas",IF('3a+c+n'!$Q52="A",'3a+c+n'!C52,0),0)</f>
        <v>Stūra profila Baumit vai ekvivalenta iestrāde loga sānos</v>
      </c>
      <c r="D52" s="24" t="str">
        <f>IF($C$4="Attiecināmās izmaksas",IF('3a+c+n'!$Q52="A",'3a+c+n'!D52,0),0)</f>
        <v>tm</v>
      </c>
      <c r="E52" s="46"/>
      <c r="F52" s="65"/>
      <c r="G52" s="116"/>
      <c r="H52" s="116">
        <f>IF($C$4="Attiecināmās izmaksas",IF('3a+c+n'!$Q52="A",'3a+c+n'!H52,0),0)</f>
        <v>0</v>
      </c>
      <c r="I52" s="116"/>
      <c r="J52" s="116"/>
      <c r="K52" s="117">
        <f>IF($C$4="Attiecināmās izmaksas",IF('3a+c+n'!$Q52="A",'3a+c+n'!K52,0),0)</f>
        <v>0</v>
      </c>
      <c r="L52" s="65">
        <f>IF($C$4="Attiecināmās izmaksas",IF('3a+c+n'!$Q52="A",'3a+c+n'!L52,0),0)</f>
        <v>0</v>
      </c>
      <c r="M52" s="116">
        <f>IF($C$4="Attiecināmās izmaksas",IF('3a+c+n'!$Q52="A",'3a+c+n'!M52,0),0)</f>
        <v>0</v>
      </c>
      <c r="N52" s="116">
        <f>IF($C$4="Attiecināmās izmaksas",IF('3a+c+n'!$Q52="A",'3a+c+n'!N52,0),0)</f>
        <v>0</v>
      </c>
      <c r="O52" s="116">
        <f>IF($C$4="Attiecināmās izmaksas",IF('3a+c+n'!$Q52="A",'3a+c+n'!O52,0),0)</f>
        <v>0</v>
      </c>
      <c r="P52" s="117">
        <f>IF($C$4="Attiecināmās izmaksas",IF('3a+c+n'!$Q52="A",'3a+c+n'!P52,0),0)</f>
        <v>0</v>
      </c>
    </row>
    <row r="53" spans="1:16" ht="22.5" x14ac:dyDescent="0.2">
      <c r="A53" s="51">
        <f>IF(P53=0,0,IF(COUNTBLANK(P53)=1,0,COUNTA($P$14:P53)))</f>
        <v>0</v>
      </c>
      <c r="B53" s="24" t="str">
        <f>IF($C$4="Attiecināmās izmaksas",IF('3a+c+n'!$Q53="A",'3a+c+n'!B53,0),0)</f>
        <v>13-00000</v>
      </c>
      <c r="C53" s="24" t="str">
        <f>IF($C$4="Attiecināmās izmaksas",IF('3a+c+n'!$Q53="A",'3a+c+n'!C53,0),0)</f>
        <v>Ārējās palodzes - karsti cinkotas tērauda loksnes, b=0.5 mm ar PURAL pārklājums montāža (b~300)</v>
      </c>
      <c r="D53" s="24" t="str">
        <f>IF($C$4="Attiecināmās izmaksas",IF('3a+c+n'!$Q53="A",'3a+c+n'!D53,0),0)</f>
        <v>tm</v>
      </c>
      <c r="E53" s="46"/>
      <c r="F53" s="65"/>
      <c r="G53" s="116"/>
      <c r="H53" s="116">
        <f>IF($C$4="Attiecināmās izmaksas",IF('3a+c+n'!$Q53="A",'3a+c+n'!H53,0),0)</f>
        <v>0</v>
      </c>
      <c r="I53" s="116"/>
      <c r="J53" s="116"/>
      <c r="K53" s="117">
        <f>IF($C$4="Attiecināmās izmaksas",IF('3a+c+n'!$Q53="A",'3a+c+n'!K53,0),0)</f>
        <v>0</v>
      </c>
      <c r="L53" s="65">
        <f>IF($C$4="Attiecināmās izmaksas",IF('3a+c+n'!$Q53="A",'3a+c+n'!L53,0),0)</f>
        <v>0</v>
      </c>
      <c r="M53" s="116">
        <f>IF($C$4="Attiecināmās izmaksas",IF('3a+c+n'!$Q53="A",'3a+c+n'!M53,0),0)</f>
        <v>0</v>
      </c>
      <c r="N53" s="116">
        <f>IF($C$4="Attiecināmās izmaksas",IF('3a+c+n'!$Q53="A",'3a+c+n'!N53,0),0)</f>
        <v>0</v>
      </c>
      <c r="O53" s="116">
        <f>IF($C$4="Attiecināmās izmaksas",IF('3a+c+n'!$Q53="A",'3a+c+n'!O53,0),0)</f>
        <v>0</v>
      </c>
      <c r="P53" s="117">
        <f>IF($C$4="Attiecināmās izmaksas",IF('3a+c+n'!$Q53="A",'3a+c+n'!P53,0),0)</f>
        <v>0</v>
      </c>
    </row>
    <row r="54" spans="1:16" ht="22.5" x14ac:dyDescent="0.2">
      <c r="A54" s="51">
        <f>IF(P54=0,0,IF(COUNTBLANK(P54)=1,0,COUNTA($P$14:P54)))</f>
        <v>0</v>
      </c>
      <c r="B54" s="24" t="str">
        <f>IF($C$4="Attiecināmās izmaksas",IF('3a+c+n'!$Q54="A",'3a+c+n'!B54,0),0)</f>
        <v>13-00000</v>
      </c>
      <c r="C54" s="24" t="str">
        <f>IF($C$4="Attiecināmās izmaksas",IF('3a+c+n'!$Q54="A",'3a+c+n'!C54,0),0)</f>
        <v>Palodzes profila ALB - EW - US vai ekvivalenta iestrāde</v>
      </c>
      <c r="D54" s="24" t="str">
        <f>IF($C$4="Attiecināmās izmaksas",IF('3a+c+n'!$Q54="A",'3a+c+n'!D54,0),0)</f>
        <v>tm</v>
      </c>
      <c r="E54" s="46"/>
      <c r="F54" s="65"/>
      <c r="G54" s="116"/>
      <c r="H54" s="116">
        <f>IF($C$4="Attiecināmās izmaksas",IF('3a+c+n'!$Q54="A",'3a+c+n'!H54,0),0)</f>
        <v>0</v>
      </c>
      <c r="I54" s="116"/>
      <c r="J54" s="116"/>
      <c r="K54" s="117">
        <f>IF($C$4="Attiecināmās izmaksas",IF('3a+c+n'!$Q54="A",'3a+c+n'!K54,0),0)</f>
        <v>0</v>
      </c>
      <c r="L54" s="65">
        <f>IF($C$4="Attiecināmās izmaksas",IF('3a+c+n'!$Q54="A",'3a+c+n'!L54,0),0)</f>
        <v>0</v>
      </c>
      <c r="M54" s="116">
        <f>IF($C$4="Attiecināmās izmaksas",IF('3a+c+n'!$Q54="A",'3a+c+n'!M54,0),0)</f>
        <v>0</v>
      </c>
      <c r="N54" s="116">
        <f>IF($C$4="Attiecināmās izmaksas",IF('3a+c+n'!$Q54="A",'3a+c+n'!N54,0),0)</f>
        <v>0</v>
      </c>
      <c r="O54" s="116">
        <f>IF($C$4="Attiecināmās izmaksas",IF('3a+c+n'!$Q54="A",'3a+c+n'!O54,0),0)</f>
        <v>0</v>
      </c>
      <c r="P54" s="117">
        <f>IF($C$4="Attiecināmās izmaksas",IF('3a+c+n'!$Q54="A",'3a+c+n'!P54,0),0)</f>
        <v>0</v>
      </c>
    </row>
    <row r="55" spans="1:16" ht="22.5" x14ac:dyDescent="0.2">
      <c r="A55" s="51">
        <f>IF(P55=0,0,IF(COUNTBLANK(P55)=1,0,COUNTA($P$14:P55)))</f>
        <v>0</v>
      </c>
      <c r="B55" s="24" t="str">
        <f>IF($C$4="Attiecināmās izmaksas",IF('3a+c+n'!$Q55="A",'3a+c+n'!B55,0),0)</f>
        <v>13-00000</v>
      </c>
      <c r="C55" s="24" t="str">
        <f>IF($C$4="Attiecināmās izmaksas",IF('3a+c+n'!$Q55="A",'3a+c+n'!C55,0),0)</f>
        <v>Ārējās palodzes sānu daļās pieslēguma profila ALB-EW-CS vai ekvivalenta iestrāde abās pusēs</v>
      </c>
      <c r="D55" s="24" t="str">
        <f>IF($C$4="Attiecināmās izmaksas",IF('3a+c+n'!$Q55="A",'3a+c+n'!D55,0),0)</f>
        <v>kompl</v>
      </c>
      <c r="E55" s="46"/>
      <c r="F55" s="65"/>
      <c r="G55" s="116"/>
      <c r="H55" s="116">
        <f>IF($C$4="Attiecināmās izmaksas",IF('3a+c+n'!$Q55="A",'3a+c+n'!H55,0),0)</f>
        <v>0</v>
      </c>
      <c r="I55" s="116"/>
      <c r="J55" s="116"/>
      <c r="K55" s="117">
        <f>IF($C$4="Attiecināmās izmaksas",IF('3a+c+n'!$Q55="A",'3a+c+n'!K55,0),0)</f>
        <v>0</v>
      </c>
      <c r="L55" s="65">
        <f>IF($C$4="Attiecināmās izmaksas",IF('3a+c+n'!$Q55="A",'3a+c+n'!L55,0),0)</f>
        <v>0</v>
      </c>
      <c r="M55" s="116">
        <f>IF($C$4="Attiecināmās izmaksas",IF('3a+c+n'!$Q55="A",'3a+c+n'!M55,0),0)</f>
        <v>0</v>
      </c>
      <c r="N55" s="116">
        <f>IF($C$4="Attiecināmās izmaksas",IF('3a+c+n'!$Q55="A",'3a+c+n'!N55,0),0)</f>
        <v>0</v>
      </c>
      <c r="O55" s="116">
        <f>IF($C$4="Attiecināmās izmaksas",IF('3a+c+n'!$Q55="A",'3a+c+n'!O55,0),0)</f>
        <v>0</v>
      </c>
      <c r="P55" s="117">
        <f>IF($C$4="Attiecināmās izmaksas",IF('3a+c+n'!$Q55="A",'3a+c+n'!P55,0),0)</f>
        <v>0</v>
      </c>
    </row>
    <row r="56" spans="1:16" x14ac:dyDescent="0.2">
      <c r="A56" s="51">
        <f>IF(P56=0,0,IF(COUNTBLANK(P56)=1,0,COUNTA($P$14:P56)))</f>
        <v>0</v>
      </c>
      <c r="B56" s="24">
        <f>IF($C$4="Attiecināmās izmaksas",IF('3a+c+n'!$Q56="A",'3a+c+n'!B56,0),0)</f>
        <v>0</v>
      </c>
      <c r="C56" s="24">
        <f>IF($C$4="Attiecināmās izmaksas",IF('3a+c+n'!$Q56="A",'3a+c+n'!C56,0),0)</f>
        <v>0</v>
      </c>
      <c r="D56" s="24">
        <f>IF($C$4="Attiecināmās izmaksas",IF('3a+c+n'!$Q56="A",'3a+c+n'!D56,0),0)</f>
        <v>0</v>
      </c>
      <c r="E56" s="46"/>
      <c r="F56" s="65"/>
      <c r="G56" s="116"/>
      <c r="H56" s="116">
        <f>IF($C$4="Attiecināmās izmaksas",IF('3a+c+n'!$Q56="A",'3a+c+n'!H56,0),0)</f>
        <v>0</v>
      </c>
      <c r="I56" s="116"/>
      <c r="J56" s="116"/>
      <c r="K56" s="117">
        <f>IF($C$4="Attiecināmās izmaksas",IF('3a+c+n'!$Q56="A",'3a+c+n'!K56,0),0)</f>
        <v>0</v>
      </c>
      <c r="L56" s="65">
        <f>IF($C$4="Attiecināmās izmaksas",IF('3a+c+n'!$Q56="A",'3a+c+n'!L56,0),0)</f>
        <v>0</v>
      </c>
      <c r="M56" s="116">
        <f>IF($C$4="Attiecināmās izmaksas",IF('3a+c+n'!$Q56="A",'3a+c+n'!M56,0),0)</f>
        <v>0</v>
      </c>
      <c r="N56" s="116">
        <f>IF($C$4="Attiecināmās izmaksas",IF('3a+c+n'!$Q56="A",'3a+c+n'!N56,0),0)</f>
        <v>0</v>
      </c>
      <c r="O56" s="116">
        <f>IF($C$4="Attiecināmās izmaksas",IF('3a+c+n'!$Q56="A",'3a+c+n'!O56,0),0)</f>
        <v>0</v>
      </c>
      <c r="P56" s="117">
        <f>IF($C$4="Attiecināmās izmaksas",IF('3a+c+n'!$Q56="A",'3a+c+n'!P56,0),0)</f>
        <v>0</v>
      </c>
    </row>
    <row r="57" spans="1:16" ht="22.5" x14ac:dyDescent="0.2">
      <c r="A57" s="51">
        <f>IF(P57=0,0,IF(COUNTBLANK(P57)=1,0,COUNTA($P$14:P57)))</f>
        <v>0</v>
      </c>
      <c r="B57" s="24" t="str">
        <f>IF($C$4="Attiecināmās izmaksas",IF('3a+c+n'!$Q57="A",'3a+c+n'!B57,0),0)</f>
        <v>13-00000</v>
      </c>
      <c r="C57" s="24" t="str">
        <f>IF($C$4="Attiecināmās izmaksas",IF('3a+c+n'!$Q57="A",'3a+c+n'!C57,0),0)</f>
        <v xml:space="preserve">Siltumizolācijas materiālu stiprināšana ar līmjavu BAUMIT ProContact  vai ekvivalentu. </v>
      </c>
      <c r="D57" s="24" t="str">
        <f>IF($C$4="Attiecināmās izmaksas",IF('3a+c+n'!$Q57="A",'3a+c+n'!D57,0),0)</f>
        <v>kg</v>
      </c>
      <c r="E57" s="46"/>
      <c r="F57" s="65"/>
      <c r="G57" s="116"/>
      <c r="H57" s="116">
        <f>IF($C$4="Attiecināmās izmaksas",IF('3a+c+n'!$Q57="A",'3a+c+n'!H57,0),0)</f>
        <v>0</v>
      </c>
      <c r="I57" s="116"/>
      <c r="J57" s="116"/>
      <c r="K57" s="117">
        <f>IF($C$4="Attiecināmās izmaksas",IF('3a+c+n'!$Q57="A",'3a+c+n'!K57,0),0)</f>
        <v>0</v>
      </c>
      <c r="L57" s="65">
        <f>IF($C$4="Attiecināmās izmaksas",IF('3a+c+n'!$Q57="A",'3a+c+n'!L57,0),0)</f>
        <v>0</v>
      </c>
      <c r="M57" s="116">
        <f>IF($C$4="Attiecināmās izmaksas",IF('3a+c+n'!$Q57="A",'3a+c+n'!M57,0),0)</f>
        <v>0</v>
      </c>
      <c r="N57" s="116">
        <f>IF($C$4="Attiecināmās izmaksas",IF('3a+c+n'!$Q57="A",'3a+c+n'!N57,0),0)</f>
        <v>0</v>
      </c>
      <c r="O57" s="116">
        <f>IF($C$4="Attiecināmās izmaksas",IF('3a+c+n'!$Q57="A",'3a+c+n'!O57,0),0)</f>
        <v>0</v>
      </c>
      <c r="P57" s="117">
        <f>IF($C$4="Attiecināmās izmaksas",IF('3a+c+n'!$Q57="A",'3a+c+n'!P57,0),0)</f>
        <v>0</v>
      </c>
    </row>
    <row r="58" spans="1:16" ht="33.75" x14ac:dyDescent="0.2">
      <c r="A58" s="51">
        <f>IF(P58=0,0,IF(COUNTBLANK(P58)=1,0,COUNTA($P$14:P58)))</f>
        <v>0</v>
      </c>
      <c r="B58" s="24" t="str">
        <f>IF($C$4="Attiecināmās izmaksas",IF('3a+c+n'!$Q58="A",'3a+c+n'!B58,0),0)</f>
        <v>13-00000</v>
      </c>
      <c r="C58" s="24" t="str">
        <f>IF($C$4="Attiecināmās izmaksas",IF('3a+c+n'!$Q58="A",'3a+c+n'!C58,0),0)</f>
        <v>Siltumizolācijas materiāla Paroc Linio 15 vai ekvivalenta montāža - λ&lt;=0,037 W/(mK), b=20-50 mm, platums 100mm</v>
      </c>
      <c r="D58" s="24" t="str">
        <f>IF($C$4="Attiecināmās izmaksas",IF('3a+c+n'!$Q58="A",'3a+c+n'!D58,0),0)</f>
        <v>m2</v>
      </c>
      <c r="E58" s="46"/>
      <c r="F58" s="65"/>
      <c r="G58" s="116"/>
      <c r="H58" s="116">
        <f>IF($C$4="Attiecināmās izmaksas",IF('3a+c+n'!$Q58="A",'3a+c+n'!H58,0),0)</f>
        <v>0</v>
      </c>
      <c r="I58" s="116"/>
      <c r="J58" s="116"/>
      <c r="K58" s="117">
        <f>IF($C$4="Attiecināmās izmaksas",IF('3a+c+n'!$Q58="A",'3a+c+n'!K58,0),0)</f>
        <v>0</v>
      </c>
      <c r="L58" s="65">
        <f>IF($C$4="Attiecināmās izmaksas",IF('3a+c+n'!$Q58="A",'3a+c+n'!L58,0),0)</f>
        <v>0</v>
      </c>
      <c r="M58" s="116">
        <f>IF($C$4="Attiecināmās izmaksas",IF('3a+c+n'!$Q58="A",'3a+c+n'!M58,0),0)</f>
        <v>0</v>
      </c>
      <c r="N58" s="116">
        <f>IF($C$4="Attiecināmās izmaksas",IF('3a+c+n'!$Q58="A",'3a+c+n'!N58,0),0)</f>
        <v>0</v>
      </c>
      <c r="O58" s="116">
        <f>IF($C$4="Attiecināmās izmaksas",IF('3a+c+n'!$Q58="A",'3a+c+n'!O58,0),0)</f>
        <v>0</v>
      </c>
      <c r="P58" s="117">
        <f>IF($C$4="Attiecināmās izmaksas",IF('3a+c+n'!$Q58="A",'3a+c+n'!P58,0),0)</f>
        <v>0</v>
      </c>
    </row>
    <row r="59" spans="1:16" ht="22.5" x14ac:dyDescent="0.2">
      <c r="A59" s="51">
        <f>IF(P59=0,0,IF(COUNTBLANK(P59)=1,0,COUNTA($P$14:P59)))</f>
        <v>0</v>
      </c>
      <c r="B59" s="24" t="str">
        <f>IF($C$4="Attiecināmās izmaksas",IF('3a+c+n'!$Q59="A",'3a+c+n'!B59,0),0)</f>
        <v>13-00000</v>
      </c>
      <c r="C59" s="24" t="str">
        <f>IF($C$4="Attiecināmās izmaksas",IF('3a+c+n'!$Q59="A",'3a+c+n'!C59,0),0)</f>
        <v>Armējošā slāņa iestrāde ar javas kārtu BAUMIT ProContact White vai ekvivalentu - 1 kārtā</v>
      </c>
      <c r="D59" s="24" t="str">
        <f>IF($C$4="Attiecināmās izmaksas",IF('3a+c+n'!$Q59="A",'3a+c+n'!D59,0),0)</f>
        <v>kg</v>
      </c>
      <c r="E59" s="46"/>
      <c r="F59" s="65"/>
      <c r="G59" s="116"/>
      <c r="H59" s="116">
        <f>IF($C$4="Attiecināmās izmaksas",IF('3a+c+n'!$Q59="A",'3a+c+n'!H59,0),0)</f>
        <v>0</v>
      </c>
      <c r="I59" s="116"/>
      <c r="J59" s="116"/>
      <c r="K59" s="117">
        <f>IF($C$4="Attiecināmās izmaksas",IF('3a+c+n'!$Q59="A",'3a+c+n'!K59,0),0)</f>
        <v>0</v>
      </c>
      <c r="L59" s="65">
        <f>IF($C$4="Attiecināmās izmaksas",IF('3a+c+n'!$Q59="A",'3a+c+n'!L59,0),0)</f>
        <v>0</v>
      </c>
      <c r="M59" s="116">
        <f>IF($C$4="Attiecināmās izmaksas",IF('3a+c+n'!$Q59="A",'3a+c+n'!M59,0),0)</f>
        <v>0</v>
      </c>
      <c r="N59" s="116">
        <f>IF($C$4="Attiecināmās izmaksas",IF('3a+c+n'!$Q59="A",'3a+c+n'!N59,0),0)</f>
        <v>0</v>
      </c>
      <c r="O59" s="116">
        <f>IF($C$4="Attiecināmās izmaksas",IF('3a+c+n'!$Q59="A",'3a+c+n'!O59,0),0)</f>
        <v>0</v>
      </c>
      <c r="P59" s="117">
        <f>IF($C$4="Attiecināmās izmaksas",IF('3a+c+n'!$Q59="A",'3a+c+n'!P59,0),0)</f>
        <v>0</v>
      </c>
    </row>
    <row r="60" spans="1:16" ht="33.75" x14ac:dyDescent="0.2">
      <c r="A60" s="51">
        <f>IF(P60=0,0,IF(COUNTBLANK(P60)=1,0,COUNTA($P$14:P60)))</f>
        <v>0</v>
      </c>
      <c r="B60" s="24" t="str">
        <f>IF($C$4="Attiecināmās izmaksas",IF('3a+c+n'!$Q60="A",'3a+c+n'!B60,0),0)</f>
        <v>13-00000</v>
      </c>
      <c r="C60" s="24" t="str">
        <f>IF($C$4="Attiecināmās izmaksas",IF('3a+c+n'!$Q60="A",'3a+c+n'!C60,0),0)</f>
        <v>Baumit StarTex vai ekvivalents stiklušķiedras siets 160 g/m²  - 1 kārtā + papildus armējošā sieta iestrāde stūros</v>
      </c>
      <c r="D60" s="24" t="str">
        <f>IF($C$4="Attiecināmās izmaksas",IF('3a+c+n'!$Q60="A",'3a+c+n'!D60,0),0)</f>
        <v>m2</v>
      </c>
      <c r="E60" s="46"/>
      <c r="F60" s="65"/>
      <c r="G60" s="116"/>
      <c r="H60" s="116">
        <f>IF($C$4="Attiecināmās izmaksas",IF('3a+c+n'!$Q60="A",'3a+c+n'!H60,0),0)</f>
        <v>0</v>
      </c>
      <c r="I60" s="116"/>
      <c r="J60" s="116"/>
      <c r="K60" s="117">
        <f>IF($C$4="Attiecināmās izmaksas",IF('3a+c+n'!$Q60="A",'3a+c+n'!K60,0),0)</f>
        <v>0</v>
      </c>
      <c r="L60" s="65">
        <f>IF($C$4="Attiecināmās izmaksas",IF('3a+c+n'!$Q60="A",'3a+c+n'!L60,0),0)</f>
        <v>0</v>
      </c>
      <c r="M60" s="116">
        <f>IF($C$4="Attiecināmās izmaksas",IF('3a+c+n'!$Q60="A",'3a+c+n'!M60,0),0)</f>
        <v>0</v>
      </c>
      <c r="N60" s="116">
        <f>IF($C$4="Attiecināmās izmaksas",IF('3a+c+n'!$Q60="A",'3a+c+n'!N60,0),0)</f>
        <v>0</v>
      </c>
      <c r="O60" s="116">
        <f>IF($C$4="Attiecināmās izmaksas",IF('3a+c+n'!$Q60="A",'3a+c+n'!O60,0),0)</f>
        <v>0</v>
      </c>
      <c r="P60" s="117">
        <f>IF($C$4="Attiecināmās izmaksas",IF('3a+c+n'!$Q60="A",'3a+c+n'!P60,0),0)</f>
        <v>0</v>
      </c>
    </row>
    <row r="61" spans="1:16" ht="22.5" x14ac:dyDescent="0.2">
      <c r="A61" s="51">
        <f>IF(P61=0,0,IF(COUNTBLANK(P61)=1,0,COUNTA($P$14:P61)))</f>
        <v>0</v>
      </c>
      <c r="B61" s="24" t="str">
        <f>IF($C$4="Attiecināmās izmaksas",IF('3a+c+n'!$Q61="A",'3a+c+n'!B61,0),0)</f>
        <v>13-00000</v>
      </c>
      <c r="C61" s="24" t="str">
        <f>IF($C$4="Attiecināmās izmaksas",IF('3a+c+n'!$Q61="A",'3a+c+n'!C61,0),0)</f>
        <v>Armētā slāņa apstrāde ar zemapmetuma grunti Baumit UniPrimer vai ekvivalentu</v>
      </c>
      <c r="D61" s="24" t="str">
        <f>IF($C$4="Attiecināmās izmaksas",IF('3a+c+n'!$Q61="A",'3a+c+n'!D61,0),0)</f>
        <v>kg</v>
      </c>
      <c r="E61" s="46"/>
      <c r="F61" s="65"/>
      <c r="G61" s="116"/>
      <c r="H61" s="116">
        <f>IF($C$4="Attiecināmās izmaksas",IF('3a+c+n'!$Q61="A",'3a+c+n'!H61,0),0)</f>
        <v>0</v>
      </c>
      <c r="I61" s="116"/>
      <c r="J61" s="116"/>
      <c r="K61" s="117">
        <f>IF($C$4="Attiecināmās izmaksas",IF('3a+c+n'!$Q61="A",'3a+c+n'!K61,0),0)</f>
        <v>0</v>
      </c>
      <c r="L61" s="65">
        <f>IF($C$4="Attiecināmās izmaksas",IF('3a+c+n'!$Q61="A",'3a+c+n'!L61,0),0)</f>
        <v>0</v>
      </c>
      <c r="M61" s="116">
        <f>IF($C$4="Attiecināmās izmaksas",IF('3a+c+n'!$Q61="A",'3a+c+n'!M61,0),0)</f>
        <v>0</v>
      </c>
      <c r="N61" s="116">
        <f>IF($C$4="Attiecināmās izmaksas",IF('3a+c+n'!$Q61="A",'3a+c+n'!N61,0),0)</f>
        <v>0</v>
      </c>
      <c r="O61" s="116">
        <f>IF($C$4="Attiecināmās izmaksas",IF('3a+c+n'!$Q61="A",'3a+c+n'!O61,0),0)</f>
        <v>0</v>
      </c>
      <c r="P61" s="117">
        <f>IF($C$4="Attiecināmās izmaksas",IF('3a+c+n'!$Q61="A",'3a+c+n'!P61,0),0)</f>
        <v>0</v>
      </c>
    </row>
    <row r="62" spans="1:16" ht="33.75" x14ac:dyDescent="0.2">
      <c r="A62" s="51">
        <f>IF(P62=0,0,IF(COUNTBLANK(P62)=1,0,COUNTA($P$14:P62)))</f>
        <v>0</v>
      </c>
      <c r="B62" s="24" t="str">
        <f>IF($C$4="Attiecināmās izmaksas",IF('3a+c+n'!$Q62="A",'3a+c+n'!B62,0),0)</f>
        <v>13-00000</v>
      </c>
      <c r="C62" s="24" t="str">
        <f>IF($C$4="Attiecināmās izmaksas",IF('3a+c+n'!$Q62="A",'3a+c+n'!C62,0),0)</f>
        <v xml:space="preserve">Gatavā tonētā silikona apmetuma  Baumit SilikonColor vai ekvivalenta iestrāde. Maksimālais grauda izmērs 2 mm. Tonis pēc krāsu pases. </v>
      </c>
      <c r="D62" s="24" t="str">
        <f>IF($C$4="Attiecināmās izmaksas",IF('3a+c+n'!$Q62="A",'3a+c+n'!D62,0),0)</f>
        <v>m2</v>
      </c>
      <c r="E62" s="46"/>
      <c r="F62" s="65"/>
      <c r="G62" s="116"/>
      <c r="H62" s="116">
        <f>IF($C$4="Attiecināmās izmaksas",IF('3a+c+n'!$Q62="A",'3a+c+n'!H62,0),0)</f>
        <v>0</v>
      </c>
      <c r="I62" s="116"/>
      <c r="J62" s="116"/>
      <c r="K62" s="117">
        <f>IF($C$4="Attiecināmās izmaksas",IF('3a+c+n'!$Q62="A",'3a+c+n'!K62,0),0)</f>
        <v>0</v>
      </c>
      <c r="L62" s="65">
        <f>IF($C$4="Attiecināmās izmaksas",IF('3a+c+n'!$Q62="A",'3a+c+n'!L62,0),0)</f>
        <v>0</v>
      </c>
      <c r="M62" s="116">
        <f>IF($C$4="Attiecināmās izmaksas",IF('3a+c+n'!$Q62="A",'3a+c+n'!M62,0),0)</f>
        <v>0</v>
      </c>
      <c r="N62" s="116">
        <f>IF($C$4="Attiecināmās izmaksas",IF('3a+c+n'!$Q62="A",'3a+c+n'!N62,0),0)</f>
        <v>0</v>
      </c>
      <c r="O62" s="116">
        <f>IF($C$4="Attiecināmās izmaksas",IF('3a+c+n'!$Q62="A",'3a+c+n'!O62,0),0)</f>
        <v>0</v>
      </c>
      <c r="P62" s="117">
        <f>IF($C$4="Attiecināmās izmaksas",IF('3a+c+n'!$Q62="A",'3a+c+n'!P62,0),0)</f>
        <v>0</v>
      </c>
    </row>
    <row r="63" spans="1:16" ht="22.5" x14ac:dyDescent="0.2">
      <c r="A63" s="51">
        <f>IF(P63=0,0,IF(COUNTBLANK(P63)=1,0,COUNTA($P$14:P63)))</f>
        <v>0</v>
      </c>
      <c r="B63" s="24" t="str">
        <f>IF($C$4="Attiecināmās izmaksas",IF('3a+c+n'!$Q63="A",'3a+c+n'!B63,0),0)</f>
        <v>13-00000</v>
      </c>
      <c r="C63" s="24" t="str">
        <f>IF($C$4="Attiecināmās izmaksas",IF('3a+c+n'!$Q63="A",'3a+c+n'!C63,0),0)</f>
        <v>Pielaiduma profila Baumit PROFIL 108 vai ekvivalenta iestrāde ailes sānos un augšējā daļā</v>
      </c>
      <c r="D63" s="24" t="str">
        <f>IF($C$4="Attiecināmās izmaksas",IF('3a+c+n'!$Q63="A",'3a+c+n'!D63,0),0)</f>
        <v>tm</v>
      </c>
      <c r="E63" s="46"/>
      <c r="F63" s="65"/>
      <c r="G63" s="116"/>
      <c r="H63" s="116">
        <f>IF($C$4="Attiecināmās izmaksas",IF('3a+c+n'!$Q63="A",'3a+c+n'!H63,0),0)</f>
        <v>0</v>
      </c>
      <c r="I63" s="116"/>
      <c r="J63" s="116"/>
      <c r="K63" s="117">
        <f>IF($C$4="Attiecināmās izmaksas",IF('3a+c+n'!$Q63="A",'3a+c+n'!K63,0),0)</f>
        <v>0</v>
      </c>
      <c r="L63" s="65">
        <f>IF($C$4="Attiecināmās izmaksas",IF('3a+c+n'!$Q63="A",'3a+c+n'!L63,0),0)</f>
        <v>0</v>
      </c>
      <c r="M63" s="116">
        <f>IF($C$4="Attiecināmās izmaksas",IF('3a+c+n'!$Q63="A",'3a+c+n'!M63,0),0)</f>
        <v>0</v>
      </c>
      <c r="N63" s="116">
        <f>IF($C$4="Attiecināmās izmaksas",IF('3a+c+n'!$Q63="A",'3a+c+n'!N63,0),0)</f>
        <v>0</v>
      </c>
      <c r="O63" s="116">
        <f>IF($C$4="Attiecināmās izmaksas",IF('3a+c+n'!$Q63="A",'3a+c+n'!O63,0),0)</f>
        <v>0</v>
      </c>
      <c r="P63" s="117">
        <f>IF($C$4="Attiecināmās izmaksas",IF('3a+c+n'!$Q63="A",'3a+c+n'!P63,0),0)</f>
        <v>0</v>
      </c>
    </row>
    <row r="64" spans="1:16" ht="22.5" x14ac:dyDescent="0.2">
      <c r="A64" s="51">
        <f>IF(P64=0,0,IF(COUNTBLANK(P64)=1,0,COUNTA($P$14:P64)))</f>
        <v>0</v>
      </c>
      <c r="B64" s="24" t="str">
        <f>IF($C$4="Attiecināmās izmaksas",IF('3a+c+n'!$Q64="A",'3a+c+n'!B64,0),0)</f>
        <v>13-00000</v>
      </c>
      <c r="C64" s="24" t="str">
        <f>IF($C$4="Attiecināmās izmaksas",IF('3a+c+n'!$Q64="A",'3a+c+n'!C64,0),0)</f>
        <v>Stūra profila ar lāseni Baumit PROFIL 600 vai ekvivalenta iestrāde durvju augšējā daļā</v>
      </c>
      <c r="D64" s="24" t="str">
        <f>IF($C$4="Attiecināmās izmaksas",IF('3a+c+n'!$Q64="A",'3a+c+n'!D64,0),0)</f>
        <v>tm</v>
      </c>
      <c r="E64" s="46"/>
      <c r="F64" s="65"/>
      <c r="G64" s="116"/>
      <c r="H64" s="116">
        <f>IF($C$4="Attiecināmās izmaksas",IF('3a+c+n'!$Q64="A",'3a+c+n'!H64,0),0)</f>
        <v>0</v>
      </c>
      <c r="I64" s="116"/>
      <c r="J64" s="116"/>
      <c r="K64" s="117">
        <f>IF($C$4="Attiecināmās izmaksas",IF('3a+c+n'!$Q64="A",'3a+c+n'!K64,0),0)</f>
        <v>0</v>
      </c>
      <c r="L64" s="65">
        <f>IF($C$4="Attiecināmās izmaksas",IF('3a+c+n'!$Q64="A",'3a+c+n'!L64,0),0)</f>
        <v>0</v>
      </c>
      <c r="M64" s="116">
        <f>IF($C$4="Attiecināmās izmaksas",IF('3a+c+n'!$Q64="A",'3a+c+n'!M64,0),0)</f>
        <v>0</v>
      </c>
      <c r="N64" s="116">
        <f>IF($C$4="Attiecināmās izmaksas",IF('3a+c+n'!$Q64="A",'3a+c+n'!N64,0),0)</f>
        <v>0</v>
      </c>
      <c r="O64" s="116">
        <f>IF($C$4="Attiecināmās izmaksas",IF('3a+c+n'!$Q64="A",'3a+c+n'!O64,0),0)</f>
        <v>0</v>
      </c>
      <c r="P64" s="117">
        <f>IF($C$4="Attiecināmās izmaksas",IF('3a+c+n'!$Q64="A",'3a+c+n'!P64,0),0)</f>
        <v>0</v>
      </c>
    </row>
    <row r="65" spans="1:16" ht="22.5" x14ac:dyDescent="0.2">
      <c r="A65" s="51">
        <f>IF(P65=0,0,IF(COUNTBLANK(P65)=1,0,COUNTA($P$14:P65)))</f>
        <v>0</v>
      </c>
      <c r="B65" s="24" t="str">
        <f>IF($C$4="Attiecināmās izmaksas",IF('3a+c+n'!$Q65="A",'3a+c+n'!B65,0),0)</f>
        <v>13-00000</v>
      </c>
      <c r="C65" s="24" t="str">
        <f>IF($C$4="Attiecināmās izmaksas",IF('3a+c+n'!$Q65="A",'3a+c+n'!C65,0),0)</f>
        <v>Stūra profila Baumit vai ekvivalenta iestrāde durvju sānos</v>
      </c>
      <c r="D65" s="24" t="str">
        <f>IF($C$4="Attiecināmās izmaksas",IF('3a+c+n'!$Q65="A",'3a+c+n'!D65,0),0)</f>
        <v>tm</v>
      </c>
      <c r="E65" s="46"/>
      <c r="F65" s="65"/>
      <c r="G65" s="116"/>
      <c r="H65" s="116">
        <f>IF($C$4="Attiecināmās izmaksas",IF('3a+c+n'!$Q65="A",'3a+c+n'!H65,0),0)</f>
        <v>0</v>
      </c>
      <c r="I65" s="116"/>
      <c r="J65" s="116"/>
      <c r="K65" s="117">
        <f>IF($C$4="Attiecināmās izmaksas",IF('3a+c+n'!$Q65="A",'3a+c+n'!K65,0),0)</f>
        <v>0</v>
      </c>
      <c r="L65" s="65">
        <f>IF($C$4="Attiecināmās izmaksas",IF('3a+c+n'!$Q65="A",'3a+c+n'!L65,0),0)</f>
        <v>0</v>
      </c>
      <c r="M65" s="116">
        <f>IF($C$4="Attiecināmās izmaksas",IF('3a+c+n'!$Q65="A",'3a+c+n'!M65,0),0)</f>
        <v>0</v>
      </c>
      <c r="N65" s="116">
        <f>IF($C$4="Attiecināmās izmaksas",IF('3a+c+n'!$Q65="A",'3a+c+n'!N65,0),0)</f>
        <v>0</v>
      </c>
      <c r="O65" s="116">
        <f>IF($C$4="Attiecināmās izmaksas",IF('3a+c+n'!$Q65="A",'3a+c+n'!O65,0),0)</f>
        <v>0</v>
      </c>
      <c r="P65" s="117">
        <f>IF($C$4="Attiecināmās izmaksas",IF('3a+c+n'!$Q65="A",'3a+c+n'!P65,0),0)</f>
        <v>0</v>
      </c>
    </row>
    <row r="66" spans="1:16" x14ac:dyDescent="0.2">
      <c r="A66" s="51">
        <f>IF(P66=0,0,IF(COUNTBLANK(P66)=1,0,COUNTA($P$14:P66)))</f>
        <v>0</v>
      </c>
      <c r="B66" s="24">
        <f>IF($C$4="Attiecināmās izmaksas",IF('3a+c+n'!$Q66="A",'3a+c+n'!B66,0),0)</f>
        <v>0</v>
      </c>
      <c r="C66" s="24">
        <f>IF($C$4="Attiecināmās izmaksas",IF('3a+c+n'!$Q66="A",'3a+c+n'!C66,0),0)</f>
        <v>0</v>
      </c>
      <c r="D66" s="24">
        <f>IF($C$4="Attiecināmās izmaksas",IF('3a+c+n'!$Q66="A",'3a+c+n'!D66,0),0)</f>
        <v>0</v>
      </c>
      <c r="E66" s="46"/>
      <c r="F66" s="65"/>
      <c r="G66" s="116"/>
      <c r="H66" s="116">
        <f>IF($C$4="Attiecināmās izmaksas",IF('3a+c+n'!$Q66="A",'3a+c+n'!H66,0),0)</f>
        <v>0</v>
      </c>
      <c r="I66" s="116"/>
      <c r="J66" s="116"/>
      <c r="K66" s="117">
        <f>IF($C$4="Attiecināmās izmaksas",IF('3a+c+n'!$Q66="A",'3a+c+n'!K66,0),0)</f>
        <v>0</v>
      </c>
      <c r="L66" s="65">
        <f>IF($C$4="Attiecināmās izmaksas",IF('3a+c+n'!$Q66="A",'3a+c+n'!L66,0),0)</f>
        <v>0</v>
      </c>
      <c r="M66" s="116">
        <f>IF($C$4="Attiecināmās izmaksas",IF('3a+c+n'!$Q66="A",'3a+c+n'!M66,0),0)</f>
        <v>0</v>
      </c>
      <c r="N66" s="116">
        <f>IF($C$4="Attiecināmās izmaksas",IF('3a+c+n'!$Q66="A",'3a+c+n'!N66,0),0)</f>
        <v>0</v>
      </c>
      <c r="O66" s="116">
        <f>IF($C$4="Attiecināmās izmaksas",IF('3a+c+n'!$Q66="A",'3a+c+n'!O66,0),0)</f>
        <v>0</v>
      </c>
      <c r="P66" s="117">
        <f>IF($C$4="Attiecināmās izmaksas",IF('3a+c+n'!$Q66="A",'3a+c+n'!P66,0),0)</f>
        <v>0</v>
      </c>
    </row>
    <row r="67" spans="1:16" ht="22.5" x14ac:dyDescent="0.2">
      <c r="A67" s="51">
        <f>IF(P67=0,0,IF(COUNTBLANK(P67)=1,0,COUNTA($P$14:P67)))</f>
        <v>0</v>
      </c>
      <c r="B67" s="24" t="str">
        <f>IF($C$4="Attiecināmās izmaksas",IF('3a+c+n'!$Q67="A",'3a+c+n'!B67,0),0)</f>
        <v>13-00000</v>
      </c>
      <c r="C67" s="24" t="str">
        <f>IF($C$4="Attiecināmās izmaksas",IF('3a+c+n'!$Q67="A",'3a+c+n'!C67,0),0)</f>
        <v xml:space="preserve">Stūra profilu un stūra profilu ar lāseni iestrāde fasādes daļās, kur veidojas stūri, pārkares u.tml.  </v>
      </c>
      <c r="D67" s="24" t="str">
        <f>IF($C$4="Attiecināmās izmaksas",IF('3a+c+n'!$Q67="A",'3a+c+n'!D67,0),0)</f>
        <v>kompl</v>
      </c>
      <c r="E67" s="46"/>
      <c r="F67" s="65"/>
      <c r="G67" s="116"/>
      <c r="H67" s="116">
        <f>IF($C$4="Attiecināmās izmaksas",IF('3a+c+n'!$Q67="A",'3a+c+n'!H67,0),0)</f>
        <v>0</v>
      </c>
      <c r="I67" s="116"/>
      <c r="J67" s="116"/>
      <c r="K67" s="117">
        <f>IF($C$4="Attiecināmās izmaksas",IF('3a+c+n'!$Q67="A",'3a+c+n'!K67,0),0)</f>
        <v>0</v>
      </c>
      <c r="L67" s="65">
        <f>IF($C$4="Attiecināmās izmaksas",IF('3a+c+n'!$Q67="A",'3a+c+n'!L67,0),0)</f>
        <v>0</v>
      </c>
      <c r="M67" s="116">
        <f>IF($C$4="Attiecināmās izmaksas",IF('3a+c+n'!$Q67="A",'3a+c+n'!M67,0),0)</f>
        <v>0</v>
      </c>
      <c r="N67" s="116">
        <f>IF($C$4="Attiecināmās izmaksas",IF('3a+c+n'!$Q67="A",'3a+c+n'!N67,0),0)</f>
        <v>0</v>
      </c>
      <c r="O67" s="116">
        <f>IF($C$4="Attiecināmās izmaksas",IF('3a+c+n'!$Q67="A",'3a+c+n'!O67,0),0)</f>
        <v>0</v>
      </c>
      <c r="P67" s="117">
        <f>IF($C$4="Attiecināmās izmaksas",IF('3a+c+n'!$Q67="A",'3a+c+n'!P67,0),0)</f>
        <v>0</v>
      </c>
    </row>
    <row r="68" spans="1:16" ht="45" x14ac:dyDescent="0.2">
      <c r="A68" s="51">
        <f>IF(P68=0,0,IF(COUNTBLANK(P68)=1,0,COUNTA($P$14:P68)))</f>
        <v>0</v>
      </c>
      <c r="B68" s="24" t="str">
        <f>IF($C$4="Attiecināmās izmaksas",IF('3a+c+n'!$Q68="A",'3a+c+n'!B68,0),0)</f>
        <v>13-00000</v>
      </c>
      <c r="C68" s="24" t="str">
        <f>IF($C$4="Attiecināmās izmaksas",IF('3a+c+n'!$Q68="A",'3a+c+n'!C68,0),0)</f>
        <v>Poliuretāna hermētiķa iestrāde savienojuma vietās (siltināmā daļa/ nesiltināmā daļa), t.sk. balkona griestu savienojums, ieejas mezgla griestu savienojuma vieta u.tml.</v>
      </c>
      <c r="D68" s="24" t="str">
        <f>IF($C$4="Attiecināmās izmaksas",IF('3a+c+n'!$Q68="A",'3a+c+n'!D68,0),0)</f>
        <v>kompl</v>
      </c>
      <c r="E68" s="46"/>
      <c r="F68" s="65"/>
      <c r="G68" s="116"/>
      <c r="H68" s="116">
        <f>IF($C$4="Attiecināmās izmaksas",IF('3a+c+n'!$Q68="A",'3a+c+n'!H68,0),0)</f>
        <v>0</v>
      </c>
      <c r="I68" s="116"/>
      <c r="J68" s="116"/>
      <c r="K68" s="117">
        <f>IF($C$4="Attiecināmās izmaksas",IF('3a+c+n'!$Q68="A",'3a+c+n'!K68,0),0)</f>
        <v>0</v>
      </c>
      <c r="L68" s="65">
        <f>IF($C$4="Attiecināmās izmaksas",IF('3a+c+n'!$Q68="A",'3a+c+n'!L68,0),0)</f>
        <v>0</v>
      </c>
      <c r="M68" s="116">
        <f>IF($C$4="Attiecināmās izmaksas",IF('3a+c+n'!$Q68="A",'3a+c+n'!M68,0),0)</f>
        <v>0</v>
      </c>
      <c r="N68" s="116">
        <f>IF($C$4="Attiecināmās izmaksas",IF('3a+c+n'!$Q68="A",'3a+c+n'!N68,0),0)</f>
        <v>0</v>
      </c>
      <c r="O68" s="116">
        <f>IF($C$4="Attiecināmās izmaksas",IF('3a+c+n'!$Q68="A",'3a+c+n'!O68,0),0)</f>
        <v>0</v>
      </c>
      <c r="P68" s="117">
        <f>IF($C$4="Attiecināmās izmaksas",IF('3a+c+n'!$Q68="A",'3a+c+n'!P68,0),0)</f>
        <v>0</v>
      </c>
    </row>
    <row r="69" spans="1:16" x14ac:dyDescent="0.2">
      <c r="A69" s="51">
        <f>IF(P69=0,0,IF(COUNTBLANK(P69)=1,0,COUNTA($P$14:P69)))</f>
        <v>0</v>
      </c>
      <c r="B69" s="24">
        <f>IF($C$4="Attiecināmās izmaksas",IF('3a+c+n'!$Q69="A",'3a+c+n'!B69,0),0)</f>
        <v>0</v>
      </c>
      <c r="C69" s="24">
        <f>IF($C$4="Attiecināmās izmaksas",IF('3a+c+n'!$Q69="A",'3a+c+n'!C69,0),0)</f>
        <v>0</v>
      </c>
      <c r="D69" s="24">
        <f>IF($C$4="Attiecināmās izmaksas",IF('3a+c+n'!$Q69="A",'3a+c+n'!D69,0),0)</f>
        <v>0</v>
      </c>
      <c r="E69" s="46"/>
      <c r="F69" s="65"/>
      <c r="G69" s="116"/>
      <c r="H69" s="116">
        <f>IF($C$4="Attiecināmās izmaksas",IF('3a+c+n'!$Q69="A",'3a+c+n'!H69,0),0)</f>
        <v>0</v>
      </c>
      <c r="I69" s="116"/>
      <c r="J69" s="116"/>
      <c r="K69" s="117">
        <f>IF($C$4="Attiecināmās izmaksas",IF('3a+c+n'!$Q69="A",'3a+c+n'!K69,0),0)</f>
        <v>0</v>
      </c>
      <c r="L69" s="65">
        <f>IF($C$4="Attiecināmās izmaksas",IF('3a+c+n'!$Q69="A",'3a+c+n'!L69,0),0)</f>
        <v>0</v>
      </c>
      <c r="M69" s="116">
        <f>IF($C$4="Attiecināmās izmaksas",IF('3a+c+n'!$Q69="A",'3a+c+n'!M69,0),0)</f>
        <v>0</v>
      </c>
      <c r="N69" s="116">
        <f>IF($C$4="Attiecināmās izmaksas",IF('3a+c+n'!$Q69="A",'3a+c+n'!N69,0),0)</f>
        <v>0</v>
      </c>
      <c r="O69" s="116">
        <f>IF($C$4="Attiecināmās izmaksas",IF('3a+c+n'!$Q69="A",'3a+c+n'!O69,0),0)</f>
        <v>0</v>
      </c>
      <c r="P69" s="117">
        <f>IF($C$4="Attiecināmās izmaksas",IF('3a+c+n'!$Q69="A",'3a+c+n'!P69,0),0)</f>
        <v>0</v>
      </c>
    </row>
    <row r="70" spans="1:16" hidden="1" x14ac:dyDescent="0.2">
      <c r="A70" s="51">
        <f>IF(P70=0,0,IF(COUNTBLANK(P70)=1,0,COUNTA($P$14:P70)))</f>
        <v>0</v>
      </c>
      <c r="B70" s="24">
        <f>IF($C$4="Attiecināmās izmaksas",IF('3a+c+n'!$Q70="A",'3a+c+n'!B70,0),0)</f>
        <v>0</v>
      </c>
      <c r="C70" s="24">
        <f>IF($C$4="Attiecināmās izmaksas",IF('3a+c+n'!$Q70="A",'3a+c+n'!C70,0),0)</f>
        <v>0</v>
      </c>
      <c r="D70" s="24">
        <f>IF($C$4="Attiecināmās izmaksas",IF('3a+c+n'!$Q70="A",'3a+c+n'!D70,0),0)</f>
        <v>0</v>
      </c>
      <c r="E70" s="46"/>
      <c r="F70" s="65"/>
      <c r="G70" s="116"/>
      <c r="H70" s="116">
        <f>IF($C$4="Attiecināmās izmaksas",IF('3a+c+n'!$Q70="A",'3a+c+n'!H70,0),0)</f>
        <v>0</v>
      </c>
      <c r="I70" s="116"/>
      <c r="J70" s="116"/>
      <c r="K70" s="117">
        <f>IF($C$4="Attiecināmās izmaksas",IF('3a+c+n'!$Q70="A",'3a+c+n'!K70,0),0)</f>
        <v>0</v>
      </c>
      <c r="L70" s="65">
        <f>IF($C$4="Attiecināmās izmaksas",IF('3a+c+n'!$Q70="A",'3a+c+n'!L70,0),0)</f>
        <v>0</v>
      </c>
      <c r="M70" s="116">
        <f>IF($C$4="Attiecināmās izmaksas",IF('3a+c+n'!$Q70="A",'3a+c+n'!M70,0),0)</f>
        <v>0</v>
      </c>
      <c r="N70" s="116">
        <f>IF($C$4="Attiecināmās izmaksas",IF('3a+c+n'!$Q70="A",'3a+c+n'!N70,0),0)</f>
        <v>0</v>
      </c>
      <c r="O70" s="116">
        <f>IF($C$4="Attiecināmās izmaksas",IF('3a+c+n'!$Q70="A",'3a+c+n'!O70,0),0)</f>
        <v>0</v>
      </c>
      <c r="P70" s="117">
        <f>IF($C$4="Attiecināmās izmaksas",IF('3a+c+n'!$Q70="A",'3a+c+n'!P70,0),0)</f>
        <v>0</v>
      </c>
    </row>
    <row r="71" spans="1:16" ht="22.5" x14ac:dyDescent="0.2">
      <c r="A71" s="51">
        <f>IF(P71=0,0,IF(COUNTBLANK(P71)=1,0,COUNTA($P$14:P71)))</f>
        <v>0</v>
      </c>
      <c r="B71" s="24" t="str">
        <f>IF($C$4="Attiecināmās izmaksas",IF('3a+c+n'!$Q71="A",'3a+c+n'!B71,0),0)</f>
        <v>13-00000</v>
      </c>
      <c r="C71" s="24" t="str">
        <f>IF($C$4="Attiecināmās izmaksas",IF('3a+c+n'!$Q71="A",'3a+c+n'!C71,0),0)</f>
        <v>Ailes izveidošana siltumizolācijā ap esošo sadalni, t.sk. stūra profilu iestrāde</v>
      </c>
      <c r="D71" s="24" t="str">
        <f>IF($C$4="Attiecināmās izmaksas",IF('3a+c+n'!$Q71="A",'3a+c+n'!D71,0),0)</f>
        <v>kompl</v>
      </c>
      <c r="E71" s="46"/>
      <c r="F71" s="65"/>
      <c r="G71" s="116"/>
      <c r="H71" s="116">
        <f>IF($C$4="Attiecināmās izmaksas",IF('3a+c+n'!$Q71="A",'3a+c+n'!H71,0),0)</f>
        <v>0</v>
      </c>
      <c r="I71" s="116"/>
      <c r="J71" s="116"/>
      <c r="K71" s="117">
        <f>IF($C$4="Attiecināmās izmaksas",IF('3a+c+n'!$Q71="A",'3a+c+n'!K71,0),0)</f>
        <v>0</v>
      </c>
      <c r="L71" s="65">
        <f>IF($C$4="Attiecināmās izmaksas",IF('3a+c+n'!$Q71="A",'3a+c+n'!L71,0),0)</f>
        <v>0</v>
      </c>
      <c r="M71" s="116">
        <f>IF($C$4="Attiecināmās izmaksas",IF('3a+c+n'!$Q71="A",'3a+c+n'!M71,0),0)</f>
        <v>0</v>
      </c>
      <c r="N71" s="116">
        <f>IF($C$4="Attiecināmās izmaksas",IF('3a+c+n'!$Q71="A",'3a+c+n'!N71,0),0)</f>
        <v>0</v>
      </c>
      <c r="O71" s="116">
        <f>IF($C$4="Attiecināmās izmaksas",IF('3a+c+n'!$Q71="A",'3a+c+n'!O71,0),0)</f>
        <v>0</v>
      </c>
      <c r="P71" s="117">
        <f>IF($C$4="Attiecināmās izmaksas",IF('3a+c+n'!$Q71="A",'3a+c+n'!P71,0),0)</f>
        <v>0</v>
      </c>
    </row>
    <row r="72" spans="1:16" x14ac:dyDescent="0.2">
      <c r="A72" s="51">
        <f>IF(P72=0,0,IF(COUNTBLANK(P72)=1,0,COUNTA($P$14:P72)))</f>
        <v>0</v>
      </c>
      <c r="B72" s="24">
        <f>IF($C$4="Attiecināmās izmaksas",IF('3a+c+n'!$Q72="A",'3a+c+n'!B72,0),0)</f>
        <v>0</v>
      </c>
      <c r="C72" s="24">
        <f>IF($C$4="Attiecināmās izmaksas",IF('3a+c+n'!$Q72="A",'3a+c+n'!C72,0),0)</f>
        <v>0</v>
      </c>
      <c r="D72" s="24">
        <f>IF($C$4="Attiecināmās izmaksas",IF('3a+c+n'!$Q72="A",'3a+c+n'!D72,0),0)</f>
        <v>0</v>
      </c>
      <c r="E72" s="46"/>
      <c r="F72" s="65"/>
      <c r="G72" s="116"/>
      <c r="H72" s="116">
        <f>IF($C$4="Attiecināmās izmaksas",IF('3a+c+n'!$Q72="A",'3a+c+n'!H72,0),0)</f>
        <v>0</v>
      </c>
      <c r="I72" s="116"/>
      <c r="J72" s="116"/>
      <c r="K72" s="117">
        <f>IF($C$4="Attiecināmās izmaksas",IF('3a+c+n'!$Q72="A",'3a+c+n'!K72,0),0)</f>
        <v>0</v>
      </c>
      <c r="L72" s="65">
        <f>IF($C$4="Attiecināmās izmaksas",IF('3a+c+n'!$Q72="A",'3a+c+n'!L72,0),0)</f>
        <v>0</v>
      </c>
      <c r="M72" s="116">
        <f>IF($C$4="Attiecināmās izmaksas",IF('3a+c+n'!$Q72="A",'3a+c+n'!M72,0),0)</f>
        <v>0</v>
      </c>
      <c r="N72" s="116">
        <f>IF($C$4="Attiecināmās izmaksas",IF('3a+c+n'!$Q72="A",'3a+c+n'!N72,0),0)</f>
        <v>0</v>
      </c>
      <c r="O72" s="116">
        <f>IF($C$4="Attiecināmās izmaksas",IF('3a+c+n'!$Q72="A",'3a+c+n'!O72,0),0)</f>
        <v>0</v>
      </c>
      <c r="P72" s="117">
        <f>IF($C$4="Attiecināmās izmaksas",IF('3a+c+n'!$Q72="A",'3a+c+n'!P72,0),0)</f>
        <v>0</v>
      </c>
    </row>
    <row r="73" spans="1:16" ht="22.5" x14ac:dyDescent="0.2">
      <c r="A73" s="51">
        <f>IF(P73=0,0,IF(COUNTBLANK(P73)=1,0,COUNTA($P$14:P73)))</f>
        <v>0</v>
      </c>
      <c r="B73" s="24" t="str">
        <f>IF($C$4="Attiecināmās izmaksas",IF('3a+c+n'!$Q73="A",'3a+c+n'!B73,0),0)</f>
        <v>13-00000</v>
      </c>
      <c r="C73" s="24" t="str">
        <f>IF($C$4="Attiecināmās izmaksas",IF('3a+c+n'!$Q73="A",'3a+c+n'!C73,0),0)</f>
        <v>Aiļu izveidošana siltumizolācijā ap esošiem gāzes ievadiem, t.sk. stūra profilu iestrāde</v>
      </c>
      <c r="D73" s="24" t="str">
        <f>IF($C$4="Attiecināmās izmaksas",IF('3a+c+n'!$Q73="A",'3a+c+n'!D73,0),0)</f>
        <v>kompl</v>
      </c>
      <c r="E73" s="46"/>
      <c r="F73" s="65"/>
      <c r="G73" s="116"/>
      <c r="H73" s="116">
        <f>IF($C$4="Attiecināmās izmaksas",IF('3a+c+n'!$Q73="A",'3a+c+n'!H73,0),0)</f>
        <v>0</v>
      </c>
      <c r="I73" s="116"/>
      <c r="J73" s="116"/>
      <c r="K73" s="117">
        <f>IF($C$4="Attiecināmās izmaksas",IF('3a+c+n'!$Q73="A",'3a+c+n'!K73,0),0)</f>
        <v>0</v>
      </c>
      <c r="L73" s="65">
        <f>IF($C$4="Attiecināmās izmaksas",IF('3a+c+n'!$Q73="A",'3a+c+n'!L73,0),0)</f>
        <v>0</v>
      </c>
      <c r="M73" s="116">
        <f>IF($C$4="Attiecināmās izmaksas",IF('3a+c+n'!$Q73="A",'3a+c+n'!M73,0),0)</f>
        <v>0</v>
      </c>
      <c r="N73" s="116">
        <f>IF($C$4="Attiecināmās izmaksas",IF('3a+c+n'!$Q73="A",'3a+c+n'!N73,0),0)</f>
        <v>0</v>
      </c>
      <c r="O73" s="116">
        <f>IF($C$4="Attiecināmās izmaksas",IF('3a+c+n'!$Q73="A",'3a+c+n'!O73,0),0)</f>
        <v>0</v>
      </c>
      <c r="P73" s="117">
        <f>IF($C$4="Attiecināmās izmaksas",IF('3a+c+n'!$Q73="A",'3a+c+n'!P73,0),0)</f>
        <v>0</v>
      </c>
    </row>
    <row r="74" spans="1:16" x14ac:dyDescent="0.2">
      <c r="A74" s="51">
        <f>IF(P74=0,0,IF(COUNTBLANK(P74)=1,0,COUNTA($P$14:P74)))</f>
        <v>0</v>
      </c>
      <c r="B74" s="24">
        <f>IF($C$4="Attiecināmās izmaksas",IF('3a+c+n'!$Q74="A",'3a+c+n'!B74,0),0)</f>
        <v>0</v>
      </c>
      <c r="C74" s="24">
        <f>IF($C$4="Attiecināmās izmaksas",IF('3a+c+n'!$Q74="A",'3a+c+n'!C74,0),0)</f>
        <v>0</v>
      </c>
      <c r="D74" s="24">
        <f>IF($C$4="Attiecināmās izmaksas",IF('3a+c+n'!$Q74="A",'3a+c+n'!D74,0),0)</f>
        <v>0</v>
      </c>
      <c r="E74" s="46"/>
      <c r="F74" s="65"/>
      <c r="G74" s="116"/>
      <c r="H74" s="116">
        <f>IF($C$4="Attiecināmās izmaksas",IF('3a+c+n'!$Q74="A",'3a+c+n'!H74,0),0)</f>
        <v>0</v>
      </c>
      <c r="I74" s="116"/>
      <c r="J74" s="116"/>
      <c r="K74" s="117">
        <f>IF($C$4="Attiecināmās izmaksas",IF('3a+c+n'!$Q74="A",'3a+c+n'!K74,0),0)</f>
        <v>0</v>
      </c>
      <c r="L74" s="65">
        <f>IF($C$4="Attiecināmās izmaksas",IF('3a+c+n'!$Q74="A",'3a+c+n'!L74,0),0)</f>
        <v>0</v>
      </c>
      <c r="M74" s="116">
        <f>IF($C$4="Attiecināmās izmaksas",IF('3a+c+n'!$Q74="A",'3a+c+n'!M74,0),0)</f>
        <v>0</v>
      </c>
      <c r="N74" s="116">
        <f>IF($C$4="Attiecināmās izmaksas",IF('3a+c+n'!$Q74="A",'3a+c+n'!N74,0),0)</f>
        <v>0</v>
      </c>
      <c r="O74" s="116">
        <f>IF($C$4="Attiecināmās izmaksas",IF('3a+c+n'!$Q74="A",'3a+c+n'!O74,0),0)</f>
        <v>0</v>
      </c>
      <c r="P74" s="117">
        <f>IF($C$4="Attiecināmās izmaksas",IF('3a+c+n'!$Q74="A",'3a+c+n'!P74,0),0)</f>
        <v>0</v>
      </c>
    </row>
    <row r="75" spans="1:16" ht="22.5" x14ac:dyDescent="0.2">
      <c r="A75" s="51">
        <f>IF(P75=0,0,IF(COUNTBLANK(P75)=1,0,COUNTA($P$14:P75)))</f>
        <v>0</v>
      </c>
      <c r="B75" s="24" t="str">
        <f>IF($C$4="Attiecināmās izmaksas",IF('3a+c+n'!$Q82="A",'3a+c+n'!B82,0),0)</f>
        <v>21-00000</v>
      </c>
      <c r="C75" s="24" t="str">
        <f>IF($C$4="Attiecināmās izmaksas",IF('3a+c+n'!$Q82="A",'3a+c+n'!C82,0),0)</f>
        <v>Tērauda sloksne sānu malām un garākajai malai, platums 40mm, b=4mm</v>
      </c>
      <c r="D75" s="24" t="str">
        <f>IF($C$4="Attiecināmās izmaksas",IF('3a+c+n'!$Q82="A",'3a+c+n'!D82,0),0)</f>
        <v>kompl</v>
      </c>
      <c r="E75" s="46"/>
      <c r="F75" s="65"/>
      <c r="G75" s="116"/>
      <c r="H75" s="116">
        <f>IF($C$4="Attiecināmās izmaksas",IF('3a+c+n'!$Q82="A",'3a+c+n'!H82,0),0)</f>
        <v>0</v>
      </c>
      <c r="I75" s="116"/>
      <c r="J75" s="116"/>
      <c r="K75" s="117">
        <f>IF($C$4="Attiecināmās izmaksas",IF('3a+c+n'!$Q82="A",'3a+c+n'!K82,0),0)</f>
        <v>0</v>
      </c>
      <c r="L75" s="65">
        <f>IF($C$4="Attiecināmās izmaksas",IF('3a+c+n'!$Q82="A",'3a+c+n'!L82,0),0)</f>
        <v>0</v>
      </c>
      <c r="M75" s="116">
        <f>IF($C$4="Attiecināmās izmaksas",IF('3a+c+n'!$Q82="A",'3a+c+n'!M82,0),0)</f>
        <v>0</v>
      </c>
      <c r="N75" s="116">
        <f>IF($C$4="Attiecināmās izmaksas",IF('3a+c+n'!$Q82="A",'3a+c+n'!N82,0),0)</f>
        <v>0</v>
      </c>
      <c r="O75" s="116">
        <f>IF($C$4="Attiecināmās izmaksas",IF('3a+c+n'!$Q82="A",'3a+c+n'!O82,0),0)</f>
        <v>0</v>
      </c>
      <c r="P75" s="117">
        <f>IF($C$4="Attiecināmās izmaksas",IF('3a+c+n'!$Q82="A",'3a+c+n'!P82,0),0)</f>
        <v>0</v>
      </c>
    </row>
    <row r="76" spans="1:16" ht="22.5" x14ac:dyDescent="0.2">
      <c r="A76" s="51">
        <f>IF(P76=0,0,IF(COUNTBLANK(P76)=1,0,COUNTA($P$14:P76)))</f>
        <v>0</v>
      </c>
      <c r="B76" s="24" t="str">
        <f>IF($C$4="Attiecināmās izmaksas",IF('3a+c+n'!$Q83="A",'3a+c+n'!B83,0),0)</f>
        <v>21-00000</v>
      </c>
      <c r="C76" s="24" t="str">
        <f>IF($C$4="Attiecināmās izmaksas",IF('3a+c+n'!$Q83="A",'3a+c+n'!C83,0),0)</f>
        <v>Tērauda kvadrāts 20x20x1000mm</v>
      </c>
      <c r="D76" s="24" t="str">
        <f>IF($C$4="Attiecināmās izmaksas",IF('3a+c+n'!$Q83="A",'3a+c+n'!D83,0),0)</f>
        <v>gab</v>
      </c>
      <c r="E76" s="46"/>
      <c r="F76" s="65"/>
      <c r="G76" s="116"/>
      <c r="H76" s="116">
        <f>IF($C$4="Attiecināmās izmaksas",IF('3a+c+n'!$Q83="A",'3a+c+n'!H83,0),0)</f>
        <v>0</v>
      </c>
      <c r="I76" s="116"/>
      <c r="J76" s="116"/>
      <c r="K76" s="117">
        <f>IF($C$4="Attiecināmās izmaksas",IF('3a+c+n'!$Q83="A",'3a+c+n'!K83,0),0)</f>
        <v>0</v>
      </c>
      <c r="L76" s="65">
        <f>IF($C$4="Attiecināmās izmaksas",IF('3a+c+n'!$Q83="A",'3a+c+n'!L83,0),0)</f>
        <v>0</v>
      </c>
      <c r="M76" s="116">
        <f>IF($C$4="Attiecināmās izmaksas",IF('3a+c+n'!$Q83="A",'3a+c+n'!M83,0),0)</f>
        <v>0</v>
      </c>
      <c r="N76" s="116">
        <f>IF($C$4="Attiecināmās izmaksas",IF('3a+c+n'!$Q83="A",'3a+c+n'!N83,0),0)</f>
        <v>0</v>
      </c>
      <c r="O76" s="116">
        <f>IF($C$4="Attiecināmās izmaksas",IF('3a+c+n'!$Q83="A",'3a+c+n'!O83,0),0)</f>
        <v>0</v>
      </c>
      <c r="P76" s="117">
        <f>IF($C$4="Attiecināmās izmaksas",IF('3a+c+n'!$Q83="A",'3a+c+n'!P83,0),0)</f>
        <v>0</v>
      </c>
    </row>
    <row r="77" spans="1:16" ht="33.75" x14ac:dyDescent="0.2">
      <c r="A77" s="51">
        <f>IF(P77=0,0,IF(COUNTBLANK(P77)=1,0,COUNTA($P$14:P77)))</f>
        <v>0</v>
      </c>
      <c r="B77" s="24" t="str">
        <f>IF($C$4="Attiecināmās izmaksas",IF('3a+c+n'!$Q84="A",'3a+c+n'!B84,0),0)</f>
        <v>21-00000</v>
      </c>
      <c r="C77" s="24" t="str">
        <f>IF($C$4="Attiecināmās izmaksas",IF('3a+c+n'!$Q84="A",'3a+c+n'!C84,0),0)</f>
        <v>Trapecveida lokšņu profils
Rukki T20, krāsots b=0,50mm vai ekvivalents tonis pēc krāsu pases</v>
      </c>
      <c r="D77" s="24" t="str">
        <f>IF($C$4="Attiecināmās izmaksas",IF('3a+c+n'!$Q84="A",'3a+c+n'!D84,0),0)</f>
        <v>kompl</v>
      </c>
      <c r="E77" s="46"/>
      <c r="F77" s="65"/>
      <c r="G77" s="116"/>
      <c r="H77" s="116">
        <f>IF($C$4="Attiecināmās izmaksas",IF('3a+c+n'!$Q84="A",'3a+c+n'!H84,0),0)</f>
        <v>0</v>
      </c>
      <c r="I77" s="116"/>
      <c r="J77" s="116"/>
      <c r="K77" s="117">
        <f>IF($C$4="Attiecināmās izmaksas",IF('3a+c+n'!$Q84="A",'3a+c+n'!K84,0),0)</f>
        <v>0</v>
      </c>
      <c r="L77" s="65">
        <f>IF($C$4="Attiecināmās izmaksas",IF('3a+c+n'!$Q84="A",'3a+c+n'!L84,0),0)</f>
        <v>0</v>
      </c>
      <c r="M77" s="116">
        <f>IF($C$4="Attiecināmās izmaksas",IF('3a+c+n'!$Q84="A",'3a+c+n'!M84,0),0)</f>
        <v>0</v>
      </c>
      <c r="N77" s="116">
        <f>IF($C$4="Attiecināmās izmaksas",IF('3a+c+n'!$Q84="A",'3a+c+n'!N84,0),0)</f>
        <v>0</v>
      </c>
      <c r="O77" s="116">
        <f>IF($C$4="Attiecināmās izmaksas",IF('3a+c+n'!$Q84="A",'3a+c+n'!O84,0),0)</f>
        <v>0</v>
      </c>
      <c r="P77" s="117">
        <f>IF($C$4="Attiecināmās izmaksas",IF('3a+c+n'!$Q84="A",'3a+c+n'!P84,0),0)</f>
        <v>0</v>
      </c>
    </row>
    <row r="78" spans="1:16" ht="22.5" x14ac:dyDescent="0.2">
      <c r="A78" s="51">
        <f>IF(P78=0,0,IF(COUNTBLANK(P78)=1,0,COUNTA($P$14:P78)))</f>
        <v>0</v>
      </c>
      <c r="B78" s="24" t="str">
        <f>IF($C$4="Attiecināmās izmaksas",IF('3a+c+n'!$Q85="A",'3a+c+n'!B85,0),0)</f>
        <v>21-00000</v>
      </c>
      <c r="C78" s="24" t="str">
        <f>IF($C$4="Attiecināmās izmaksas",IF('3a+c+n'!$Q85="A",'3a+c+n'!C85,0),0)</f>
        <v>Cinkota-krāsota skārda nosegdetaļa</v>
      </c>
      <c r="D78" s="24" t="str">
        <f>IF($C$4="Attiecināmās izmaksas",IF('3a+c+n'!$Q85="A",'3a+c+n'!D85,0),0)</f>
        <v>tm</v>
      </c>
      <c r="E78" s="46"/>
      <c r="F78" s="65"/>
      <c r="G78" s="116"/>
      <c r="H78" s="116">
        <f>IF($C$4="Attiecināmās izmaksas",IF('3a+c+n'!$Q85="A",'3a+c+n'!H85,0),0)</f>
        <v>0</v>
      </c>
      <c r="I78" s="116"/>
      <c r="J78" s="116"/>
      <c r="K78" s="117">
        <f>IF($C$4="Attiecināmās izmaksas",IF('3a+c+n'!$Q85="A",'3a+c+n'!K85,0),0)</f>
        <v>0</v>
      </c>
      <c r="L78" s="65">
        <f>IF($C$4="Attiecināmās izmaksas",IF('3a+c+n'!$Q85="A",'3a+c+n'!L85,0),0)</f>
        <v>0</v>
      </c>
      <c r="M78" s="116">
        <f>IF($C$4="Attiecināmās izmaksas",IF('3a+c+n'!$Q85="A",'3a+c+n'!M85,0),0)</f>
        <v>0</v>
      </c>
      <c r="N78" s="116">
        <f>IF($C$4="Attiecināmās izmaksas",IF('3a+c+n'!$Q85="A",'3a+c+n'!N85,0),0)</f>
        <v>0</v>
      </c>
      <c r="O78" s="116">
        <f>IF($C$4="Attiecināmās izmaksas",IF('3a+c+n'!$Q85="A",'3a+c+n'!O85,0),0)</f>
        <v>0</v>
      </c>
      <c r="P78" s="117">
        <f>IF($C$4="Attiecināmās izmaksas",IF('3a+c+n'!$Q85="A",'3a+c+n'!P85,0),0)</f>
        <v>0</v>
      </c>
    </row>
    <row r="79" spans="1:16" ht="22.5" x14ac:dyDescent="0.2">
      <c r="A79" s="51">
        <f>IF(P79=0,0,IF(COUNTBLANK(P79)=1,0,COUNTA($P$14:P79)))</f>
        <v>0</v>
      </c>
      <c r="B79" s="24" t="str">
        <f>IF($C$4="Attiecināmās izmaksas",IF('3a+c+n'!$Q86="A",'3a+c+n'!B86,0),0)</f>
        <v>21-00000</v>
      </c>
      <c r="C79" s="24" t="str">
        <f>IF($C$4="Attiecināmās izmaksas",IF('3a+c+n'!$Q86="A",'3a+c+n'!C86,0),0)</f>
        <v>Krāsota ēvelēta brusa 45x45mm</v>
      </c>
      <c r="D79" s="24" t="str">
        <f>IF($C$4="Attiecināmās izmaksas",IF('3a+c+n'!$Q86="A",'3a+c+n'!D86,0),0)</f>
        <v>tm</v>
      </c>
      <c r="E79" s="46"/>
      <c r="F79" s="65"/>
      <c r="G79" s="116"/>
      <c r="H79" s="116">
        <f>IF($C$4="Attiecināmās izmaksas",IF('3a+c+n'!$Q86="A",'3a+c+n'!H86,0),0)</f>
        <v>0</v>
      </c>
      <c r="I79" s="116"/>
      <c r="J79" s="116"/>
      <c r="K79" s="117">
        <f>IF($C$4="Attiecināmās izmaksas",IF('3a+c+n'!$Q86="A",'3a+c+n'!K86,0),0)</f>
        <v>0</v>
      </c>
      <c r="L79" s="65">
        <f>IF($C$4="Attiecināmās izmaksas",IF('3a+c+n'!$Q86="A",'3a+c+n'!L86,0),0)</f>
        <v>0</v>
      </c>
      <c r="M79" s="116">
        <f>IF($C$4="Attiecināmās izmaksas",IF('3a+c+n'!$Q86="A",'3a+c+n'!M86,0),0)</f>
        <v>0</v>
      </c>
      <c r="N79" s="116">
        <f>IF($C$4="Attiecināmās izmaksas",IF('3a+c+n'!$Q86="A",'3a+c+n'!N86,0),0)</f>
        <v>0</v>
      </c>
      <c r="O79" s="116">
        <f>IF($C$4="Attiecināmās izmaksas",IF('3a+c+n'!$Q86="A",'3a+c+n'!O86,0),0)</f>
        <v>0</v>
      </c>
      <c r="P79" s="117">
        <f>IF($C$4="Attiecināmās izmaksas",IF('3a+c+n'!$Q86="A",'3a+c+n'!P86,0),0)</f>
        <v>0</v>
      </c>
    </row>
    <row r="80" spans="1:16" ht="22.5" x14ac:dyDescent="0.2">
      <c r="A80" s="51">
        <f>IF(P80=0,0,IF(COUNTBLANK(P80)=1,0,COUNTA($P$14:P80)))</f>
        <v>0</v>
      </c>
      <c r="B80" s="24" t="str">
        <f>IF($C$4="Attiecināmās izmaksas",IF('3a+c+n'!$Q87="A",'3a+c+n'!B87,0),0)</f>
        <v>21-00000</v>
      </c>
      <c r="C80" s="24" t="str">
        <f>IF($C$4="Attiecināmās izmaksas",IF('3a+c+n'!$Q87="A",'3a+c+n'!C87,0),0)</f>
        <v>Impregnēts, ēvelēts koka dēlis platums ~120mm, b=25mm. Krāsa pēc krāsu pases.</v>
      </c>
      <c r="D80" s="24" t="str">
        <f>IF($C$4="Attiecināmās izmaksas",IF('3a+c+n'!$Q87="A",'3a+c+n'!D87,0),0)</f>
        <v>tm</v>
      </c>
      <c r="E80" s="46"/>
      <c r="F80" s="65"/>
      <c r="G80" s="116"/>
      <c r="H80" s="116">
        <f>IF($C$4="Attiecināmās izmaksas",IF('3a+c+n'!$Q87="A",'3a+c+n'!H87,0),0)</f>
        <v>0</v>
      </c>
      <c r="I80" s="116"/>
      <c r="J80" s="116"/>
      <c r="K80" s="117">
        <f>IF($C$4="Attiecināmās izmaksas",IF('3a+c+n'!$Q87="A",'3a+c+n'!K87,0),0)</f>
        <v>0</v>
      </c>
      <c r="L80" s="65">
        <f>IF($C$4="Attiecināmās izmaksas",IF('3a+c+n'!$Q87="A",'3a+c+n'!L87,0),0)</f>
        <v>0</v>
      </c>
      <c r="M80" s="116">
        <f>IF($C$4="Attiecināmās izmaksas",IF('3a+c+n'!$Q87="A",'3a+c+n'!M87,0),0)</f>
        <v>0</v>
      </c>
      <c r="N80" s="116">
        <f>IF($C$4="Attiecināmās izmaksas",IF('3a+c+n'!$Q87="A",'3a+c+n'!N87,0),0)</f>
        <v>0</v>
      </c>
      <c r="O80" s="116">
        <f>IF($C$4="Attiecināmās izmaksas",IF('3a+c+n'!$Q87="A",'3a+c+n'!O87,0),0)</f>
        <v>0</v>
      </c>
      <c r="P80" s="117">
        <f>IF($C$4="Attiecināmās izmaksas",IF('3a+c+n'!$Q87="A",'3a+c+n'!P87,0),0)</f>
        <v>0</v>
      </c>
    </row>
    <row r="81" spans="1:16" x14ac:dyDescent="0.2">
      <c r="A81" s="51">
        <f>IF(P81=0,0,IF(COUNTBLANK(P81)=1,0,COUNTA($P$14:P81)))</f>
        <v>0</v>
      </c>
      <c r="B81" s="24">
        <f>IF($C$4="Attiecināmās izmaksas",IF('3a+c+n'!$Q88="A",'3a+c+n'!B88,0),0)</f>
        <v>0</v>
      </c>
      <c r="C81" s="24">
        <f>IF($C$4="Attiecināmās izmaksas",IF('3a+c+n'!$Q88="A",'3a+c+n'!C88,0),0)</f>
        <v>0</v>
      </c>
      <c r="D81" s="24">
        <f>IF($C$4="Attiecināmās izmaksas",IF('3a+c+n'!$Q88="A",'3a+c+n'!D88,0),0)</f>
        <v>0</v>
      </c>
      <c r="E81" s="46"/>
      <c r="F81" s="65"/>
      <c r="G81" s="116"/>
      <c r="H81" s="116">
        <f>IF($C$4="Attiecināmās izmaksas",IF('3a+c+n'!$Q88="A",'3a+c+n'!H88,0),0)</f>
        <v>0</v>
      </c>
      <c r="I81" s="116"/>
      <c r="J81" s="116"/>
      <c r="K81" s="117">
        <f>IF($C$4="Attiecināmās izmaksas",IF('3a+c+n'!$Q88="A",'3a+c+n'!K88,0),0)</f>
        <v>0</v>
      </c>
      <c r="L81" s="65">
        <f>IF($C$4="Attiecināmās izmaksas",IF('3a+c+n'!$Q88="A",'3a+c+n'!L88,0),0)</f>
        <v>0</v>
      </c>
      <c r="M81" s="116">
        <f>IF($C$4="Attiecināmās izmaksas",IF('3a+c+n'!$Q88="A",'3a+c+n'!M88,0),0)</f>
        <v>0</v>
      </c>
      <c r="N81" s="116">
        <f>IF($C$4="Attiecināmās izmaksas",IF('3a+c+n'!$Q88="A",'3a+c+n'!N88,0),0)</f>
        <v>0</v>
      </c>
      <c r="O81" s="116">
        <f>IF($C$4="Attiecināmās izmaksas",IF('3a+c+n'!$Q88="A",'3a+c+n'!O88,0),0)</f>
        <v>0</v>
      </c>
      <c r="P81" s="117">
        <f>IF($C$4="Attiecināmās izmaksas",IF('3a+c+n'!$Q88="A",'3a+c+n'!P88,0),0)</f>
        <v>0</v>
      </c>
    </row>
    <row r="82" spans="1:16" ht="33.75" x14ac:dyDescent="0.2">
      <c r="A82" s="51">
        <f>IF(P82=0,0,IF(COUNTBLANK(P82)=1,0,COUNTA($P$14:P82)))</f>
        <v>0</v>
      </c>
      <c r="B82" s="24" t="str">
        <f>IF($C$4="Attiecināmās izmaksas",IF('3a+c+n'!$Q89="A",'3a+c+n'!B89,0),0)</f>
        <v>08-00000</v>
      </c>
      <c r="C82" s="24" t="str">
        <f>IF($C$4="Attiecināmās izmaksas",IF('3a+c+n'!$Q89="A",'3a+c+n'!C89,0),0)</f>
        <v>Esošās pārseguma konstrukcijas no abām pusēm attīrīšana, līdzināšana gruntēšana, ja nepieciešams. Apjoms uzrādīts visiem balkoniem no abām pusēm.</v>
      </c>
      <c r="D82" s="24" t="str">
        <f>IF($C$4="Attiecināmās izmaksas",IF('3a+c+n'!$Q89="A",'3a+c+n'!D89,0),0)</f>
        <v>m2</v>
      </c>
      <c r="E82" s="46"/>
      <c r="F82" s="65"/>
      <c r="G82" s="116"/>
      <c r="H82" s="116">
        <f>IF($C$4="Attiecināmās izmaksas",IF('3a+c+n'!$Q89="A",'3a+c+n'!H89,0),0)</f>
        <v>0</v>
      </c>
      <c r="I82" s="116"/>
      <c r="J82" s="116"/>
      <c r="K82" s="117">
        <f>IF($C$4="Attiecināmās izmaksas",IF('3a+c+n'!$Q89="A",'3a+c+n'!K89,0),0)</f>
        <v>0</v>
      </c>
      <c r="L82" s="65">
        <f>IF($C$4="Attiecināmās izmaksas",IF('3a+c+n'!$Q89="A",'3a+c+n'!L89,0),0)</f>
        <v>0</v>
      </c>
      <c r="M82" s="116">
        <f>IF($C$4="Attiecināmās izmaksas",IF('3a+c+n'!$Q89="A",'3a+c+n'!M89,0),0)</f>
        <v>0</v>
      </c>
      <c r="N82" s="116">
        <f>IF($C$4="Attiecināmās izmaksas",IF('3a+c+n'!$Q89="A",'3a+c+n'!N89,0),0)</f>
        <v>0</v>
      </c>
      <c r="O82" s="116">
        <f>IF($C$4="Attiecināmās izmaksas",IF('3a+c+n'!$Q89="A",'3a+c+n'!O89,0),0)</f>
        <v>0</v>
      </c>
      <c r="P82" s="117">
        <f>IF($C$4="Attiecināmās izmaksas",IF('3a+c+n'!$Q89="A",'3a+c+n'!P89,0),0)</f>
        <v>0</v>
      </c>
    </row>
    <row r="83" spans="1:16" ht="22.5" x14ac:dyDescent="0.2">
      <c r="A83" s="51">
        <f>IF(P83=0,0,IF(COUNTBLANK(P83)=1,0,COUNTA($P$14:P83)))</f>
        <v>0</v>
      </c>
      <c r="B83" s="24" t="str">
        <f>IF($C$4="Attiecināmās izmaksas",IF('3a+c+n'!$Q90="A",'3a+c+n'!B90,0),0)</f>
        <v>08-00000</v>
      </c>
      <c r="C83" s="24" t="str">
        <f>IF($C$4="Attiecināmās izmaksas",IF('3a+c+n'!$Q90="A",'3a+c+n'!C90,0),0)</f>
        <v>Hidroizol. Baumit SockelShutz Flexibel vai ekviv.</v>
      </c>
      <c r="D83" s="24" t="str">
        <f>IF($C$4="Attiecināmās izmaksas",IF('3a+c+n'!$Q90="A",'3a+c+n'!D90,0),0)</f>
        <v>kg</v>
      </c>
      <c r="E83" s="46"/>
      <c r="F83" s="65"/>
      <c r="G83" s="116"/>
      <c r="H83" s="116">
        <f>IF($C$4="Attiecināmās izmaksas",IF('3a+c+n'!$Q90="A",'3a+c+n'!H90,0),0)</f>
        <v>0</v>
      </c>
      <c r="I83" s="116"/>
      <c r="J83" s="116"/>
      <c r="K83" s="117">
        <f>IF($C$4="Attiecināmās izmaksas",IF('3a+c+n'!$Q90="A",'3a+c+n'!K90,0),0)</f>
        <v>0</v>
      </c>
      <c r="L83" s="65">
        <f>IF($C$4="Attiecināmās izmaksas",IF('3a+c+n'!$Q90="A",'3a+c+n'!L90,0),0)</f>
        <v>0</v>
      </c>
      <c r="M83" s="116">
        <f>IF($C$4="Attiecināmās izmaksas",IF('3a+c+n'!$Q90="A",'3a+c+n'!M90,0),0)</f>
        <v>0</v>
      </c>
      <c r="N83" s="116">
        <f>IF($C$4="Attiecināmās izmaksas",IF('3a+c+n'!$Q90="A",'3a+c+n'!N90,0),0)</f>
        <v>0</v>
      </c>
      <c r="O83" s="116">
        <f>IF($C$4="Attiecināmās izmaksas",IF('3a+c+n'!$Q90="A",'3a+c+n'!O90,0),0)</f>
        <v>0</v>
      </c>
      <c r="P83" s="117">
        <f>IF($C$4="Attiecināmās izmaksas",IF('3a+c+n'!$Q90="A",'3a+c+n'!P90,0),0)</f>
        <v>0</v>
      </c>
    </row>
    <row r="84" spans="1:16" ht="33.75" x14ac:dyDescent="0.2">
      <c r="A84" s="51">
        <f>IF(P84=0,0,IF(COUNTBLANK(P84)=1,0,COUNTA($P$14:P84)))</f>
        <v>0</v>
      </c>
      <c r="B84" s="24" t="str">
        <f>IF($C$4="Attiecināmās izmaksas",IF('3a+c+n'!$Q91="A",'3a+c+n'!B91,0),0)</f>
        <v>08-00000</v>
      </c>
      <c r="C84" s="24" t="str">
        <f>IF($C$4="Attiecināmās izmaksas",IF('3a+c+n'!$Q91="A",'3a+c+n'!C91,0),0)</f>
        <v>Projektējams BAUMIT Beton B30 vai ekvivalenta izlīdzinošs slānis ar slīpumu prom no ēkas sienas, ~30-40mm</v>
      </c>
      <c r="D84" s="24" t="str">
        <f>IF($C$4="Attiecināmās izmaksas",IF('3a+c+n'!$Q91="A",'3a+c+n'!D91,0),0)</f>
        <v>kg</v>
      </c>
      <c r="E84" s="46"/>
      <c r="F84" s="65"/>
      <c r="G84" s="116"/>
      <c r="H84" s="116">
        <f>IF($C$4="Attiecināmās izmaksas",IF('3a+c+n'!$Q91="A",'3a+c+n'!H91,0),0)</f>
        <v>0</v>
      </c>
      <c r="I84" s="116"/>
      <c r="J84" s="116"/>
      <c r="K84" s="117">
        <f>IF($C$4="Attiecināmās izmaksas",IF('3a+c+n'!$Q91="A",'3a+c+n'!K91,0),0)</f>
        <v>0</v>
      </c>
      <c r="L84" s="65">
        <f>IF($C$4="Attiecināmās izmaksas",IF('3a+c+n'!$Q91="A",'3a+c+n'!L91,0),0)</f>
        <v>0</v>
      </c>
      <c r="M84" s="116">
        <f>IF($C$4="Attiecināmās izmaksas",IF('3a+c+n'!$Q91="A",'3a+c+n'!M91,0),0)</f>
        <v>0</v>
      </c>
      <c r="N84" s="116">
        <f>IF($C$4="Attiecināmās izmaksas",IF('3a+c+n'!$Q91="A",'3a+c+n'!N91,0),0)</f>
        <v>0</v>
      </c>
      <c r="O84" s="116">
        <f>IF($C$4="Attiecināmās izmaksas",IF('3a+c+n'!$Q91="A",'3a+c+n'!O91,0),0)</f>
        <v>0</v>
      </c>
      <c r="P84" s="117">
        <f>IF($C$4="Attiecināmās izmaksas",IF('3a+c+n'!$Q91="A",'3a+c+n'!P91,0),0)</f>
        <v>0</v>
      </c>
    </row>
    <row r="85" spans="1:16" ht="22.5" x14ac:dyDescent="0.2">
      <c r="A85" s="51">
        <f>IF(P85=0,0,IF(COUNTBLANK(P85)=1,0,COUNTA($P$14:P85)))</f>
        <v>0</v>
      </c>
      <c r="B85" s="24" t="str">
        <f>IF($C$4="Attiecināmās izmaksas",IF('3a+c+n'!$Q92="A",'3a+c+n'!B92,0),0)</f>
        <v>08-00000</v>
      </c>
      <c r="C85" s="24" t="str">
        <f>IF($C$4="Attiecināmās izmaksas",IF('3a+c+n'!$Q92="A",'3a+c+n'!C92,0),0)</f>
        <v>Stiegrojuma aizsargslāņa atjaunošana, daudzumu precizēt uz vietas</v>
      </c>
      <c r="D85" s="24" t="str">
        <f>IF($C$4="Attiecināmās izmaksas",IF('3a+c+n'!$Q92="A",'3a+c+n'!D92,0),0)</f>
        <v>kompl</v>
      </c>
      <c r="E85" s="46"/>
      <c r="F85" s="65"/>
      <c r="G85" s="116"/>
      <c r="H85" s="116">
        <f>IF($C$4="Attiecināmās izmaksas",IF('3a+c+n'!$Q92="A",'3a+c+n'!H92,0),0)</f>
        <v>0</v>
      </c>
      <c r="I85" s="116"/>
      <c r="J85" s="116"/>
      <c r="K85" s="117">
        <f>IF($C$4="Attiecināmās izmaksas",IF('3a+c+n'!$Q92="A",'3a+c+n'!K92,0),0)</f>
        <v>0</v>
      </c>
      <c r="L85" s="65">
        <f>IF($C$4="Attiecināmās izmaksas",IF('3a+c+n'!$Q92="A",'3a+c+n'!L92,0),0)</f>
        <v>0</v>
      </c>
      <c r="M85" s="116">
        <f>IF($C$4="Attiecināmās izmaksas",IF('3a+c+n'!$Q92="A",'3a+c+n'!M92,0),0)</f>
        <v>0</v>
      </c>
      <c r="N85" s="116">
        <f>IF($C$4="Attiecināmās izmaksas",IF('3a+c+n'!$Q92="A",'3a+c+n'!N92,0),0)</f>
        <v>0</v>
      </c>
      <c r="O85" s="116">
        <f>IF($C$4="Attiecināmās izmaksas",IF('3a+c+n'!$Q92="A",'3a+c+n'!O92,0),0)</f>
        <v>0</v>
      </c>
      <c r="P85" s="117">
        <f>IF($C$4="Attiecināmās izmaksas",IF('3a+c+n'!$Q92="A",'3a+c+n'!P92,0),0)</f>
        <v>0</v>
      </c>
    </row>
    <row r="86" spans="1:16" ht="22.5" x14ac:dyDescent="0.2">
      <c r="A86" s="51">
        <f>IF(P86=0,0,IF(COUNTBLANK(P86)=1,0,COUNTA($P$14:P86)))</f>
        <v>0</v>
      </c>
      <c r="B86" s="24" t="str">
        <f>IF($C$4="Attiecināmās izmaksas",IF('3a+c+n'!$Q93="A",'3a+c+n'!B93,0),0)</f>
        <v>08-00000</v>
      </c>
      <c r="C86" s="24" t="str">
        <f>IF($C$4="Attiecināmās izmaksas",IF('3a+c+n'!$Q93="A",'3a+c+n'!C93,0),0)</f>
        <v>Apstrāde ar zemapmetuma grunti Baumit UniPrimer vai ekvivalentu</v>
      </c>
      <c r="D86" s="24" t="str">
        <f>IF($C$4="Attiecināmās izmaksas",IF('3a+c+n'!$Q93="A",'3a+c+n'!D93,0),0)</f>
        <v>kg</v>
      </c>
      <c r="E86" s="46"/>
      <c r="F86" s="65"/>
      <c r="G86" s="116"/>
      <c r="H86" s="116">
        <f>IF($C$4="Attiecināmās izmaksas",IF('3a+c+n'!$Q93="A",'3a+c+n'!H93,0),0)</f>
        <v>0</v>
      </c>
      <c r="I86" s="116"/>
      <c r="J86" s="116"/>
      <c r="K86" s="117">
        <f>IF($C$4="Attiecināmās izmaksas",IF('3a+c+n'!$Q93="A",'3a+c+n'!K93,0),0)</f>
        <v>0</v>
      </c>
      <c r="L86" s="65">
        <f>IF($C$4="Attiecināmās izmaksas",IF('3a+c+n'!$Q93="A",'3a+c+n'!L93,0),0)</f>
        <v>0</v>
      </c>
      <c r="M86" s="116">
        <f>IF($C$4="Attiecināmās izmaksas",IF('3a+c+n'!$Q93="A",'3a+c+n'!M93,0),0)</f>
        <v>0</v>
      </c>
      <c r="N86" s="116">
        <f>IF($C$4="Attiecināmās izmaksas",IF('3a+c+n'!$Q93="A",'3a+c+n'!N93,0),0)</f>
        <v>0</v>
      </c>
      <c r="O86" s="116">
        <f>IF($C$4="Attiecināmās izmaksas",IF('3a+c+n'!$Q93="A",'3a+c+n'!O93,0),0)</f>
        <v>0</v>
      </c>
      <c r="P86" s="117">
        <f>IF($C$4="Attiecināmās izmaksas",IF('3a+c+n'!$Q93="A",'3a+c+n'!P93,0),0)</f>
        <v>0</v>
      </c>
    </row>
    <row r="87" spans="1:16" ht="22.5" x14ac:dyDescent="0.2">
      <c r="A87" s="51">
        <f>IF(P87=0,0,IF(COUNTBLANK(P87)=1,0,COUNTA($P$14:P87)))</f>
        <v>0</v>
      </c>
      <c r="B87" s="24" t="str">
        <f>IF($C$4="Attiecināmās izmaksas",IF('3a+c+n'!$Q94="A",'3a+c+n'!B94,0),0)</f>
        <v>08-00000</v>
      </c>
      <c r="C87" s="24" t="str">
        <f>IF($C$4="Attiecināmās izmaksas",IF('3a+c+n'!$Q94="A",'3a+c+n'!C94,0),0)</f>
        <v>Armējošā slāņa iestrāde ar javas kārtu BAUMIT ProContact vai ekvivalentu - 1 kārtā</v>
      </c>
      <c r="D87" s="24" t="str">
        <f>IF($C$4="Attiecināmās izmaksas",IF('3a+c+n'!$Q94="A",'3a+c+n'!D94,0),0)</f>
        <v>kg</v>
      </c>
      <c r="E87" s="46"/>
      <c r="F87" s="65"/>
      <c r="G87" s="116"/>
      <c r="H87" s="116">
        <f>IF($C$4="Attiecināmās izmaksas",IF('3a+c+n'!$Q94="A",'3a+c+n'!H94,0),0)</f>
        <v>0</v>
      </c>
      <c r="I87" s="116"/>
      <c r="J87" s="116"/>
      <c r="K87" s="117">
        <f>IF($C$4="Attiecināmās izmaksas",IF('3a+c+n'!$Q94="A",'3a+c+n'!K94,0),0)</f>
        <v>0</v>
      </c>
      <c r="L87" s="65">
        <f>IF($C$4="Attiecināmās izmaksas",IF('3a+c+n'!$Q94="A",'3a+c+n'!L94,0),0)</f>
        <v>0</v>
      </c>
      <c r="M87" s="116">
        <f>IF($C$4="Attiecināmās izmaksas",IF('3a+c+n'!$Q94="A",'3a+c+n'!M94,0),0)</f>
        <v>0</v>
      </c>
      <c r="N87" s="116">
        <f>IF($C$4="Attiecināmās izmaksas",IF('3a+c+n'!$Q94="A",'3a+c+n'!N94,0),0)</f>
        <v>0</v>
      </c>
      <c r="O87" s="116">
        <f>IF($C$4="Attiecināmās izmaksas",IF('3a+c+n'!$Q94="A",'3a+c+n'!O94,0),0)</f>
        <v>0</v>
      </c>
      <c r="P87" s="117">
        <f>IF($C$4="Attiecināmās izmaksas",IF('3a+c+n'!$Q94="A",'3a+c+n'!P94,0),0)</f>
        <v>0</v>
      </c>
    </row>
    <row r="88" spans="1:16" ht="22.5" x14ac:dyDescent="0.2">
      <c r="A88" s="51">
        <f>IF(P88=0,0,IF(COUNTBLANK(P88)=1,0,COUNTA($P$14:P88)))</f>
        <v>0</v>
      </c>
      <c r="B88" s="24" t="str">
        <f>IF($C$4="Attiecināmās izmaksas",IF('3a+c+n'!$Q95="A",'3a+c+n'!B95,0),0)</f>
        <v>08-00000</v>
      </c>
      <c r="C88" s="24" t="str">
        <f>IF($C$4="Attiecināmās izmaksas",IF('3a+c+n'!$Q95="A",'3a+c+n'!C95,0),0)</f>
        <v>Baumit StarTex vai ekvivalents stiklušķiedras siets 160 g/m²  - 1 kārtā</v>
      </c>
      <c r="D88" s="24" t="str">
        <f>IF($C$4="Attiecināmās izmaksas",IF('3a+c+n'!$Q95="A",'3a+c+n'!D95,0),0)</f>
        <v>m2</v>
      </c>
      <c r="E88" s="46"/>
      <c r="F88" s="65"/>
      <c r="G88" s="116"/>
      <c r="H88" s="116">
        <f>IF($C$4="Attiecināmās izmaksas",IF('3a+c+n'!$Q95="A",'3a+c+n'!H95,0),0)</f>
        <v>0</v>
      </c>
      <c r="I88" s="116"/>
      <c r="J88" s="116"/>
      <c r="K88" s="117">
        <f>IF($C$4="Attiecināmās izmaksas",IF('3a+c+n'!$Q95="A",'3a+c+n'!K95,0),0)</f>
        <v>0</v>
      </c>
      <c r="L88" s="65">
        <f>IF($C$4="Attiecināmās izmaksas",IF('3a+c+n'!$Q95="A",'3a+c+n'!L95,0),0)</f>
        <v>0</v>
      </c>
      <c r="M88" s="116">
        <f>IF($C$4="Attiecināmās izmaksas",IF('3a+c+n'!$Q95="A",'3a+c+n'!M95,0),0)</f>
        <v>0</v>
      </c>
      <c r="N88" s="116">
        <f>IF($C$4="Attiecināmās izmaksas",IF('3a+c+n'!$Q95="A",'3a+c+n'!N95,0),0)</f>
        <v>0</v>
      </c>
      <c r="O88" s="116">
        <f>IF($C$4="Attiecināmās izmaksas",IF('3a+c+n'!$Q95="A",'3a+c+n'!O95,0),0)</f>
        <v>0</v>
      </c>
      <c r="P88" s="117">
        <f>IF($C$4="Attiecināmās izmaksas",IF('3a+c+n'!$Q95="A",'3a+c+n'!P95,0),0)</f>
        <v>0</v>
      </c>
    </row>
    <row r="89" spans="1:16" ht="33.75" x14ac:dyDescent="0.2">
      <c r="A89" s="51">
        <f>IF(P89=0,0,IF(COUNTBLANK(P89)=1,0,COUNTA($P$14:P89)))</f>
        <v>0</v>
      </c>
      <c r="B89" s="24" t="str">
        <f>IF($C$4="Attiecināmās izmaksas",IF('3a+c+n'!$Q96="A",'3a+c+n'!B96,0),0)</f>
        <v>08-00000</v>
      </c>
      <c r="C89" s="24" t="str">
        <f>IF($C$4="Attiecināmās izmaksas",IF('3a+c+n'!$Q96="A",'3a+c+n'!C96,0),0)</f>
        <v>Gatavā tonētā silikona apmetuma Baumit SiliconColor vai ekvivalenta iestrāde. Maksimālais grauda izmērs 2 mm. Tonis atbilstoši krāsu pasei.</v>
      </c>
      <c r="D89" s="24" t="str">
        <f>IF($C$4="Attiecināmās izmaksas",IF('3a+c+n'!$Q96="A",'3a+c+n'!D96,0),0)</f>
        <v>kg</v>
      </c>
      <c r="E89" s="46"/>
      <c r="F89" s="65"/>
      <c r="G89" s="116"/>
      <c r="H89" s="116">
        <f>IF($C$4="Attiecināmās izmaksas",IF('3a+c+n'!$Q96="A",'3a+c+n'!H96,0),0)</f>
        <v>0</v>
      </c>
      <c r="I89" s="116"/>
      <c r="J89" s="116"/>
      <c r="K89" s="117">
        <f>IF($C$4="Attiecināmās izmaksas",IF('3a+c+n'!$Q96="A",'3a+c+n'!K96,0),0)</f>
        <v>0</v>
      </c>
      <c r="L89" s="65">
        <f>IF($C$4="Attiecināmās izmaksas",IF('3a+c+n'!$Q96="A",'3a+c+n'!L96,0),0)</f>
        <v>0</v>
      </c>
      <c r="M89" s="116">
        <f>IF($C$4="Attiecināmās izmaksas",IF('3a+c+n'!$Q96="A",'3a+c+n'!M96,0),0)</f>
        <v>0</v>
      </c>
      <c r="N89" s="116">
        <f>IF($C$4="Attiecināmās izmaksas",IF('3a+c+n'!$Q96="A",'3a+c+n'!N96,0),0)</f>
        <v>0</v>
      </c>
      <c r="O89" s="116">
        <f>IF($C$4="Attiecināmās izmaksas",IF('3a+c+n'!$Q96="A",'3a+c+n'!O96,0),0)</f>
        <v>0</v>
      </c>
      <c r="P89" s="117">
        <f>IF($C$4="Attiecināmās izmaksas",IF('3a+c+n'!$Q96="A",'3a+c+n'!P96,0),0)</f>
        <v>0</v>
      </c>
    </row>
    <row r="90" spans="1:16" ht="22.5" x14ac:dyDescent="0.2">
      <c r="A90" s="51">
        <f>IF(P90=0,0,IF(COUNTBLANK(P90)=1,0,COUNTA($P$14:P90)))</f>
        <v>0</v>
      </c>
      <c r="B90" s="24" t="str">
        <f>IF($C$4="Attiecināmās izmaksas",IF('3a+c+n'!$Q97="A",'3a+c+n'!B97,0),0)</f>
        <v>08-00000</v>
      </c>
      <c r="C90" s="24" t="str">
        <f>IF($C$4="Attiecināmās izmaksas",IF('3a+c+n'!$Q97="A",'3a+c+n'!C97,0),0)</f>
        <v>Skārda lāsenis pa perimetru 100mm, b=0,5mm, PE pārklājums</v>
      </c>
      <c r="D90" s="24" t="str">
        <f>IF($C$4="Attiecināmās izmaksas",IF('3a+c+n'!$Q97="A",'3a+c+n'!D97,0),0)</f>
        <v>tm</v>
      </c>
      <c r="E90" s="46"/>
      <c r="F90" s="65"/>
      <c r="G90" s="116"/>
      <c r="H90" s="116">
        <f>IF($C$4="Attiecināmās izmaksas",IF('3a+c+n'!$Q97="A",'3a+c+n'!H97,0),0)</f>
        <v>0</v>
      </c>
      <c r="I90" s="116"/>
      <c r="J90" s="116"/>
      <c r="K90" s="117">
        <f>IF($C$4="Attiecināmās izmaksas",IF('3a+c+n'!$Q97="A",'3a+c+n'!K97,0),0)</f>
        <v>0</v>
      </c>
      <c r="L90" s="65">
        <f>IF($C$4="Attiecināmās izmaksas",IF('3a+c+n'!$Q97="A",'3a+c+n'!L97,0),0)</f>
        <v>0</v>
      </c>
      <c r="M90" s="116">
        <f>IF($C$4="Attiecināmās izmaksas",IF('3a+c+n'!$Q97="A",'3a+c+n'!M97,0),0)</f>
        <v>0</v>
      </c>
      <c r="N90" s="116">
        <f>IF($C$4="Attiecināmās izmaksas",IF('3a+c+n'!$Q97="A",'3a+c+n'!N97,0),0)</f>
        <v>0</v>
      </c>
      <c r="O90" s="116">
        <f>IF($C$4="Attiecināmās izmaksas",IF('3a+c+n'!$Q97="A",'3a+c+n'!O97,0),0)</f>
        <v>0</v>
      </c>
      <c r="P90" s="117">
        <f>IF($C$4="Attiecināmās izmaksas",IF('3a+c+n'!$Q97="A",'3a+c+n'!P97,0),0)</f>
        <v>0</v>
      </c>
    </row>
    <row r="91" spans="1:16" ht="22.5" x14ac:dyDescent="0.2">
      <c r="A91" s="51">
        <f>IF(P91=0,0,IF(COUNTBLANK(P91)=1,0,COUNTA($P$14:P91)))</f>
        <v>0</v>
      </c>
      <c r="B91" s="24" t="str">
        <f>IF($C$4="Attiecināmās izmaksas",IF('3a+c+n'!$Q98="A",'3a+c+n'!B98,0),0)</f>
        <v>08-00000</v>
      </c>
      <c r="C91" s="24" t="str">
        <f>IF($C$4="Attiecināmās izmaksas",IF('3a+c+n'!$Q98="A",'3a+c+n'!C98,0),0)</f>
        <v>Putupolistirola plākšņu TENAPORS EPS 100 vai ekvivalentu (λ&lt;=0,036 W/(mK)) montāža</v>
      </c>
      <c r="D91" s="24" t="str">
        <f>IF($C$4="Attiecināmās izmaksas",IF('3a+c+n'!$Q98="A",'3a+c+n'!D98,0),0)</f>
        <v>m2</v>
      </c>
      <c r="E91" s="46"/>
      <c r="F91" s="65"/>
      <c r="G91" s="116"/>
      <c r="H91" s="116">
        <f>IF($C$4="Attiecināmās izmaksas",IF('3a+c+n'!$Q98="A",'3a+c+n'!H98,0),0)</f>
        <v>0</v>
      </c>
      <c r="I91" s="116"/>
      <c r="J91" s="116"/>
      <c r="K91" s="117">
        <f>IF($C$4="Attiecināmās izmaksas",IF('3a+c+n'!$Q98="A",'3a+c+n'!K98,0),0)</f>
        <v>0</v>
      </c>
      <c r="L91" s="65">
        <f>IF($C$4="Attiecināmās izmaksas",IF('3a+c+n'!$Q98="A",'3a+c+n'!L98,0),0)</f>
        <v>0</v>
      </c>
      <c r="M91" s="116">
        <f>IF($C$4="Attiecināmās izmaksas",IF('3a+c+n'!$Q98="A",'3a+c+n'!M98,0),0)</f>
        <v>0</v>
      </c>
      <c r="N91" s="116">
        <f>IF($C$4="Attiecināmās izmaksas",IF('3a+c+n'!$Q98="A",'3a+c+n'!N98,0),0)</f>
        <v>0</v>
      </c>
      <c r="O91" s="116">
        <f>IF($C$4="Attiecināmās izmaksas",IF('3a+c+n'!$Q98="A",'3a+c+n'!O98,0),0)</f>
        <v>0</v>
      </c>
      <c r="P91" s="117">
        <f>IF($C$4="Attiecināmās izmaksas",IF('3a+c+n'!$Q98="A",'3a+c+n'!P98,0),0)</f>
        <v>0</v>
      </c>
    </row>
    <row r="92" spans="1:16" ht="12" customHeight="1" thickBot="1" x14ac:dyDescent="0.25">
      <c r="A92" s="298" t="s">
        <v>62</v>
      </c>
      <c r="B92" s="299"/>
      <c r="C92" s="299"/>
      <c r="D92" s="299"/>
      <c r="E92" s="299"/>
      <c r="F92" s="299"/>
      <c r="G92" s="299"/>
      <c r="H92" s="299"/>
      <c r="I92" s="299"/>
      <c r="J92" s="299"/>
      <c r="K92" s="300"/>
      <c r="L92" s="127">
        <f>SUM(L14:L91)</f>
        <v>0</v>
      </c>
      <c r="M92" s="128">
        <f>SUM(M14:M91)</f>
        <v>0</v>
      </c>
      <c r="N92" s="128">
        <f>SUM(N14:N91)</f>
        <v>0</v>
      </c>
      <c r="O92" s="128">
        <f>SUM(O14:O91)</f>
        <v>0</v>
      </c>
      <c r="P92" s="129">
        <f>SUM(P14:P91)</f>
        <v>0</v>
      </c>
    </row>
    <row r="93" spans="1:16" x14ac:dyDescent="0.2">
      <c r="A93" s="16"/>
      <c r="B93" s="16"/>
      <c r="C93" s="16"/>
      <c r="D93" s="16"/>
      <c r="E93" s="16"/>
      <c r="F93" s="16"/>
      <c r="G93" s="16"/>
      <c r="H93" s="16"/>
      <c r="I93" s="16"/>
      <c r="J93" s="16"/>
      <c r="K93" s="16"/>
      <c r="L93" s="16"/>
      <c r="M93" s="16"/>
      <c r="N93" s="16"/>
      <c r="O93" s="16"/>
      <c r="P93" s="16"/>
    </row>
    <row r="94" spans="1:16" x14ac:dyDescent="0.2">
      <c r="A94" s="16"/>
      <c r="B94" s="16"/>
      <c r="C94" s="16"/>
      <c r="D94" s="16"/>
      <c r="E94" s="16"/>
      <c r="F94" s="16"/>
      <c r="G94" s="16"/>
      <c r="H94" s="16"/>
      <c r="I94" s="16"/>
      <c r="J94" s="16"/>
      <c r="K94" s="16"/>
      <c r="L94" s="16"/>
      <c r="M94" s="16"/>
      <c r="N94" s="16"/>
      <c r="O94" s="16"/>
      <c r="P94" s="16"/>
    </row>
    <row r="95" spans="1:16" x14ac:dyDescent="0.2">
      <c r="A95" s="1" t="s">
        <v>14</v>
      </c>
      <c r="B95" s="16"/>
      <c r="C95" s="301">
        <f>'Kops n'!C36:H36</f>
        <v>0</v>
      </c>
      <c r="D95" s="301"/>
      <c r="E95" s="301"/>
      <c r="F95" s="301"/>
      <c r="G95" s="301"/>
      <c r="H95" s="301"/>
      <c r="I95" s="16"/>
      <c r="J95" s="16"/>
      <c r="K95" s="16"/>
      <c r="L95" s="16"/>
      <c r="M95" s="16"/>
      <c r="N95" s="16"/>
      <c r="O95" s="16"/>
      <c r="P95" s="16"/>
    </row>
    <row r="96" spans="1:16" x14ac:dyDescent="0.2">
      <c r="A96" s="16"/>
      <c r="B96" s="16"/>
      <c r="C96" s="227" t="s">
        <v>15</v>
      </c>
      <c r="D96" s="227"/>
      <c r="E96" s="227"/>
      <c r="F96" s="227"/>
      <c r="G96" s="227"/>
      <c r="H96" s="227"/>
      <c r="I96" s="16"/>
      <c r="J96" s="16"/>
      <c r="K96" s="16"/>
      <c r="L96" s="16"/>
      <c r="M96" s="16"/>
      <c r="N96" s="16"/>
      <c r="O96" s="16"/>
      <c r="P96" s="16"/>
    </row>
    <row r="97" spans="1:16" x14ac:dyDescent="0.2">
      <c r="A97" s="16"/>
      <c r="B97" s="16"/>
      <c r="C97" s="16"/>
      <c r="D97" s="16"/>
      <c r="E97" s="16"/>
      <c r="F97" s="16"/>
      <c r="G97" s="16"/>
      <c r="H97" s="16"/>
      <c r="I97" s="16"/>
      <c r="J97" s="16"/>
      <c r="K97" s="16"/>
      <c r="L97" s="16"/>
      <c r="M97" s="16"/>
      <c r="N97" s="16"/>
      <c r="O97" s="16"/>
      <c r="P97" s="16"/>
    </row>
    <row r="98" spans="1:16" x14ac:dyDescent="0.2">
      <c r="A98" s="249" t="str">
        <f>'Kops n'!A39:D39</f>
        <v>Tāme sastādīta 2023. gada __. ____________</v>
      </c>
      <c r="B98" s="250"/>
      <c r="C98" s="250"/>
      <c r="D98" s="250"/>
      <c r="E98" s="16"/>
      <c r="F98" s="16"/>
      <c r="G98" s="16"/>
      <c r="H98" s="16"/>
      <c r="I98" s="16"/>
      <c r="J98" s="16"/>
      <c r="K98" s="16"/>
      <c r="L98" s="16"/>
      <c r="M98" s="16"/>
      <c r="N98" s="16"/>
      <c r="O98" s="16"/>
      <c r="P98" s="16"/>
    </row>
    <row r="99" spans="1:16" x14ac:dyDescent="0.2">
      <c r="A99" s="16"/>
      <c r="B99" s="16"/>
      <c r="C99" s="16"/>
      <c r="D99" s="16"/>
      <c r="E99" s="16"/>
      <c r="F99" s="16"/>
      <c r="G99" s="16"/>
      <c r="H99" s="16"/>
      <c r="I99" s="16"/>
      <c r="J99" s="16"/>
      <c r="K99" s="16"/>
      <c r="L99" s="16"/>
      <c r="M99" s="16"/>
      <c r="N99" s="16"/>
      <c r="O99" s="16"/>
      <c r="P99" s="16"/>
    </row>
    <row r="100" spans="1:16" x14ac:dyDescent="0.2">
      <c r="A100" s="1" t="s">
        <v>41</v>
      </c>
      <c r="B100" s="16"/>
      <c r="C100" s="301">
        <f>'Kops n'!C41:H41</f>
        <v>0</v>
      </c>
      <c r="D100" s="301"/>
      <c r="E100" s="301"/>
      <c r="F100" s="301"/>
      <c r="G100" s="301"/>
      <c r="H100" s="301"/>
      <c r="I100" s="16"/>
      <c r="J100" s="16"/>
      <c r="K100" s="16"/>
      <c r="L100" s="16"/>
      <c r="M100" s="16"/>
      <c r="N100" s="16"/>
      <c r="O100" s="16"/>
      <c r="P100" s="16"/>
    </row>
    <row r="101" spans="1:16" x14ac:dyDescent="0.2">
      <c r="A101" s="16"/>
      <c r="B101" s="16"/>
      <c r="C101" s="227" t="s">
        <v>15</v>
      </c>
      <c r="D101" s="227"/>
      <c r="E101" s="227"/>
      <c r="F101" s="227"/>
      <c r="G101" s="227"/>
      <c r="H101" s="227"/>
      <c r="I101" s="16"/>
      <c r="J101" s="16"/>
      <c r="K101" s="16"/>
      <c r="L101" s="16"/>
      <c r="M101" s="16"/>
      <c r="N101" s="16"/>
      <c r="O101" s="16"/>
      <c r="P101" s="16"/>
    </row>
    <row r="102" spans="1:16" x14ac:dyDescent="0.2">
      <c r="A102" s="16"/>
      <c r="B102" s="16"/>
      <c r="C102" s="16"/>
      <c r="D102" s="16"/>
      <c r="E102" s="16"/>
      <c r="F102" s="16"/>
      <c r="G102" s="16"/>
      <c r="H102" s="16"/>
      <c r="I102" s="16"/>
      <c r="J102" s="16"/>
      <c r="K102" s="16"/>
      <c r="L102" s="16"/>
      <c r="M102" s="16"/>
      <c r="N102" s="16"/>
      <c r="O102" s="16"/>
      <c r="P102" s="16"/>
    </row>
    <row r="103" spans="1:16" x14ac:dyDescent="0.2">
      <c r="A103" s="78" t="s">
        <v>16</v>
      </c>
      <c r="B103" s="42"/>
      <c r="C103" s="84">
        <f>'Kops n'!C44</f>
        <v>0</v>
      </c>
      <c r="D103" s="42"/>
      <c r="E103" s="16"/>
      <c r="F103" s="16"/>
      <c r="G103" s="16"/>
      <c r="H103" s="16"/>
      <c r="I103" s="16"/>
      <c r="J103" s="16"/>
      <c r="K103" s="16"/>
      <c r="L103" s="16"/>
      <c r="M103" s="16"/>
      <c r="N103" s="16"/>
      <c r="O103" s="16"/>
      <c r="P103" s="16"/>
    </row>
    <row r="104" spans="1:16" x14ac:dyDescent="0.2">
      <c r="A104" s="16"/>
      <c r="B104" s="16"/>
      <c r="C104" s="16"/>
      <c r="D104" s="16"/>
      <c r="E104" s="16"/>
      <c r="F104" s="16"/>
      <c r="G104" s="16"/>
      <c r="H104" s="16"/>
      <c r="I104" s="16"/>
      <c r="J104" s="16"/>
      <c r="K104" s="16"/>
      <c r="L104" s="16"/>
      <c r="M104" s="16"/>
      <c r="N104" s="16"/>
      <c r="O104" s="16"/>
      <c r="P104" s="16"/>
    </row>
  </sheetData>
  <mergeCells count="23">
    <mergeCell ref="C2:I2"/>
    <mergeCell ref="C3:I3"/>
    <mergeCell ref="C4:I4"/>
    <mergeCell ref="D5:L5"/>
    <mergeCell ref="D6:L6"/>
    <mergeCell ref="D8:L8"/>
    <mergeCell ref="A9:F9"/>
    <mergeCell ref="J9:M9"/>
    <mergeCell ref="N9:O9"/>
    <mergeCell ref="D7:L7"/>
    <mergeCell ref="C101:H101"/>
    <mergeCell ref="L12:P12"/>
    <mergeCell ref="A92:K92"/>
    <mergeCell ref="C95:H95"/>
    <mergeCell ref="C96:H96"/>
    <mergeCell ref="A98:D98"/>
    <mergeCell ref="C100:H100"/>
    <mergeCell ref="A12:A13"/>
    <mergeCell ref="B12:B13"/>
    <mergeCell ref="C12:C13"/>
    <mergeCell ref="D12:D13"/>
    <mergeCell ref="E12:E13"/>
    <mergeCell ref="F12:K12"/>
  </mergeCells>
  <conditionalFormatting sqref="A92:K92">
    <cfRule type="containsText" dxfId="299" priority="3" operator="containsText" text="Tiešās izmaksas kopā, t. sk. darba devēja sociālais nodoklis __.__% ">
      <formula>NOT(ISERROR(SEARCH("Tiešās izmaksas kopā, t. sk. darba devēja sociālais nodoklis __.__% ",A92)))</formula>
    </cfRule>
  </conditionalFormatting>
  <conditionalFormatting sqref="A14:P91">
    <cfRule type="cellIs" dxfId="298" priority="1" operator="equal">
      <formula>0</formula>
    </cfRule>
  </conditionalFormatting>
  <conditionalFormatting sqref="C2:I2 D5:L8 N9:O9 L92:P92 C95:H95 C100:H100 C103">
    <cfRule type="cellIs" dxfId="297"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0163-44AE-4EEA-8DD2-B33E74EE6D0B}">
  <sheetPr>
    <tabColor rgb="FFFFFF00"/>
  </sheetPr>
  <dimension ref="A1:P111"/>
  <sheetViews>
    <sheetView topLeftCell="A67" workbookViewId="0">
      <selection activeCell="C30" sqref="C3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313" t="str">
        <f>'3a+c+n'!C2:I2</f>
        <v>Fasādes</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'3a+c+n'!A9</f>
        <v>Tāme sastādīta  2023. gada tirgus cenās, pamatojoties uz AR daļas rasējumiem</v>
      </c>
      <c r="B9" s="310"/>
      <c r="C9" s="310"/>
      <c r="D9" s="310"/>
      <c r="E9" s="310"/>
      <c r="F9" s="310"/>
      <c r="G9" s="31"/>
      <c r="H9" s="31"/>
      <c r="I9" s="31"/>
      <c r="J9" s="311" t="s">
        <v>45</v>
      </c>
      <c r="K9" s="311"/>
      <c r="L9" s="311"/>
      <c r="M9" s="311"/>
      <c r="N9" s="312">
        <f>P99</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izmaksas",IF('3a+c+n'!$Q14="C",'3a+c+n'!B14,0))</f>
        <v>0</v>
      </c>
      <c r="C14" s="23">
        <f>IF($C$4="citu pasākumu izmaksas",IF('3a+c+n'!$Q14="C",'3a+c+n'!C14,0))</f>
        <v>0</v>
      </c>
      <c r="D14" s="23">
        <f>IF($C$4="citu pasākumu izmaksas",IF('3a+c+n'!$Q14="C",'3a+c+n'!D14,0))</f>
        <v>0</v>
      </c>
      <c r="E14" s="45"/>
      <c r="F14" s="63"/>
      <c r="G14" s="114"/>
      <c r="H14" s="114">
        <f>IF($C$4="citu pasākumu izmaksas",IF('3a+c+n'!$Q14="C",'3a+c+n'!H14,0))</f>
        <v>0</v>
      </c>
      <c r="I14" s="114"/>
      <c r="J14" s="114"/>
      <c r="K14" s="115">
        <f>IF($C$4="citu pasākumu izmaksas",IF('3a+c+n'!$Q14="C",'3a+c+n'!K14,0))</f>
        <v>0</v>
      </c>
      <c r="L14" s="81">
        <f>IF($C$4="citu pasākumu izmaksas",IF('3a+c+n'!$Q14="C",'3a+c+n'!L14,0))</f>
        <v>0</v>
      </c>
      <c r="M14" s="114">
        <f>IF($C$4="citu pasākumu izmaksas",IF('3a+c+n'!$Q14="C",'3a+c+n'!M14,0))</f>
        <v>0</v>
      </c>
      <c r="N14" s="114">
        <f>IF($C$4="citu pasākumu izmaksas",IF('3a+c+n'!$Q14="C",'3a+c+n'!N14,0))</f>
        <v>0</v>
      </c>
      <c r="O14" s="114">
        <f>IF($C$4="citu pasākumu izmaksas",IF('3a+c+n'!$Q14="C",'3a+c+n'!O14,0))</f>
        <v>0</v>
      </c>
      <c r="P14" s="115">
        <f>IF($C$4="citu pasākumu izmaksas",IF('3a+c+n'!$Q14="C",'3a+c+n'!P14,0))</f>
        <v>0</v>
      </c>
    </row>
    <row r="15" spans="1:16" x14ac:dyDescent="0.2">
      <c r="A15" s="51">
        <f>IF(P15=0,0,IF(COUNTBLANK(P15)=1,0,COUNTA($P$14:P15)))</f>
        <v>0</v>
      </c>
      <c r="B15" s="24">
        <f>IF($C$4="citu pasākumu izmaksas",IF('3a+c+n'!$Q15="C",'3a+c+n'!B15,0))</f>
        <v>0</v>
      </c>
      <c r="C15" s="24">
        <f>IF($C$4="citu pasākumu izmaksas",IF('3a+c+n'!$Q15="C",'3a+c+n'!C15,0))</f>
        <v>0</v>
      </c>
      <c r="D15" s="24">
        <f>IF($C$4="citu pasākumu izmaksas",IF('3a+c+n'!$Q15="C",'3a+c+n'!D15,0))</f>
        <v>0</v>
      </c>
      <c r="E15" s="46"/>
      <c r="F15" s="65"/>
      <c r="G15" s="116"/>
      <c r="H15" s="116">
        <f>IF($C$4="citu pasākumu izmaksas",IF('3a+c+n'!$Q15="C",'3a+c+n'!H15,0))</f>
        <v>0</v>
      </c>
      <c r="I15" s="116"/>
      <c r="J15" s="116"/>
      <c r="K15" s="117">
        <f>IF($C$4="citu pasākumu izmaksas",IF('3a+c+n'!$Q15="C",'3a+c+n'!K15,0))</f>
        <v>0</v>
      </c>
      <c r="L15" s="82">
        <f>IF($C$4="citu pasākumu izmaksas",IF('3a+c+n'!$Q15="C",'3a+c+n'!L15,0))</f>
        <v>0</v>
      </c>
      <c r="M15" s="116">
        <f>IF($C$4="citu pasākumu izmaksas",IF('3a+c+n'!$Q15="C",'3a+c+n'!M15,0))</f>
        <v>0</v>
      </c>
      <c r="N15" s="116">
        <f>IF($C$4="citu pasākumu izmaksas",IF('3a+c+n'!$Q15="C",'3a+c+n'!N15,0))</f>
        <v>0</v>
      </c>
      <c r="O15" s="116">
        <f>IF($C$4="citu pasākumu izmaksas",IF('3a+c+n'!$Q15="C",'3a+c+n'!O15,0))</f>
        <v>0</v>
      </c>
      <c r="P15" s="117">
        <f>IF($C$4="citu pasākumu izmaksas",IF('3a+c+n'!$Q15="C",'3a+c+n'!P15,0))</f>
        <v>0</v>
      </c>
    </row>
    <row r="16" spans="1:16" x14ac:dyDescent="0.2">
      <c r="A16" s="51">
        <f>IF(P16=0,0,IF(COUNTBLANK(P16)=1,0,COUNTA($P$14:P16)))</f>
        <v>0</v>
      </c>
      <c r="B16" s="24">
        <f>IF($C$4="citu pasākumu izmaksas",IF('3a+c+n'!$Q16="C",'3a+c+n'!B16,0))</f>
        <v>0</v>
      </c>
      <c r="C16" s="24">
        <f>IF($C$4="citu pasākumu izmaksas",IF('3a+c+n'!$Q16="C",'3a+c+n'!C16,0))</f>
        <v>0</v>
      </c>
      <c r="D16" s="24">
        <f>IF($C$4="citu pasākumu izmaksas",IF('3a+c+n'!$Q16="C",'3a+c+n'!D16,0))</f>
        <v>0</v>
      </c>
      <c r="E16" s="46"/>
      <c r="F16" s="65"/>
      <c r="G16" s="116"/>
      <c r="H16" s="116">
        <f>IF($C$4="citu pasākumu izmaksas",IF('3a+c+n'!$Q16="C",'3a+c+n'!H16,0))</f>
        <v>0</v>
      </c>
      <c r="I16" s="116"/>
      <c r="J16" s="116"/>
      <c r="K16" s="117">
        <f>IF($C$4="citu pasākumu izmaksas",IF('3a+c+n'!$Q16="C",'3a+c+n'!K16,0))</f>
        <v>0</v>
      </c>
      <c r="L16" s="82">
        <f>IF($C$4="citu pasākumu izmaksas",IF('3a+c+n'!$Q16="C",'3a+c+n'!L16,0))</f>
        <v>0</v>
      </c>
      <c r="M16" s="116">
        <f>IF($C$4="citu pasākumu izmaksas",IF('3a+c+n'!$Q16="C",'3a+c+n'!M16,0))</f>
        <v>0</v>
      </c>
      <c r="N16" s="116">
        <f>IF($C$4="citu pasākumu izmaksas",IF('3a+c+n'!$Q16="C",'3a+c+n'!N16,0))</f>
        <v>0</v>
      </c>
      <c r="O16" s="116">
        <f>IF($C$4="citu pasākumu izmaksas",IF('3a+c+n'!$Q16="C",'3a+c+n'!O16,0))</f>
        <v>0</v>
      </c>
      <c r="P16" s="117">
        <f>IF($C$4="citu pasākumu izmaksas",IF('3a+c+n'!$Q16="C",'3a+c+n'!P16,0))</f>
        <v>0</v>
      </c>
    </row>
    <row r="17" spans="1:16" x14ac:dyDescent="0.2">
      <c r="A17" s="51">
        <f>IF(P17=0,0,IF(COUNTBLANK(P17)=1,0,COUNTA($P$14:P17)))</f>
        <v>0</v>
      </c>
      <c r="B17" s="24">
        <f>IF($C$4="citu pasākumu izmaksas",IF('3a+c+n'!$Q17="C",'3a+c+n'!B17,0))</f>
        <v>0</v>
      </c>
      <c r="C17" s="24">
        <f>IF($C$4="citu pasākumu izmaksas",IF('3a+c+n'!$Q17="C",'3a+c+n'!C17,0))</f>
        <v>0</v>
      </c>
      <c r="D17" s="24">
        <f>IF($C$4="citu pasākumu izmaksas",IF('3a+c+n'!$Q17="C",'3a+c+n'!D17,0))</f>
        <v>0</v>
      </c>
      <c r="E17" s="46"/>
      <c r="F17" s="65"/>
      <c r="G17" s="116"/>
      <c r="H17" s="116">
        <f>IF($C$4="citu pasākumu izmaksas",IF('3a+c+n'!$Q17="C",'3a+c+n'!H17,0))</f>
        <v>0</v>
      </c>
      <c r="I17" s="116"/>
      <c r="J17" s="116"/>
      <c r="K17" s="117">
        <f>IF($C$4="citu pasākumu izmaksas",IF('3a+c+n'!$Q17="C",'3a+c+n'!K17,0))</f>
        <v>0</v>
      </c>
      <c r="L17" s="82">
        <f>IF($C$4="citu pasākumu izmaksas",IF('3a+c+n'!$Q17="C",'3a+c+n'!L17,0))</f>
        <v>0</v>
      </c>
      <c r="M17" s="116">
        <f>IF($C$4="citu pasākumu izmaksas",IF('3a+c+n'!$Q17="C",'3a+c+n'!M17,0))</f>
        <v>0</v>
      </c>
      <c r="N17" s="116">
        <f>IF($C$4="citu pasākumu izmaksas",IF('3a+c+n'!$Q17="C",'3a+c+n'!N17,0))</f>
        <v>0</v>
      </c>
      <c r="O17" s="116">
        <f>IF($C$4="citu pasākumu izmaksas",IF('3a+c+n'!$Q17="C",'3a+c+n'!O17,0))</f>
        <v>0</v>
      </c>
      <c r="P17" s="117">
        <f>IF($C$4="citu pasākumu izmaksas",IF('3a+c+n'!$Q17="C",'3a+c+n'!P17,0))</f>
        <v>0</v>
      </c>
    </row>
    <row r="18" spans="1:16" x14ac:dyDescent="0.2">
      <c r="A18" s="51">
        <f>IF(P18=0,0,IF(COUNTBLANK(P18)=1,0,COUNTA($P$14:P18)))</f>
        <v>0</v>
      </c>
      <c r="B18" s="24">
        <f>IF($C$4="citu pasākumu izmaksas",IF('3a+c+n'!$Q18="C",'3a+c+n'!B18,0))</f>
        <v>0</v>
      </c>
      <c r="C18" s="24">
        <f>IF($C$4="citu pasākumu izmaksas",IF('3a+c+n'!$Q18="C",'3a+c+n'!C18,0))</f>
        <v>0</v>
      </c>
      <c r="D18" s="24">
        <f>IF($C$4="citu pasākumu izmaksas",IF('3a+c+n'!$Q18="C",'3a+c+n'!D18,0))</f>
        <v>0</v>
      </c>
      <c r="E18" s="46"/>
      <c r="F18" s="65"/>
      <c r="G18" s="116"/>
      <c r="H18" s="116">
        <f>IF($C$4="citu pasākumu izmaksas",IF('3a+c+n'!$Q18="C",'3a+c+n'!H18,0))</f>
        <v>0</v>
      </c>
      <c r="I18" s="116"/>
      <c r="J18" s="116"/>
      <c r="K18" s="117">
        <f>IF($C$4="citu pasākumu izmaksas",IF('3a+c+n'!$Q18="C",'3a+c+n'!K18,0))</f>
        <v>0</v>
      </c>
      <c r="L18" s="82">
        <f>IF($C$4="citu pasākumu izmaksas",IF('3a+c+n'!$Q18="C",'3a+c+n'!L18,0))</f>
        <v>0</v>
      </c>
      <c r="M18" s="116">
        <f>IF($C$4="citu pasākumu izmaksas",IF('3a+c+n'!$Q18="C",'3a+c+n'!M18,0))</f>
        <v>0</v>
      </c>
      <c r="N18" s="116">
        <f>IF($C$4="citu pasākumu izmaksas",IF('3a+c+n'!$Q18="C",'3a+c+n'!N18,0))</f>
        <v>0</v>
      </c>
      <c r="O18" s="116">
        <f>IF($C$4="citu pasākumu izmaksas",IF('3a+c+n'!$Q18="C",'3a+c+n'!O18,0))</f>
        <v>0</v>
      </c>
      <c r="P18" s="117">
        <f>IF($C$4="citu pasākumu izmaksas",IF('3a+c+n'!$Q18="C",'3a+c+n'!P18,0))</f>
        <v>0</v>
      </c>
    </row>
    <row r="19" spans="1:16" x14ac:dyDescent="0.2">
      <c r="A19" s="51">
        <f>IF(P19=0,0,IF(COUNTBLANK(P19)=1,0,COUNTA($P$14:P19)))</f>
        <v>0</v>
      </c>
      <c r="B19" s="24">
        <f>IF($C$4="citu pasākumu izmaksas",IF('3a+c+n'!$Q19="C",'3a+c+n'!B19,0))</f>
        <v>0</v>
      </c>
      <c r="C19" s="24">
        <f>IF($C$4="citu pasākumu izmaksas",IF('3a+c+n'!$Q19="C",'3a+c+n'!C19,0))</f>
        <v>0</v>
      </c>
      <c r="D19" s="24">
        <f>IF($C$4="citu pasākumu izmaksas",IF('3a+c+n'!$Q19="C",'3a+c+n'!D19,0))</f>
        <v>0</v>
      </c>
      <c r="E19" s="46"/>
      <c r="F19" s="65"/>
      <c r="G19" s="116"/>
      <c r="H19" s="116">
        <f>IF($C$4="citu pasākumu izmaksas",IF('3a+c+n'!$Q19="C",'3a+c+n'!H19,0))</f>
        <v>0</v>
      </c>
      <c r="I19" s="116"/>
      <c r="J19" s="116"/>
      <c r="K19" s="117">
        <f>IF($C$4="citu pasākumu izmaksas",IF('3a+c+n'!$Q19="C",'3a+c+n'!K19,0))</f>
        <v>0</v>
      </c>
      <c r="L19" s="82">
        <f>IF($C$4="citu pasākumu izmaksas",IF('3a+c+n'!$Q19="C",'3a+c+n'!L19,0))</f>
        <v>0</v>
      </c>
      <c r="M19" s="116">
        <f>IF($C$4="citu pasākumu izmaksas",IF('3a+c+n'!$Q19="C",'3a+c+n'!M19,0))</f>
        <v>0</v>
      </c>
      <c r="N19" s="116">
        <f>IF($C$4="citu pasākumu izmaksas",IF('3a+c+n'!$Q19="C",'3a+c+n'!N19,0))</f>
        <v>0</v>
      </c>
      <c r="O19" s="116">
        <f>IF($C$4="citu pasākumu izmaksas",IF('3a+c+n'!$Q19="C",'3a+c+n'!O19,0))</f>
        <v>0</v>
      </c>
      <c r="P19" s="117">
        <f>IF($C$4="citu pasākumu izmaksas",IF('3a+c+n'!$Q19="C",'3a+c+n'!P19,0))</f>
        <v>0</v>
      </c>
    </row>
    <row r="20" spans="1:16" x14ac:dyDescent="0.2">
      <c r="A20" s="51">
        <f>IF(P20=0,0,IF(COUNTBLANK(P20)=1,0,COUNTA($P$14:P20)))</f>
        <v>0</v>
      </c>
      <c r="B20" s="24">
        <f>IF($C$4="citu pasākumu izmaksas",IF('3a+c+n'!$Q20="C",'3a+c+n'!B20,0))</f>
        <v>0</v>
      </c>
      <c r="C20" s="24">
        <f>IF($C$4="citu pasākumu izmaksas",IF('3a+c+n'!$Q20="C",'3a+c+n'!C20,0))</f>
        <v>0</v>
      </c>
      <c r="D20" s="24">
        <f>IF($C$4="citu pasākumu izmaksas",IF('3a+c+n'!$Q20="C",'3a+c+n'!D20,0))</f>
        <v>0</v>
      </c>
      <c r="E20" s="46"/>
      <c r="F20" s="65"/>
      <c r="G20" s="116"/>
      <c r="H20" s="116">
        <f>IF($C$4="citu pasākumu izmaksas",IF('3a+c+n'!$Q20="C",'3a+c+n'!H20,0))</f>
        <v>0</v>
      </c>
      <c r="I20" s="116"/>
      <c r="J20" s="116"/>
      <c r="K20" s="117">
        <f>IF($C$4="citu pasākumu izmaksas",IF('3a+c+n'!$Q20="C",'3a+c+n'!K20,0))</f>
        <v>0</v>
      </c>
      <c r="L20" s="82">
        <f>IF($C$4="citu pasākumu izmaksas",IF('3a+c+n'!$Q20="C",'3a+c+n'!L20,0))</f>
        <v>0</v>
      </c>
      <c r="M20" s="116">
        <f>IF($C$4="citu pasākumu izmaksas",IF('3a+c+n'!$Q20="C",'3a+c+n'!M20,0))</f>
        <v>0</v>
      </c>
      <c r="N20" s="116">
        <f>IF($C$4="citu pasākumu izmaksas",IF('3a+c+n'!$Q20="C",'3a+c+n'!N20,0))</f>
        <v>0</v>
      </c>
      <c r="O20" s="116">
        <f>IF($C$4="citu pasākumu izmaksas",IF('3a+c+n'!$Q20="C",'3a+c+n'!O20,0))</f>
        <v>0</v>
      </c>
      <c r="P20" s="117">
        <f>IF($C$4="citu pasākumu izmaksas",IF('3a+c+n'!$Q20="C",'3a+c+n'!P20,0))</f>
        <v>0</v>
      </c>
    </row>
    <row r="21" spans="1:16" x14ac:dyDescent="0.2">
      <c r="A21" s="51">
        <f>IF(P21=0,0,IF(COUNTBLANK(P21)=1,0,COUNTA($P$14:P21)))</f>
        <v>0</v>
      </c>
      <c r="B21" s="24">
        <f>IF($C$4="citu pasākumu izmaksas",IF('3a+c+n'!$Q21="C",'3a+c+n'!B21,0))</f>
        <v>0</v>
      </c>
      <c r="C21" s="24">
        <f>IF($C$4="citu pasākumu izmaksas",IF('3a+c+n'!$Q21="C",'3a+c+n'!C21,0))</f>
        <v>0</v>
      </c>
      <c r="D21" s="24">
        <f>IF($C$4="citu pasākumu izmaksas",IF('3a+c+n'!$Q21="C",'3a+c+n'!D21,0))</f>
        <v>0</v>
      </c>
      <c r="E21" s="46"/>
      <c r="F21" s="65"/>
      <c r="G21" s="116"/>
      <c r="H21" s="116">
        <f>IF($C$4="citu pasākumu izmaksas",IF('3a+c+n'!$Q21="C",'3a+c+n'!H21,0))</f>
        <v>0</v>
      </c>
      <c r="I21" s="116"/>
      <c r="J21" s="116"/>
      <c r="K21" s="117">
        <f>IF($C$4="citu pasākumu izmaksas",IF('3a+c+n'!$Q21="C",'3a+c+n'!K21,0))</f>
        <v>0</v>
      </c>
      <c r="L21" s="82">
        <f>IF($C$4="citu pasākumu izmaksas",IF('3a+c+n'!$Q21="C",'3a+c+n'!L21,0))</f>
        <v>0</v>
      </c>
      <c r="M21" s="116">
        <f>IF($C$4="citu pasākumu izmaksas",IF('3a+c+n'!$Q21="C",'3a+c+n'!M21,0))</f>
        <v>0</v>
      </c>
      <c r="N21" s="116">
        <f>IF($C$4="citu pasākumu izmaksas",IF('3a+c+n'!$Q21="C",'3a+c+n'!N21,0))</f>
        <v>0</v>
      </c>
      <c r="O21" s="116">
        <f>IF($C$4="citu pasākumu izmaksas",IF('3a+c+n'!$Q21="C",'3a+c+n'!O21,0))</f>
        <v>0</v>
      </c>
      <c r="P21" s="117">
        <f>IF($C$4="citu pasākumu izmaksas",IF('3a+c+n'!$Q21="C",'3a+c+n'!P21,0))</f>
        <v>0</v>
      </c>
    </row>
    <row r="22" spans="1:16" x14ac:dyDescent="0.2">
      <c r="A22" s="51">
        <f>IF(P22=0,0,IF(COUNTBLANK(P22)=1,0,COUNTA($P$14:P22)))</f>
        <v>0</v>
      </c>
      <c r="B22" s="24">
        <f>IF($C$4="citu pasākumu izmaksas",IF('3a+c+n'!$Q22="C",'3a+c+n'!B22,0))</f>
        <v>0</v>
      </c>
      <c r="C22" s="24">
        <f>IF($C$4="citu pasākumu izmaksas",IF('3a+c+n'!$Q22="C",'3a+c+n'!C22,0))</f>
        <v>0</v>
      </c>
      <c r="D22" s="24">
        <f>IF($C$4="citu pasākumu izmaksas",IF('3a+c+n'!$Q22="C",'3a+c+n'!D22,0))</f>
        <v>0</v>
      </c>
      <c r="E22" s="46"/>
      <c r="F22" s="65"/>
      <c r="G22" s="116"/>
      <c r="H22" s="116">
        <f>IF($C$4="citu pasākumu izmaksas",IF('3a+c+n'!$Q22="C",'3a+c+n'!H22,0))</f>
        <v>0</v>
      </c>
      <c r="I22" s="116"/>
      <c r="J22" s="116"/>
      <c r="K22" s="117">
        <f>IF($C$4="citu pasākumu izmaksas",IF('3a+c+n'!$Q22="C",'3a+c+n'!K22,0))</f>
        <v>0</v>
      </c>
      <c r="L22" s="82">
        <f>IF($C$4="citu pasākumu izmaksas",IF('3a+c+n'!$Q22="C",'3a+c+n'!L22,0))</f>
        <v>0</v>
      </c>
      <c r="M22" s="116">
        <f>IF($C$4="citu pasākumu izmaksas",IF('3a+c+n'!$Q22="C",'3a+c+n'!M22,0))</f>
        <v>0</v>
      </c>
      <c r="N22" s="116">
        <f>IF($C$4="citu pasākumu izmaksas",IF('3a+c+n'!$Q22="C",'3a+c+n'!N22,0))</f>
        <v>0</v>
      </c>
      <c r="O22" s="116">
        <f>IF($C$4="citu pasākumu izmaksas",IF('3a+c+n'!$Q22="C",'3a+c+n'!O22,0))</f>
        <v>0</v>
      </c>
      <c r="P22" s="117">
        <f>IF($C$4="citu pasākumu izmaksas",IF('3a+c+n'!$Q22="C",'3a+c+n'!P22,0))</f>
        <v>0</v>
      </c>
    </row>
    <row r="23" spans="1:16" x14ac:dyDescent="0.2">
      <c r="A23" s="51">
        <f>IF(P23=0,0,IF(COUNTBLANK(P23)=1,0,COUNTA($P$14:P23)))</f>
        <v>0</v>
      </c>
      <c r="B23" s="24">
        <f>IF($C$4="citu pasākumu izmaksas",IF('3a+c+n'!$Q23="C",'3a+c+n'!B23,0))</f>
        <v>0</v>
      </c>
      <c r="C23" s="24">
        <f>IF($C$4="citu pasākumu izmaksas",IF('3a+c+n'!$Q23="C",'3a+c+n'!C23,0))</f>
        <v>0</v>
      </c>
      <c r="D23" s="24">
        <f>IF($C$4="citu pasākumu izmaksas",IF('3a+c+n'!$Q23="C",'3a+c+n'!D23,0))</f>
        <v>0</v>
      </c>
      <c r="E23" s="46"/>
      <c r="F23" s="65"/>
      <c r="G23" s="116"/>
      <c r="H23" s="116">
        <f>IF($C$4="citu pasākumu izmaksas",IF('3a+c+n'!$Q23="C",'3a+c+n'!H23,0))</f>
        <v>0</v>
      </c>
      <c r="I23" s="116"/>
      <c r="J23" s="116"/>
      <c r="K23" s="117">
        <f>IF($C$4="citu pasākumu izmaksas",IF('3a+c+n'!$Q23="C",'3a+c+n'!K23,0))</f>
        <v>0</v>
      </c>
      <c r="L23" s="82">
        <f>IF($C$4="citu pasākumu izmaksas",IF('3a+c+n'!$Q23="C",'3a+c+n'!L23,0))</f>
        <v>0</v>
      </c>
      <c r="M23" s="116">
        <f>IF($C$4="citu pasākumu izmaksas",IF('3a+c+n'!$Q23="C",'3a+c+n'!M23,0))</f>
        <v>0</v>
      </c>
      <c r="N23" s="116">
        <f>IF($C$4="citu pasākumu izmaksas",IF('3a+c+n'!$Q23="C",'3a+c+n'!N23,0))</f>
        <v>0</v>
      </c>
      <c r="O23" s="116">
        <f>IF($C$4="citu pasākumu izmaksas",IF('3a+c+n'!$Q23="C",'3a+c+n'!O23,0))</f>
        <v>0</v>
      </c>
      <c r="P23" s="117">
        <f>IF($C$4="citu pasākumu izmaksas",IF('3a+c+n'!$Q23="C",'3a+c+n'!P23,0))</f>
        <v>0</v>
      </c>
    </row>
    <row r="24" spans="1:16" x14ac:dyDescent="0.2">
      <c r="A24" s="51">
        <f>IF(P24=0,0,IF(COUNTBLANK(P24)=1,0,COUNTA($P$14:P24)))</f>
        <v>0</v>
      </c>
      <c r="B24" s="24">
        <f>IF($C$4="citu pasākumu izmaksas",IF('3a+c+n'!$Q24="C",'3a+c+n'!B24,0))</f>
        <v>0</v>
      </c>
      <c r="C24" s="24">
        <f>IF($C$4="citu pasākumu izmaksas",IF('3a+c+n'!$Q24="C",'3a+c+n'!C24,0))</f>
        <v>0</v>
      </c>
      <c r="D24" s="24">
        <f>IF($C$4="citu pasākumu izmaksas",IF('3a+c+n'!$Q24="C",'3a+c+n'!D24,0))</f>
        <v>0</v>
      </c>
      <c r="E24" s="46"/>
      <c r="F24" s="65"/>
      <c r="G24" s="116"/>
      <c r="H24" s="116">
        <f>IF($C$4="citu pasākumu izmaksas",IF('3a+c+n'!$Q24="C",'3a+c+n'!H24,0))</f>
        <v>0</v>
      </c>
      <c r="I24" s="116"/>
      <c r="J24" s="116"/>
      <c r="K24" s="117">
        <f>IF($C$4="citu pasākumu izmaksas",IF('3a+c+n'!$Q24="C",'3a+c+n'!K24,0))</f>
        <v>0</v>
      </c>
      <c r="L24" s="82">
        <f>IF($C$4="citu pasākumu izmaksas",IF('3a+c+n'!$Q24="C",'3a+c+n'!L24,0))</f>
        <v>0</v>
      </c>
      <c r="M24" s="116">
        <f>IF($C$4="citu pasākumu izmaksas",IF('3a+c+n'!$Q24="C",'3a+c+n'!M24,0))</f>
        <v>0</v>
      </c>
      <c r="N24" s="116">
        <f>IF($C$4="citu pasākumu izmaksas",IF('3a+c+n'!$Q24="C",'3a+c+n'!N24,0))</f>
        <v>0</v>
      </c>
      <c r="O24" s="116">
        <f>IF($C$4="citu pasākumu izmaksas",IF('3a+c+n'!$Q24="C",'3a+c+n'!O24,0))</f>
        <v>0</v>
      </c>
      <c r="P24" s="117">
        <f>IF($C$4="citu pasākumu izmaksas",IF('3a+c+n'!$Q24="C",'3a+c+n'!P24,0))</f>
        <v>0</v>
      </c>
    </row>
    <row r="25" spans="1:16" x14ac:dyDescent="0.2">
      <c r="A25" s="51">
        <f>IF(P25=0,0,IF(COUNTBLANK(P25)=1,0,COUNTA($P$14:P25)))</f>
        <v>0</v>
      </c>
      <c r="B25" s="24">
        <f>IF($C$4="citu pasākumu izmaksas",IF('3a+c+n'!$Q25="C",'3a+c+n'!B25,0))</f>
        <v>0</v>
      </c>
      <c r="C25" s="24">
        <f>IF($C$4="citu pasākumu izmaksas",IF('3a+c+n'!$Q25="C",'3a+c+n'!C25,0))</f>
        <v>0</v>
      </c>
      <c r="D25" s="24">
        <f>IF($C$4="citu pasākumu izmaksas",IF('3a+c+n'!$Q25="C",'3a+c+n'!D25,0))</f>
        <v>0</v>
      </c>
      <c r="E25" s="46"/>
      <c r="F25" s="65"/>
      <c r="G25" s="116"/>
      <c r="H25" s="116">
        <f>IF($C$4="citu pasākumu izmaksas",IF('3a+c+n'!$Q25="C",'3a+c+n'!H25,0))</f>
        <v>0</v>
      </c>
      <c r="I25" s="116"/>
      <c r="J25" s="116"/>
      <c r="K25" s="117">
        <f>IF($C$4="citu pasākumu izmaksas",IF('3a+c+n'!$Q25="C",'3a+c+n'!K25,0))</f>
        <v>0</v>
      </c>
      <c r="L25" s="82">
        <f>IF($C$4="citu pasākumu izmaksas",IF('3a+c+n'!$Q25="C",'3a+c+n'!L25,0))</f>
        <v>0</v>
      </c>
      <c r="M25" s="116">
        <f>IF($C$4="citu pasākumu izmaksas",IF('3a+c+n'!$Q25="C",'3a+c+n'!M25,0))</f>
        <v>0</v>
      </c>
      <c r="N25" s="116">
        <f>IF($C$4="citu pasākumu izmaksas",IF('3a+c+n'!$Q25="C",'3a+c+n'!N25,0))</f>
        <v>0</v>
      </c>
      <c r="O25" s="116">
        <f>IF($C$4="citu pasākumu izmaksas",IF('3a+c+n'!$Q25="C",'3a+c+n'!O25,0))</f>
        <v>0</v>
      </c>
      <c r="P25" s="117">
        <f>IF($C$4="citu pasākumu izmaksas",IF('3a+c+n'!$Q25="C",'3a+c+n'!P25,0))</f>
        <v>0</v>
      </c>
    </row>
    <row r="26" spans="1:16" x14ac:dyDescent="0.2">
      <c r="A26" s="51">
        <f>IF(P26=0,0,IF(COUNTBLANK(P26)=1,0,COUNTA($P$14:P26)))</f>
        <v>0</v>
      </c>
      <c r="B26" s="24">
        <f>IF($C$4="citu pasākumu izmaksas",IF('3a+c+n'!$Q26="C",'3a+c+n'!B26,0))</f>
        <v>0</v>
      </c>
      <c r="C26" s="24">
        <f>IF($C$4="citu pasākumu izmaksas",IF('3a+c+n'!$Q26="C",'3a+c+n'!C26,0))</f>
        <v>0</v>
      </c>
      <c r="D26" s="24">
        <f>IF($C$4="citu pasākumu izmaksas",IF('3a+c+n'!$Q26="C",'3a+c+n'!D26,0))</f>
        <v>0</v>
      </c>
      <c r="E26" s="46"/>
      <c r="F26" s="65"/>
      <c r="G26" s="116"/>
      <c r="H26" s="116">
        <f>IF($C$4="citu pasākumu izmaksas",IF('3a+c+n'!$Q26="C",'3a+c+n'!H26,0))</f>
        <v>0</v>
      </c>
      <c r="I26" s="116"/>
      <c r="J26" s="116"/>
      <c r="K26" s="117">
        <f>IF($C$4="citu pasākumu izmaksas",IF('3a+c+n'!$Q26="C",'3a+c+n'!K26,0))</f>
        <v>0</v>
      </c>
      <c r="L26" s="82">
        <f>IF($C$4="citu pasākumu izmaksas",IF('3a+c+n'!$Q26="C",'3a+c+n'!L26,0))</f>
        <v>0</v>
      </c>
      <c r="M26" s="116">
        <f>IF($C$4="citu pasākumu izmaksas",IF('3a+c+n'!$Q26="C",'3a+c+n'!M26,0))</f>
        <v>0</v>
      </c>
      <c r="N26" s="116">
        <f>IF($C$4="citu pasākumu izmaksas",IF('3a+c+n'!$Q26="C",'3a+c+n'!N26,0))</f>
        <v>0</v>
      </c>
      <c r="O26" s="116">
        <f>IF($C$4="citu pasākumu izmaksas",IF('3a+c+n'!$Q26="C",'3a+c+n'!O26,0))</f>
        <v>0</v>
      </c>
      <c r="P26" s="117">
        <f>IF($C$4="citu pasākumu izmaksas",IF('3a+c+n'!$Q26="C",'3a+c+n'!P26,0))</f>
        <v>0</v>
      </c>
    </row>
    <row r="27" spans="1:16" x14ac:dyDescent="0.2">
      <c r="A27" s="51">
        <f>IF(P27=0,0,IF(COUNTBLANK(P27)=1,0,COUNTA($P$14:P27)))</f>
        <v>0</v>
      </c>
      <c r="B27" s="24">
        <f>IF($C$4="citu pasākumu izmaksas",IF('3a+c+n'!$Q27="C",'3a+c+n'!B27,0))</f>
        <v>0</v>
      </c>
      <c r="C27" s="24">
        <f>IF($C$4="citu pasākumu izmaksas",IF('3a+c+n'!$Q27="C",'3a+c+n'!C27,0))</f>
        <v>0</v>
      </c>
      <c r="D27" s="24">
        <f>IF($C$4="citu pasākumu izmaksas",IF('3a+c+n'!$Q27="C",'3a+c+n'!D27,0))</f>
        <v>0</v>
      </c>
      <c r="E27" s="46"/>
      <c r="F27" s="65"/>
      <c r="G27" s="116"/>
      <c r="H27" s="116">
        <f>IF($C$4="citu pasākumu izmaksas",IF('3a+c+n'!$Q27="C",'3a+c+n'!H27,0))</f>
        <v>0</v>
      </c>
      <c r="I27" s="116"/>
      <c r="J27" s="116"/>
      <c r="K27" s="117">
        <f>IF($C$4="citu pasākumu izmaksas",IF('3a+c+n'!$Q27="C",'3a+c+n'!K27,0))</f>
        <v>0</v>
      </c>
      <c r="L27" s="82">
        <f>IF($C$4="citu pasākumu izmaksas",IF('3a+c+n'!$Q27="C",'3a+c+n'!L27,0))</f>
        <v>0</v>
      </c>
      <c r="M27" s="116">
        <f>IF($C$4="citu pasākumu izmaksas",IF('3a+c+n'!$Q27="C",'3a+c+n'!M27,0))</f>
        <v>0</v>
      </c>
      <c r="N27" s="116">
        <f>IF($C$4="citu pasākumu izmaksas",IF('3a+c+n'!$Q27="C",'3a+c+n'!N27,0))</f>
        <v>0</v>
      </c>
      <c r="O27" s="116">
        <f>IF($C$4="citu pasākumu izmaksas",IF('3a+c+n'!$Q27="C",'3a+c+n'!O27,0))</f>
        <v>0</v>
      </c>
      <c r="P27" s="117">
        <f>IF($C$4="citu pasākumu izmaksas",IF('3a+c+n'!$Q27="C",'3a+c+n'!P27,0))</f>
        <v>0</v>
      </c>
    </row>
    <row r="28" spans="1:16" x14ac:dyDescent="0.2">
      <c r="A28" s="51">
        <f>IF(P28=0,0,IF(COUNTBLANK(P28)=1,0,COUNTA($P$14:P28)))</f>
        <v>0</v>
      </c>
      <c r="B28" s="24">
        <f>IF($C$4="citu pasākumu izmaksas",IF('3a+c+n'!$Q28="C",'3a+c+n'!B28,0))</f>
        <v>0</v>
      </c>
      <c r="C28" s="24">
        <f>IF($C$4="citu pasākumu izmaksas",IF('3a+c+n'!$Q28="C",'3a+c+n'!C28,0))</f>
        <v>0</v>
      </c>
      <c r="D28" s="24">
        <f>IF($C$4="citu pasākumu izmaksas",IF('3a+c+n'!$Q28="C",'3a+c+n'!D28,0))</f>
        <v>0</v>
      </c>
      <c r="E28" s="46"/>
      <c r="F28" s="65"/>
      <c r="G28" s="116"/>
      <c r="H28" s="116">
        <f>IF($C$4="citu pasākumu izmaksas",IF('3a+c+n'!$Q28="C",'3a+c+n'!H28,0))</f>
        <v>0</v>
      </c>
      <c r="I28" s="116"/>
      <c r="J28" s="116"/>
      <c r="K28" s="117">
        <f>IF($C$4="citu pasākumu izmaksas",IF('3a+c+n'!$Q28="C",'3a+c+n'!K28,0))</f>
        <v>0</v>
      </c>
      <c r="L28" s="82">
        <f>IF($C$4="citu pasākumu izmaksas",IF('3a+c+n'!$Q28="C",'3a+c+n'!L28,0))</f>
        <v>0</v>
      </c>
      <c r="M28" s="116">
        <f>IF($C$4="citu pasākumu izmaksas",IF('3a+c+n'!$Q28="C",'3a+c+n'!M28,0))</f>
        <v>0</v>
      </c>
      <c r="N28" s="116">
        <f>IF($C$4="citu pasākumu izmaksas",IF('3a+c+n'!$Q28="C",'3a+c+n'!N28,0))</f>
        <v>0</v>
      </c>
      <c r="O28" s="116">
        <f>IF($C$4="citu pasākumu izmaksas",IF('3a+c+n'!$Q28="C",'3a+c+n'!O28,0))</f>
        <v>0</v>
      </c>
      <c r="P28" s="117">
        <f>IF($C$4="citu pasākumu izmaksas",IF('3a+c+n'!$Q28="C",'3a+c+n'!P28,0))</f>
        <v>0</v>
      </c>
    </row>
    <row r="29" spans="1:16" x14ac:dyDescent="0.2">
      <c r="A29" s="51">
        <f>IF(P29=0,0,IF(COUNTBLANK(P29)=1,0,COUNTA($P$14:P29)))</f>
        <v>0</v>
      </c>
      <c r="B29" s="24">
        <f>IF($C$4="citu pasākumu izmaksas",IF('3a+c+n'!$Q29="C",'3a+c+n'!B29,0))</f>
        <v>0</v>
      </c>
      <c r="C29" s="24">
        <f>IF($C$4="citu pasākumu izmaksas",IF('3a+c+n'!$Q29="C",'3a+c+n'!C29,0))</f>
        <v>0</v>
      </c>
      <c r="D29" s="24">
        <f>IF($C$4="citu pasākumu izmaksas",IF('3a+c+n'!$Q29="C",'3a+c+n'!D29,0))</f>
        <v>0</v>
      </c>
      <c r="E29" s="46"/>
      <c r="F29" s="65"/>
      <c r="G29" s="116"/>
      <c r="H29" s="116">
        <f>IF($C$4="citu pasākumu izmaksas",IF('3a+c+n'!$Q29="C",'3a+c+n'!H29,0))</f>
        <v>0</v>
      </c>
      <c r="I29" s="116"/>
      <c r="J29" s="116"/>
      <c r="K29" s="117">
        <f>IF($C$4="citu pasākumu izmaksas",IF('3a+c+n'!$Q29="C",'3a+c+n'!K29,0))</f>
        <v>0</v>
      </c>
      <c r="L29" s="82">
        <f>IF($C$4="citu pasākumu izmaksas",IF('3a+c+n'!$Q29="C",'3a+c+n'!L29,0))</f>
        <v>0</v>
      </c>
      <c r="M29" s="116">
        <f>IF($C$4="citu pasākumu izmaksas",IF('3a+c+n'!$Q29="C",'3a+c+n'!M29,0))</f>
        <v>0</v>
      </c>
      <c r="N29" s="116">
        <f>IF($C$4="citu pasākumu izmaksas",IF('3a+c+n'!$Q29="C",'3a+c+n'!N29,0))</f>
        <v>0</v>
      </c>
      <c r="O29" s="116">
        <f>IF($C$4="citu pasākumu izmaksas",IF('3a+c+n'!$Q29="C",'3a+c+n'!O29,0))</f>
        <v>0</v>
      </c>
      <c r="P29" s="117">
        <f>IF($C$4="citu pasākumu izmaksas",IF('3a+c+n'!$Q29="C",'3a+c+n'!P29,0))</f>
        <v>0</v>
      </c>
    </row>
    <row r="30" spans="1:16" x14ac:dyDescent="0.2">
      <c r="A30" s="51">
        <f>IF(P30=0,0,IF(COUNTBLANK(P30)=1,0,COUNTA($P$14:P30)))</f>
        <v>0</v>
      </c>
      <c r="B30" s="24">
        <f>IF($C$4="citu pasākumu izmaksas",IF('3a+c+n'!$Q30="C",'3a+c+n'!B30,0))</f>
        <v>0</v>
      </c>
      <c r="C30" s="24">
        <f>IF($C$4="citu pasākumu izmaksas",IF('3a+c+n'!$Q30="C",'3a+c+n'!C30,0))</f>
        <v>0</v>
      </c>
      <c r="D30" s="24">
        <f>IF($C$4="citu pasākumu izmaksas",IF('3a+c+n'!$Q30="C",'3a+c+n'!D30,0))</f>
        <v>0</v>
      </c>
      <c r="E30" s="46"/>
      <c r="F30" s="65"/>
      <c r="G30" s="116"/>
      <c r="H30" s="116">
        <f>IF($C$4="citu pasākumu izmaksas",IF('3a+c+n'!$Q30="C",'3a+c+n'!H30,0))</f>
        <v>0</v>
      </c>
      <c r="I30" s="116"/>
      <c r="J30" s="116"/>
      <c r="K30" s="117">
        <f>IF($C$4="citu pasākumu izmaksas",IF('3a+c+n'!$Q30="C",'3a+c+n'!K30,0))</f>
        <v>0</v>
      </c>
      <c r="L30" s="82">
        <f>IF($C$4="citu pasākumu izmaksas",IF('3a+c+n'!$Q30="C",'3a+c+n'!L30,0))</f>
        <v>0</v>
      </c>
      <c r="M30" s="116">
        <f>IF($C$4="citu pasākumu izmaksas",IF('3a+c+n'!$Q30="C",'3a+c+n'!M30,0))</f>
        <v>0</v>
      </c>
      <c r="N30" s="116">
        <f>IF($C$4="citu pasākumu izmaksas",IF('3a+c+n'!$Q30="C",'3a+c+n'!N30,0))</f>
        <v>0</v>
      </c>
      <c r="O30" s="116">
        <f>IF($C$4="citu pasākumu izmaksas",IF('3a+c+n'!$Q30="C",'3a+c+n'!O30,0))</f>
        <v>0</v>
      </c>
      <c r="P30" s="117">
        <f>IF($C$4="citu pasākumu izmaksas",IF('3a+c+n'!$Q30="C",'3a+c+n'!P30,0))</f>
        <v>0</v>
      </c>
    </row>
    <row r="31" spans="1:16" x14ac:dyDescent="0.2">
      <c r="A31" s="51">
        <f>IF(P31=0,0,IF(COUNTBLANK(P31)=1,0,COUNTA($P$14:P31)))</f>
        <v>0</v>
      </c>
      <c r="B31" s="24">
        <f>IF($C$4="citu pasākumu izmaksas",IF('3a+c+n'!$Q31="C",'3a+c+n'!B31,0))</f>
        <v>0</v>
      </c>
      <c r="C31" s="24">
        <f>IF($C$4="citu pasākumu izmaksas",IF('3a+c+n'!$Q31="C",'3a+c+n'!C31,0))</f>
        <v>0</v>
      </c>
      <c r="D31" s="24">
        <f>IF($C$4="citu pasākumu izmaksas",IF('3a+c+n'!$Q31="C",'3a+c+n'!D31,0))</f>
        <v>0</v>
      </c>
      <c r="E31" s="46"/>
      <c r="F31" s="65"/>
      <c r="G31" s="116"/>
      <c r="H31" s="116">
        <f>IF($C$4="citu pasākumu izmaksas",IF('3a+c+n'!$Q31="C",'3a+c+n'!H31,0))</f>
        <v>0</v>
      </c>
      <c r="I31" s="116"/>
      <c r="J31" s="116"/>
      <c r="K31" s="117">
        <f>IF($C$4="citu pasākumu izmaksas",IF('3a+c+n'!$Q31="C",'3a+c+n'!K31,0))</f>
        <v>0</v>
      </c>
      <c r="L31" s="82">
        <f>IF($C$4="citu pasākumu izmaksas",IF('3a+c+n'!$Q31="C",'3a+c+n'!L31,0))</f>
        <v>0</v>
      </c>
      <c r="M31" s="116">
        <f>IF($C$4="citu pasākumu izmaksas",IF('3a+c+n'!$Q31="C",'3a+c+n'!M31,0))</f>
        <v>0</v>
      </c>
      <c r="N31" s="116">
        <f>IF($C$4="citu pasākumu izmaksas",IF('3a+c+n'!$Q31="C",'3a+c+n'!N31,0))</f>
        <v>0</v>
      </c>
      <c r="O31" s="116">
        <f>IF($C$4="citu pasākumu izmaksas",IF('3a+c+n'!$Q31="C",'3a+c+n'!O31,0))</f>
        <v>0</v>
      </c>
      <c r="P31" s="117">
        <f>IF($C$4="citu pasākumu izmaksas",IF('3a+c+n'!$Q31="C",'3a+c+n'!P31,0))</f>
        <v>0</v>
      </c>
    </row>
    <row r="32" spans="1:16" x14ac:dyDescent="0.2">
      <c r="A32" s="51">
        <f>IF(P32=0,0,IF(COUNTBLANK(P32)=1,0,COUNTA($P$14:P32)))</f>
        <v>0</v>
      </c>
      <c r="B32" s="24">
        <f>IF($C$4="citu pasākumu izmaksas",IF('3a+c+n'!$Q32="C",'3a+c+n'!B32,0))</f>
        <v>0</v>
      </c>
      <c r="C32" s="24">
        <f>IF($C$4="citu pasākumu izmaksas",IF('3a+c+n'!$Q32="C",'3a+c+n'!C32,0))</f>
        <v>0</v>
      </c>
      <c r="D32" s="24">
        <f>IF($C$4="citu pasākumu izmaksas",IF('3a+c+n'!$Q32="C",'3a+c+n'!D32,0))</f>
        <v>0</v>
      </c>
      <c r="E32" s="46"/>
      <c r="F32" s="65"/>
      <c r="G32" s="116"/>
      <c r="H32" s="116">
        <f>IF($C$4="citu pasākumu izmaksas",IF('3a+c+n'!$Q32="C",'3a+c+n'!H32,0))</f>
        <v>0</v>
      </c>
      <c r="I32" s="116"/>
      <c r="J32" s="116"/>
      <c r="K32" s="117">
        <f>IF($C$4="citu pasākumu izmaksas",IF('3a+c+n'!$Q32="C",'3a+c+n'!K32,0))</f>
        <v>0</v>
      </c>
      <c r="L32" s="82">
        <f>IF($C$4="citu pasākumu izmaksas",IF('3a+c+n'!$Q32="C",'3a+c+n'!L32,0))</f>
        <v>0</v>
      </c>
      <c r="M32" s="116">
        <f>IF($C$4="citu pasākumu izmaksas",IF('3a+c+n'!$Q32="C",'3a+c+n'!M32,0))</f>
        <v>0</v>
      </c>
      <c r="N32" s="116">
        <f>IF($C$4="citu pasākumu izmaksas",IF('3a+c+n'!$Q32="C",'3a+c+n'!N32,0))</f>
        <v>0</v>
      </c>
      <c r="O32" s="116">
        <f>IF($C$4="citu pasākumu izmaksas",IF('3a+c+n'!$Q32="C",'3a+c+n'!O32,0))</f>
        <v>0</v>
      </c>
      <c r="P32" s="117">
        <f>IF($C$4="citu pasākumu izmaksas",IF('3a+c+n'!$Q32="C",'3a+c+n'!P32,0))</f>
        <v>0</v>
      </c>
    </row>
    <row r="33" spans="1:16" x14ac:dyDescent="0.2">
      <c r="A33" s="51">
        <f>IF(P33=0,0,IF(COUNTBLANK(P33)=1,0,COUNTA($P$14:P33)))</f>
        <v>0</v>
      </c>
      <c r="B33" s="24">
        <f>IF($C$4="citu pasākumu izmaksas",IF('3a+c+n'!$Q33="C",'3a+c+n'!B33,0))</f>
        <v>0</v>
      </c>
      <c r="C33" s="24">
        <f>IF($C$4="citu pasākumu izmaksas",IF('3a+c+n'!$Q33="C",'3a+c+n'!C33,0))</f>
        <v>0</v>
      </c>
      <c r="D33" s="24">
        <f>IF($C$4="citu pasākumu izmaksas",IF('3a+c+n'!$Q33="C",'3a+c+n'!D33,0))</f>
        <v>0</v>
      </c>
      <c r="E33" s="46"/>
      <c r="F33" s="65"/>
      <c r="G33" s="116"/>
      <c r="H33" s="116">
        <f>IF($C$4="citu pasākumu izmaksas",IF('3a+c+n'!$Q33="C",'3a+c+n'!H33,0))</f>
        <v>0</v>
      </c>
      <c r="I33" s="116"/>
      <c r="J33" s="116"/>
      <c r="K33" s="117">
        <f>IF($C$4="citu pasākumu izmaksas",IF('3a+c+n'!$Q33="C",'3a+c+n'!K33,0))</f>
        <v>0</v>
      </c>
      <c r="L33" s="82">
        <f>IF($C$4="citu pasākumu izmaksas",IF('3a+c+n'!$Q33="C",'3a+c+n'!L33,0))</f>
        <v>0</v>
      </c>
      <c r="M33" s="116">
        <f>IF($C$4="citu pasākumu izmaksas",IF('3a+c+n'!$Q33="C",'3a+c+n'!M33,0))</f>
        <v>0</v>
      </c>
      <c r="N33" s="116">
        <f>IF($C$4="citu pasākumu izmaksas",IF('3a+c+n'!$Q33="C",'3a+c+n'!N33,0))</f>
        <v>0</v>
      </c>
      <c r="O33" s="116">
        <f>IF($C$4="citu pasākumu izmaksas",IF('3a+c+n'!$Q33="C",'3a+c+n'!O33,0))</f>
        <v>0</v>
      </c>
      <c r="P33" s="117">
        <f>IF($C$4="citu pasākumu izmaksas",IF('3a+c+n'!$Q33="C",'3a+c+n'!P33,0))</f>
        <v>0</v>
      </c>
    </row>
    <row r="34" spans="1:16" x14ac:dyDescent="0.2">
      <c r="A34" s="51">
        <f>IF(P34=0,0,IF(COUNTBLANK(P34)=1,0,COUNTA($P$14:P34)))</f>
        <v>0</v>
      </c>
      <c r="B34" s="24">
        <f>IF($C$4="citu pasākumu izmaksas",IF('3a+c+n'!$Q34="C",'3a+c+n'!B34,0))</f>
        <v>0</v>
      </c>
      <c r="C34" s="24">
        <f>IF($C$4="citu pasākumu izmaksas",IF('3a+c+n'!$Q34="C",'3a+c+n'!C34,0))</f>
        <v>0</v>
      </c>
      <c r="D34" s="24">
        <f>IF($C$4="citu pasākumu izmaksas",IF('3a+c+n'!$Q34="C",'3a+c+n'!D34,0))</f>
        <v>0</v>
      </c>
      <c r="E34" s="46"/>
      <c r="F34" s="65"/>
      <c r="G34" s="116"/>
      <c r="H34" s="116">
        <f>IF($C$4="citu pasākumu izmaksas",IF('3a+c+n'!$Q34="C",'3a+c+n'!H34,0))</f>
        <v>0</v>
      </c>
      <c r="I34" s="116"/>
      <c r="J34" s="116"/>
      <c r="K34" s="117">
        <f>IF($C$4="citu pasākumu izmaksas",IF('3a+c+n'!$Q34="C",'3a+c+n'!K34,0))</f>
        <v>0</v>
      </c>
      <c r="L34" s="82">
        <f>IF($C$4="citu pasākumu izmaksas",IF('3a+c+n'!$Q34="C",'3a+c+n'!L34,0))</f>
        <v>0</v>
      </c>
      <c r="M34" s="116">
        <f>IF($C$4="citu pasākumu izmaksas",IF('3a+c+n'!$Q34="C",'3a+c+n'!M34,0))</f>
        <v>0</v>
      </c>
      <c r="N34" s="116">
        <f>IF($C$4="citu pasākumu izmaksas",IF('3a+c+n'!$Q34="C",'3a+c+n'!N34,0))</f>
        <v>0</v>
      </c>
      <c r="O34" s="116">
        <f>IF($C$4="citu pasākumu izmaksas",IF('3a+c+n'!$Q34="C",'3a+c+n'!O34,0))</f>
        <v>0</v>
      </c>
      <c r="P34" s="117">
        <f>IF($C$4="citu pasākumu izmaksas",IF('3a+c+n'!$Q34="C",'3a+c+n'!P34,0))</f>
        <v>0</v>
      </c>
    </row>
    <row r="35" spans="1:16" x14ac:dyDescent="0.2">
      <c r="A35" s="51">
        <f>IF(P35=0,0,IF(COUNTBLANK(P35)=1,0,COUNTA($P$14:P35)))</f>
        <v>0</v>
      </c>
      <c r="B35" s="24">
        <f>IF($C$4="citu pasākumu izmaksas",IF('3a+c+n'!$Q35="C",'3a+c+n'!B35,0))</f>
        <v>0</v>
      </c>
      <c r="C35" s="24">
        <f>IF($C$4="citu pasākumu izmaksas",IF('3a+c+n'!$Q35="C",'3a+c+n'!C35,0))</f>
        <v>0</v>
      </c>
      <c r="D35" s="24">
        <f>IF($C$4="citu pasākumu izmaksas",IF('3a+c+n'!$Q35="C",'3a+c+n'!D35,0))</f>
        <v>0</v>
      </c>
      <c r="E35" s="46"/>
      <c r="F35" s="65"/>
      <c r="G35" s="116"/>
      <c r="H35" s="116">
        <f>IF($C$4="citu pasākumu izmaksas",IF('3a+c+n'!$Q35="C",'3a+c+n'!H35,0))</f>
        <v>0</v>
      </c>
      <c r="I35" s="116"/>
      <c r="J35" s="116"/>
      <c r="K35" s="117">
        <f>IF($C$4="citu pasākumu izmaksas",IF('3a+c+n'!$Q35="C",'3a+c+n'!K35,0))</f>
        <v>0</v>
      </c>
      <c r="L35" s="82">
        <f>IF($C$4="citu pasākumu izmaksas",IF('3a+c+n'!$Q35="C",'3a+c+n'!L35,0))</f>
        <v>0</v>
      </c>
      <c r="M35" s="116">
        <f>IF($C$4="citu pasākumu izmaksas",IF('3a+c+n'!$Q35="C",'3a+c+n'!M35,0))</f>
        <v>0</v>
      </c>
      <c r="N35" s="116">
        <f>IF($C$4="citu pasākumu izmaksas",IF('3a+c+n'!$Q35="C",'3a+c+n'!N35,0))</f>
        <v>0</v>
      </c>
      <c r="O35" s="116">
        <f>IF($C$4="citu pasākumu izmaksas",IF('3a+c+n'!$Q35="C",'3a+c+n'!O35,0))</f>
        <v>0</v>
      </c>
      <c r="P35" s="117">
        <f>IF($C$4="citu pasākumu izmaksas",IF('3a+c+n'!$Q35="C",'3a+c+n'!P35,0))</f>
        <v>0</v>
      </c>
    </row>
    <row r="36" spans="1:16" x14ac:dyDescent="0.2">
      <c r="A36" s="51">
        <f>IF(P36=0,0,IF(COUNTBLANK(P36)=1,0,COUNTA($P$14:P36)))</f>
        <v>0</v>
      </c>
      <c r="B36" s="24">
        <f>IF($C$4="citu pasākumu izmaksas",IF('3a+c+n'!$Q36="C",'3a+c+n'!B36,0))</f>
        <v>0</v>
      </c>
      <c r="C36" s="24">
        <f>IF($C$4="citu pasākumu izmaksas",IF('3a+c+n'!$Q36="C",'3a+c+n'!C36,0))</f>
        <v>0</v>
      </c>
      <c r="D36" s="24">
        <f>IF($C$4="citu pasākumu izmaksas",IF('3a+c+n'!$Q36="C",'3a+c+n'!D36,0))</f>
        <v>0</v>
      </c>
      <c r="E36" s="46"/>
      <c r="F36" s="65"/>
      <c r="G36" s="116"/>
      <c r="H36" s="116">
        <f>IF($C$4="citu pasākumu izmaksas",IF('3a+c+n'!$Q36="C",'3a+c+n'!H36,0))</f>
        <v>0</v>
      </c>
      <c r="I36" s="116"/>
      <c r="J36" s="116"/>
      <c r="K36" s="117">
        <f>IF($C$4="citu pasākumu izmaksas",IF('3a+c+n'!$Q36="C",'3a+c+n'!K36,0))</f>
        <v>0</v>
      </c>
      <c r="L36" s="82">
        <f>IF($C$4="citu pasākumu izmaksas",IF('3a+c+n'!$Q36="C",'3a+c+n'!L36,0))</f>
        <v>0</v>
      </c>
      <c r="M36" s="116">
        <f>IF($C$4="citu pasākumu izmaksas",IF('3a+c+n'!$Q36="C",'3a+c+n'!M36,0))</f>
        <v>0</v>
      </c>
      <c r="N36" s="116">
        <f>IF($C$4="citu pasākumu izmaksas",IF('3a+c+n'!$Q36="C",'3a+c+n'!N36,0))</f>
        <v>0</v>
      </c>
      <c r="O36" s="116">
        <f>IF($C$4="citu pasākumu izmaksas",IF('3a+c+n'!$Q36="C",'3a+c+n'!O36,0))</f>
        <v>0</v>
      </c>
      <c r="P36" s="117">
        <f>IF($C$4="citu pasākumu izmaksas",IF('3a+c+n'!$Q36="C",'3a+c+n'!P36,0))</f>
        <v>0</v>
      </c>
    </row>
    <row r="37" spans="1:16" x14ac:dyDescent="0.2">
      <c r="A37" s="51">
        <f>IF(P37=0,0,IF(COUNTBLANK(P37)=1,0,COUNTA($P$14:P37)))</f>
        <v>0</v>
      </c>
      <c r="B37" s="24">
        <f>IF($C$4="citu pasākumu izmaksas",IF('3a+c+n'!$Q37="C",'3a+c+n'!B37,0))</f>
        <v>0</v>
      </c>
      <c r="C37" s="24">
        <f>IF($C$4="citu pasākumu izmaksas",IF('3a+c+n'!$Q37="C",'3a+c+n'!C37,0))</f>
        <v>0</v>
      </c>
      <c r="D37" s="24">
        <f>IF($C$4="citu pasākumu izmaksas",IF('3a+c+n'!$Q37="C",'3a+c+n'!D37,0))</f>
        <v>0</v>
      </c>
      <c r="E37" s="46"/>
      <c r="F37" s="65"/>
      <c r="G37" s="116"/>
      <c r="H37" s="116">
        <f>IF($C$4="citu pasākumu izmaksas",IF('3a+c+n'!$Q37="C",'3a+c+n'!H37,0))</f>
        <v>0</v>
      </c>
      <c r="I37" s="116"/>
      <c r="J37" s="116"/>
      <c r="K37" s="117">
        <f>IF($C$4="citu pasākumu izmaksas",IF('3a+c+n'!$Q37="C",'3a+c+n'!K37,0))</f>
        <v>0</v>
      </c>
      <c r="L37" s="82">
        <f>IF($C$4="citu pasākumu izmaksas",IF('3a+c+n'!$Q37="C",'3a+c+n'!L37,0))</f>
        <v>0</v>
      </c>
      <c r="M37" s="116">
        <f>IF($C$4="citu pasākumu izmaksas",IF('3a+c+n'!$Q37="C",'3a+c+n'!M37,0))</f>
        <v>0</v>
      </c>
      <c r="N37" s="116">
        <f>IF($C$4="citu pasākumu izmaksas",IF('3a+c+n'!$Q37="C",'3a+c+n'!N37,0))</f>
        <v>0</v>
      </c>
      <c r="O37" s="116">
        <f>IF($C$4="citu pasākumu izmaksas",IF('3a+c+n'!$Q37="C",'3a+c+n'!O37,0))</f>
        <v>0</v>
      </c>
      <c r="P37" s="117">
        <f>IF($C$4="citu pasākumu izmaksas",IF('3a+c+n'!$Q37="C",'3a+c+n'!P37,0))</f>
        <v>0</v>
      </c>
    </row>
    <row r="38" spans="1:16" x14ac:dyDescent="0.2">
      <c r="A38" s="51">
        <f>IF(P38=0,0,IF(COUNTBLANK(P38)=1,0,COUNTA($P$14:P38)))</f>
        <v>0</v>
      </c>
      <c r="B38" s="24">
        <f>IF($C$4="citu pasākumu izmaksas",IF('3a+c+n'!$Q38="C",'3a+c+n'!B38,0))</f>
        <v>0</v>
      </c>
      <c r="C38" s="24">
        <f>IF($C$4="citu pasākumu izmaksas",IF('3a+c+n'!$Q38="C",'3a+c+n'!C38,0))</f>
        <v>0</v>
      </c>
      <c r="D38" s="24">
        <f>IF($C$4="citu pasākumu izmaksas",IF('3a+c+n'!$Q38="C",'3a+c+n'!D38,0))</f>
        <v>0</v>
      </c>
      <c r="E38" s="46"/>
      <c r="F38" s="65"/>
      <c r="G38" s="116"/>
      <c r="H38" s="116">
        <f>IF($C$4="citu pasākumu izmaksas",IF('3a+c+n'!$Q38="C",'3a+c+n'!H38,0))</f>
        <v>0</v>
      </c>
      <c r="I38" s="116"/>
      <c r="J38" s="116"/>
      <c r="K38" s="117">
        <f>IF($C$4="citu pasākumu izmaksas",IF('3a+c+n'!$Q38="C",'3a+c+n'!K38,0))</f>
        <v>0</v>
      </c>
      <c r="L38" s="82">
        <f>IF($C$4="citu pasākumu izmaksas",IF('3a+c+n'!$Q38="C",'3a+c+n'!L38,0))</f>
        <v>0</v>
      </c>
      <c r="M38" s="116">
        <f>IF($C$4="citu pasākumu izmaksas",IF('3a+c+n'!$Q38="C",'3a+c+n'!M38,0))</f>
        <v>0</v>
      </c>
      <c r="N38" s="116">
        <f>IF($C$4="citu pasākumu izmaksas",IF('3a+c+n'!$Q38="C",'3a+c+n'!N38,0))</f>
        <v>0</v>
      </c>
      <c r="O38" s="116">
        <f>IF($C$4="citu pasākumu izmaksas",IF('3a+c+n'!$Q38="C",'3a+c+n'!O38,0))</f>
        <v>0</v>
      </c>
      <c r="P38" s="117">
        <f>IF($C$4="citu pasākumu izmaksas",IF('3a+c+n'!$Q38="C",'3a+c+n'!P38,0))</f>
        <v>0</v>
      </c>
    </row>
    <row r="39" spans="1:16" x14ac:dyDescent="0.2">
      <c r="A39" s="51">
        <f>IF(P39=0,0,IF(COUNTBLANK(P39)=1,0,COUNTA($P$14:P39)))</f>
        <v>0</v>
      </c>
      <c r="B39" s="24">
        <f>IF($C$4="citu pasākumu izmaksas",IF('3a+c+n'!$Q39="C",'3a+c+n'!B39,0))</f>
        <v>0</v>
      </c>
      <c r="C39" s="24">
        <f>IF($C$4="citu pasākumu izmaksas",IF('3a+c+n'!$Q39="C",'3a+c+n'!C39,0))</f>
        <v>0</v>
      </c>
      <c r="D39" s="24">
        <f>IF($C$4="citu pasākumu izmaksas",IF('3a+c+n'!$Q39="C",'3a+c+n'!D39,0))</f>
        <v>0</v>
      </c>
      <c r="E39" s="46"/>
      <c r="F39" s="65"/>
      <c r="G39" s="116"/>
      <c r="H39" s="116">
        <f>IF($C$4="citu pasākumu izmaksas",IF('3a+c+n'!$Q39="C",'3a+c+n'!H39,0))</f>
        <v>0</v>
      </c>
      <c r="I39" s="116"/>
      <c r="J39" s="116"/>
      <c r="K39" s="117">
        <f>IF($C$4="citu pasākumu izmaksas",IF('3a+c+n'!$Q39="C",'3a+c+n'!K39,0))</f>
        <v>0</v>
      </c>
      <c r="L39" s="82">
        <f>IF($C$4="citu pasākumu izmaksas",IF('3a+c+n'!$Q39="C",'3a+c+n'!L39,0))</f>
        <v>0</v>
      </c>
      <c r="M39" s="116">
        <f>IF($C$4="citu pasākumu izmaksas",IF('3a+c+n'!$Q39="C",'3a+c+n'!M39,0))</f>
        <v>0</v>
      </c>
      <c r="N39" s="116">
        <f>IF($C$4="citu pasākumu izmaksas",IF('3a+c+n'!$Q39="C",'3a+c+n'!N39,0))</f>
        <v>0</v>
      </c>
      <c r="O39" s="116">
        <f>IF($C$4="citu pasākumu izmaksas",IF('3a+c+n'!$Q39="C",'3a+c+n'!O39,0))</f>
        <v>0</v>
      </c>
      <c r="P39" s="117">
        <f>IF($C$4="citu pasākumu izmaksas",IF('3a+c+n'!$Q39="C",'3a+c+n'!P39,0))</f>
        <v>0</v>
      </c>
    </row>
    <row r="40" spans="1:16" x14ac:dyDescent="0.2">
      <c r="A40" s="51">
        <f>IF(P40=0,0,IF(COUNTBLANK(P40)=1,0,COUNTA($P$14:P40)))</f>
        <v>0</v>
      </c>
      <c r="B40" s="24">
        <f>IF($C$4="citu pasākumu izmaksas",IF('3a+c+n'!$Q40="C",'3a+c+n'!B40,0))</f>
        <v>0</v>
      </c>
      <c r="C40" s="24">
        <f>IF($C$4="citu pasākumu izmaksas",IF('3a+c+n'!$Q40="C",'3a+c+n'!C40,0))</f>
        <v>0</v>
      </c>
      <c r="D40" s="24">
        <f>IF($C$4="citu pasākumu izmaksas",IF('3a+c+n'!$Q40="C",'3a+c+n'!D40,0))</f>
        <v>0</v>
      </c>
      <c r="E40" s="46"/>
      <c r="F40" s="65"/>
      <c r="G40" s="116"/>
      <c r="H40" s="116">
        <f>IF($C$4="citu pasākumu izmaksas",IF('3a+c+n'!$Q40="C",'3a+c+n'!H40,0))</f>
        <v>0</v>
      </c>
      <c r="I40" s="116"/>
      <c r="J40" s="116"/>
      <c r="K40" s="117">
        <f>IF($C$4="citu pasākumu izmaksas",IF('3a+c+n'!$Q40="C",'3a+c+n'!K40,0))</f>
        <v>0</v>
      </c>
      <c r="L40" s="82">
        <f>IF($C$4="citu pasākumu izmaksas",IF('3a+c+n'!$Q40="C",'3a+c+n'!L40,0))</f>
        <v>0</v>
      </c>
      <c r="M40" s="116">
        <f>IF($C$4="citu pasākumu izmaksas",IF('3a+c+n'!$Q40="C",'3a+c+n'!M40,0))</f>
        <v>0</v>
      </c>
      <c r="N40" s="116">
        <f>IF($C$4="citu pasākumu izmaksas",IF('3a+c+n'!$Q40="C",'3a+c+n'!N40,0))</f>
        <v>0</v>
      </c>
      <c r="O40" s="116">
        <f>IF($C$4="citu pasākumu izmaksas",IF('3a+c+n'!$Q40="C",'3a+c+n'!O40,0))</f>
        <v>0</v>
      </c>
      <c r="P40" s="117">
        <f>IF($C$4="citu pasākumu izmaksas",IF('3a+c+n'!$Q40="C",'3a+c+n'!P40,0))</f>
        <v>0</v>
      </c>
    </row>
    <row r="41" spans="1:16" x14ac:dyDescent="0.2">
      <c r="A41" s="51">
        <f>IF(P41=0,0,IF(COUNTBLANK(P41)=1,0,COUNTA($P$14:P41)))</f>
        <v>0</v>
      </c>
      <c r="B41" s="24">
        <f>IF($C$4="citu pasākumu izmaksas",IF('3a+c+n'!$Q41="C",'3a+c+n'!B41,0))</f>
        <v>0</v>
      </c>
      <c r="C41" s="24">
        <f>IF($C$4="citu pasākumu izmaksas",IF('3a+c+n'!$Q41="C",'3a+c+n'!C41,0))</f>
        <v>0</v>
      </c>
      <c r="D41" s="24">
        <f>IF($C$4="citu pasākumu izmaksas",IF('3a+c+n'!$Q41="C",'3a+c+n'!D41,0))</f>
        <v>0</v>
      </c>
      <c r="E41" s="46"/>
      <c r="F41" s="65"/>
      <c r="G41" s="116"/>
      <c r="H41" s="116">
        <f>IF($C$4="citu pasākumu izmaksas",IF('3a+c+n'!$Q41="C",'3a+c+n'!H41,0))</f>
        <v>0</v>
      </c>
      <c r="I41" s="116"/>
      <c r="J41" s="116"/>
      <c r="K41" s="117">
        <f>IF($C$4="citu pasākumu izmaksas",IF('3a+c+n'!$Q41="C",'3a+c+n'!K41,0))</f>
        <v>0</v>
      </c>
      <c r="L41" s="82">
        <f>IF($C$4="citu pasākumu izmaksas",IF('3a+c+n'!$Q41="C",'3a+c+n'!L41,0))</f>
        <v>0</v>
      </c>
      <c r="M41" s="116">
        <f>IF($C$4="citu pasākumu izmaksas",IF('3a+c+n'!$Q41="C",'3a+c+n'!M41,0))</f>
        <v>0</v>
      </c>
      <c r="N41" s="116">
        <f>IF($C$4="citu pasākumu izmaksas",IF('3a+c+n'!$Q41="C",'3a+c+n'!N41,0))</f>
        <v>0</v>
      </c>
      <c r="O41" s="116">
        <f>IF($C$4="citu pasākumu izmaksas",IF('3a+c+n'!$Q41="C",'3a+c+n'!O41,0))</f>
        <v>0</v>
      </c>
      <c r="P41" s="117">
        <f>IF($C$4="citu pasākumu izmaksas",IF('3a+c+n'!$Q41="C",'3a+c+n'!P41,0))</f>
        <v>0</v>
      </c>
    </row>
    <row r="42" spans="1:16" x14ac:dyDescent="0.2">
      <c r="A42" s="51">
        <f>IF(P42=0,0,IF(COUNTBLANK(P42)=1,0,COUNTA($P$14:P42)))</f>
        <v>0</v>
      </c>
      <c r="B42" s="24">
        <f>IF($C$4="citu pasākumu izmaksas",IF('3a+c+n'!$Q42="C",'3a+c+n'!B42,0))</f>
        <v>0</v>
      </c>
      <c r="C42" s="24">
        <f>IF($C$4="citu pasākumu izmaksas",IF('3a+c+n'!$Q42="C",'3a+c+n'!C42,0))</f>
        <v>0</v>
      </c>
      <c r="D42" s="24">
        <f>IF($C$4="citu pasākumu izmaksas",IF('3a+c+n'!$Q42="C",'3a+c+n'!D42,0))</f>
        <v>0</v>
      </c>
      <c r="E42" s="46"/>
      <c r="F42" s="65"/>
      <c r="G42" s="116"/>
      <c r="H42" s="116">
        <f>IF($C$4="citu pasākumu izmaksas",IF('3a+c+n'!$Q42="C",'3a+c+n'!H42,0))</f>
        <v>0</v>
      </c>
      <c r="I42" s="116"/>
      <c r="J42" s="116"/>
      <c r="K42" s="117">
        <f>IF($C$4="citu pasākumu izmaksas",IF('3a+c+n'!$Q42="C",'3a+c+n'!K42,0))</f>
        <v>0</v>
      </c>
      <c r="L42" s="82">
        <f>IF($C$4="citu pasākumu izmaksas",IF('3a+c+n'!$Q42="C",'3a+c+n'!L42,0))</f>
        <v>0</v>
      </c>
      <c r="M42" s="116">
        <f>IF($C$4="citu pasākumu izmaksas",IF('3a+c+n'!$Q42="C",'3a+c+n'!M42,0))</f>
        <v>0</v>
      </c>
      <c r="N42" s="116">
        <f>IF($C$4="citu pasākumu izmaksas",IF('3a+c+n'!$Q42="C",'3a+c+n'!N42,0))</f>
        <v>0</v>
      </c>
      <c r="O42" s="116">
        <f>IF($C$4="citu pasākumu izmaksas",IF('3a+c+n'!$Q42="C",'3a+c+n'!O42,0))</f>
        <v>0</v>
      </c>
      <c r="P42" s="117">
        <f>IF($C$4="citu pasākumu izmaksas",IF('3a+c+n'!$Q42="C",'3a+c+n'!P42,0))</f>
        <v>0</v>
      </c>
    </row>
    <row r="43" spans="1:16" x14ac:dyDescent="0.2">
      <c r="A43" s="51">
        <f>IF(P43=0,0,IF(COUNTBLANK(P43)=1,0,COUNTA($P$14:P43)))</f>
        <v>0</v>
      </c>
      <c r="B43" s="24">
        <f>IF($C$4="citu pasākumu izmaksas",IF('3a+c+n'!$Q43="C",'3a+c+n'!B43,0))</f>
        <v>0</v>
      </c>
      <c r="C43" s="24">
        <f>IF($C$4="citu pasākumu izmaksas",IF('3a+c+n'!$Q43="C",'3a+c+n'!C43,0))</f>
        <v>0</v>
      </c>
      <c r="D43" s="24">
        <f>IF($C$4="citu pasākumu izmaksas",IF('3a+c+n'!$Q43="C",'3a+c+n'!D43,0))</f>
        <v>0</v>
      </c>
      <c r="E43" s="46"/>
      <c r="F43" s="65"/>
      <c r="G43" s="116"/>
      <c r="H43" s="116">
        <f>IF($C$4="citu pasākumu izmaksas",IF('3a+c+n'!$Q43="C",'3a+c+n'!H43,0))</f>
        <v>0</v>
      </c>
      <c r="I43" s="116"/>
      <c r="J43" s="116"/>
      <c r="K43" s="117">
        <f>IF($C$4="citu pasākumu izmaksas",IF('3a+c+n'!$Q43="C",'3a+c+n'!K43,0))</f>
        <v>0</v>
      </c>
      <c r="L43" s="82">
        <f>IF($C$4="citu pasākumu izmaksas",IF('3a+c+n'!$Q43="C",'3a+c+n'!L43,0))</f>
        <v>0</v>
      </c>
      <c r="M43" s="116">
        <f>IF($C$4="citu pasākumu izmaksas",IF('3a+c+n'!$Q43="C",'3a+c+n'!M43,0))</f>
        <v>0</v>
      </c>
      <c r="N43" s="116">
        <f>IF($C$4="citu pasākumu izmaksas",IF('3a+c+n'!$Q43="C",'3a+c+n'!N43,0))</f>
        <v>0</v>
      </c>
      <c r="O43" s="116">
        <f>IF($C$4="citu pasākumu izmaksas",IF('3a+c+n'!$Q43="C",'3a+c+n'!O43,0))</f>
        <v>0</v>
      </c>
      <c r="P43" s="117">
        <f>IF($C$4="citu pasākumu izmaksas",IF('3a+c+n'!$Q43="C",'3a+c+n'!P43,0))</f>
        <v>0</v>
      </c>
    </row>
    <row r="44" spans="1:16" x14ac:dyDescent="0.2">
      <c r="A44" s="51">
        <f>IF(P44=0,0,IF(COUNTBLANK(P44)=1,0,COUNTA($P$14:P44)))</f>
        <v>0</v>
      </c>
      <c r="B44" s="24">
        <f>IF($C$4="citu pasākumu izmaksas",IF('3a+c+n'!$Q44="C",'3a+c+n'!B44,0))</f>
        <v>0</v>
      </c>
      <c r="C44" s="24">
        <f>IF($C$4="citu pasākumu izmaksas",IF('3a+c+n'!$Q44="C",'3a+c+n'!C44,0))</f>
        <v>0</v>
      </c>
      <c r="D44" s="24">
        <f>IF($C$4="citu pasākumu izmaksas",IF('3a+c+n'!$Q44="C",'3a+c+n'!D44,0))</f>
        <v>0</v>
      </c>
      <c r="E44" s="46"/>
      <c r="F44" s="65"/>
      <c r="G44" s="116"/>
      <c r="H44" s="116">
        <f>IF($C$4="citu pasākumu izmaksas",IF('3a+c+n'!$Q44="C",'3a+c+n'!H44,0))</f>
        <v>0</v>
      </c>
      <c r="I44" s="116"/>
      <c r="J44" s="116"/>
      <c r="K44" s="117">
        <f>IF($C$4="citu pasākumu izmaksas",IF('3a+c+n'!$Q44="C",'3a+c+n'!K44,0))</f>
        <v>0</v>
      </c>
      <c r="L44" s="82">
        <f>IF($C$4="citu pasākumu izmaksas",IF('3a+c+n'!$Q44="C",'3a+c+n'!L44,0))</f>
        <v>0</v>
      </c>
      <c r="M44" s="116">
        <f>IF($C$4="citu pasākumu izmaksas",IF('3a+c+n'!$Q44="C",'3a+c+n'!M44,0))</f>
        <v>0</v>
      </c>
      <c r="N44" s="116">
        <f>IF($C$4="citu pasākumu izmaksas",IF('3a+c+n'!$Q44="C",'3a+c+n'!N44,0))</f>
        <v>0</v>
      </c>
      <c r="O44" s="116">
        <f>IF($C$4="citu pasākumu izmaksas",IF('3a+c+n'!$Q44="C",'3a+c+n'!O44,0))</f>
        <v>0</v>
      </c>
      <c r="P44" s="117">
        <f>IF($C$4="citu pasākumu izmaksas",IF('3a+c+n'!$Q44="C",'3a+c+n'!P44,0))</f>
        <v>0</v>
      </c>
    </row>
    <row r="45" spans="1:16" x14ac:dyDescent="0.2">
      <c r="A45" s="51">
        <f>IF(P45=0,0,IF(COUNTBLANK(P45)=1,0,COUNTA($P$14:P45)))</f>
        <v>0</v>
      </c>
      <c r="B45" s="24">
        <f>IF($C$4="citu pasākumu izmaksas",IF('3a+c+n'!$Q45="C",'3a+c+n'!B45,0))</f>
        <v>0</v>
      </c>
      <c r="C45" s="24">
        <f>IF($C$4="citu pasākumu izmaksas",IF('3a+c+n'!$Q45="C",'3a+c+n'!C45,0))</f>
        <v>0</v>
      </c>
      <c r="D45" s="24">
        <f>IF($C$4="citu pasākumu izmaksas",IF('3a+c+n'!$Q45="C",'3a+c+n'!D45,0))</f>
        <v>0</v>
      </c>
      <c r="E45" s="46"/>
      <c r="F45" s="65"/>
      <c r="G45" s="116"/>
      <c r="H45" s="116">
        <f>IF($C$4="citu pasākumu izmaksas",IF('3a+c+n'!$Q45="C",'3a+c+n'!H45,0))</f>
        <v>0</v>
      </c>
      <c r="I45" s="116"/>
      <c r="J45" s="116"/>
      <c r="K45" s="117">
        <f>IF($C$4="citu pasākumu izmaksas",IF('3a+c+n'!$Q45="C",'3a+c+n'!K45,0))</f>
        <v>0</v>
      </c>
      <c r="L45" s="82">
        <f>IF($C$4="citu pasākumu izmaksas",IF('3a+c+n'!$Q45="C",'3a+c+n'!L45,0))</f>
        <v>0</v>
      </c>
      <c r="M45" s="116">
        <f>IF($C$4="citu pasākumu izmaksas",IF('3a+c+n'!$Q45="C",'3a+c+n'!M45,0))</f>
        <v>0</v>
      </c>
      <c r="N45" s="116">
        <f>IF($C$4="citu pasākumu izmaksas",IF('3a+c+n'!$Q45="C",'3a+c+n'!N45,0))</f>
        <v>0</v>
      </c>
      <c r="O45" s="116">
        <f>IF($C$4="citu pasākumu izmaksas",IF('3a+c+n'!$Q45="C",'3a+c+n'!O45,0))</f>
        <v>0</v>
      </c>
      <c r="P45" s="117">
        <f>IF($C$4="citu pasākumu izmaksas",IF('3a+c+n'!$Q45="C",'3a+c+n'!P45,0))</f>
        <v>0</v>
      </c>
    </row>
    <row r="46" spans="1:16" x14ac:dyDescent="0.2">
      <c r="A46" s="51">
        <f>IF(P46=0,0,IF(COUNTBLANK(P46)=1,0,COUNTA($P$14:P46)))</f>
        <v>0</v>
      </c>
      <c r="B46" s="24">
        <f>IF($C$4="citu pasākumu izmaksas",IF('3a+c+n'!$Q46="C",'3a+c+n'!B46,0))</f>
        <v>0</v>
      </c>
      <c r="C46" s="24">
        <f>IF($C$4="citu pasākumu izmaksas",IF('3a+c+n'!$Q46="C",'3a+c+n'!C46,0))</f>
        <v>0</v>
      </c>
      <c r="D46" s="24">
        <f>IF($C$4="citu pasākumu izmaksas",IF('3a+c+n'!$Q46="C",'3a+c+n'!D46,0))</f>
        <v>0</v>
      </c>
      <c r="E46" s="46"/>
      <c r="F46" s="65"/>
      <c r="G46" s="116"/>
      <c r="H46" s="116">
        <f>IF($C$4="citu pasākumu izmaksas",IF('3a+c+n'!$Q46="C",'3a+c+n'!H46,0))</f>
        <v>0</v>
      </c>
      <c r="I46" s="116"/>
      <c r="J46" s="116"/>
      <c r="K46" s="117">
        <f>IF($C$4="citu pasākumu izmaksas",IF('3a+c+n'!$Q46="C",'3a+c+n'!K46,0))</f>
        <v>0</v>
      </c>
      <c r="L46" s="82">
        <f>IF($C$4="citu pasākumu izmaksas",IF('3a+c+n'!$Q46="C",'3a+c+n'!L46,0))</f>
        <v>0</v>
      </c>
      <c r="M46" s="116">
        <f>IF($C$4="citu pasākumu izmaksas",IF('3a+c+n'!$Q46="C",'3a+c+n'!M46,0))</f>
        <v>0</v>
      </c>
      <c r="N46" s="116">
        <f>IF($C$4="citu pasākumu izmaksas",IF('3a+c+n'!$Q46="C",'3a+c+n'!N46,0))</f>
        <v>0</v>
      </c>
      <c r="O46" s="116">
        <f>IF($C$4="citu pasākumu izmaksas",IF('3a+c+n'!$Q46="C",'3a+c+n'!O46,0))</f>
        <v>0</v>
      </c>
      <c r="P46" s="117">
        <f>IF($C$4="citu pasākumu izmaksas",IF('3a+c+n'!$Q46="C",'3a+c+n'!P46,0))</f>
        <v>0</v>
      </c>
    </row>
    <row r="47" spans="1:16" x14ac:dyDescent="0.2">
      <c r="A47" s="51">
        <f>IF(P47=0,0,IF(COUNTBLANK(P47)=1,0,COUNTA($P$14:P47)))</f>
        <v>0</v>
      </c>
      <c r="B47" s="24">
        <f>IF($C$4="citu pasākumu izmaksas",IF('3a+c+n'!$Q47="C",'3a+c+n'!B47,0))</f>
        <v>0</v>
      </c>
      <c r="C47" s="24">
        <f>IF($C$4="citu pasākumu izmaksas",IF('3a+c+n'!$Q47="C",'3a+c+n'!C47,0))</f>
        <v>0</v>
      </c>
      <c r="D47" s="24">
        <f>IF($C$4="citu pasākumu izmaksas",IF('3a+c+n'!$Q47="C",'3a+c+n'!D47,0))</f>
        <v>0</v>
      </c>
      <c r="E47" s="46"/>
      <c r="F47" s="65"/>
      <c r="G47" s="116"/>
      <c r="H47" s="116">
        <f>IF($C$4="citu pasākumu izmaksas",IF('3a+c+n'!$Q47="C",'3a+c+n'!H47,0))</f>
        <v>0</v>
      </c>
      <c r="I47" s="116"/>
      <c r="J47" s="116"/>
      <c r="K47" s="117">
        <f>IF($C$4="citu pasākumu izmaksas",IF('3a+c+n'!$Q47="C",'3a+c+n'!K47,0))</f>
        <v>0</v>
      </c>
      <c r="L47" s="82">
        <f>IF($C$4="citu pasākumu izmaksas",IF('3a+c+n'!$Q47="C",'3a+c+n'!L47,0))</f>
        <v>0</v>
      </c>
      <c r="M47" s="116">
        <f>IF($C$4="citu pasākumu izmaksas",IF('3a+c+n'!$Q47="C",'3a+c+n'!M47,0))</f>
        <v>0</v>
      </c>
      <c r="N47" s="116">
        <f>IF($C$4="citu pasākumu izmaksas",IF('3a+c+n'!$Q47="C",'3a+c+n'!N47,0))</f>
        <v>0</v>
      </c>
      <c r="O47" s="116">
        <f>IF($C$4="citu pasākumu izmaksas",IF('3a+c+n'!$Q47="C",'3a+c+n'!O47,0))</f>
        <v>0</v>
      </c>
      <c r="P47" s="117">
        <f>IF($C$4="citu pasākumu izmaksas",IF('3a+c+n'!$Q47="C",'3a+c+n'!P47,0))</f>
        <v>0</v>
      </c>
    </row>
    <row r="48" spans="1:16" x14ac:dyDescent="0.2">
      <c r="A48" s="51">
        <f>IF(P48=0,0,IF(COUNTBLANK(P48)=1,0,COUNTA($P$14:P48)))</f>
        <v>0</v>
      </c>
      <c r="B48" s="24">
        <f>IF($C$4="citu pasākumu izmaksas",IF('3a+c+n'!$Q48="C",'3a+c+n'!B48,0))</f>
        <v>0</v>
      </c>
      <c r="C48" s="24">
        <f>IF($C$4="citu pasākumu izmaksas",IF('3a+c+n'!$Q48="C",'3a+c+n'!C48,0))</f>
        <v>0</v>
      </c>
      <c r="D48" s="24">
        <f>IF($C$4="citu pasākumu izmaksas",IF('3a+c+n'!$Q48="C",'3a+c+n'!D48,0))</f>
        <v>0</v>
      </c>
      <c r="E48" s="46"/>
      <c r="F48" s="65"/>
      <c r="G48" s="116"/>
      <c r="H48" s="116">
        <f>IF($C$4="citu pasākumu izmaksas",IF('3a+c+n'!$Q48="C",'3a+c+n'!H48,0))</f>
        <v>0</v>
      </c>
      <c r="I48" s="116"/>
      <c r="J48" s="116"/>
      <c r="K48" s="117">
        <f>IF($C$4="citu pasākumu izmaksas",IF('3a+c+n'!$Q48="C",'3a+c+n'!K48,0))</f>
        <v>0</v>
      </c>
      <c r="L48" s="82">
        <f>IF($C$4="citu pasākumu izmaksas",IF('3a+c+n'!$Q48="C",'3a+c+n'!L48,0))</f>
        <v>0</v>
      </c>
      <c r="M48" s="116">
        <f>IF($C$4="citu pasākumu izmaksas",IF('3a+c+n'!$Q48="C",'3a+c+n'!M48,0))</f>
        <v>0</v>
      </c>
      <c r="N48" s="116">
        <f>IF($C$4="citu pasākumu izmaksas",IF('3a+c+n'!$Q48="C",'3a+c+n'!N48,0))</f>
        <v>0</v>
      </c>
      <c r="O48" s="116">
        <f>IF($C$4="citu pasākumu izmaksas",IF('3a+c+n'!$Q48="C",'3a+c+n'!O48,0))</f>
        <v>0</v>
      </c>
      <c r="P48" s="117">
        <f>IF($C$4="citu pasākumu izmaksas",IF('3a+c+n'!$Q48="C",'3a+c+n'!P48,0))</f>
        <v>0</v>
      </c>
    </row>
    <row r="49" spans="1:16" x14ac:dyDescent="0.2">
      <c r="A49" s="51">
        <f>IF(P49=0,0,IF(COUNTBLANK(P49)=1,0,COUNTA($P$14:P49)))</f>
        <v>0</v>
      </c>
      <c r="B49" s="24">
        <f>IF($C$4="citu pasākumu izmaksas",IF('3a+c+n'!$Q49="C",'3a+c+n'!B49,0))</f>
        <v>0</v>
      </c>
      <c r="C49" s="24">
        <f>IF($C$4="citu pasākumu izmaksas",IF('3a+c+n'!$Q49="C",'3a+c+n'!C49,0))</f>
        <v>0</v>
      </c>
      <c r="D49" s="24">
        <f>IF($C$4="citu pasākumu izmaksas",IF('3a+c+n'!$Q49="C",'3a+c+n'!D49,0))</f>
        <v>0</v>
      </c>
      <c r="E49" s="46"/>
      <c r="F49" s="65"/>
      <c r="G49" s="116"/>
      <c r="H49" s="116">
        <f>IF($C$4="citu pasākumu izmaksas",IF('3a+c+n'!$Q49="C",'3a+c+n'!H49,0))</f>
        <v>0</v>
      </c>
      <c r="I49" s="116"/>
      <c r="J49" s="116"/>
      <c r="K49" s="117">
        <f>IF($C$4="citu pasākumu izmaksas",IF('3a+c+n'!$Q49="C",'3a+c+n'!K49,0))</f>
        <v>0</v>
      </c>
      <c r="L49" s="82">
        <f>IF($C$4="citu pasākumu izmaksas",IF('3a+c+n'!$Q49="C",'3a+c+n'!L49,0))</f>
        <v>0</v>
      </c>
      <c r="M49" s="116">
        <f>IF($C$4="citu pasākumu izmaksas",IF('3a+c+n'!$Q49="C",'3a+c+n'!M49,0))</f>
        <v>0</v>
      </c>
      <c r="N49" s="116">
        <f>IF($C$4="citu pasākumu izmaksas",IF('3a+c+n'!$Q49="C",'3a+c+n'!N49,0))</f>
        <v>0</v>
      </c>
      <c r="O49" s="116">
        <f>IF($C$4="citu pasākumu izmaksas",IF('3a+c+n'!$Q49="C",'3a+c+n'!O49,0))</f>
        <v>0</v>
      </c>
      <c r="P49" s="117">
        <f>IF($C$4="citu pasākumu izmaksas",IF('3a+c+n'!$Q49="C",'3a+c+n'!P49,0))</f>
        <v>0</v>
      </c>
    </row>
    <row r="50" spans="1:16" x14ac:dyDescent="0.2">
      <c r="A50" s="51">
        <f>IF(P50=0,0,IF(COUNTBLANK(P50)=1,0,COUNTA($P$14:P50)))</f>
        <v>0</v>
      </c>
      <c r="B50" s="24">
        <f>IF($C$4="citu pasākumu izmaksas",IF('3a+c+n'!$Q50="C",'3a+c+n'!B50,0))</f>
        <v>0</v>
      </c>
      <c r="C50" s="24">
        <f>IF($C$4="citu pasākumu izmaksas",IF('3a+c+n'!$Q50="C",'3a+c+n'!C50,0))</f>
        <v>0</v>
      </c>
      <c r="D50" s="24">
        <f>IF($C$4="citu pasākumu izmaksas",IF('3a+c+n'!$Q50="C",'3a+c+n'!D50,0))</f>
        <v>0</v>
      </c>
      <c r="E50" s="46"/>
      <c r="F50" s="65"/>
      <c r="G50" s="116"/>
      <c r="H50" s="116">
        <f>IF($C$4="citu pasākumu izmaksas",IF('3a+c+n'!$Q50="C",'3a+c+n'!H50,0))</f>
        <v>0</v>
      </c>
      <c r="I50" s="116"/>
      <c r="J50" s="116"/>
      <c r="K50" s="117">
        <f>IF($C$4="citu pasākumu izmaksas",IF('3a+c+n'!$Q50="C",'3a+c+n'!K50,0))</f>
        <v>0</v>
      </c>
      <c r="L50" s="82">
        <f>IF($C$4="citu pasākumu izmaksas",IF('3a+c+n'!$Q50="C",'3a+c+n'!L50,0))</f>
        <v>0</v>
      </c>
      <c r="M50" s="116">
        <f>IF($C$4="citu pasākumu izmaksas",IF('3a+c+n'!$Q50="C",'3a+c+n'!M50,0))</f>
        <v>0</v>
      </c>
      <c r="N50" s="116">
        <f>IF($C$4="citu pasākumu izmaksas",IF('3a+c+n'!$Q50="C",'3a+c+n'!N50,0))</f>
        <v>0</v>
      </c>
      <c r="O50" s="116">
        <f>IF($C$4="citu pasākumu izmaksas",IF('3a+c+n'!$Q50="C",'3a+c+n'!O50,0))</f>
        <v>0</v>
      </c>
      <c r="P50" s="117">
        <f>IF($C$4="citu pasākumu izmaksas",IF('3a+c+n'!$Q50="C",'3a+c+n'!P50,0))</f>
        <v>0</v>
      </c>
    </row>
    <row r="51" spans="1:16" x14ac:dyDescent="0.2">
      <c r="A51" s="51">
        <f>IF(P51=0,0,IF(COUNTBLANK(P51)=1,0,COUNTA($P$14:P51)))</f>
        <v>0</v>
      </c>
      <c r="B51" s="24">
        <f>IF($C$4="citu pasākumu izmaksas",IF('3a+c+n'!$Q51="C",'3a+c+n'!B51,0))</f>
        <v>0</v>
      </c>
      <c r="C51" s="24">
        <f>IF($C$4="citu pasākumu izmaksas",IF('3a+c+n'!$Q51="C",'3a+c+n'!C51,0))</f>
        <v>0</v>
      </c>
      <c r="D51" s="24">
        <f>IF($C$4="citu pasākumu izmaksas",IF('3a+c+n'!$Q51="C",'3a+c+n'!D51,0))</f>
        <v>0</v>
      </c>
      <c r="E51" s="46"/>
      <c r="F51" s="65"/>
      <c r="G51" s="116"/>
      <c r="H51" s="116">
        <f>IF($C$4="citu pasākumu izmaksas",IF('3a+c+n'!$Q51="C",'3a+c+n'!H51,0))</f>
        <v>0</v>
      </c>
      <c r="I51" s="116"/>
      <c r="J51" s="116"/>
      <c r="K51" s="117">
        <f>IF($C$4="citu pasākumu izmaksas",IF('3a+c+n'!$Q51="C",'3a+c+n'!K51,0))</f>
        <v>0</v>
      </c>
      <c r="L51" s="82">
        <f>IF($C$4="citu pasākumu izmaksas",IF('3a+c+n'!$Q51="C",'3a+c+n'!L51,0))</f>
        <v>0</v>
      </c>
      <c r="M51" s="116">
        <f>IF($C$4="citu pasākumu izmaksas",IF('3a+c+n'!$Q51="C",'3a+c+n'!M51,0))</f>
        <v>0</v>
      </c>
      <c r="N51" s="116">
        <f>IF($C$4="citu pasākumu izmaksas",IF('3a+c+n'!$Q51="C",'3a+c+n'!N51,0))</f>
        <v>0</v>
      </c>
      <c r="O51" s="116">
        <f>IF($C$4="citu pasākumu izmaksas",IF('3a+c+n'!$Q51="C",'3a+c+n'!O51,0))</f>
        <v>0</v>
      </c>
      <c r="P51" s="117">
        <f>IF($C$4="citu pasākumu izmaksas",IF('3a+c+n'!$Q51="C",'3a+c+n'!P51,0))</f>
        <v>0</v>
      </c>
    </row>
    <row r="52" spans="1:16" x14ac:dyDescent="0.2">
      <c r="A52" s="51">
        <f>IF(P52=0,0,IF(COUNTBLANK(P52)=1,0,COUNTA($P$14:P52)))</f>
        <v>0</v>
      </c>
      <c r="B52" s="24">
        <f>IF($C$4="citu pasākumu izmaksas",IF('3a+c+n'!$Q52="C",'3a+c+n'!B52,0))</f>
        <v>0</v>
      </c>
      <c r="C52" s="24">
        <f>IF($C$4="citu pasākumu izmaksas",IF('3a+c+n'!$Q52="C",'3a+c+n'!C52,0))</f>
        <v>0</v>
      </c>
      <c r="D52" s="24">
        <f>IF($C$4="citu pasākumu izmaksas",IF('3a+c+n'!$Q52="C",'3a+c+n'!D52,0))</f>
        <v>0</v>
      </c>
      <c r="E52" s="46"/>
      <c r="F52" s="65"/>
      <c r="G52" s="116"/>
      <c r="H52" s="116">
        <f>IF($C$4="citu pasākumu izmaksas",IF('3a+c+n'!$Q52="C",'3a+c+n'!H52,0))</f>
        <v>0</v>
      </c>
      <c r="I52" s="116"/>
      <c r="J52" s="116"/>
      <c r="K52" s="117">
        <f>IF($C$4="citu pasākumu izmaksas",IF('3a+c+n'!$Q52="C",'3a+c+n'!K52,0))</f>
        <v>0</v>
      </c>
      <c r="L52" s="82">
        <f>IF($C$4="citu pasākumu izmaksas",IF('3a+c+n'!$Q52="C",'3a+c+n'!L52,0))</f>
        <v>0</v>
      </c>
      <c r="M52" s="116">
        <f>IF($C$4="citu pasākumu izmaksas",IF('3a+c+n'!$Q52="C",'3a+c+n'!M52,0))</f>
        <v>0</v>
      </c>
      <c r="N52" s="116">
        <f>IF($C$4="citu pasākumu izmaksas",IF('3a+c+n'!$Q52="C",'3a+c+n'!N52,0))</f>
        <v>0</v>
      </c>
      <c r="O52" s="116">
        <f>IF($C$4="citu pasākumu izmaksas",IF('3a+c+n'!$Q52="C",'3a+c+n'!O52,0))</f>
        <v>0</v>
      </c>
      <c r="P52" s="117">
        <f>IF($C$4="citu pasākumu izmaksas",IF('3a+c+n'!$Q52="C",'3a+c+n'!P52,0))</f>
        <v>0</v>
      </c>
    </row>
    <row r="53" spans="1:16" x14ac:dyDescent="0.2">
      <c r="A53" s="51">
        <f>IF(P53=0,0,IF(COUNTBLANK(P53)=1,0,COUNTA($P$14:P53)))</f>
        <v>0</v>
      </c>
      <c r="B53" s="24">
        <f>IF($C$4="citu pasākumu izmaksas",IF('3a+c+n'!$Q53="C",'3a+c+n'!B53,0))</f>
        <v>0</v>
      </c>
      <c r="C53" s="24">
        <f>IF($C$4="citu pasākumu izmaksas",IF('3a+c+n'!$Q53="C",'3a+c+n'!C53,0))</f>
        <v>0</v>
      </c>
      <c r="D53" s="24">
        <f>IF($C$4="citu pasākumu izmaksas",IF('3a+c+n'!$Q53="C",'3a+c+n'!D53,0))</f>
        <v>0</v>
      </c>
      <c r="E53" s="46"/>
      <c r="F53" s="65"/>
      <c r="G53" s="116"/>
      <c r="H53" s="116">
        <f>IF($C$4="citu pasākumu izmaksas",IF('3a+c+n'!$Q53="C",'3a+c+n'!H53,0))</f>
        <v>0</v>
      </c>
      <c r="I53" s="116"/>
      <c r="J53" s="116"/>
      <c r="K53" s="117">
        <f>IF($C$4="citu pasākumu izmaksas",IF('3a+c+n'!$Q53="C",'3a+c+n'!K53,0))</f>
        <v>0</v>
      </c>
      <c r="L53" s="82">
        <f>IF($C$4="citu pasākumu izmaksas",IF('3a+c+n'!$Q53="C",'3a+c+n'!L53,0))</f>
        <v>0</v>
      </c>
      <c r="M53" s="116">
        <f>IF($C$4="citu pasākumu izmaksas",IF('3a+c+n'!$Q53="C",'3a+c+n'!M53,0))</f>
        <v>0</v>
      </c>
      <c r="N53" s="116">
        <f>IF($C$4="citu pasākumu izmaksas",IF('3a+c+n'!$Q53="C",'3a+c+n'!N53,0))</f>
        <v>0</v>
      </c>
      <c r="O53" s="116">
        <f>IF($C$4="citu pasākumu izmaksas",IF('3a+c+n'!$Q53="C",'3a+c+n'!O53,0))</f>
        <v>0</v>
      </c>
      <c r="P53" s="117">
        <f>IF($C$4="citu pasākumu izmaksas",IF('3a+c+n'!$Q53="C",'3a+c+n'!P53,0))</f>
        <v>0</v>
      </c>
    </row>
    <row r="54" spans="1:16" x14ac:dyDescent="0.2">
      <c r="A54" s="51">
        <f>IF(P54=0,0,IF(COUNTBLANK(P54)=1,0,COUNTA($P$14:P54)))</f>
        <v>0</v>
      </c>
      <c r="B54" s="24">
        <f>IF($C$4="citu pasākumu izmaksas",IF('3a+c+n'!$Q54="C",'3a+c+n'!B54,0))</f>
        <v>0</v>
      </c>
      <c r="C54" s="24">
        <f>IF($C$4="citu pasākumu izmaksas",IF('3a+c+n'!$Q54="C",'3a+c+n'!C54,0))</f>
        <v>0</v>
      </c>
      <c r="D54" s="24">
        <f>IF($C$4="citu pasākumu izmaksas",IF('3a+c+n'!$Q54="C",'3a+c+n'!D54,0))</f>
        <v>0</v>
      </c>
      <c r="E54" s="46"/>
      <c r="F54" s="65"/>
      <c r="G54" s="116"/>
      <c r="H54" s="116">
        <f>IF($C$4="citu pasākumu izmaksas",IF('3a+c+n'!$Q54="C",'3a+c+n'!H54,0))</f>
        <v>0</v>
      </c>
      <c r="I54" s="116"/>
      <c r="J54" s="116"/>
      <c r="K54" s="117">
        <f>IF($C$4="citu pasākumu izmaksas",IF('3a+c+n'!$Q54="C",'3a+c+n'!K54,0))</f>
        <v>0</v>
      </c>
      <c r="L54" s="82">
        <f>IF($C$4="citu pasākumu izmaksas",IF('3a+c+n'!$Q54="C",'3a+c+n'!L54,0))</f>
        <v>0</v>
      </c>
      <c r="M54" s="116">
        <f>IF($C$4="citu pasākumu izmaksas",IF('3a+c+n'!$Q54="C",'3a+c+n'!M54,0))</f>
        <v>0</v>
      </c>
      <c r="N54" s="116">
        <f>IF($C$4="citu pasākumu izmaksas",IF('3a+c+n'!$Q54="C",'3a+c+n'!N54,0))</f>
        <v>0</v>
      </c>
      <c r="O54" s="116">
        <f>IF($C$4="citu pasākumu izmaksas",IF('3a+c+n'!$Q54="C",'3a+c+n'!O54,0))</f>
        <v>0</v>
      </c>
      <c r="P54" s="117">
        <f>IF($C$4="citu pasākumu izmaksas",IF('3a+c+n'!$Q54="C",'3a+c+n'!P54,0))</f>
        <v>0</v>
      </c>
    </row>
    <row r="55" spans="1:16" x14ac:dyDescent="0.2">
      <c r="A55" s="51">
        <f>IF(P55=0,0,IF(COUNTBLANK(P55)=1,0,COUNTA($P$14:P55)))</f>
        <v>0</v>
      </c>
      <c r="B55" s="24">
        <f>IF($C$4="citu pasākumu izmaksas",IF('3a+c+n'!$Q55="C",'3a+c+n'!B55,0))</f>
        <v>0</v>
      </c>
      <c r="C55" s="24">
        <f>IF($C$4="citu pasākumu izmaksas",IF('3a+c+n'!$Q55="C",'3a+c+n'!C55,0))</f>
        <v>0</v>
      </c>
      <c r="D55" s="24">
        <f>IF($C$4="citu pasākumu izmaksas",IF('3a+c+n'!$Q55="C",'3a+c+n'!D55,0))</f>
        <v>0</v>
      </c>
      <c r="E55" s="46"/>
      <c r="F55" s="65"/>
      <c r="G55" s="116"/>
      <c r="H55" s="116">
        <f>IF($C$4="citu pasākumu izmaksas",IF('3a+c+n'!$Q55="C",'3a+c+n'!H55,0))</f>
        <v>0</v>
      </c>
      <c r="I55" s="116"/>
      <c r="J55" s="116"/>
      <c r="K55" s="117">
        <f>IF($C$4="citu pasākumu izmaksas",IF('3a+c+n'!$Q55="C",'3a+c+n'!K55,0))</f>
        <v>0</v>
      </c>
      <c r="L55" s="82">
        <f>IF($C$4="citu pasākumu izmaksas",IF('3a+c+n'!$Q55="C",'3a+c+n'!L55,0))</f>
        <v>0</v>
      </c>
      <c r="M55" s="116">
        <f>IF($C$4="citu pasākumu izmaksas",IF('3a+c+n'!$Q55="C",'3a+c+n'!M55,0))</f>
        <v>0</v>
      </c>
      <c r="N55" s="116">
        <f>IF($C$4="citu pasākumu izmaksas",IF('3a+c+n'!$Q55="C",'3a+c+n'!N55,0))</f>
        <v>0</v>
      </c>
      <c r="O55" s="116">
        <f>IF($C$4="citu pasākumu izmaksas",IF('3a+c+n'!$Q55="C",'3a+c+n'!O55,0))</f>
        <v>0</v>
      </c>
      <c r="P55" s="117">
        <f>IF($C$4="citu pasākumu izmaksas",IF('3a+c+n'!$Q55="C",'3a+c+n'!P55,0))</f>
        <v>0</v>
      </c>
    </row>
    <row r="56" spans="1:16" x14ac:dyDescent="0.2">
      <c r="A56" s="51">
        <f>IF(P56=0,0,IF(COUNTBLANK(P56)=1,0,COUNTA($P$14:P56)))</f>
        <v>0</v>
      </c>
      <c r="B56" s="24">
        <f>IF($C$4="citu pasākumu izmaksas",IF('3a+c+n'!$Q56="C",'3a+c+n'!B56,0))</f>
        <v>0</v>
      </c>
      <c r="C56" s="24">
        <f>IF($C$4="citu pasākumu izmaksas",IF('3a+c+n'!$Q56="C",'3a+c+n'!C56,0))</f>
        <v>0</v>
      </c>
      <c r="D56" s="24">
        <f>IF($C$4="citu pasākumu izmaksas",IF('3a+c+n'!$Q56="C",'3a+c+n'!D56,0))</f>
        <v>0</v>
      </c>
      <c r="E56" s="46"/>
      <c r="F56" s="65"/>
      <c r="G56" s="116"/>
      <c r="H56" s="116">
        <f>IF($C$4="citu pasākumu izmaksas",IF('3a+c+n'!$Q56="C",'3a+c+n'!H56,0))</f>
        <v>0</v>
      </c>
      <c r="I56" s="116"/>
      <c r="J56" s="116"/>
      <c r="K56" s="117">
        <f>IF($C$4="citu pasākumu izmaksas",IF('3a+c+n'!$Q56="C",'3a+c+n'!K56,0))</f>
        <v>0</v>
      </c>
      <c r="L56" s="82">
        <f>IF($C$4="citu pasākumu izmaksas",IF('3a+c+n'!$Q56="C",'3a+c+n'!L56,0))</f>
        <v>0</v>
      </c>
      <c r="M56" s="116">
        <f>IF($C$4="citu pasākumu izmaksas",IF('3a+c+n'!$Q56="C",'3a+c+n'!M56,0))</f>
        <v>0</v>
      </c>
      <c r="N56" s="116">
        <f>IF($C$4="citu pasākumu izmaksas",IF('3a+c+n'!$Q56="C",'3a+c+n'!N56,0))</f>
        <v>0</v>
      </c>
      <c r="O56" s="116">
        <f>IF($C$4="citu pasākumu izmaksas",IF('3a+c+n'!$Q56="C",'3a+c+n'!O56,0))</f>
        <v>0</v>
      </c>
      <c r="P56" s="117">
        <f>IF($C$4="citu pasākumu izmaksas",IF('3a+c+n'!$Q56="C",'3a+c+n'!P56,0))</f>
        <v>0</v>
      </c>
    </row>
    <row r="57" spans="1:16" x14ac:dyDescent="0.2">
      <c r="A57" s="51">
        <f>IF(P57=0,0,IF(COUNTBLANK(P57)=1,0,COUNTA($P$14:P57)))</f>
        <v>0</v>
      </c>
      <c r="B57" s="24">
        <f>IF($C$4="citu pasākumu izmaksas",IF('3a+c+n'!$Q57="C",'3a+c+n'!B57,0))</f>
        <v>0</v>
      </c>
      <c r="C57" s="24">
        <f>IF($C$4="citu pasākumu izmaksas",IF('3a+c+n'!$Q57="C",'3a+c+n'!C57,0))</f>
        <v>0</v>
      </c>
      <c r="D57" s="24">
        <f>IF($C$4="citu pasākumu izmaksas",IF('3a+c+n'!$Q57="C",'3a+c+n'!D57,0))</f>
        <v>0</v>
      </c>
      <c r="E57" s="46"/>
      <c r="F57" s="65"/>
      <c r="G57" s="116"/>
      <c r="H57" s="116">
        <f>IF($C$4="citu pasākumu izmaksas",IF('3a+c+n'!$Q57="C",'3a+c+n'!H57,0))</f>
        <v>0</v>
      </c>
      <c r="I57" s="116"/>
      <c r="J57" s="116"/>
      <c r="K57" s="117">
        <f>IF($C$4="citu pasākumu izmaksas",IF('3a+c+n'!$Q57="C",'3a+c+n'!K57,0))</f>
        <v>0</v>
      </c>
      <c r="L57" s="82">
        <f>IF($C$4="citu pasākumu izmaksas",IF('3a+c+n'!$Q57="C",'3a+c+n'!L57,0))</f>
        <v>0</v>
      </c>
      <c r="M57" s="116">
        <f>IF($C$4="citu pasākumu izmaksas",IF('3a+c+n'!$Q57="C",'3a+c+n'!M57,0))</f>
        <v>0</v>
      </c>
      <c r="N57" s="116">
        <f>IF($C$4="citu pasākumu izmaksas",IF('3a+c+n'!$Q57="C",'3a+c+n'!N57,0))</f>
        <v>0</v>
      </c>
      <c r="O57" s="116">
        <f>IF($C$4="citu pasākumu izmaksas",IF('3a+c+n'!$Q57="C",'3a+c+n'!O57,0))</f>
        <v>0</v>
      </c>
      <c r="P57" s="117">
        <f>IF($C$4="citu pasākumu izmaksas",IF('3a+c+n'!$Q57="C",'3a+c+n'!P57,0))</f>
        <v>0</v>
      </c>
    </row>
    <row r="58" spans="1:16" x14ac:dyDescent="0.2">
      <c r="A58" s="51">
        <f>IF(P58=0,0,IF(COUNTBLANK(P58)=1,0,COUNTA($P$14:P58)))</f>
        <v>0</v>
      </c>
      <c r="B58" s="24">
        <f>IF($C$4="citu pasākumu izmaksas",IF('3a+c+n'!$Q58="C",'3a+c+n'!B58,0))</f>
        <v>0</v>
      </c>
      <c r="C58" s="24">
        <f>IF($C$4="citu pasākumu izmaksas",IF('3a+c+n'!$Q58="C",'3a+c+n'!C58,0))</f>
        <v>0</v>
      </c>
      <c r="D58" s="24">
        <f>IF($C$4="citu pasākumu izmaksas",IF('3a+c+n'!$Q58="C",'3a+c+n'!D58,0))</f>
        <v>0</v>
      </c>
      <c r="E58" s="46"/>
      <c r="F58" s="65"/>
      <c r="G58" s="116"/>
      <c r="H58" s="116">
        <f>IF($C$4="citu pasākumu izmaksas",IF('3a+c+n'!$Q58="C",'3a+c+n'!H58,0))</f>
        <v>0</v>
      </c>
      <c r="I58" s="116"/>
      <c r="J58" s="116"/>
      <c r="K58" s="117">
        <f>IF($C$4="citu pasākumu izmaksas",IF('3a+c+n'!$Q58="C",'3a+c+n'!K58,0))</f>
        <v>0</v>
      </c>
      <c r="L58" s="82">
        <f>IF($C$4="citu pasākumu izmaksas",IF('3a+c+n'!$Q58="C",'3a+c+n'!L58,0))</f>
        <v>0</v>
      </c>
      <c r="M58" s="116">
        <f>IF($C$4="citu pasākumu izmaksas",IF('3a+c+n'!$Q58="C",'3a+c+n'!M58,0))</f>
        <v>0</v>
      </c>
      <c r="N58" s="116">
        <f>IF($C$4="citu pasākumu izmaksas",IF('3a+c+n'!$Q58="C",'3a+c+n'!N58,0))</f>
        <v>0</v>
      </c>
      <c r="O58" s="116">
        <f>IF($C$4="citu pasākumu izmaksas",IF('3a+c+n'!$Q58="C",'3a+c+n'!O58,0))</f>
        <v>0</v>
      </c>
      <c r="P58" s="117">
        <f>IF($C$4="citu pasākumu izmaksas",IF('3a+c+n'!$Q58="C",'3a+c+n'!P58,0))</f>
        <v>0</v>
      </c>
    </row>
    <row r="59" spans="1:16" x14ac:dyDescent="0.2">
      <c r="A59" s="51">
        <f>IF(P59=0,0,IF(COUNTBLANK(P59)=1,0,COUNTA($P$14:P59)))</f>
        <v>0</v>
      </c>
      <c r="B59" s="24">
        <f>IF($C$4="citu pasākumu izmaksas",IF('3a+c+n'!$Q59="C",'3a+c+n'!B59,0))</f>
        <v>0</v>
      </c>
      <c r="C59" s="24">
        <f>IF($C$4="citu pasākumu izmaksas",IF('3a+c+n'!$Q59="C",'3a+c+n'!C59,0))</f>
        <v>0</v>
      </c>
      <c r="D59" s="24">
        <f>IF($C$4="citu pasākumu izmaksas",IF('3a+c+n'!$Q59="C",'3a+c+n'!D59,0))</f>
        <v>0</v>
      </c>
      <c r="E59" s="46"/>
      <c r="F59" s="65"/>
      <c r="G59" s="116"/>
      <c r="H59" s="116">
        <f>IF($C$4="citu pasākumu izmaksas",IF('3a+c+n'!$Q59="C",'3a+c+n'!H59,0))</f>
        <v>0</v>
      </c>
      <c r="I59" s="116"/>
      <c r="J59" s="116"/>
      <c r="K59" s="117">
        <f>IF($C$4="citu pasākumu izmaksas",IF('3a+c+n'!$Q59="C",'3a+c+n'!K59,0))</f>
        <v>0</v>
      </c>
      <c r="L59" s="82">
        <f>IF($C$4="citu pasākumu izmaksas",IF('3a+c+n'!$Q59="C",'3a+c+n'!L59,0))</f>
        <v>0</v>
      </c>
      <c r="M59" s="116">
        <f>IF($C$4="citu pasākumu izmaksas",IF('3a+c+n'!$Q59="C",'3a+c+n'!M59,0))</f>
        <v>0</v>
      </c>
      <c r="N59" s="116">
        <f>IF($C$4="citu pasākumu izmaksas",IF('3a+c+n'!$Q59="C",'3a+c+n'!N59,0))</f>
        <v>0</v>
      </c>
      <c r="O59" s="116">
        <f>IF($C$4="citu pasākumu izmaksas",IF('3a+c+n'!$Q59="C",'3a+c+n'!O59,0))</f>
        <v>0</v>
      </c>
      <c r="P59" s="117">
        <f>IF($C$4="citu pasākumu izmaksas",IF('3a+c+n'!$Q59="C",'3a+c+n'!P59,0))</f>
        <v>0</v>
      </c>
    </row>
    <row r="60" spans="1:16" x14ac:dyDescent="0.2">
      <c r="A60" s="51">
        <f>IF(P60=0,0,IF(COUNTBLANK(P60)=1,0,COUNTA($P$14:P60)))</f>
        <v>0</v>
      </c>
      <c r="B60" s="24">
        <f>IF($C$4="citu pasākumu izmaksas",IF('3a+c+n'!$Q60="C",'3a+c+n'!B60,0))</f>
        <v>0</v>
      </c>
      <c r="C60" s="24">
        <f>IF($C$4="citu pasākumu izmaksas",IF('3a+c+n'!$Q60="C",'3a+c+n'!C60,0))</f>
        <v>0</v>
      </c>
      <c r="D60" s="24">
        <f>IF($C$4="citu pasākumu izmaksas",IF('3a+c+n'!$Q60="C",'3a+c+n'!D60,0))</f>
        <v>0</v>
      </c>
      <c r="E60" s="46"/>
      <c r="F60" s="65"/>
      <c r="G60" s="116"/>
      <c r="H60" s="116">
        <f>IF($C$4="citu pasākumu izmaksas",IF('3a+c+n'!$Q60="C",'3a+c+n'!H60,0))</f>
        <v>0</v>
      </c>
      <c r="I60" s="116"/>
      <c r="J60" s="116"/>
      <c r="K60" s="117">
        <f>IF($C$4="citu pasākumu izmaksas",IF('3a+c+n'!$Q60="C",'3a+c+n'!K60,0))</f>
        <v>0</v>
      </c>
      <c r="L60" s="82">
        <f>IF($C$4="citu pasākumu izmaksas",IF('3a+c+n'!$Q60="C",'3a+c+n'!L60,0))</f>
        <v>0</v>
      </c>
      <c r="M60" s="116">
        <f>IF($C$4="citu pasākumu izmaksas",IF('3a+c+n'!$Q60="C",'3a+c+n'!M60,0))</f>
        <v>0</v>
      </c>
      <c r="N60" s="116">
        <f>IF($C$4="citu pasākumu izmaksas",IF('3a+c+n'!$Q60="C",'3a+c+n'!N60,0))</f>
        <v>0</v>
      </c>
      <c r="O60" s="116">
        <f>IF($C$4="citu pasākumu izmaksas",IF('3a+c+n'!$Q60="C",'3a+c+n'!O60,0))</f>
        <v>0</v>
      </c>
      <c r="P60" s="117">
        <f>IF($C$4="citu pasākumu izmaksas",IF('3a+c+n'!$Q60="C",'3a+c+n'!P60,0))</f>
        <v>0</v>
      </c>
    </row>
    <row r="61" spans="1:16" x14ac:dyDescent="0.2">
      <c r="A61" s="51">
        <f>IF(P61=0,0,IF(COUNTBLANK(P61)=1,0,COUNTA($P$14:P61)))</f>
        <v>0</v>
      </c>
      <c r="B61" s="24">
        <f>IF($C$4="citu pasākumu izmaksas",IF('3a+c+n'!$Q61="C",'3a+c+n'!B61,0))</f>
        <v>0</v>
      </c>
      <c r="C61" s="24">
        <f>IF($C$4="citu pasākumu izmaksas",IF('3a+c+n'!$Q61="C",'3a+c+n'!C61,0))</f>
        <v>0</v>
      </c>
      <c r="D61" s="24">
        <f>IF($C$4="citu pasākumu izmaksas",IF('3a+c+n'!$Q61="C",'3a+c+n'!D61,0))</f>
        <v>0</v>
      </c>
      <c r="E61" s="46"/>
      <c r="F61" s="65"/>
      <c r="G61" s="116"/>
      <c r="H61" s="116">
        <f>IF($C$4="citu pasākumu izmaksas",IF('3a+c+n'!$Q61="C",'3a+c+n'!H61,0))</f>
        <v>0</v>
      </c>
      <c r="I61" s="116"/>
      <c r="J61" s="116"/>
      <c r="K61" s="117">
        <f>IF($C$4="citu pasākumu izmaksas",IF('3a+c+n'!$Q61="C",'3a+c+n'!K61,0))</f>
        <v>0</v>
      </c>
      <c r="L61" s="82">
        <f>IF($C$4="citu pasākumu izmaksas",IF('3a+c+n'!$Q61="C",'3a+c+n'!L61,0))</f>
        <v>0</v>
      </c>
      <c r="M61" s="116">
        <f>IF($C$4="citu pasākumu izmaksas",IF('3a+c+n'!$Q61="C",'3a+c+n'!M61,0))</f>
        <v>0</v>
      </c>
      <c r="N61" s="116">
        <f>IF($C$4="citu pasākumu izmaksas",IF('3a+c+n'!$Q61="C",'3a+c+n'!N61,0))</f>
        <v>0</v>
      </c>
      <c r="O61" s="116">
        <f>IF($C$4="citu pasākumu izmaksas",IF('3a+c+n'!$Q61="C",'3a+c+n'!O61,0))</f>
        <v>0</v>
      </c>
      <c r="P61" s="117">
        <f>IF($C$4="citu pasākumu izmaksas",IF('3a+c+n'!$Q61="C",'3a+c+n'!P61,0))</f>
        <v>0</v>
      </c>
    </row>
    <row r="62" spans="1:16" x14ac:dyDescent="0.2">
      <c r="A62" s="51">
        <f>IF(P62=0,0,IF(COUNTBLANK(P62)=1,0,COUNTA($P$14:P62)))</f>
        <v>0</v>
      </c>
      <c r="B62" s="24">
        <f>IF($C$4="citu pasākumu izmaksas",IF('3a+c+n'!$Q62="C",'3a+c+n'!B62,0))</f>
        <v>0</v>
      </c>
      <c r="C62" s="24">
        <f>IF($C$4="citu pasākumu izmaksas",IF('3a+c+n'!$Q62="C",'3a+c+n'!C62,0))</f>
        <v>0</v>
      </c>
      <c r="D62" s="24">
        <f>IF($C$4="citu pasākumu izmaksas",IF('3a+c+n'!$Q62="C",'3a+c+n'!D62,0))</f>
        <v>0</v>
      </c>
      <c r="E62" s="46"/>
      <c r="F62" s="65"/>
      <c r="G62" s="116"/>
      <c r="H62" s="116">
        <f>IF($C$4="citu pasākumu izmaksas",IF('3a+c+n'!$Q62="C",'3a+c+n'!H62,0))</f>
        <v>0</v>
      </c>
      <c r="I62" s="116"/>
      <c r="J62" s="116"/>
      <c r="K62" s="117">
        <f>IF($C$4="citu pasākumu izmaksas",IF('3a+c+n'!$Q62="C",'3a+c+n'!K62,0))</f>
        <v>0</v>
      </c>
      <c r="L62" s="82">
        <f>IF($C$4="citu pasākumu izmaksas",IF('3a+c+n'!$Q62="C",'3a+c+n'!L62,0))</f>
        <v>0</v>
      </c>
      <c r="M62" s="116">
        <f>IF($C$4="citu pasākumu izmaksas",IF('3a+c+n'!$Q62="C",'3a+c+n'!M62,0))</f>
        <v>0</v>
      </c>
      <c r="N62" s="116">
        <f>IF($C$4="citu pasākumu izmaksas",IF('3a+c+n'!$Q62="C",'3a+c+n'!N62,0))</f>
        <v>0</v>
      </c>
      <c r="O62" s="116">
        <f>IF($C$4="citu pasākumu izmaksas",IF('3a+c+n'!$Q62="C",'3a+c+n'!O62,0))</f>
        <v>0</v>
      </c>
      <c r="P62" s="117">
        <f>IF($C$4="citu pasākumu izmaksas",IF('3a+c+n'!$Q62="C",'3a+c+n'!P62,0))</f>
        <v>0</v>
      </c>
    </row>
    <row r="63" spans="1:16" x14ac:dyDescent="0.2">
      <c r="A63" s="51">
        <f>IF(P63=0,0,IF(COUNTBLANK(P63)=1,0,COUNTA($P$14:P63)))</f>
        <v>0</v>
      </c>
      <c r="B63" s="24">
        <f>IF($C$4="citu pasākumu izmaksas",IF('3a+c+n'!$Q63="C",'3a+c+n'!B63,0))</f>
        <v>0</v>
      </c>
      <c r="C63" s="24">
        <f>IF($C$4="citu pasākumu izmaksas",IF('3a+c+n'!$Q63="C",'3a+c+n'!C63,0))</f>
        <v>0</v>
      </c>
      <c r="D63" s="24">
        <f>IF($C$4="citu pasākumu izmaksas",IF('3a+c+n'!$Q63="C",'3a+c+n'!D63,0))</f>
        <v>0</v>
      </c>
      <c r="E63" s="46"/>
      <c r="F63" s="65"/>
      <c r="G63" s="116"/>
      <c r="H63" s="116">
        <f>IF($C$4="citu pasākumu izmaksas",IF('3a+c+n'!$Q63="C",'3a+c+n'!H63,0))</f>
        <v>0</v>
      </c>
      <c r="I63" s="116"/>
      <c r="J63" s="116"/>
      <c r="K63" s="117">
        <f>IF($C$4="citu pasākumu izmaksas",IF('3a+c+n'!$Q63="C",'3a+c+n'!K63,0))</f>
        <v>0</v>
      </c>
      <c r="L63" s="82">
        <f>IF($C$4="citu pasākumu izmaksas",IF('3a+c+n'!$Q63="C",'3a+c+n'!L63,0))</f>
        <v>0</v>
      </c>
      <c r="M63" s="116">
        <f>IF($C$4="citu pasākumu izmaksas",IF('3a+c+n'!$Q63="C",'3a+c+n'!M63,0))</f>
        <v>0</v>
      </c>
      <c r="N63" s="116">
        <f>IF($C$4="citu pasākumu izmaksas",IF('3a+c+n'!$Q63="C",'3a+c+n'!N63,0))</f>
        <v>0</v>
      </c>
      <c r="O63" s="116">
        <f>IF($C$4="citu pasākumu izmaksas",IF('3a+c+n'!$Q63="C",'3a+c+n'!O63,0))</f>
        <v>0</v>
      </c>
      <c r="P63" s="117">
        <f>IF($C$4="citu pasākumu izmaksas",IF('3a+c+n'!$Q63="C",'3a+c+n'!P63,0))</f>
        <v>0</v>
      </c>
    </row>
    <row r="64" spans="1:16" x14ac:dyDescent="0.2">
      <c r="A64" s="51">
        <f>IF(P64=0,0,IF(COUNTBLANK(P64)=1,0,COUNTA($P$14:P64)))</f>
        <v>0</v>
      </c>
      <c r="B64" s="24">
        <f>IF($C$4="citu pasākumu izmaksas",IF('3a+c+n'!$Q64="C",'3a+c+n'!B64,0))</f>
        <v>0</v>
      </c>
      <c r="C64" s="24">
        <f>IF($C$4="citu pasākumu izmaksas",IF('3a+c+n'!$Q64="C",'3a+c+n'!C64,0))</f>
        <v>0</v>
      </c>
      <c r="D64" s="24">
        <f>IF($C$4="citu pasākumu izmaksas",IF('3a+c+n'!$Q64="C",'3a+c+n'!D64,0))</f>
        <v>0</v>
      </c>
      <c r="E64" s="46"/>
      <c r="F64" s="65"/>
      <c r="G64" s="116"/>
      <c r="H64" s="116">
        <f>IF($C$4="citu pasākumu izmaksas",IF('3a+c+n'!$Q64="C",'3a+c+n'!H64,0))</f>
        <v>0</v>
      </c>
      <c r="I64" s="116"/>
      <c r="J64" s="116"/>
      <c r="K64" s="117">
        <f>IF($C$4="citu pasākumu izmaksas",IF('3a+c+n'!$Q64="C",'3a+c+n'!K64,0))</f>
        <v>0</v>
      </c>
      <c r="L64" s="82">
        <f>IF($C$4="citu pasākumu izmaksas",IF('3a+c+n'!$Q64="C",'3a+c+n'!L64,0))</f>
        <v>0</v>
      </c>
      <c r="M64" s="116">
        <f>IF($C$4="citu pasākumu izmaksas",IF('3a+c+n'!$Q64="C",'3a+c+n'!M64,0))</f>
        <v>0</v>
      </c>
      <c r="N64" s="116">
        <f>IF($C$4="citu pasākumu izmaksas",IF('3a+c+n'!$Q64="C",'3a+c+n'!N64,0))</f>
        <v>0</v>
      </c>
      <c r="O64" s="116">
        <f>IF($C$4="citu pasākumu izmaksas",IF('3a+c+n'!$Q64="C",'3a+c+n'!O64,0))</f>
        <v>0</v>
      </c>
      <c r="P64" s="117">
        <f>IF($C$4="citu pasākumu izmaksas",IF('3a+c+n'!$Q64="C",'3a+c+n'!P64,0))</f>
        <v>0</v>
      </c>
    </row>
    <row r="65" spans="1:16" x14ac:dyDescent="0.2">
      <c r="A65" s="51">
        <f>IF(P65=0,0,IF(COUNTBLANK(P65)=1,0,COUNTA($P$14:P65)))</f>
        <v>0</v>
      </c>
      <c r="B65" s="24">
        <f>IF($C$4="citu pasākumu izmaksas",IF('3a+c+n'!$Q65="C",'3a+c+n'!B65,0))</f>
        <v>0</v>
      </c>
      <c r="C65" s="24">
        <f>IF($C$4="citu pasākumu izmaksas",IF('3a+c+n'!$Q65="C",'3a+c+n'!C65,0))</f>
        <v>0</v>
      </c>
      <c r="D65" s="24">
        <f>IF($C$4="citu pasākumu izmaksas",IF('3a+c+n'!$Q65="C",'3a+c+n'!D65,0))</f>
        <v>0</v>
      </c>
      <c r="E65" s="46"/>
      <c r="F65" s="65"/>
      <c r="G65" s="116"/>
      <c r="H65" s="116">
        <f>IF($C$4="citu pasākumu izmaksas",IF('3a+c+n'!$Q65="C",'3a+c+n'!H65,0))</f>
        <v>0</v>
      </c>
      <c r="I65" s="116"/>
      <c r="J65" s="116"/>
      <c r="K65" s="117">
        <f>IF($C$4="citu pasākumu izmaksas",IF('3a+c+n'!$Q65="C",'3a+c+n'!K65,0))</f>
        <v>0</v>
      </c>
      <c r="L65" s="82">
        <f>IF($C$4="citu pasākumu izmaksas",IF('3a+c+n'!$Q65="C",'3a+c+n'!L65,0))</f>
        <v>0</v>
      </c>
      <c r="M65" s="116">
        <f>IF($C$4="citu pasākumu izmaksas",IF('3a+c+n'!$Q65="C",'3a+c+n'!M65,0))</f>
        <v>0</v>
      </c>
      <c r="N65" s="116">
        <f>IF($C$4="citu pasākumu izmaksas",IF('3a+c+n'!$Q65="C",'3a+c+n'!N65,0))</f>
        <v>0</v>
      </c>
      <c r="O65" s="116">
        <f>IF($C$4="citu pasākumu izmaksas",IF('3a+c+n'!$Q65="C",'3a+c+n'!O65,0))</f>
        <v>0</v>
      </c>
      <c r="P65" s="117">
        <f>IF($C$4="citu pasākumu izmaksas",IF('3a+c+n'!$Q65="C",'3a+c+n'!P65,0))</f>
        <v>0</v>
      </c>
    </row>
    <row r="66" spans="1:16" x14ac:dyDescent="0.2">
      <c r="A66" s="51">
        <f>IF(P66=0,0,IF(COUNTBLANK(P66)=1,0,COUNTA($P$14:P66)))</f>
        <v>0</v>
      </c>
      <c r="B66" s="24">
        <f>IF($C$4="citu pasākumu izmaksas",IF('3a+c+n'!$Q66="C",'3a+c+n'!B66,0))</f>
        <v>0</v>
      </c>
      <c r="C66" s="24">
        <f>IF($C$4="citu pasākumu izmaksas",IF('3a+c+n'!$Q66="C",'3a+c+n'!C66,0))</f>
        <v>0</v>
      </c>
      <c r="D66" s="24">
        <f>IF($C$4="citu pasākumu izmaksas",IF('3a+c+n'!$Q66="C",'3a+c+n'!D66,0))</f>
        <v>0</v>
      </c>
      <c r="E66" s="46"/>
      <c r="F66" s="65"/>
      <c r="G66" s="116"/>
      <c r="H66" s="116">
        <f>IF($C$4="citu pasākumu izmaksas",IF('3a+c+n'!$Q66="C",'3a+c+n'!H66,0))</f>
        <v>0</v>
      </c>
      <c r="I66" s="116"/>
      <c r="J66" s="116"/>
      <c r="K66" s="117">
        <f>IF($C$4="citu pasākumu izmaksas",IF('3a+c+n'!$Q66="C",'3a+c+n'!K66,0))</f>
        <v>0</v>
      </c>
      <c r="L66" s="82">
        <f>IF($C$4="citu pasākumu izmaksas",IF('3a+c+n'!$Q66="C",'3a+c+n'!L66,0))</f>
        <v>0</v>
      </c>
      <c r="M66" s="116">
        <f>IF($C$4="citu pasākumu izmaksas",IF('3a+c+n'!$Q66="C",'3a+c+n'!M66,0))</f>
        <v>0</v>
      </c>
      <c r="N66" s="116">
        <f>IF($C$4="citu pasākumu izmaksas",IF('3a+c+n'!$Q66="C",'3a+c+n'!N66,0))</f>
        <v>0</v>
      </c>
      <c r="O66" s="116">
        <f>IF($C$4="citu pasākumu izmaksas",IF('3a+c+n'!$Q66="C",'3a+c+n'!O66,0))</f>
        <v>0</v>
      </c>
      <c r="P66" s="117">
        <f>IF($C$4="citu pasākumu izmaksas",IF('3a+c+n'!$Q66="C",'3a+c+n'!P66,0))</f>
        <v>0</v>
      </c>
    </row>
    <row r="67" spans="1:16" x14ac:dyDescent="0.2">
      <c r="A67" s="51">
        <f>IF(P67=0,0,IF(COUNTBLANK(P67)=1,0,COUNTA($P$14:P67)))</f>
        <v>0</v>
      </c>
      <c r="B67" s="24">
        <f>IF($C$4="citu pasākumu izmaksas",IF('3a+c+n'!$Q67="C",'3a+c+n'!B67,0))</f>
        <v>0</v>
      </c>
      <c r="C67" s="24">
        <f>IF($C$4="citu pasākumu izmaksas",IF('3a+c+n'!$Q67="C",'3a+c+n'!C67,0))</f>
        <v>0</v>
      </c>
      <c r="D67" s="24">
        <f>IF($C$4="citu pasākumu izmaksas",IF('3a+c+n'!$Q67="C",'3a+c+n'!D67,0))</f>
        <v>0</v>
      </c>
      <c r="E67" s="46"/>
      <c r="F67" s="65"/>
      <c r="G67" s="116"/>
      <c r="H67" s="116">
        <f>IF($C$4="citu pasākumu izmaksas",IF('3a+c+n'!$Q67="C",'3a+c+n'!H67,0))</f>
        <v>0</v>
      </c>
      <c r="I67" s="116"/>
      <c r="J67" s="116"/>
      <c r="K67" s="117">
        <f>IF($C$4="citu pasākumu izmaksas",IF('3a+c+n'!$Q67="C",'3a+c+n'!K67,0))</f>
        <v>0</v>
      </c>
      <c r="L67" s="82">
        <f>IF($C$4="citu pasākumu izmaksas",IF('3a+c+n'!$Q67="C",'3a+c+n'!L67,0))</f>
        <v>0</v>
      </c>
      <c r="M67" s="116">
        <f>IF($C$4="citu pasākumu izmaksas",IF('3a+c+n'!$Q67="C",'3a+c+n'!M67,0))</f>
        <v>0</v>
      </c>
      <c r="N67" s="116">
        <f>IF($C$4="citu pasākumu izmaksas",IF('3a+c+n'!$Q67="C",'3a+c+n'!N67,0))</f>
        <v>0</v>
      </c>
      <c r="O67" s="116">
        <f>IF($C$4="citu pasākumu izmaksas",IF('3a+c+n'!$Q67="C",'3a+c+n'!O67,0))</f>
        <v>0</v>
      </c>
      <c r="P67" s="117">
        <f>IF($C$4="citu pasākumu izmaksas",IF('3a+c+n'!$Q67="C",'3a+c+n'!P67,0))</f>
        <v>0</v>
      </c>
    </row>
    <row r="68" spans="1:16" x14ac:dyDescent="0.2">
      <c r="A68" s="51">
        <f>IF(P68=0,0,IF(COUNTBLANK(P68)=1,0,COUNTA($P$14:P68)))</f>
        <v>0</v>
      </c>
      <c r="B68" s="24">
        <f>IF($C$4="citu pasākumu izmaksas",IF('3a+c+n'!$Q68="C",'3a+c+n'!B68,0))</f>
        <v>0</v>
      </c>
      <c r="C68" s="24">
        <f>IF($C$4="citu pasākumu izmaksas",IF('3a+c+n'!$Q68="C",'3a+c+n'!C68,0))</f>
        <v>0</v>
      </c>
      <c r="D68" s="24">
        <f>IF($C$4="citu pasākumu izmaksas",IF('3a+c+n'!$Q68="C",'3a+c+n'!D68,0))</f>
        <v>0</v>
      </c>
      <c r="E68" s="46"/>
      <c r="F68" s="65"/>
      <c r="G68" s="116"/>
      <c r="H68" s="116">
        <f>IF($C$4="citu pasākumu izmaksas",IF('3a+c+n'!$Q68="C",'3a+c+n'!H68,0))</f>
        <v>0</v>
      </c>
      <c r="I68" s="116"/>
      <c r="J68" s="116"/>
      <c r="K68" s="117">
        <f>IF($C$4="citu pasākumu izmaksas",IF('3a+c+n'!$Q68="C",'3a+c+n'!K68,0))</f>
        <v>0</v>
      </c>
      <c r="L68" s="82">
        <f>IF($C$4="citu pasākumu izmaksas",IF('3a+c+n'!$Q68="C",'3a+c+n'!L68,0))</f>
        <v>0</v>
      </c>
      <c r="M68" s="116">
        <f>IF($C$4="citu pasākumu izmaksas",IF('3a+c+n'!$Q68="C",'3a+c+n'!M68,0))</f>
        <v>0</v>
      </c>
      <c r="N68" s="116">
        <f>IF($C$4="citu pasākumu izmaksas",IF('3a+c+n'!$Q68="C",'3a+c+n'!N68,0))</f>
        <v>0</v>
      </c>
      <c r="O68" s="116">
        <f>IF($C$4="citu pasākumu izmaksas",IF('3a+c+n'!$Q68="C",'3a+c+n'!O68,0))</f>
        <v>0</v>
      </c>
      <c r="P68" s="117">
        <f>IF($C$4="citu pasākumu izmaksas",IF('3a+c+n'!$Q68="C",'3a+c+n'!P68,0))</f>
        <v>0</v>
      </c>
    </row>
    <row r="69" spans="1:16" x14ac:dyDescent="0.2">
      <c r="A69" s="51">
        <f>IF(P69=0,0,IF(COUNTBLANK(P69)=1,0,COUNTA($P$14:P69)))</f>
        <v>0</v>
      </c>
      <c r="B69" s="24">
        <f>IF($C$4="citu pasākumu izmaksas",IF('3a+c+n'!$Q69="C",'3a+c+n'!B69,0))</f>
        <v>0</v>
      </c>
      <c r="C69" s="24">
        <f>IF($C$4="citu pasākumu izmaksas",IF('3a+c+n'!$Q69="C",'3a+c+n'!C69,0))</f>
        <v>0</v>
      </c>
      <c r="D69" s="24">
        <f>IF($C$4="citu pasākumu izmaksas",IF('3a+c+n'!$Q69="C",'3a+c+n'!D69,0))</f>
        <v>0</v>
      </c>
      <c r="E69" s="46"/>
      <c r="F69" s="65"/>
      <c r="G69" s="116"/>
      <c r="H69" s="116">
        <f>IF($C$4="citu pasākumu izmaksas",IF('3a+c+n'!$Q69="C",'3a+c+n'!H69,0))</f>
        <v>0</v>
      </c>
      <c r="I69" s="116"/>
      <c r="J69" s="116"/>
      <c r="K69" s="117">
        <f>IF($C$4="citu pasākumu izmaksas",IF('3a+c+n'!$Q69="C",'3a+c+n'!K69,0))</f>
        <v>0</v>
      </c>
      <c r="L69" s="82">
        <f>IF($C$4="citu pasākumu izmaksas",IF('3a+c+n'!$Q69="C",'3a+c+n'!L69,0))</f>
        <v>0</v>
      </c>
      <c r="M69" s="116">
        <f>IF($C$4="citu pasākumu izmaksas",IF('3a+c+n'!$Q69="C",'3a+c+n'!M69,0))</f>
        <v>0</v>
      </c>
      <c r="N69" s="116">
        <f>IF($C$4="citu pasākumu izmaksas",IF('3a+c+n'!$Q69="C",'3a+c+n'!N69,0))</f>
        <v>0</v>
      </c>
      <c r="O69" s="116">
        <f>IF($C$4="citu pasākumu izmaksas",IF('3a+c+n'!$Q69="C",'3a+c+n'!O69,0))</f>
        <v>0</v>
      </c>
      <c r="P69" s="117">
        <f>IF($C$4="citu pasākumu izmaksas",IF('3a+c+n'!$Q69="C",'3a+c+n'!P69,0))</f>
        <v>0</v>
      </c>
    </row>
    <row r="70" spans="1:16" ht="33.75" x14ac:dyDescent="0.2">
      <c r="A70" s="51">
        <f>IF(P70=0,0,IF(COUNTBLANK(P70)=1,0,COUNTA($P$14:P70)))</f>
        <v>0</v>
      </c>
      <c r="B70" s="24" t="str">
        <f>IF($C$4="citu pasākumu izmaksas",IF('3a+c+n'!$Q70="C",'3a+c+n'!B70,0))</f>
        <v>13-00000</v>
      </c>
      <c r="C70" s="24" t="str">
        <f>IF($C$4="citu pasākumu izmaksas",IF('3a+c+n'!$Q70="C",'3a+c+n'!C70,0))</f>
        <v>Esošo, numurzīmju u.c. nepieciešamo elementu atjaunošana fasādē pēc siltināšanas, t.sk. nepieciešamie stiprinājumi</v>
      </c>
      <c r="D70" s="24" t="str">
        <f>IF($C$4="citu pasākumu izmaksas",IF('3a+c+n'!$Q70="C",'3a+c+n'!D70,0))</f>
        <v>kompl</v>
      </c>
      <c r="E70" s="46"/>
      <c r="F70" s="65"/>
      <c r="G70" s="116"/>
      <c r="H70" s="116">
        <f>IF($C$4="citu pasākumu izmaksas",IF('3a+c+n'!$Q70="C",'3a+c+n'!H70,0))</f>
        <v>0</v>
      </c>
      <c r="I70" s="116"/>
      <c r="J70" s="116"/>
      <c r="K70" s="117">
        <f>IF($C$4="citu pasākumu izmaksas",IF('3a+c+n'!$Q70="C",'3a+c+n'!K70,0))</f>
        <v>0</v>
      </c>
      <c r="L70" s="82">
        <f>IF($C$4="citu pasākumu izmaksas",IF('3a+c+n'!$Q70="C",'3a+c+n'!L70,0))</f>
        <v>0</v>
      </c>
      <c r="M70" s="116">
        <f>IF($C$4="citu pasākumu izmaksas",IF('3a+c+n'!$Q70="C",'3a+c+n'!M70,0))</f>
        <v>0</v>
      </c>
      <c r="N70" s="116">
        <f>IF($C$4="citu pasākumu izmaksas",IF('3a+c+n'!$Q70="C",'3a+c+n'!N70,0))</f>
        <v>0</v>
      </c>
      <c r="O70" s="116">
        <f>IF($C$4="citu pasākumu izmaksas",IF('3a+c+n'!$Q70="C",'3a+c+n'!O70,0))</f>
        <v>0</v>
      </c>
      <c r="P70" s="117">
        <f>IF($C$4="citu pasākumu izmaksas",IF('3a+c+n'!$Q70="C",'3a+c+n'!P70,0))</f>
        <v>0</v>
      </c>
    </row>
    <row r="71" spans="1:16" x14ac:dyDescent="0.2">
      <c r="A71" s="51">
        <f>IF(P71=0,0,IF(COUNTBLANK(P71)=1,0,COUNTA($P$14:P71)))</f>
        <v>0</v>
      </c>
      <c r="B71" s="24">
        <f>IF($C$4="citu pasākumu izmaksas",IF('3a+c+n'!$Q71="C",'3a+c+n'!B71,0))</f>
        <v>0</v>
      </c>
      <c r="C71" s="24">
        <f>IF($C$4="citu pasākumu izmaksas",IF('3a+c+n'!$Q71="C",'3a+c+n'!C71,0))</f>
        <v>0</v>
      </c>
      <c r="D71" s="24">
        <f>IF($C$4="citu pasākumu izmaksas",IF('3a+c+n'!$Q71="C",'3a+c+n'!D71,0))</f>
        <v>0</v>
      </c>
      <c r="E71" s="46"/>
      <c r="F71" s="65"/>
      <c r="G71" s="116"/>
      <c r="H71" s="116">
        <f>IF($C$4="citu pasākumu izmaksas",IF('3a+c+n'!$Q71="C",'3a+c+n'!H71,0))</f>
        <v>0</v>
      </c>
      <c r="I71" s="116"/>
      <c r="J71" s="116"/>
      <c r="K71" s="117">
        <f>IF($C$4="citu pasākumu izmaksas",IF('3a+c+n'!$Q71="C",'3a+c+n'!K71,0))</f>
        <v>0</v>
      </c>
      <c r="L71" s="82">
        <f>IF($C$4="citu pasākumu izmaksas",IF('3a+c+n'!$Q71="C",'3a+c+n'!L71,0))</f>
        <v>0</v>
      </c>
      <c r="M71" s="116">
        <f>IF($C$4="citu pasākumu izmaksas",IF('3a+c+n'!$Q71="C",'3a+c+n'!M71,0))</f>
        <v>0</v>
      </c>
      <c r="N71" s="116">
        <f>IF($C$4="citu pasākumu izmaksas",IF('3a+c+n'!$Q71="C",'3a+c+n'!N71,0))</f>
        <v>0</v>
      </c>
      <c r="O71" s="116">
        <f>IF($C$4="citu pasākumu izmaksas",IF('3a+c+n'!$Q71="C",'3a+c+n'!O71,0))</f>
        <v>0</v>
      </c>
      <c r="P71" s="117">
        <f>IF($C$4="citu pasākumu izmaksas",IF('3a+c+n'!$Q71="C",'3a+c+n'!P71,0))</f>
        <v>0</v>
      </c>
    </row>
    <row r="72" spans="1:16" ht="56.25" x14ac:dyDescent="0.2">
      <c r="A72" s="51">
        <f>IF(P72=0,0,IF(COUNTBLANK(P72)=1,0,COUNTA($P$14:P72)))</f>
        <v>0</v>
      </c>
      <c r="B72" s="24" t="str">
        <f>IF($C$4="citu pasākumu izmaksas",IF('3a+c+n'!$Q72="C",'3a+c+n'!B72,0))</f>
        <v>13-00000</v>
      </c>
      <c r="C72" s="24" t="str">
        <f>IF($C$4="citu pasākumu izmaksas",IF('3a+c+n'!$Q72="C",'3a+c+n'!C72,0))</f>
        <v>Esošo kabeļu (fasadē) atvienošana un ievotšana nedegošu cinkotns metāla kābeļu kanālos OBO Bettermann BSKM 0711 FS vai ekvivalentos. Vai ievietot individuāli izgatavotos cinkotos metāla kābeļu kanālos.</v>
      </c>
      <c r="D72" s="24" t="str">
        <f>IF($C$4="citu pasākumu izmaksas",IF('3a+c+n'!$Q72="C",'3a+c+n'!D72,0))</f>
        <v>kompl</v>
      </c>
      <c r="E72" s="46"/>
      <c r="F72" s="65"/>
      <c r="G72" s="116"/>
      <c r="H72" s="116">
        <f>IF($C$4="citu pasākumu izmaksas",IF('3a+c+n'!$Q72="C",'3a+c+n'!H72,0))</f>
        <v>0</v>
      </c>
      <c r="I72" s="116"/>
      <c r="J72" s="116"/>
      <c r="K72" s="117">
        <f>IF($C$4="citu pasākumu izmaksas",IF('3a+c+n'!$Q72="C",'3a+c+n'!K72,0))</f>
        <v>0</v>
      </c>
      <c r="L72" s="82">
        <f>IF($C$4="citu pasākumu izmaksas",IF('3a+c+n'!$Q72="C",'3a+c+n'!L72,0))</f>
        <v>0</v>
      </c>
      <c r="M72" s="116">
        <f>IF($C$4="citu pasākumu izmaksas",IF('3a+c+n'!$Q72="C",'3a+c+n'!M72,0))</f>
        <v>0</v>
      </c>
      <c r="N72" s="116">
        <f>IF($C$4="citu pasākumu izmaksas",IF('3a+c+n'!$Q72="C",'3a+c+n'!N72,0))</f>
        <v>0</v>
      </c>
      <c r="O72" s="116">
        <f>IF($C$4="citu pasākumu izmaksas",IF('3a+c+n'!$Q72="C",'3a+c+n'!O72,0))</f>
        <v>0</v>
      </c>
      <c r="P72" s="117">
        <f>IF($C$4="citu pasākumu izmaksas",IF('3a+c+n'!$Q72="C",'3a+c+n'!P72,0))</f>
        <v>0</v>
      </c>
    </row>
    <row r="73" spans="1:16" x14ac:dyDescent="0.2">
      <c r="A73" s="51">
        <f>IF(P73=0,0,IF(COUNTBLANK(P73)=1,0,COUNTA($P$14:P73)))</f>
        <v>0</v>
      </c>
      <c r="B73" s="24">
        <f>IF($C$4="citu pasākumu izmaksas",IF('3a+c+n'!$Q73="C",'3a+c+n'!B73,0))</f>
        <v>0</v>
      </c>
      <c r="C73" s="24">
        <f>IF($C$4="citu pasākumu izmaksas",IF('3a+c+n'!$Q73="C",'3a+c+n'!C73,0))</f>
        <v>0</v>
      </c>
      <c r="D73" s="24">
        <f>IF($C$4="citu pasākumu izmaksas",IF('3a+c+n'!$Q73="C",'3a+c+n'!D73,0))</f>
        <v>0</v>
      </c>
      <c r="E73" s="46"/>
      <c r="F73" s="65"/>
      <c r="G73" s="116"/>
      <c r="H73" s="116">
        <f>IF($C$4="citu pasākumu izmaksas",IF('3a+c+n'!$Q73="C",'3a+c+n'!H73,0))</f>
        <v>0</v>
      </c>
      <c r="I73" s="116"/>
      <c r="J73" s="116"/>
      <c r="K73" s="117">
        <f>IF($C$4="citu pasākumu izmaksas",IF('3a+c+n'!$Q73="C",'3a+c+n'!K73,0))</f>
        <v>0</v>
      </c>
      <c r="L73" s="82">
        <f>IF($C$4="citu pasākumu izmaksas",IF('3a+c+n'!$Q73="C",'3a+c+n'!L73,0))</f>
        <v>0</v>
      </c>
      <c r="M73" s="116">
        <f>IF($C$4="citu pasākumu izmaksas",IF('3a+c+n'!$Q73="C",'3a+c+n'!M73,0))</f>
        <v>0</v>
      </c>
      <c r="N73" s="116">
        <f>IF($C$4="citu pasākumu izmaksas",IF('3a+c+n'!$Q73="C",'3a+c+n'!N73,0))</f>
        <v>0</v>
      </c>
      <c r="O73" s="116">
        <f>IF($C$4="citu pasākumu izmaksas",IF('3a+c+n'!$Q73="C",'3a+c+n'!O73,0))</f>
        <v>0</v>
      </c>
      <c r="P73" s="117">
        <f>IF($C$4="citu pasākumu izmaksas",IF('3a+c+n'!$Q73="C",'3a+c+n'!P73,0))</f>
        <v>0</v>
      </c>
    </row>
    <row r="74" spans="1:16" x14ac:dyDescent="0.2">
      <c r="A74" s="51">
        <f>IF(P74=0,0,IF(COUNTBLANK(P74)=1,0,COUNTA($P$14:P74)))</f>
        <v>0</v>
      </c>
      <c r="B74" s="24">
        <f>IF($C$4="citu pasākumu izmaksas",IF('3a+c+n'!$Q74="C",'3a+c+n'!B74,0))</f>
        <v>0</v>
      </c>
      <c r="C74" s="24">
        <f>IF($C$4="citu pasākumu izmaksas",IF('3a+c+n'!$Q74="C",'3a+c+n'!C74,0))</f>
        <v>0</v>
      </c>
      <c r="D74" s="24">
        <f>IF($C$4="citu pasākumu izmaksas",IF('3a+c+n'!$Q74="C",'3a+c+n'!D74,0))</f>
        <v>0</v>
      </c>
      <c r="E74" s="46"/>
      <c r="F74" s="65"/>
      <c r="G74" s="116"/>
      <c r="H74" s="116">
        <f>IF($C$4="citu pasākumu izmaksas",IF('3a+c+n'!$Q74="C",'3a+c+n'!H74,0))</f>
        <v>0</v>
      </c>
      <c r="I74" s="116"/>
      <c r="J74" s="116"/>
      <c r="K74" s="117">
        <f>IF($C$4="citu pasākumu izmaksas",IF('3a+c+n'!$Q74="C",'3a+c+n'!K74,0))</f>
        <v>0</v>
      </c>
      <c r="L74" s="82">
        <f>IF($C$4="citu pasākumu izmaksas",IF('3a+c+n'!$Q74="C",'3a+c+n'!L74,0))</f>
        <v>0</v>
      </c>
      <c r="M74" s="116">
        <f>IF($C$4="citu pasākumu izmaksas",IF('3a+c+n'!$Q74="C",'3a+c+n'!M74,0))</f>
        <v>0</v>
      </c>
      <c r="N74" s="116">
        <f>IF($C$4="citu pasākumu izmaksas",IF('3a+c+n'!$Q74="C",'3a+c+n'!N74,0))</f>
        <v>0</v>
      </c>
      <c r="O74" s="116">
        <f>IF($C$4="citu pasākumu izmaksas",IF('3a+c+n'!$Q74="C",'3a+c+n'!O74,0))</f>
        <v>0</v>
      </c>
      <c r="P74" s="117">
        <f>IF($C$4="citu pasākumu izmaksas",IF('3a+c+n'!$Q74="C",'3a+c+n'!P74,0))</f>
        <v>0</v>
      </c>
    </row>
    <row r="75" spans="1:16" ht="22.5" x14ac:dyDescent="0.2">
      <c r="A75" s="51">
        <f>IF(P75=0,0,IF(COUNTBLANK(P75)=1,0,COUNTA($P$14:P75)))</f>
        <v>0</v>
      </c>
      <c r="B75" s="24" t="str">
        <f>IF($C$4="citu pasākumu izmaksas",IF('3a+c+n'!$Q75="C",'3a+c+n'!B75,0))</f>
        <v>08-00000</v>
      </c>
      <c r="C75" s="24" t="str">
        <f>IF($C$4="citu pasākumu izmaksas",IF('3a+c+n'!$Q75="C",'3a+c+n'!C75,0))</f>
        <v>Ruukki T20 metāla jumta segums, cinktos 0,50mm vai ekvivalents</v>
      </c>
      <c r="D75" s="24" t="str">
        <f>IF($C$4="citu pasākumu izmaksas",IF('3a+c+n'!$Q75="C",'3a+c+n'!D75,0))</f>
        <v>m2</v>
      </c>
      <c r="E75" s="46"/>
      <c r="F75" s="65"/>
      <c r="G75" s="116"/>
      <c r="H75" s="116">
        <f>IF($C$4="citu pasākumu izmaksas",IF('3a+c+n'!$Q75="C",'3a+c+n'!H75,0))</f>
        <v>0</v>
      </c>
      <c r="I75" s="116"/>
      <c r="J75" s="116"/>
      <c r="K75" s="117">
        <f>IF($C$4="citu pasākumu izmaksas",IF('3a+c+n'!$Q75="C",'3a+c+n'!K75,0))</f>
        <v>0</v>
      </c>
      <c r="L75" s="82">
        <f>IF($C$4="citu pasākumu izmaksas",IF('3a+c+n'!$Q75="C",'3a+c+n'!L75,0))</f>
        <v>0</v>
      </c>
      <c r="M75" s="116">
        <f>IF($C$4="citu pasākumu izmaksas",IF('3a+c+n'!$Q75="C",'3a+c+n'!M75,0))</f>
        <v>0</v>
      </c>
      <c r="N75" s="116">
        <f>IF($C$4="citu pasākumu izmaksas",IF('3a+c+n'!$Q75="C",'3a+c+n'!N75,0))</f>
        <v>0</v>
      </c>
      <c r="O75" s="116">
        <f>IF($C$4="citu pasākumu izmaksas",IF('3a+c+n'!$Q75="C",'3a+c+n'!O75,0))</f>
        <v>0</v>
      </c>
      <c r="P75" s="117">
        <f>IF($C$4="citu pasākumu izmaksas",IF('3a+c+n'!$Q75="C",'3a+c+n'!P75,0))</f>
        <v>0</v>
      </c>
    </row>
    <row r="76" spans="1:16" ht="33.75" x14ac:dyDescent="0.2">
      <c r="A76" s="51">
        <f>IF(P76=0,0,IF(COUNTBLANK(P76)=1,0,COUNTA($P$14:P76)))</f>
        <v>0</v>
      </c>
      <c r="B76" s="24" t="str">
        <f>IF($C$4="citu pasākumu izmaksas",IF('3a+c+n'!$Q76="C",'3a+c+n'!B76,0))</f>
        <v>08-00000</v>
      </c>
      <c r="C76" s="24" t="str">
        <f>IF($C$4="citu pasākumu izmaksas",IF('3a+c+n'!$Q76="C",'3a+c+n'!C76,0))</f>
        <v xml:space="preserve">Apaļās lietus renes b=125mm no cinkota skārda ar PURAL pārklājumu montāža ieejas jumtiņiem, t.sk. stiprinājumi, teknes āķis </v>
      </c>
      <c r="D76" s="24" t="str">
        <f>IF($C$4="citu pasākumu izmaksas",IF('3a+c+n'!$Q76="C",'3a+c+n'!D76,0))</f>
        <v>tm</v>
      </c>
      <c r="E76" s="46"/>
      <c r="F76" s="65"/>
      <c r="G76" s="116"/>
      <c r="H76" s="116">
        <f>IF($C$4="citu pasākumu izmaksas",IF('3a+c+n'!$Q76="C",'3a+c+n'!H76,0))</f>
        <v>0</v>
      </c>
      <c r="I76" s="116"/>
      <c r="J76" s="116"/>
      <c r="K76" s="117">
        <f>IF($C$4="citu pasākumu izmaksas",IF('3a+c+n'!$Q76="C",'3a+c+n'!K76,0))</f>
        <v>0</v>
      </c>
      <c r="L76" s="82">
        <f>IF($C$4="citu pasākumu izmaksas",IF('3a+c+n'!$Q76="C",'3a+c+n'!L76,0))</f>
        <v>0</v>
      </c>
      <c r="M76" s="116">
        <f>IF($C$4="citu pasākumu izmaksas",IF('3a+c+n'!$Q76="C",'3a+c+n'!M76,0))</f>
        <v>0</v>
      </c>
      <c r="N76" s="116">
        <f>IF($C$4="citu pasākumu izmaksas",IF('3a+c+n'!$Q76="C",'3a+c+n'!N76,0))</f>
        <v>0</v>
      </c>
      <c r="O76" s="116">
        <f>IF($C$4="citu pasākumu izmaksas",IF('3a+c+n'!$Q76="C",'3a+c+n'!O76,0))</f>
        <v>0</v>
      </c>
      <c r="P76" s="117">
        <f>IF($C$4="citu pasākumu izmaksas",IF('3a+c+n'!$Q76="C",'3a+c+n'!P76,0))</f>
        <v>0</v>
      </c>
    </row>
    <row r="77" spans="1:16" ht="22.5" x14ac:dyDescent="0.2">
      <c r="A77" s="51">
        <f>IF(P77=0,0,IF(COUNTBLANK(P77)=1,0,COUNTA($P$14:P77)))</f>
        <v>0</v>
      </c>
      <c r="B77" s="24" t="str">
        <f>IF($C$4="citu pasākumu izmaksas",IF('3a+c+n'!$Q77="C",'3a+c+n'!B77,0))</f>
        <v>08-00000</v>
      </c>
      <c r="C77" s="24" t="str">
        <f>IF($C$4="citu pasākumu izmaksas",IF('3a+c+n'!$Q77="C",'3a+c+n'!C77,0))</f>
        <v>Apaļo lietus tekņu montāža (125mm) ieejas jumtiņam, t.sk. stiprinājumi</v>
      </c>
      <c r="D77" s="24" t="str">
        <f>IF($C$4="citu pasākumu izmaksas",IF('3a+c+n'!$Q77="C",'3a+c+n'!D77,0))</f>
        <v>tm</v>
      </c>
      <c r="E77" s="46"/>
      <c r="F77" s="65"/>
      <c r="G77" s="116"/>
      <c r="H77" s="116">
        <f>IF($C$4="citu pasākumu izmaksas",IF('3a+c+n'!$Q77="C",'3a+c+n'!H77,0))</f>
        <v>0</v>
      </c>
      <c r="I77" s="116"/>
      <c r="J77" s="116"/>
      <c r="K77" s="117">
        <f>IF($C$4="citu pasākumu izmaksas",IF('3a+c+n'!$Q77="C",'3a+c+n'!K77,0))</f>
        <v>0</v>
      </c>
      <c r="L77" s="82">
        <f>IF($C$4="citu pasākumu izmaksas",IF('3a+c+n'!$Q77="C",'3a+c+n'!L77,0))</f>
        <v>0</v>
      </c>
      <c r="M77" s="116">
        <f>IF($C$4="citu pasākumu izmaksas",IF('3a+c+n'!$Q77="C",'3a+c+n'!M77,0))</f>
        <v>0</v>
      </c>
      <c r="N77" s="116">
        <f>IF($C$4="citu pasākumu izmaksas",IF('3a+c+n'!$Q77="C",'3a+c+n'!N77,0))</f>
        <v>0</v>
      </c>
      <c r="O77" s="116">
        <f>IF($C$4="citu pasākumu izmaksas",IF('3a+c+n'!$Q77="C",'3a+c+n'!O77,0))</f>
        <v>0</v>
      </c>
      <c r="P77" s="117">
        <f>IF($C$4="citu pasākumu izmaksas",IF('3a+c+n'!$Q77="C",'3a+c+n'!P77,0))</f>
        <v>0</v>
      </c>
    </row>
    <row r="78" spans="1:16" ht="67.5" x14ac:dyDescent="0.2">
      <c r="A78" s="51">
        <f>IF(P78=0,0,IF(COUNTBLANK(P78)=1,0,COUNTA($P$14:P78)))</f>
        <v>0</v>
      </c>
      <c r="B78" s="24" t="str">
        <f>IF($C$4="citu pasākumu izmaksas",IF('3a+c+n'!$Q78="C",'3a+c+n'!B78,0))</f>
        <v>08-00000</v>
      </c>
      <c r="C78" s="24" t="str">
        <f>IF($C$4="citu pasākumu izmaksas",IF('3a+c+n'!$Q78="C",'3a+c+n'!C78,0))</f>
        <v xml:space="preserve">Savienojuma vieta izveide ar siltinātu fasādes sienu, t.sk. PVC profils ALB – EB – PVC vai ekvivalents; PVC cokola profila lāsenis ALB – ED – B(PVC) vai ekvivalents; stiprinājumi; blīvlenta ALB - EXT vai ekvivalenta; ekstrudēta putupolistirola josla b=100mm, h=150mm   </v>
      </c>
      <c r="D78" s="24" t="str">
        <f>IF($C$4="citu pasākumu izmaksas",IF('3a+c+n'!$Q78="C",'3a+c+n'!D78,0))</f>
        <v>tm</v>
      </c>
      <c r="E78" s="46"/>
      <c r="F78" s="65"/>
      <c r="G78" s="116"/>
      <c r="H78" s="116">
        <f>IF($C$4="citu pasākumu izmaksas",IF('3a+c+n'!$Q78="C",'3a+c+n'!H78,0))</f>
        <v>0</v>
      </c>
      <c r="I78" s="116"/>
      <c r="J78" s="116"/>
      <c r="K78" s="117">
        <f>IF($C$4="citu pasākumu izmaksas",IF('3a+c+n'!$Q78="C",'3a+c+n'!K78,0))</f>
        <v>0</v>
      </c>
      <c r="L78" s="82">
        <f>IF($C$4="citu pasākumu izmaksas",IF('3a+c+n'!$Q78="C",'3a+c+n'!L78,0))</f>
        <v>0</v>
      </c>
      <c r="M78" s="116">
        <f>IF($C$4="citu pasākumu izmaksas",IF('3a+c+n'!$Q78="C",'3a+c+n'!M78,0))</f>
        <v>0</v>
      </c>
      <c r="N78" s="116">
        <f>IF($C$4="citu pasākumu izmaksas",IF('3a+c+n'!$Q78="C",'3a+c+n'!N78,0))</f>
        <v>0</v>
      </c>
      <c r="O78" s="116">
        <f>IF($C$4="citu pasākumu izmaksas",IF('3a+c+n'!$Q78="C",'3a+c+n'!O78,0))</f>
        <v>0</v>
      </c>
      <c r="P78" s="117">
        <f>IF($C$4="citu pasākumu izmaksas",IF('3a+c+n'!$Q78="C",'3a+c+n'!P78,0))</f>
        <v>0</v>
      </c>
    </row>
    <row r="79" spans="1:16" ht="45" x14ac:dyDescent="0.2">
      <c r="A79" s="51">
        <f>IF(P79=0,0,IF(COUNTBLANK(P79)=1,0,COUNTA($P$14:P79)))</f>
        <v>0</v>
      </c>
      <c r="B79" s="24" t="str">
        <f>IF($C$4="citu pasākumu izmaksas",IF('3a+c+n'!$Q79="C",'3a+c+n'!B79,0))</f>
        <v>08-00000</v>
      </c>
      <c r="C79" s="24" t="str">
        <f>IF($C$4="citu pasākumu izmaksas",IF('3a+c+n'!$Q79="C",'3a+c+n'!C79,0))</f>
        <v>Cinkota skārda ar PURAL pārklajumu jumta karnīzes montāža ieejas lieveņa jumtiņiem abos sānos, b=0,5mm, h~200 - 300 mm. Tonis atbilstoši krāsu pasei.</v>
      </c>
      <c r="D79" s="24" t="str">
        <f>IF($C$4="citu pasākumu izmaksas",IF('3a+c+n'!$Q79="C",'3a+c+n'!D79,0))</f>
        <v>tm</v>
      </c>
      <c r="E79" s="46"/>
      <c r="F79" s="65"/>
      <c r="G79" s="116"/>
      <c r="H79" s="116">
        <f>IF($C$4="citu pasākumu izmaksas",IF('3a+c+n'!$Q79="C",'3a+c+n'!H79,0))</f>
        <v>0</v>
      </c>
      <c r="I79" s="116"/>
      <c r="J79" s="116"/>
      <c r="K79" s="117">
        <f>IF($C$4="citu pasākumu izmaksas",IF('3a+c+n'!$Q79="C",'3a+c+n'!K79,0))</f>
        <v>0</v>
      </c>
      <c r="L79" s="82">
        <f>IF($C$4="citu pasākumu izmaksas",IF('3a+c+n'!$Q79="C",'3a+c+n'!L79,0))</f>
        <v>0</v>
      </c>
      <c r="M79" s="116">
        <f>IF($C$4="citu pasākumu izmaksas",IF('3a+c+n'!$Q79="C",'3a+c+n'!M79,0))</f>
        <v>0</v>
      </c>
      <c r="N79" s="116">
        <f>IF($C$4="citu pasākumu izmaksas",IF('3a+c+n'!$Q79="C",'3a+c+n'!N79,0))</f>
        <v>0</v>
      </c>
      <c r="O79" s="116">
        <f>IF($C$4="citu pasākumu izmaksas",IF('3a+c+n'!$Q79="C",'3a+c+n'!O79,0))</f>
        <v>0</v>
      </c>
      <c r="P79" s="117">
        <f>IF($C$4="citu pasākumu izmaksas",IF('3a+c+n'!$Q79="C",'3a+c+n'!P79,0))</f>
        <v>0</v>
      </c>
    </row>
    <row r="80" spans="1:16" ht="22.5" x14ac:dyDescent="0.2">
      <c r="A80" s="51">
        <f>IF(P80=0,0,IF(COUNTBLANK(P80)=1,0,COUNTA($P$14:P80)))</f>
        <v>0</v>
      </c>
      <c r="B80" s="24" t="str">
        <f>IF($C$4="citu pasākumu izmaksas",IF('3a+c+n'!$Q80="C",'3a+c+n'!B80,0))</f>
        <v>08-00000</v>
      </c>
      <c r="C80" s="24" t="str">
        <f>IF($C$4="citu pasākumu izmaksas",IF('3a+c+n'!$Q80="C",'3a+c+n'!C80,0))</f>
        <v>Ieejas lieveņu remonts ~ 20% no kopējās platības</v>
      </c>
      <c r="D80" s="24" t="str">
        <f>IF($C$4="citu pasākumu izmaksas",IF('3a+c+n'!$Q80="C",'3a+c+n'!D80,0))</f>
        <v>kompl</v>
      </c>
      <c r="E80" s="46"/>
      <c r="F80" s="65"/>
      <c r="G80" s="116"/>
      <c r="H80" s="116">
        <f>IF($C$4="citu pasākumu izmaksas",IF('3a+c+n'!$Q80="C",'3a+c+n'!H80,0))</f>
        <v>0</v>
      </c>
      <c r="I80" s="116"/>
      <c r="J80" s="116"/>
      <c r="K80" s="117">
        <f>IF($C$4="citu pasākumu izmaksas",IF('3a+c+n'!$Q80="C",'3a+c+n'!K80,0))</f>
        <v>0</v>
      </c>
      <c r="L80" s="82">
        <f>IF($C$4="citu pasākumu izmaksas",IF('3a+c+n'!$Q80="C",'3a+c+n'!L80,0))</f>
        <v>0</v>
      </c>
      <c r="M80" s="116">
        <f>IF($C$4="citu pasākumu izmaksas",IF('3a+c+n'!$Q80="C",'3a+c+n'!M80,0))</f>
        <v>0</v>
      </c>
      <c r="N80" s="116">
        <f>IF($C$4="citu pasākumu izmaksas",IF('3a+c+n'!$Q80="C",'3a+c+n'!N80,0))</f>
        <v>0</v>
      </c>
      <c r="O80" s="116">
        <f>IF($C$4="citu pasākumu izmaksas",IF('3a+c+n'!$Q80="C",'3a+c+n'!O80,0))</f>
        <v>0</v>
      </c>
      <c r="P80" s="117">
        <f>IF($C$4="citu pasākumu izmaksas",IF('3a+c+n'!$Q80="C",'3a+c+n'!P80,0))</f>
        <v>0</v>
      </c>
    </row>
    <row r="81" spans="1:16" x14ac:dyDescent="0.2">
      <c r="A81" s="51">
        <f>IF(P81=0,0,IF(COUNTBLANK(P81)=1,0,COUNTA($P$14:P81)))</f>
        <v>0</v>
      </c>
      <c r="B81" s="24">
        <f>IF($C$4="citu pasākumu izmaksas",IF('3a+c+n'!$Q81="C",'3a+c+n'!B81,0))</f>
        <v>0</v>
      </c>
      <c r="C81" s="24">
        <f>IF($C$4="citu pasākumu izmaksas",IF('3a+c+n'!$Q81="C",'3a+c+n'!C81,0))</f>
        <v>0</v>
      </c>
      <c r="D81" s="24">
        <f>IF($C$4="citu pasākumu izmaksas",IF('3a+c+n'!$Q81="C",'3a+c+n'!D81,0))</f>
        <v>0</v>
      </c>
      <c r="E81" s="46"/>
      <c r="F81" s="65"/>
      <c r="G81" s="116"/>
      <c r="H81" s="116">
        <f>IF($C$4="citu pasākumu izmaksas",IF('3a+c+n'!$Q81="C",'3a+c+n'!H81,0))</f>
        <v>0</v>
      </c>
      <c r="I81" s="116"/>
      <c r="J81" s="116"/>
      <c r="K81" s="117">
        <f>IF($C$4="citu pasākumu izmaksas",IF('3a+c+n'!$Q81="C",'3a+c+n'!K81,0))</f>
        <v>0</v>
      </c>
      <c r="L81" s="82">
        <f>IF($C$4="citu pasākumu izmaksas",IF('3a+c+n'!$Q81="C",'3a+c+n'!L81,0))</f>
        <v>0</v>
      </c>
      <c r="M81" s="116">
        <f>IF($C$4="citu pasākumu izmaksas",IF('3a+c+n'!$Q81="C",'3a+c+n'!M81,0))</f>
        <v>0</v>
      </c>
      <c r="N81" s="116">
        <f>IF($C$4="citu pasākumu izmaksas",IF('3a+c+n'!$Q81="C",'3a+c+n'!N81,0))</f>
        <v>0</v>
      </c>
      <c r="O81" s="116">
        <f>IF($C$4="citu pasākumu izmaksas",IF('3a+c+n'!$Q81="C",'3a+c+n'!O81,0))</f>
        <v>0</v>
      </c>
      <c r="P81" s="117">
        <f>IF($C$4="citu pasākumu izmaksas",IF('3a+c+n'!$Q81="C",'3a+c+n'!P81,0))</f>
        <v>0</v>
      </c>
    </row>
    <row r="82" spans="1:16" x14ac:dyDescent="0.2">
      <c r="A82" s="51">
        <f>IF(P82=0,0,IF(COUNTBLANK(P82)=1,0,COUNTA($P$14:P82)))</f>
        <v>0</v>
      </c>
      <c r="B82" s="24">
        <f>IF($C$4="citu pasākumu izmaksas",IF('3a+c+n'!$Q82="C",'3a+c+n'!B82,0))</f>
        <v>0</v>
      </c>
      <c r="C82" s="24">
        <f>IF($C$4="citu pasākumu izmaksas",IF('3a+c+n'!$Q82="C",'3a+c+n'!C82,0))</f>
        <v>0</v>
      </c>
      <c r="D82" s="24">
        <f>IF($C$4="citu pasākumu izmaksas",IF('3a+c+n'!$Q82="C",'3a+c+n'!D82,0))</f>
        <v>0</v>
      </c>
      <c r="E82" s="46"/>
      <c r="F82" s="65"/>
      <c r="G82" s="116"/>
      <c r="H82" s="116">
        <f>IF($C$4="citu pasākumu izmaksas",IF('3a+c+n'!$Q82="C",'3a+c+n'!H82,0))</f>
        <v>0</v>
      </c>
      <c r="I82" s="116"/>
      <c r="J82" s="116"/>
      <c r="K82" s="117">
        <f>IF($C$4="citu pasākumu izmaksas",IF('3a+c+n'!$Q82="C",'3a+c+n'!K82,0))</f>
        <v>0</v>
      </c>
      <c r="L82" s="82">
        <f>IF($C$4="citu pasākumu izmaksas",IF('3a+c+n'!$Q82="C",'3a+c+n'!L82,0))</f>
        <v>0</v>
      </c>
      <c r="M82" s="116">
        <f>IF($C$4="citu pasākumu izmaksas",IF('3a+c+n'!$Q82="C",'3a+c+n'!M82,0))</f>
        <v>0</v>
      </c>
      <c r="N82" s="116">
        <f>IF($C$4="citu pasākumu izmaksas",IF('3a+c+n'!$Q82="C",'3a+c+n'!N82,0))</f>
        <v>0</v>
      </c>
      <c r="O82" s="116">
        <f>IF($C$4="citu pasākumu izmaksas",IF('3a+c+n'!$Q82="C",'3a+c+n'!O82,0))</f>
        <v>0</v>
      </c>
      <c r="P82" s="117">
        <f>IF($C$4="citu pasākumu izmaksas",IF('3a+c+n'!$Q82="C",'3a+c+n'!P82,0))</f>
        <v>0</v>
      </c>
    </row>
    <row r="83" spans="1:16" x14ac:dyDescent="0.2">
      <c r="A83" s="51">
        <f>IF(P83=0,0,IF(COUNTBLANK(P83)=1,0,COUNTA($P$14:P83)))</f>
        <v>0</v>
      </c>
      <c r="B83" s="24">
        <f>IF($C$4="citu pasākumu izmaksas",IF('3a+c+n'!$Q83="C",'3a+c+n'!B83,0))</f>
        <v>0</v>
      </c>
      <c r="C83" s="24">
        <f>IF($C$4="citu pasākumu izmaksas",IF('3a+c+n'!$Q83="C",'3a+c+n'!C83,0))</f>
        <v>0</v>
      </c>
      <c r="D83" s="24">
        <f>IF($C$4="citu pasākumu izmaksas",IF('3a+c+n'!$Q83="C",'3a+c+n'!D83,0))</f>
        <v>0</v>
      </c>
      <c r="E83" s="46"/>
      <c r="F83" s="65"/>
      <c r="G83" s="116"/>
      <c r="H83" s="116">
        <f>IF($C$4="citu pasākumu izmaksas",IF('3a+c+n'!$Q83="C",'3a+c+n'!H83,0))</f>
        <v>0</v>
      </c>
      <c r="I83" s="116"/>
      <c r="J83" s="116"/>
      <c r="K83" s="117">
        <f>IF($C$4="citu pasākumu izmaksas",IF('3a+c+n'!$Q83="C",'3a+c+n'!K83,0))</f>
        <v>0</v>
      </c>
      <c r="L83" s="82">
        <f>IF($C$4="citu pasākumu izmaksas",IF('3a+c+n'!$Q83="C",'3a+c+n'!L83,0))</f>
        <v>0</v>
      </c>
      <c r="M83" s="116">
        <f>IF($C$4="citu pasākumu izmaksas",IF('3a+c+n'!$Q83="C",'3a+c+n'!M83,0))</f>
        <v>0</v>
      </c>
      <c r="N83" s="116">
        <f>IF($C$4="citu pasākumu izmaksas",IF('3a+c+n'!$Q83="C",'3a+c+n'!N83,0))</f>
        <v>0</v>
      </c>
      <c r="O83" s="116">
        <f>IF($C$4="citu pasākumu izmaksas",IF('3a+c+n'!$Q83="C",'3a+c+n'!O83,0))</f>
        <v>0</v>
      </c>
      <c r="P83" s="117">
        <f>IF($C$4="citu pasākumu izmaksas",IF('3a+c+n'!$Q83="C",'3a+c+n'!P83,0))</f>
        <v>0</v>
      </c>
    </row>
    <row r="84" spans="1:16" x14ac:dyDescent="0.2">
      <c r="A84" s="51">
        <f>IF(P84=0,0,IF(COUNTBLANK(P84)=1,0,COUNTA($P$14:P84)))</f>
        <v>0</v>
      </c>
      <c r="B84" s="24">
        <f>IF($C$4="citu pasākumu izmaksas",IF('3a+c+n'!$Q84="C",'3a+c+n'!B84,0))</f>
        <v>0</v>
      </c>
      <c r="C84" s="24">
        <f>IF($C$4="citu pasākumu izmaksas",IF('3a+c+n'!$Q84="C",'3a+c+n'!C84,0))</f>
        <v>0</v>
      </c>
      <c r="D84" s="24">
        <f>IF($C$4="citu pasākumu izmaksas",IF('3a+c+n'!$Q84="C",'3a+c+n'!D84,0))</f>
        <v>0</v>
      </c>
      <c r="E84" s="46"/>
      <c r="F84" s="65"/>
      <c r="G84" s="116"/>
      <c r="H84" s="116">
        <f>IF($C$4="citu pasākumu izmaksas",IF('3a+c+n'!$Q84="C",'3a+c+n'!H84,0))</f>
        <v>0</v>
      </c>
      <c r="I84" s="116"/>
      <c r="J84" s="116"/>
      <c r="K84" s="117">
        <f>IF($C$4="citu pasākumu izmaksas",IF('3a+c+n'!$Q84="C",'3a+c+n'!K84,0))</f>
        <v>0</v>
      </c>
      <c r="L84" s="82">
        <f>IF($C$4="citu pasākumu izmaksas",IF('3a+c+n'!$Q84="C",'3a+c+n'!L84,0))</f>
        <v>0</v>
      </c>
      <c r="M84" s="116">
        <f>IF($C$4="citu pasākumu izmaksas",IF('3a+c+n'!$Q84="C",'3a+c+n'!M84,0))</f>
        <v>0</v>
      </c>
      <c r="N84" s="116">
        <f>IF($C$4="citu pasākumu izmaksas",IF('3a+c+n'!$Q84="C",'3a+c+n'!N84,0))</f>
        <v>0</v>
      </c>
      <c r="O84" s="116">
        <f>IF($C$4="citu pasākumu izmaksas",IF('3a+c+n'!$Q84="C",'3a+c+n'!O84,0))</f>
        <v>0</v>
      </c>
      <c r="P84" s="117">
        <f>IF($C$4="citu pasākumu izmaksas",IF('3a+c+n'!$Q84="C",'3a+c+n'!P84,0))</f>
        <v>0</v>
      </c>
    </row>
    <row r="85" spans="1:16" x14ac:dyDescent="0.2">
      <c r="A85" s="51">
        <f>IF(P85=0,0,IF(COUNTBLANK(P85)=1,0,COUNTA($P$14:P85)))</f>
        <v>0</v>
      </c>
      <c r="B85" s="24">
        <f>IF($C$4="citu pasākumu izmaksas",IF('3a+c+n'!$Q85="C",'3a+c+n'!B85,0))</f>
        <v>0</v>
      </c>
      <c r="C85" s="24">
        <f>IF($C$4="citu pasākumu izmaksas",IF('3a+c+n'!$Q85="C",'3a+c+n'!C85,0))</f>
        <v>0</v>
      </c>
      <c r="D85" s="24">
        <f>IF($C$4="citu pasākumu izmaksas",IF('3a+c+n'!$Q85="C",'3a+c+n'!D85,0))</f>
        <v>0</v>
      </c>
      <c r="E85" s="46"/>
      <c r="F85" s="65"/>
      <c r="G85" s="116"/>
      <c r="H85" s="116">
        <f>IF($C$4="citu pasākumu izmaksas",IF('3a+c+n'!$Q85="C",'3a+c+n'!H85,0))</f>
        <v>0</v>
      </c>
      <c r="I85" s="116"/>
      <c r="J85" s="116"/>
      <c r="K85" s="117">
        <f>IF($C$4="citu pasākumu izmaksas",IF('3a+c+n'!$Q85="C",'3a+c+n'!K85,0))</f>
        <v>0</v>
      </c>
      <c r="L85" s="82">
        <f>IF($C$4="citu pasākumu izmaksas",IF('3a+c+n'!$Q85="C",'3a+c+n'!L85,0))</f>
        <v>0</v>
      </c>
      <c r="M85" s="116">
        <f>IF($C$4="citu pasākumu izmaksas",IF('3a+c+n'!$Q85="C",'3a+c+n'!M85,0))</f>
        <v>0</v>
      </c>
      <c r="N85" s="116">
        <f>IF($C$4="citu pasākumu izmaksas",IF('3a+c+n'!$Q85="C",'3a+c+n'!N85,0))</f>
        <v>0</v>
      </c>
      <c r="O85" s="116">
        <f>IF($C$4="citu pasākumu izmaksas",IF('3a+c+n'!$Q85="C",'3a+c+n'!O85,0))</f>
        <v>0</v>
      </c>
      <c r="P85" s="117">
        <f>IF($C$4="citu pasākumu izmaksas",IF('3a+c+n'!$Q85="C",'3a+c+n'!P85,0))</f>
        <v>0</v>
      </c>
    </row>
    <row r="86" spans="1:16" x14ac:dyDescent="0.2">
      <c r="A86" s="51">
        <f>IF(P86=0,0,IF(COUNTBLANK(P86)=1,0,COUNTA($P$14:P86)))</f>
        <v>0</v>
      </c>
      <c r="B86" s="24">
        <f>IF($C$4="citu pasākumu izmaksas",IF('3a+c+n'!$Q86="C",'3a+c+n'!B86,0))</f>
        <v>0</v>
      </c>
      <c r="C86" s="24">
        <f>IF($C$4="citu pasākumu izmaksas",IF('3a+c+n'!$Q86="C",'3a+c+n'!C86,0))</f>
        <v>0</v>
      </c>
      <c r="D86" s="24">
        <f>IF($C$4="citu pasākumu izmaksas",IF('3a+c+n'!$Q86="C",'3a+c+n'!D86,0))</f>
        <v>0</v>
      </c>
      <c r="E86" s="46"/>
      <c r="F86" s="65"/>
      <c r="G86" s="116"/>
      <c r="H86" s="116">
        <f>IF($C$4="citu pasākumu izmaksas",IF('3a+c+n'!$Q86="C",'3a+c+n'!H86,0))</f>
        <v>0</v>
      </c>
      <c r="I86" s="116"/>
      <c r="J86" s="116"/>
      <c r="K86" s="117">
        <f>IF($C$4="citu pasākumu izmaksas",IF('3a+c+n'!$Q86="C",'3a+c+n'!K86,0))</f>
        <v>0</v>
      </c>
      <c r="L86" s="82">
        <f>IF($C$4="citu pasākumu izmaksas",IF('3a+c+n'!$Q86="C",'3a+c+n'!L86,0))</f>
        <v>0</v>
      </c>
      <c r="M86" s="116">
        <f>IF($C$4="citu pasākumu izmaksas",IF('3a+c+n'!$Q86="C",'3a+c+n'!M86,0))</f>
        <v>0</v>
      </c>
      <c r="N86" s="116">
        <f>IF($C$4="citu pasākumu izmaksas",IF('3a+c+n'!$Q86="C",'3a+c+n'!N86,0))</f>
        <v>0</v>
      </c>
      <c r="O86" s="116">
        <f>IF($C$4="citu pasākumu izmaksas",IF('3a+c+n'!$Q86="C",'3a+c+n'!O86,0))</f>
        <v>0</v>
      </c>
      <c r="P86" s="117">
        <f>IF($C$4="citu pasākumu izmaksas",IF('3a+c+n'!$Q86="C",'3a+c+n'!P86,0))</f>
        <v>0</v>
      </c>
    </row>
    <row r="87" spans="1:16" x14ac:dyDescent="0.2">
      <c r="A87" s="51">
        <f>IF(P87=0,0,IF(COUNTBLANK(P87)=1,0,COUNTA($P$14:P87)))</f>
        <v>0</v>
      </c>
      <c r="B87" s="24">
        <f>IF($C$4="citu pasākumu izmaksas",IF('3a+c+n'!$Q87="C",'3a+c+n'!B87,0))</f>
        <v>0</v>
      </c>
      <c r="C87" s="24">
        <f>IF($C$4="citu pasākumu izmaksas",IF('3a+c+n'!$Q87="C",'3a+c+n'!C87,0))</f>
        <v>0</v>
      </c>
      <c r="D87" s="24">
        <f>IF($C$4="citu pasākumu izmaksas",IF('3a+c+n'!$Q87="C",'3a+c+n'!D87,0))</f>
        <v>0</v>
      </c>
      <c r="E87" s="46"/>
      <c r="F87" s="65"/>
      <c r="G87" s="116"/>
      <c r="H87" s="116">
        <f>IF($C$4="citu pasākumu izmaksas",IF('3a+c+n'!$Q87="C",'3a+c+n'!H87,0))</f>
        <v>0</v>
      </c>
      <c r="I87" s="116"/>
      <c r="J87" s="116"/>
      <c r="K87" s="117">
        <f>IF($C$4="citu pasākumu izmaksas",IF('3a+c+n'!$Q87="C",'3a+c+n'!K87,0))</f>
        <v>0</v>
      </c>
      <c r="L87" s="82">
        <f>IF($C$4="citu pasākumu izmaksas",IF('3a+c+n'!$Q87="C",'3a+c+n'!L87,0))</f>
        <v>0</v>
      </c>
      <c r="M87" s="116">
        <f>IF($C$4="citu pasākumu izmaksas",IF('3a+c+n'!$Q87="C",'3a+c+n'!M87,0))</f>
        <v>0</v>
      </c>
      <c r="N87" s="116">
        <f>IF($C$4="citu pasākumu izmaksas",IF('3a+c+n'!$Q87="C",'3a+c+n'!N87,0))</f>
        <v>0</v>
      </c>
      <c r="O87" s="116">
        <f>IF($C$4="citu pasākumu izmaksas",IF('3a+c+n'!$Q87="C",'3a+c+n'!O87,0))</f>
        <v>0</v>
      </c>
      <c r="P87" s="117">
        <f>IF($C$4="citu pasākumu izmaksas",IF('3a+c+n'!$Q87="C",'3a+c+n'!P87,0))</f>
        <v>0</v>
      </c>
    </row>
    <row r="88" spans="1:16" x14ac:dyDescent="0.2">
      <c r="A88" s="51">
        <f>IF(P88=0,0,IF(COUNTBLANK(P88)=1,0,COUNTA($P$14:P88)))</f>
        <v>0</v>
      </c>
      <c r="B88" s="24">
        <f>IF($C$4="citu pasākumu izmaksas",IF('3a+c+n'!$Q88="C",'3a+c+n'!B88,0))</f>
        <v>0</v>
      </c>
      <c r="C88" s="24">
        <f>IF($C$4="citu pasākumu izmaksas",IF('3a+c+n'!$Q88="C",'3a+c+n'!C88,0))</f>
        <v>0</v>
      </c>
      <c r="D88" s="24">
        <f>IF($C$4="citu pasākumu izmaksas",IF('3a+c+n'!$Q88="C",'3a+c+n'!D88,0))</f>
        <v>0</v>
      </c>
      <c r="E88" s="46"/>
      <c r="F88" s="65"/>
      <c r="G88" s="116"/>
      <c r="H88" s="116">
        <f>IF($C$4="citu pasākumu izmaksas",IF('3a+c+n'!$Q88="C",'3a+c+n'!H88,0))</f>
        <v>0</v>
      </c>
      <c r="I88" s="116"/>
      <c r="J88" s="116"/>
      <c r="K88" s="117">
        <f>IF($C$4="citu pasākumu izmaksas",IF('3a+c+n'!$Q88="C",'3a+c+n'!K88,0))</f>
        <v>0</v>
      </c>
      <c r="L88" s="82">
        <f>IF($C$4="citu pasākumu izmaksas",IF('3a+c+n'!$Q88="C",'3a+c+n'!L88,0))</f>
        <v>0</v>
      </c>
      <c r="M88" s="116">
        <f>IF($C$4="citu pasākumu izmaksas",IF('3a+c+n'!$Q88="C",'3a+c+n'!M88,0))</f>
        <v>0</v>
      </c>
      <c r="N88" s="116">
        <f>IF($C$4="citu pasākumu izmaksas",IF('3a+c+n'!$Q88="C",'3a+c+n'!N88,0))</f>
        <v>0</v>
      </c>
      <c r="O88" s="116">
        <f>IF($C$4="citu pasākumu izmaksas",IF('3a+c+n'!$Q88="C",'3a+c+n'!O88,0))</f>
        <v>0</v>
      </c>
      <c r="P88" s="117">
        <f>IF($C$4="citu pasākumu izmaksas",IF('3a+c+n'!$Q88="C",'3a+c+n'!P88,0))</f>
        <v>0</v>
      </c>
    </row>
    <row r="89" spans="1:16" x14ac:dyDescent="0.2">
      <c r="A89" s="51">
        <f>IF(P89=0,0,IF(COUNTBLANK(P89)=1,0,COUNTA($P$14:P89)))</f>
        <v>0</v>
      </c>
      <c r="B89" s="24">
        <f>IF($C$4="citu pasākumu izmaksas",IF('3a+c+n'!$Q89="C",'3a+c+n'!B89,0))</f>
        <v>0</v>
      </c>
      <c r="C89" s="24">
        <f>IF($C$4="citu pasākumu izmaksas",IF('3a+c+n'!$Q89="C",'3a+c+n'!C89,0))</f>
        <v>0</v>
      </c>
      <c r="D89" s="24">
        <f>IF($C$4="citu pasākumu izmaksas",IF('3a+c+n'!$Q89="C",'3a+c+n'!D89,0))</f>
        <v>0</v>
      </c>
      <c r="E89" s="46"/>
      <c r="F89" s="65"/>
      <c r="G89" s="116"/>
      <c r="H89" s="116">
        <f>IF($C$4="citu pasākumu izmaksas",IF('3a+c+n'!$Q89="C",'3a+c+n'!H89,0))</f>
        <v>0</v>
      </c>
      <c r="I89" s="116"/>
      <c r="J89" s="116"/>
      <c r="K89" s="117">
        <f>IF($C$4="citu pasākumu izmaksas",IF('3a+c+n'!$Q89="C",'3a+c+n'!K89,0))</f>
        <v>0</v>
      </c>
      <c r="L89" s="82">
        <f>IF($C$4="citu pasākumu izmaksas",IF('3a+c+n'!$Q89="C",'3a+c+n'!L89,0))</f>
        <v>0</v>
      </c>
      <c r="M89" s="116">
        <f>IF($C$4="citu pasākumu izmaksas",IF('3a+c+n'!$Q89="C",'3a+c+n'!M89,0))</f>
        <v>0</v>
      </c>
      <c r="N89" s="116">
        <f>IF($C$4="citu pasākumu izmaksas",IF('3a+c+n'!$Q89="C",'3a+c+n'!N89,0))</f>
        <v>0</v>
      </c>
      <c r="O89" s="116">
        <f>IF($C$4="citu pasākumu izmaksas",IF('3a+c+n'!$Q89="C",'3a+c+n'!O89,0))</f>
        <v>0</v>
      </c>
      <c r="P89" s="117">
        <f>IF($C$4="citu pasākumu izmaksas",IF('3a+c+n'!$Q89="C",'3a+c+n'!P89,0))</f>
        <v>0</v>
      </c>
    </row>
    <row r="90" spans="1:16" x14ac:dyDescent="0.2">
      <c r="A90" s="51">
        <f>IF(P90=0,0,IF(COUNTBLANK(P90)=1,0,COUNTA($P$14:P90)))</f>
        <v>0</v>
      </c>
      <c r="B90" s="24">
        <f>IF($C$4="citu pasākumu izmaksas",IF('3a+c+n'!$Q90="C",'3a+c+n'!B90,0))</f>
        <v>0</v>
      </c>
      <c r="C90" s="24">
        <f>IF($C$4="citu pasākumu izmaksas",IF('3a+c+n'!$Q90="C",'3a+c+n'!C90,0))</f>
        <v>0</v>
      </c>
      <c r="D90" s="24">
        <f>IF($C$4="citu pasākumu izmaksas",IF('3a+c+n'!$Q90="C",'3a+c+n'!D90,0))</f>
        <v>0</v>
      </c>
      <c r="E90" s="46"/>
      <c r="F90" s="65"/>
      <c r="G90" s="116"/>
      <c r="H90" s="116">
        <f>IF($C$4="citu pasākumu izmaksas",IF('3a+c+n'!$Q90="C",'3a+c+n'!H90,0))</f>
        <v>0</v>
      </c>
      <c r="I90" s="116"/>
      <c r="J90" s="116"/>
      <c r="K90" s="117">
        <f>IF($C$4="citu pasākumu izmaksas",IF('3a+c+n'!$Q90="C",'3a+c+n'!K90,0))</f>
        <v>0</v>
      </c>
      <c r="L90" s="82">
        <f>IF($C$4="citu pasākumu izmaksas",IF('3a+c+n'!$Q90="C",'3a+c+n'!L90,0))</f>
        <v>0</v>
      </c>
      <c r="M90" s="116">
        <f>IF($C$4="citu pasākumu izmaksas",IF('3a+c+n'!$Q90="C",'3a+c+n'!M90,0))</f>
        <v>0</v>
      </c>
      <c r="N90" s="116">
        <f>IF($C$4="citu pasākumu izmaksas",IF('3a+c+n'!$Q90="C",'3a+c+n'!N90,0))</f>
        <v>0</v>
      </c>
      <c r="O90" s="116">
        <f>IF($C$4="citu pasākumu izmaksas",IF('3a+c+n'!$Q90="C",'3a+c+n'!O90,0))</f>
        <v>0</v>
      </c>
      <c r="P90" s="117">
        <f>IF($C$4="citu pasākumu izmaksas",IF('3a+c+n'!$Q90="C",'3a+c+n'!P90,0))</f>
        <v>0</v>
      </c>
    </row>
    <row r="91" spans="1:16" x14ac:dyDescent="0.2">
      <c r="A91" s="51">
        <f>IF(P91=0,0,IF(COUNTBLANK(P91)=1,0,COUNTA($P$14:P91)))</f>
        <v>0</v>
      </c>
      <c r="B91" s="24">
        <f>IF($C$4="citu pasākumu izmaksas",IF('3a+c+n'!$Q91="C",'3a+c+n'!B91,0))</f>
        <v>0</v>
      </c>
      <c r="C91" s="24">
        <f>IF($C$4="citu pasākumu izmaksas",IF('3a+c+n'!$Q91="C",'3a+c+n'!C91,0))</f>
        <v>0</v>
      </c>
      <c r="D91" s="24">
        <f>IF($C$4="citu pasākumu izmaksas",IF('3a+c+n'!$Q91="C",'3a+c+n'!D91,0))</f>
        <v>0</v>
      </c>
      <c r="E91" s="46"/>
      <c r="F91" s="65"/>
      <c r="G91" s="116"/>
      <c r="H91" s="116">
        <f>IF($C$4="citu pasākumu izmaksas",IF('3a+c+n'!$Q91="C",'3a+c+n'!H91,0))</f>
        <v>0</v>
      </c>
      <c r="I91" s="116"/>
      <c r="J91" s="116"/>
      <c r="K91" s="117">
        <f>IF($C$4="citu pasākumu izmaksas",IF('3a+c+n'!$Q91="C",'3a+c+n'!K91,0))</f>
        <v>0</v>
      </c>
      <c r="L91" s="82">
        <f>IF($C$4="citu pasākumu izmaksas",IF('3a+c+n'!$Q91="C",'3a+c+n'!L91,0))</f>
        <v>0</v>
      </c>
      <c r="M91" s="116">
        <f>IF($C$4="citu pasākumu izmaksas",IF('3a+c+n'!$Q91="C",'3a+c+n'!M91,0))</f>
        <v>0</v>
      </c>
      <c r="N91" s="116">
        <f>IF($C$4="citu pasākumu izmaksas",IF('3a+c+n'!$Q91="C",'3a+c+n'!N91,0))</f>
        <v>0</v>
      </c>
      <c r="O91" s="116">
        <f>IF($C$4="citu pasākumu izmaksas",IF('3a+c+n'!$Q91="C",'3a+c+n'!O91,0))</f>
        <v>0</v>
      </c>
      <c r="P91" s="117">
        <f>IF($C$4="citu pasākumu izmaksas",IF('3a+c+n'!$Q91="C",'3a+c+n'!P91,0))</f>
        <v>0</v>
      </c>
    </row>
    <row r="92" spans="1:16" x14ac:dyDescent="0.2">
      <c r="A92" s="51">
        <f>IF(P92=0,0,IF(COUNTBLANK(P92)=1,0,COUNTA($P$14:P92)))</f>
        <v>0</v>
      </c>
      <c r="B92" s="24">
        <f>IF($C$4="citu pasākumu izmaksas",IF('3a+c+n'!$Q92="C",'3a+c+n'!B92,0))</f>
        <v>0</v>
      </c>
      <c r="C92" s="24">
        <f>IF($C$4="citu pasākumu izmaksas",IF('3a+c+n'!$Q92="C",'3a+c+n'!C92,0))</f>
        <v>0</v>
      </c>
      <c r="D92" s="24">
        <f>IF($C$4="citu pasākumu izmaksas",IF('3a+c+n'!$Q92="C",'3a+c+n'!D92,0))</f>
        <v>0</v>
      </c>
      <c r="E92" s="46"/>
      <c r="F92" s="65"/>
      <c r="G92" s="116"/>
      <c r="H92" s="116">
        <f>IF($C$4="citu pasākumu izmaksas",IF('3a+c+n'!$Q92="C",'3a+c+n'!H92,0))</f>
        <v>0</v>
      </c>
      <c r="I92" s="116"/>
      <c r="J92" s="116"/>
      <c r="K92" s="117">
        <f>IF($C$4="citu pasākumu izmaksas",IF('3a+c+n'!$Q92="C",'3a+c+n'!K92,0))</f>
        <v>0</v>
      </c>
      <c r="L92" s="82">
        <f>IF($C$4="citu pasākumu izmaksas",IF('3a+c+n'!$Q92="C",'3a+c+n'!L92,0))</f>
        <v>0</v>
      </c>
      <c r="M92" s="116">
        <f>IF($C$4="citu pasākumu izmaksas",IF('3a+c+n'!$Q92="C",'3a+c+n'!M92,0))</f>
        <v>0</v>
      </c>
      <c r="N92" s="116">
        <f>IF($C$4="citu pasākumu izmaksas",IF('3a+c+n'!$Q92="C",'3a+c+n'!N92,0))</f>
        <v>0</v>
      </c>
      <c r="O92" s="116">
        <f>IF($C$4="citu pasākumu izmaksas",IF('3a+c+n'!$Q92="C",'3a+c+n'!O92,0))</f>
        <v>0</v>
      </c>
      <c r="P92" s="117">
        <f>IF($C$4="citu pasākumu izmaksas",IF('3a+c+n'!$Q92="C",'3a+c+n'!P92,0))</f>
        <v>0</v>
      </c>
    </row>
    <row r="93" spans="1:16" x14ac:dyDescent="0.2">
      <c r="A93" s="51">
        <f>IF(P93=0,0,IF(COUNTBLANK(P93)=1,0,COUNTA($P$14:P93)))</f>
        <v>0</v>
      </c>
      <c r="B93" s="24">
        <f>IF($C$4="citu pasākumu izmaksas",IF('3a+c+n'!$Q93="C",'3a+c+n'!B93,0))</f>
        <v>0</v>
      </c>
      <c r="C93" s="24">
        <f>IF($C$4="citu pasākumu izmaksas",IF('3a+c+n'!$Q93="C",'3a+c+n'!C93,0))</f>
        <v>0</v>
      </c>
      <c r="D93" s="24">
        <f>IF($C$4="citu pasākumu izmaksas",IF('3a+c+n'!$Q93="C",'3a+c+n'!D93,0))</f>
        <v>0</v>
      </c>
      <c r="E93" s="46"/>
      <c r="F93" s="65"/>
      <c r="G93" s="116"/>
      <c r="H93" s="116">
        <f>IF($C$4="citu pasākumu izmaksas",IF('3a+c+n'!$Q93="C",'3a+c+n'!H93,0))</f>
        <v>0</v>
      </c>
      <c r="I93" s="116"/>
      <c r="J93" s="116"/>
      <c r="K93" s="117">
        <f>IF($C$4="citu pasākumu izmaksas",IF('3a+c+n'!$Q93="C",'3a+c+n'!K93,0))</f>
        <v>0</v>
      </c>
      <c r="L93" s="82">
        <f>IF($C$4="citu pasākumu izmaksas",IF('3a+c+n'!$Q93="C",'3a+c+n'!L93,0))</f>
        <v>0</v>
      </c>
      <c r="M93" s="116">
        <f>IF($C$4="citu pasākumu izmaksas",IF('3a+c+n'!$Q93="C",'3a+c+n'!M93,0))</f>
        <v>0</v>
      </c>
      <c r="N93" s="116">
        <f>IF($C$4="citu pasākumu izmaksas",IF('3a+c+n'!$Q93="C",'3a+c+n'!N93,0))</f>
        <v>0</v>
      </c>
      <c r="O93" s="116">
        <f>IF($C$4="citu pasākumu izmaksas",IF('3a+c+n'!$Q93="C",'3a+c+n'!O93,0))</f>
        <v>0</v>
      </c>
      <c r="P93" s="117">
        <f>IF($C$4="citu pasākumu izmaksas",IF('3a+c+n'!$Q93="C",'3a+c+n'!P93,0))</f>
        <v>0</v>
      </c>
    </row>
    <row r="94" spans="1:16" x14ac:dyDescent="0.2">
      <c r="A94" s="51">
        <f>IF(P94=0,0,IF(COUNTBLANK(P94)=1,0,COUNTA($P$14:P94)))</f>
        <v>0</v>
      </c>
      <c r="B94" s="24">
        <f>IF($C$4="citu pasākumu izmaksas",IF('3a+c+n'!$Q94="C",'3a+c+n'!B94,0))</f>
        <v>0</v>
      </c>
      <c r="C94" s="24">
        <f>IF($C$4="citu pasākumu izmaksas",IF('3a+c+n'!$Q94="C",'3a+c+n'!C94,0))</f>
        <v>0</v>
      </c>
      <c r="D94" s="24">
        <f>IF($C$4="citu pasākumu izmaksas",IF('3a+c+n'!$Q94="C",'3a+c+n'!D94,0))</f>
        <v>0</v>
      </c>
      <c r="E94" s="46"/>
      <c r="F94" s="65"/>
      <c r="G94" s="116"/>
      <c r="H94" s="116">
        <f>IF($C$4="citu pasākumu izmaksas",IF('3a+c+n'!$Q94="C",'3a+c+n'!H94,0))</f>
        <v>0</v>
      </c>
      <c r="I94" s="116"/>
      <c r="J94" s="116"/>
      <c r="K94" s="117">
        <f>IF($C$4="citu pasākumu izmaksas",IF('3a+c+n'!$Q94="C",'3a+c+n'!K94,0))</f>
        <v>0</v>
      </c>
      <c r="L94" s="82">
        <f>IF($C$4="citu pasākumu izmaksas",IF('3a+c+n'!$Q94="C",'3a+c+n'!L94,0))</f>
        <v>0</v>
      </c>
      <c r="M94" s="116">
        <f>IF($C$4="citu pasākumu izmaksas",IF('3a+c+n'!$Q94="C",'3a+c+n'!M94,0))</f>
        <v>0</v>
      </c>
      <c r="N94" s="116">
        <f>IF($C$4="citu pasākumu izmaksas",IF('3a+c+n'!$Q94="C",'3a+c+n'!N94,0))</f>
        <v>0</v>
      </c>
      <c r="O94" s="116">
        <f>IF($C$4="citu pasākumu izmaksas",IF('3a+c+n'!$Q94="C",'3a+c+n'!O94,0))</f>
        <v>0</v>
      </c>
      <c r="P94" s="117">
        <f>IF($C$4="citu pasākumu izmaksas",IF('3a+c+n'!$Q94="C",'3a+c+n'!P94,0))</f>
        <v>0</v>
      </c>
    </row>
    <row r="95" spans="1:16" x14ac:dyDescent="0.2">
      <c r="A95" s="51">
        <f>IF(P95=0,0,IF(COUNTBLANK(P95)=1,0,COUNTA($P$14:P95)))</f>
        <v>0</v>
      </c>
      <c r="B95" s="24">
        <f>IF($C$4="citu pasākumu izmaksas",IF('3a+c+n'!$Q95="C",'3a+c+n'!B95,0))</f>
        <v>0</v>
      </c>
      <c r="C95" s="24">
        <f>IF($C$4="citu pasākumu izmaksas",IF('3a+c+n'!$Q95="C",'3a+c+n'!C95,0))</f>
        <v>0</v>
      </c>
      <c r="D95" s="24">
        <f>IF($C$4="citu pasākumu izmaksas",IF('3a+c+n'!$Q95="C",'3a+c+n'!D95,0))</f>
        <v>0</v>
      </c>
      <c r="E95" s="46"/>
      <c r="F95" s="65"/>
      <c r="G95" s="116"/>
      <c r="H95" s="116">
        <f>IF($C$4="citu pasākumu izmaksas",IF('3a+c+n'!$Q95="C",'3a+c+n'!H95,0))</f>
        <v>0</v>
      </c>
      <c r="I95" s="116"/>
      <c r="J95" s="116"/>
      <c r="K95" s="117">
        <f>IF($C$4="citu pasākumu izmaksas",IF('3a+c+n'!$Q95="C",'3a+c+n'!K95,0))</f>
        <v>0</v>
      </c>
      <c r="L95" s="82">
        <f>IF($C$4="citu pasākumu izmaksas",IF('3a+c+n'!$Q95="C",'3a+c+n'!L95,0))</f>
        <v>0</v>
      </c>
      <c r="M95" s="116">
        <f>IF($C$4="citu pasākumu izmaksas",IF('3a+c+n'!$Q95="C",'3a+c+n'!M95,0))</f>
        <v>0</v>
      </c>
      <c r="N95" s="116">
        <f>IF($C$4="citu pasākumu izmaksas",IF('3a+c+n'!$Q95="C",'3a+c+n'!N95,0))</f>
        <v>0</v>
      </c>
      <c r="O95" s="116">
        <f>IF($C$4="citu pasākumu izmaksas",IF('3a+c+n'!$Q95="C",'3a+c+n'!O95,0))</f>
        <v>0</v>
      </c>
      <c r="P95" s="117">
        <f>IF($C$4="citu pasākumu izmaksas",IF('3a+c+n'!$Q95="C",'3a+c+n'!P95,0))</f>
        <v>0</v>
      </c>
    </row>
    <row r="96" spans="1:16" x14ac:dyDescent="0.2">
      <c r="A96" s="51">
        <f>IF(P96=0,0,IF(COUNTBLANK(P96)=1,0,COUNTA($P$14:P96)))</f>
        <v>0</v>
      </c>
      <c r="B96" s="24">
        <f>IF($C$4="citu pasākumu izmaksas",IF('3a+c+n'!$Q96="C",'3a+c+n'!B96,0))</f>
        <v>0</v>
      </c>
      <c r="C96" s="24">
        <f>IF($C$4="citu pasākumu izmaksas",IF('3a+c+n'!$Q96="C",'3a+c+n'!C96,0))</f>
        <v>0</v>
      </c>
      <c r="D96" s="24">
        <f>IF($C$4="citu pasākumu izmaksas",IF('3a+c+n'!$Q96="C",'3a+c+n'!D96,0))</f>
        <v>0</v>
      </c>
      <c r="E96" s="46"/>
      <c r="F96" s="65"/>
      <c r="G96" s="116"/>
      <c r="H96" s="116">
        <f>IF($C$4="citu pasākumu izmaksas",IF('3a+c+n'!$Q96="C",'3a+c+n'!H96,0))</f>
        <v>0</v>
      </c>
      <c r="I96" s="116"/>
      <c r="J96" s="116"/>
      <c r="K96" s="117">
        <f>IF($C$4="citu pasākumu izmaksas",IF('3a+c+n'!$Q96="C",'3a+c+n'!K96,0))</f>
        <v>0</v>
      </c>
      <c r="L96" s="82">
        <f>IF($C$4="citu pasākumu izmaksas",IF('3a+c+n'!$Q96="C",'3a+c+n'!L96,0))</f>
        <v>0</v>
      </c>
      <c r="M96" s="116">
        <f>IF($C$4="citu pasākumu izmaksas",IF('3a+c+n'!$Q96="C",'3a+c+n'!M96,0))</f>
        <v>0</v>
      </c>
      <c r="N96" s="116">
        <f>IF($C$4="citu pasākumu izmaksas",IF('3a+c+n'!$Q96="C",'3a+c+n'!N96,0))</f>
        <v>0</v>
      </c>
      <c r="O96" s="116">
        <f>IF($C$4="citu pasākumu izmaksas",IF('3a+c+n'!$Q96="C",'3a+c+n'!O96,0))</f>
        <v>0</v>
      </c>
      <c r="P96" s="117">
        <f>IF($C$4="citu pasākumu izmaksas",IF('3a+c+n'!$Q96="C",'3a+c+n'!P96,0))</f>
        <v>0</v>
      </c>
    </row>
    <row r="97" spans="1:16" x14ac:dyDescent="0.2">
      <c r="A97" s="51">
        <f>IF(P97=0,0,IF(COUNTBLANK(P97)=1,0,COUNTA($P$14:P97)))</f>
        <v>0</v>
      </c>
      <c r="B97" s="24">
        <f>IF($C$4="citu pasākumu izmaksas",IF('3a+c+n'!$Q97="C",'3a+c+n'!B97,0))</f>
        <v>0</v>
      </c>
      <c r="C97" s="24">
        <f>IF($C$4="citu pasākumu izmaksas",IF('3a+c+n'!$Q97="C",'3a+c+n'!C97,0))</f>
        <v>0</v>
      </c>
      <c r="D97" s="24">
        <f>IF($C$4="citu pasākumu izmaksas",IF('3a+c+n'!$Q97="C",'3a+c+n'!D97,0))</f>
        <v>0</v>
      </c>
      <c r="E97" s="46"/>
      <c r="F97" s="65"/>
      <c r="G97" s="116"/>
      <c r="H97" s="116">
        <f>IF($C$4="citu pasākumu izmaksas",IF('3a+c+n'!$Q97="C",'3a+c+n'!H97,0))</f>
        <v>0</v>
      </c>
      <c r="I97" s="116"/>
      <c r="J97" s="116"/>
      <c r="K97" s="117">
        <f>IF($C$4="citu pasākumu izmaksas",IF('3a+c+n'!$Q97="C",'3a+c+n'!K97,0))</f>
        <v>0</v>
      </c>
      <c r="L97" s="82">
        <f>IF($C$4="citu pasākumu izmaksas",IF('3a+c+n'!$Q97="C",'3a+c+n'!L97,0))</f>
        <v>0</v>
      </c>
      <c r="M97" s="116">
        <f>IF($C$4="citu pasākumu izmaksas",IF('3a+c+n'!$Q97="C",'3a+c+n'!M97,0))</f>
        <v>0</v>
      </c>
      <c r="N97" s="116">
        <f>IF($C$4="citu pasākumu izmaksas",IF('3a+c+n'!$Q97="C",'3a+c+n'!N97,0))</f>
        <v>0</v>
      </c>
      <c r="O97" s="116">
        <f>IF($C$4="citu pasākumu izmaksas",IF('3a+c+n'!$Q97="C",'3a+c+n'!O97,0))</f>
        <v>0</v>
      </c>
      <c r="P97" s="117">
        <f>IF($C$4="citu pasākumu izmaksas",IF('3a+c+n'!$Q97="C",'3a+c+n'!P97,0))</f>
        <v>0</v>
      </c>
    </row>
    <row r="98" spans="1:16" ht="12" thickBot="1" x14ac:dyDescent="0.25">
      <c r="A98" s="51">
        <f>IF(P98=0,0,IF(COUNTBLANK(P98)=1,0,COUNTA($P$14:P98)))</f>
        <v>0</v>
      </c>
      <c r="B98" s="24">
        <f>IF($C$4="citu pasākumu izmaksas",IF('3a+c+n'!$Q98="C",'3a+c+n'!B98,0))</f>
        <v>0</v>
      </c>
      <c r="C98" s="24">
        <f>IF($C$4="citu pasākumu izmaksas",IF('3a+c+n'!$Q98="C",'3a+c+n'!C98,0))</f>
        <v>0</v>
      </c>
      <c r="D98" s="24">
        <f>IF($C$4="citu pasākumu izmaksas",IF('3a+c+n'!$Q98="C",'3a+c+n'!D98,0))</f>
        <v>0</v>
      </c>
      <c r="E98" s="46"/>
      <c r="F98" s="65"/>
      <c r="G98" s="116"/>
      <c r="H98" s="116">
        <f>IF($C$4="citu pasākumu izmaksas",IF('3a+c+n'!$Q98="C",'3a+c+n'!H98,0))</f>
        <v>0</v>
      </c>
      <c r="I98" s="116"/>
      <c r="J98" s="116"/>
      <c r="K98" s="117">
        <f>IF($C$4="citu pasākumu izmaksas",IF('3a+c+n'!$Q98="C",'3a+c+n'!K98,0))</f>
        <v>0</v>
      </c>
      <c r="L98" s="82">
        <f>IF($C$4="citu pasākumu izmaksas",IF('3a+c+n'!$Q98="C",'3a+c+n'!L98,0))</f>
        <v>0</v>
      </c>
      <c r="M98" s="116">
        <f>IF($C$4="citu pasākumu izmaksas",IF('3a+c+n'!$Q98="C",'3a+c+n'!M98,0))</f>
        <v>0</v>
      </c>
      <c r="N98" s="116">
        <f>IF($C$4="citu pasākumu izmaksas",IF('3a+c+n'!$Q98="C",'3a+c+n'!N98,0))</f>
        <v>0</v>
      </c>
      <c r="O98" s="116">
        <f>IF($C$4="citu pasākumu izmaksas",IF('3a+c+n'!$Q98="C",'3a+c+n'!O98,0))</f>
        <v>0</v>
      </c>
      <c r="P98" s="117">
        <f>IF($C$4="citu pasākumu izmaksas",IF('3a+c+n'!$Q98="C",'3a+c+n'!P98,0))</f>
        <v>0</v>
      </c>
    </row>
    <row r="99" spans="1:16" ht="12" customHeight="1" thickBot="1" x14ac:dyDescent="0.25">
      <c r="A99" s="298" t="s">
        <v>62</v>
      </c>
      <c r="B99" s="299"/>
      <c r="C99" s="299"/>
      <c r="D99" s="299"/>
      <c r="E99" s="299"/>
      <c r="F99" s="299"/>
      <c r="G99" s="299"/>
      <c r="H99" s="299"/>
      <c r="I99" s="299"/>
      <c r="J99" s="299"/>
      <c r="K99" s="300"/>
      <c r="L99" s="130">
        <f>SUM(L14:L98)</f>
        <v>0</v>
      </c>
      <c r="M99" s="131">
        <f>SUM(M14:M98)</f>
        <v>0</v>
      </c>
      <c r="N99" s="131">
        <f>SUM(N14:N98)</f>
        <v>0</v>
      </c>
      <c r="O99" s="131">
        <f>SUM(O14:O98)</f>
        <v>0</v>
      </c>
      <c r="P99" s="132">
        <f>SUM(P14:P98)</f>
        <v>0</v>
      </c>
    </row>
    <row r="100" spans="1:16" x14ac:dyDescent="0.2">
      <c r="A100" s="16"/>
      <c r="B100" s="16"/>
      <c r="C100" s="16"/>
      <c r="D100" s="16"/>
      <c r="E100" s="16"/>
      <c r="F100" s="16"/>
      <c r="G100" s="16"/>
      <c r="H100" s="16"/>
      <c r="I100" s="16"/>
      <c r="J100" s="16"/>
      <c r="K100" s="16"/>
      <c r="L100" s="16"/>
      <c r="M100" s="16"/>
      <c r="N100" s="16"/>
      <c r="O100" s="16"/>
      <c r="P100" s="16"/>
    </row>
    <row r="101" spans="1:16" x14ac:dyDescent="0.2">
      <c r="A101" s="16"/>
      <c r="B101" s="16"/>
      <c r="C101" s="16"/>
      <c r="D101" s="16"/>
      <c r="E101" s="16"/>
      <c r="F101" s="16"/>
      <c r="G101" s="16"/>
      <c r="H101" s="16"/>
      <c r="I101" s="16"/>
      <c r="J101" s="16"/>
      <c r="K101" s="16"/>
      <c r="L101" s="16"/>
      <c r="M101" s="16"/>
      <c r="N101" s="16"/>
      <c r="O101" s="16"/>
      <c r="P101" s="16"/>
    </row>
    <row r="102" spans="1:16" x14ac:dyDescent="0.2">
      <c r="A102" s="1" t="s">
        <v>14</v>
      </c>
      <c r="B102" s="16"/>
      <c r="C102" s="301">
        <f>'Kops c'!C36:H36</f>
        <v>0</v>
      </c>
      <c r="D102" s="301"/>
      <c r="E102" s="301"/>
      <c r="F102" s="301"/>
      <c r="G102" s="301"/>
      <c r="H102" s="301"/>
      <c r="I102" s="16"/>
      <c r="J102" s="16"/>
      <c r="K102" s="16"/>
      <c r="L102" s="16"/>
      <c r="M102" s="16"/>
      <c r="N102" s="16"/>
      <c r="O102" s="16"/>
      <c r="P102" s="16"/>
    </row>
    <row r="103" spans="1:16" x14ac:dyDescent="0.2">
      <c r="A103" s="16"/>
      <c r="B103" s="16"/>
      <c r="C103" s="227" t="s">
        <v>15</v>
      </c>
      <c r="D103" s="227"/>
      <c r="E103" s="227"/>
      <c r="F103" s="227"/>
      <c r="G103" s="227"/>
      <c r="H103" s="227"/>
      <c r="I103" s="16"/>
      <c r="J103" s="16"/>
      <c r="K103" s="16"/>
      <c r="L103" s="16"/>
      <c r="M103" s="16"/>
      <c r="N103" s="16"/>
      <c r="O103" s="16"/>
      <c r="P103" s="16"/>
    </row>
    <row r="104" spans="1:16" x14ac:dyDescent="0.2">
      <c r="A104" s="16"/>
      <c r="B104" s="16"/>
      <c r="C104" s="16"/>
      <c r="D104" s="16"/>
      <c r="E104" s="16"/>
      <c r="F104" s="16"/>
      <c r="G104" s="16"/>
      <c r="H104" s="16"/>
      <c r="I104" s="16"/>
      <c r="J104" s="16"/>
      <c r="K104" s="16"/>
      <c r="L104" s="16"/>
      <c r="M104" s="16"/>
      <c r="N104" s="16"/>
      <c r="O104" s="16"/>
      <c r="P104" s="16"/>
    </row>
    <row r="105" spans="1:16" x14ac:dyDescent="0.2">
      <c r="A105" s="249" t="str">
        <f>'Kops n'!A39:D39</f>
        <v>Tāme sastādīta 2023. gada __. ____________</v>
      </c>
      <c r="B105" s="250"/>
      <c r="C105" s="250"/>
      <c r="D105" s="250"/>
      <c r="E105" s="16"/>
      <c r="F105" s="16"/>
      <c r="G105" s="16"/>
      <c r="H105" s="16"/>
      <c r="I105" s="16"/>
      <c r="J105" s="16"/>
      <c r="K105" s="16"/>
      <c r="L105" s="16"/>
      <c r="M105" s="16"/>
      <c r="N105" s="16"/>
      <c r="O105" s="16"/>
      <c r="P105" s="16"/>
    </row>
    <row r="106" spans="1:16" x14ac:dyDescent="0.2">
      <c r="A106" s="16"/>
      <c r="B106" s="16"/>
      <c r="C106" s="16"/>
      <c r="D106" s="16"/>
      <c r="E106" s="16"/>
      <c r="F106" s="16"/>
      <c r="G106" s="16"/>
      <c r="H106" s="16"/>
      <c r="I106" s="16"/>
      <c r="J106" s="16"/>
      <c r="K106" s="16"/>
      <c r="L106" s="16"/>
      <c r="M106" s="16"/>
      <c r="N106" s="16"/>
      <c r="O106" s="16"/>
      <c r="P106" s="16"/>
    </row>
    <row r="107" spans="1:16" x14ac:dyDescent="0.2">
      <c r="A107" s="1" t="s">
        <v>41</v>
      </c>
      <c r="B107" s="16"/>
      <c r="C107" s="301">
        <f>'Kops c'!C41:H41</f>
        <v>0</v>
      </c>
      <c r="D107" s="301"/>
      <c r="E107" s="301"/>
      <c r="F107" s="301"/>
      <c r="G107" s="301"/>
      <c r="H107" s="301"/>
      <c r="I107" s="16"/>
      <c r="J107" s="16"/>
      <c r="K107" s="16"/>
      <c r="L107" s="16"/>
      <c r="M107" s="16"/>
      <c r="N107" s="16"/>
      <c r="O107" s="16"/>
      <c r="P107" s="16"/>
    </row>
    <row r="108" spans="1:16" x14ac:dyDescent="0.2">
      <c r="A108" s="16"/>
      <c r="B108" s="16"/>
      <c r="C108" s="227" t="s">
        <v>15</v>
      </c>
      <c r="D108" s="227"/>
      <c r="E108" s="227"/>
      <c r="F108" s="227"/>
      <c r="G108" s="227"/>
      <c r="H108" s="227"/>
      <c r="I108" s="16"/>
      <c r="J108" s="16"/>
      <c r="K108" s="16"/>
      <c r="L108" s="16"/>
      <c r="M108" s="16"/>
      <c r="N108" s="16"/>
      <c r="O108" s="16"/>
      <c r="P108" s="16"/>
    </row>
    <row r="109" spans="1:16" x14ac:dyDescent="0.2">
      <c r="A109" s="16"/>
      <c r="B109" s="16"/>
      <c r="C109" s="16"/>
      <c r="D109" s="16"/>
      <c r="E109" s="16"/>
      <c r="F109" s="16"/>
      <c r="G109" s="16"/>
      <c r="H109" s="16"/>
      <c r="I109" s="16"/>
      <c r="J109" s="16"/>
      <c r="K109" s="16"/>
      <c r="L109" s="16"/>
      <c r="M109" s="16"/>
      <c r="N109" s="16"/>
      <c r="O109" s="16"/>
      <c r="P109" s="16"/>
    </row>
    <row r="110" spans="1:16" x14ac:dyDescent="0.2">
      <c r="A110" s="78" t="s">
        <v>16</v>
      </c>
      <c r="B110" s="42"/>
      <c r="C110" s="84">
        <f>'Kops c'!C44</f>
        <v>0</v>
      </c>
      <c r="D110" s="42"/>
      <c r="E110" s="16"/>
      <c r="F110" s="16"/>
      <c r="G110" s="16"/>
      <c r="H110" s="16"/>
      <c r="I110" s="16"/>
      <c r="J110" s="16"/>
      <c r="K110" s="16"/>
      <c r="L110" s="16"/>
      <c r="M110" s="16"/>
      <c r="N110" s="16"/>
      <c r="O110" s="16"/>
      <c r="P110" s="16"/>
    </row>
    <row r="111" spans="1:16" x14ac:dyDescent="0.2">
      <c r="A111" s="16"/>
      <c r="B111" s="16"/>
      <c r="C111" s="16"/>
      <c r="D111" s="16"/>
      <c r="E111" s="16"/>
      <c r="F111" s="16"/>
      <c r="G111" s="16"/>
      <c r="H111" s="16"/>
      <c r="I111" s="16"/>
      <c r="J111" s="16"/>
      <c r="K111" s="16"/>
      <c r="L111" s="16"/>
      <c r="M111" s="16"/>
      <c r="N111" s="16"/>
      <c r="O111" s="16"/>
      <c r="P111"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108:H108"/>
    <mergeCell ref="L12:P12"/>
    <mergeCell ref="A99:K99"/>
    <mergeCell ref="C102:H102"/>
    <mergeCell ref="C103:H103"/>
    <mergeCell ref="A105:D105"/>
    <mergeCell ref="C107:H107"/>
  </mergeCells>
  <conditionalFormatting sqref="A99:K99">
    <cfRule type="containsText" dxfId="296" priority="3" operator="containsText" text="Tiešās izmaksas kopā, t. sk. darba devēja sociālais nodoklis __.__% ">
      <formula>NOT(ISERROR(SEARCH("Tiešās izmaksas kopā, t. sk. darba devēja sociālais nodoklis __.__% ",A99)))</formula>
    </cfRule>
  </conditionalFormatting>
  <conditionalFormatting sqref="A14:P98">
    <cfRule type="cellIs" dxfId="295" priority="1" operator="equal">
      <formula>0</formula>
    </cfRule>
  </conditionalFormatting>
  <conditionalFormatting sqref="C2:I2 D5:L8 N9:O9 L99:P99 C102:H102 C107:H107 C110">
    <cfRule type="cellIs" dxfId="294"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1BE-B09E-4F5D-8866-11932C7D3B15}">
  <sheetPr codeName="Sheet15">
    <tabColor rgb="FFFFFF00"/>
  </sheetPr>
  <dimension ref="A1:P29"/>
  <sheetViews>
    <sheetView topLeftCell="A3"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313" t="str">
        <f>'3a+c+n'!C2:I2</f>
        <v>Fasādes</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'3a+c+n'!A9</f>
        <v>Tāme sastādīta  2023. gada tirgus cenās, pamatojoties uz AR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izmaksas",IF('3a+c+n'!$Q14="N",'3a+c+n'!B14,0))</f>
        <v>0</v>
      </c>
      <c r="C14" s="23">
        <f>IF($C$4="Neattiecināmās izmaksas",IF('3a+c+n'!$Q14="N",'3a+c+n'!C14,0))</f>
        <v>0</v>
      </c>
      <c r="D14" s="23">
        <f>IF($C$4="Neattiecināmās izmaksas",IF('3a+c+n'!$Q14="N",'3a+c+n'!D14,0))</f>
        <v>0</v>
      </c>
      <c r="E14" s="45"/>
      <c r="F14" s="63"/>
      <c r="G14" s="114"/>
      <c r="H14" s="114">
        <f>IF($C$4="Neattiecināmās izmaksas",IF('3a+c+n'!$Q14="N",'3a+c+n'!H14,0))</f>
        <v>0</v>
      </c>
      <c r="I14" s="114"/>
      <c r="J14" s="114"/>
      <c r="K14" s="115">
        <f>IF($C$4="Neattiecināmās izmaksas",IF('3a+c+n'!$Q14="N",'3a+c+n'!K14,0))</f>
        <v>0</v>
      </c>
      <c r="L14" s="81">
        <f>IF($C$4="Neattiecināmās izmaksas",IF('3a+c+n'!$Q14="N",'3a+c+n'!L14,0))</f>
        <v>0</v>
      </c>
      <c r="M14" s="114">
        <f>IF($C$4="Neattiecināmās izmaksas",IF('3a+c+n'!$Q14="N",'3a+c+n'!M14,0))</f>
        <v>0</v>
      </c>
      <c r="N14" s="114">
        <f>IF($C$4="Neattiecināmās izmaksas",IF('3a+c+n'!$Q14="N",'3a+c+n'!N14,0))</f>
        <v>0</v>
      </c>
      <c r="O14" s="114">
        <f>IF($C$4="Neattiecināmās izmaksas",IF('3a+c+n'!$Q14="N",'3a+c+n'!O14,0))</f>
        <v>0</v>
      </c>
      <c r="P14" s="115">
        <f>IF($C$4="Neattiecināmās izmaksas",IF('3a+c+n'!$Q14="N",'3a+c+n'!P14,0))</f>
        <v>0</v>
      </c>
    </row>
    <row r="15" spans="1:16" x14ac:dyDescent="0.2">
      <c r="A15" s="51">
        <f>IF(P15=0,0,IF(COUNTBLANK(P15)=1,0,COUNTA($P$14:P15)))</f>
        <v>0</v>
      </c>
      <c r="B15" s="24">
        <f>IF($C$4="Neattiecināmās izmaksas",IF('3a+c+n'!$Q15="N",'3a+c+n'!B15,0))</f>
        <v>0</v>
      </c>
      <c r="C15" s="24">
        <f>IF($C$4="Neattiecināmās izmaksas",IF('3a+c+n'!$Q15="N",'3a+c+n'!C15,0))</f>
        <v>0</v>
      </c>
      <c r="D15" s="24">
        <f>IF($C$4="Neattiecināmās izmaksas",IF('3a+c+n'!$Q15="N",'3a+c+n'!D15,0))</f>
        <v>0</v>
      </c>
      <c r="E15" s="46"/>
      <c r="F15" s="65"/>
      <c r="G15" s="116"/>
      <c r="H15" s="116">
        <f>IF($C$4="Neattiecināmās izmaksas",IF('3a+c+n'!$Q15="N",'3a+c+n'!H15,0))</f>
        <v>0</v>
      </c>
      <c r="I15" s="116"/>
      <c r="J15" s="116"/>
      <c r="K15" s="117">
        <f>IF($C$4="Neattiecināmās izmaksas",IF('3a+c+n'!$Q15="N",'3a+c+n'!K15,0))</f>
        <v>0</v>
      </c>
      <c r="L15" s="82">
        <f>IF($C$4="Neattiecināmās izmaksas",IF('3a+c+n'!$Q15="N",'3a+c+n'!L15,0))</f>
        <v>0</v>
      </c>
      <c r="M15" s="116">
        <f>IF($C$4="Neattiecināmās izmaksas",IF('3a+c+n'!$Q15="N",'3a+c+n'!M15,0))</f>
        <v>0</v>
      </c>
      <c r="N15" s="116">
        <f>IF($C$4="Neattiecināmās izmaksas",IF('3a+c+n'!$Q15="N",'3a+c+n'!N15,0))</f>
        <v>0</v>
      </c>
      <c r="O15" s="116">
        <f>IF($C$4="Neattiecināmās izmaksas",IF('3a+c+n'!$Q15="N",'3a+c+n'!O15,0))</f>
        <v>0</v>
      </c>
      <c r="P15" s="117">
        <f>IF($C$4="Neattiecināmās izmaksas",IF('3a+c+n'!$Q15="N",'3a+c+n'!P15,0))</f>
        <v>0</v>
      </c>
    </row>
    <row r="16" spans="1:16" ht="12" thickBot="1" x14ac:dyDescent="0.25">
      <c r="A16" s="51">
        <f>IF(P16=0,0,IF(COUNTBLANK(P16)=1,0,COUNTA($P$14:P16)))</f>
        <v>0</v>
      </c>
      <c r="B16" s="24">
        <f>IF($C$4="Neattiecināmās izmaksas",IF('3a+c+n'!$Q16="N",'3a+c+n'!B16,0))</f>
        <v>0</v>
      </c>
      <c r="C16" s="24">
        <f>IF($C$4="Neattiecināmās izmaksas",IF('3a+c+n'!$Q16="N",'3a+c+n'!C16,0))</f>
        <v>0</v>
      </c>
      <c r="D16" s="24">
        <f>IF($C$4="Neattiecināmās izmaksas",IF('3a+c+n'!$Q16="N",'3a+c+n'!D16,0))</f>
        <v>0</v>
      </c>
      <c r="E16" s="46"/>
      <c r="F16" s="65"/>
      <c r="G16" s="116"/>
      <c r="H16" s="116">
        <f>IF($C$4="Neattiecināmās izmaksas",IF('3a+c+n'!$Q16="N",'3a+c+n'!H16,0))</f>
        <v>0</v>
      </c>
      <c r="I16" s="116"/>
      <c r="J16" s="116"/>
      <c r="K16" s="117">
        <f>IF($C$4="Neattiecināmās izmaksas",IF('3a+c+n'!$Q16="N",'3a+c+n'!K16,0))</f>
        <v>0</v>
      </c>
      <c r="L16" s="82">
        <f>IF($C$4="Neattiecināmās izmaksas",IF('3a+c+n'!$Q16="N",'3a+c+n'!L16,0))</f>
        <v>0</v>
      </c>
      <c r="M16" s="116">
        <f>IF($C$4="Neattiecināmās izmaksas",IF('3a+c+n'!$Q16="N",'3a+c+n'!M16,0))</f>
        <v>0</v>
      </c>
      <c r="N16" s="116">
        <f>IF($C$4="Neattiecināmās izmaksas",IF('3a+c+n'!$Q16="N",'3a+c+n'!N16,0))</f>
        <v>0</v>
      </c>
      <c r="O16" s="116">
        <f>IF($C$4="Neattiecināmās izmaksas",IF('3a+c+n'!$Q16="N",'3a+c+n'!O16,0))</f>
        <v>0</v>
      </c>
      <c r="P16" s="117">
        <f>IF($C$4="Neattiecināmās izmaksas",IF('3a+c+n'!$Q16="N",'3a+c+n'!P16,0))</f>
        <v>0</v>
      </c>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n'!C36:H36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n'!C41:H41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n'!C44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C2:I2"/>
    <mergeCell ref="C3:I3"/>
    <mergeCell ref="C4:I4"/>
    <mergeCell ref="D5:L5"/>
    <mergeCell ref="D6:L6"/>
    <mergeCell ref="D8:L8"/>
    <mergeCell ref="A9:F9"/>
    <mergeCell ref="J9:M9"/>
    <mergeCell ref="N9:O9"/>
    <mergeCell ref="D7:L7"/>
    <mergeCell ref="C26:H26"/>
    <mergeCell ref="L12:P12"/>
    <mergeCell ref="A17:K17"/>
    <mergeCell ref="C20:H20"/>
    <mergeCell ref="C21:H21"/>
    <mergeCell ref="A23:D23"/>
    <mergeCell ref="C25:H25"/>
    <mergeCell ref="A12:A13"/>
    <mergeCell ref="B12:B13"/>
    <mergeCell ref="C12:C13"/>
    <mergeCell ref="D12:D13"/>
    <mergeCell ref="E12:E13"/>
    <mergeCell ref="F12:K12"/>
  </mergeCells>
  <conditionalFormatting sqref="A17:K17">
    <cfRule type="containsText" dxfId="293"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292" priority="1" operator="equal">
      <formula>0</formula>
    </cfRule>
  </conditionalFormatting>
  <conditionalFormatting sqref="C2:I2 D5:L8 N9:O9 L17:P17 C20:H20 C25:H25 C28">
    <cfRule type="cellIs" dxfId="291"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5CE3-C67B-4CC0-9B27-628B28EAE2C6}">
  <sheetPr codeName="Sheet16">
    <tabColor rgb="FF92D050"/>
  </sheetPr>
  <dimension ref="A1:V62"/>
  <sheetViews>
    <sheetView zoomScale="85" zoomScaleNormal="85" workbookViewId="0">
      <selection activeCell="I15" sqref="I15:J4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22" x14ac:dyDescent="0.2">
      <c r="A1" s="22"/>
      <c r="B1" s="22"/>
      <c r="C1" s="27" t="s">
        <v>44</v>
      </c>
      <c r="D1" s="80">
        <v>4</v>
      </c>
      <c r="E1" s="22"/>
      <c r="F1" s="22"/>
      <c r="G1" s="22"/>
      <c r="H1" s="22"/>
      <c r="I1" s="22"/>
      <c r="J1" s="22"/>
      <c r="N1" s="26"/>
      <c r="O1" s="27"/>
      <c r="P1" s="28"/>
    </row>
    <row r="2" spans="1:22" x14ac:dyDescent="0.2">
      <c r="A2" s="29"/>
      <c r="B2" s="29"/>
      <c r="C2" s="313" t="s">
        <v>329</v>
      </c>
      <c r="D2" s="313"/>
      <c r="E2" s="313"/>
      <c r="F2" s="313"/>
      <c r="G2" s="313"/>
      <c r="H2" s="313"/>
      <c r="I2" s="313"/>
      <c r="J2" s="29"/>
    </row>
    <row r="3" spans="1:22" x14ac:dyDescent="0.2">
      <c r="A3" s="30"/>
      <c r="B3" s="30"/>
      <c r="C3" s="270" t="s">
        <v>21</v>
      </c>
      <c r="D3" s="270"/>
      <c r="E3" s="270"/>
      <c r="F3" s="270"/>
      <c r="G3" s="270"/>
      <c r="H3" s="270"/>
      <c r="I3" s="270"/>
      <c r="J3" s="30"/>
    </row>
    <row r="4" spans="1:22" x14ac:dyDescent="0.2">
      <c r="A4" s="30"/>
      <c r="B4" s="30"/>
      <c r="C4" s="314" t="s">
        <v>63</v>
      </c>
      <c r="D4" s="314"/>
      <c r="E4" s="314"/>
      <c r="F4" s="314"/>
      <c r="G4" s="314"/>
      <c r="H4" s="314"/>
      <c r="I4" s="314"/>
      <c r="J4" s="30"/>
    </row>
    <row r="5" spans="1:22" x14ac:dyDescent="0.2">
      <c r="A5" s="22"/>
      <c r="B5" s="22"/>
      <c r="C5" s="27" t="s">
        <v>5</v>
      </c>
      <c r="D5" s="309" t="str">
        <f>'Kops a+c+n'!D6</f>
        <v>Daudzīvokļu dzīvojamā ēka</v>
      </c>
      <c r="E5" s="309"/>
      <c r="F5" s="309"/>
      <c r="G5" s="309"/>
      <c r="H5" s="309"/>
      <c r="I5" s="309"/>
      <c r="J5" s="309"/>
      <c r="K5" s="309"/>
      <c r="L5" s="309"/>
      <c r="M5" s="16"/>
      <c r="N5" s="16"/>
      <c r="O5" s="16"/>
      <c r="P5" s="16"/>
    </row>
    <row r="6" spans="1:22"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22"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22" x14ac:dyDescent="0.2">
      <c r="A8" s="22"/>
      <c r="B8" s="22"/>
      <c r="C8" s="4" t="s">
        <v>24</v>
      </c>
      <c r="D8" s="309" t="str">
        <f>'Kops a+c+n'!D9</f>
        <v>AS OŪS 2023/08_E</v>
      </c>
      <c r="E8" s="309"/>
      <c r="F8" s="309"/>
      <c r="G8" s="309"/>
      <c r="H8" s="309"/>
      <c r="I8" s="309"/>
      <c r="J8" s="309"/>
      <c r="K8" s="309"/>
      <c r="L8" s="309"/>
      <c r="M8" s="16"/>
      <c r="N8" s="16"/>
      <c r="O8" s="16"/>
      <c r="P8" s="16"/>
    </row>
    <row r="9" spans="1:22" ht="11.25" customHeight="1" x14ac:dyDescent="0.2">
      <c r="A9" s="310" t="s">
        <v>323</v>
      </c>
      <c r="B9" s="310"/>
      <c r="C9" s="310"/>
      <c r="D9" s="310"/>
      <c r="E9" s="310"/>
      <c r="F9" s="310"/>
      <c r="G9" s="31"/>
      <c r="H9" s="31"/>
      <c r="I9" s="31"/>
      <c r="J9" s="311" t="s">
        <v>45</v>
      </c>
      <c r="K9" s="311"/>
      <c r="L9" s="311"/>
      <c r="M9" s="311"/>
      <c r="N9" s="312">
        <f>P50</f>
        <v>0</v>
      </c>
      <c r="O9" s="312"/>
      <c r="P9" s="31"/>
      <c r="Q9" s="88" t="str">
        <f>""</f>
        <v/>
      </c>
    </row>
    <row r="10" spans="1:22"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22" ht="12" thickBot="1" x14ac:dyDescent="0.25">
      <c r="A11" s="32"/>
      <c r="B11" s="33"/>
      <c r="C11" s="4"/>
      <c r="D11" s="22"/>
      <c r="E11" s="22"/>
      <c r="F11" s="22"/>
      <c r="G11" s="22"/>
      <c r="H11" s="22"/>
      <c r="I11" s="22"/>
      <c r="J11" s="22"/>
      <c r="K11" s="22"/>
      <c r="L11" s="34"/>
      <c r="M11" s="34"/>
      <c r="N11" s="35"/>
      <c r="O11" s="26"/>
      <c r="P11" s="22"/>
      <c r="Q11" s="88" t="s">
        <v>47</v>
      </c>
    </row>
    <row r="12" spans="1:22"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22"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22" x14ac:dyDescent="0.2">
      <c r="A14" s="50"/>
      <c r="B14" s="23"/>
      <c r="C14" s="159" t="s">
        <v>168</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22" ht="33.75" x14ac:dyDescent="0.2">
      <c r="A15" s="36">
        <v>1</v>
      </c>
      <c r="B15" s="24" t="s">
        <v>86</v>
      </c>
      <c r="C15" s="216" t="s">
        <v>286</v>
      </c>
      <c r="D15" s="144" t="s">
        <v>66</v>
      </c>
      <c r="E15" s="179">
        <v>1456.73</v>
      </c>
      <c r="F15" s="217"/>
      <c r="G15" s="146"/>
      <c r="H15" s="110">
        <f>F15*G15</f>
        <v>0</v>
      </c>
      <c r="I15" s="146"/>
      <c r="J15" s="146"/>
      <c r="K15" s="113">
        <f t="shared" ref="K15" si="0">SUM(H15:J15)</f>
        <v>0</v>
      </c>
      <c r="L15" s="41">
        <f t="shared" ref="L15" si="1">E15*F15</f>
        <v>0</v>
      </c>
      <c r="M15" s="110">
        <f t="shared" ref="M15" si="2">H15*E15</f>
        <v>0</v>
      </c>
      <c r="N15" s="110">
        <f t="shared" ref="N15" si="3">I15*E15</f>
        <v>0</v>
      </c>
      <c r="O15" s="110">
        <f t="shared" ref="O15" si="4">J15*E15</f>
        <v>0</v>
      </c>
      <c r="P15" s="111">
        <f t="shared" ref="P15" si="5">SUM(M15:O15)</f>
        <v>0</v>
      </c>
      <c r="Q15" s="61" t="s">
        <v>46</v>
      </c>
    </row>
    <row r="16" spans="1:22" ht="45" x14ac:dyDescent="0.2">
      <c r="A16" s="188">
        <v>2</v>
      </c>
      <c r="B16" s="24" t="s">
        <v>86</v>
      </c>
      <c r="C16" s="216" t="s">
        <v>375</v>
      </c>
      <c r="D16" s="144" t="s">
        <v>141</v>
      </c>
      <c r="E16" s="218">
        <v>16</v>
      </c>
      <c r="F16" s="145"/>
      <c r="G16" s="146"/>
      <c r="H16" s="110">
        <f t="shared" ref="H16:H49" si="6">F16*G16</f>
        <v>0</v>
      </c>
      <c r="I16" s="146"/>
      <c r="J16" s="146"/>
      <c r="K16" s="113">
        <f t="shared" ref="K16:K49" si="7">SUM(H16:J16)</f>
        <v>0</v>
      </c>
      <c r="L16" s="41">
        <f t="shared" ref="L16:L49" si="8">E16*F16</f>
        <v>0</v>
      </c>
      <c r="M16" s="110">
        <f t="shared" ref="M16:M49" si="9">H16*E16</f>
        <v>0</v>
      </c>
      <c r="N16" s="110">
        <f t="shared" ref="N16:N49" si="10">I16*E16</f>
        <v>0</v>
      </c>
      <c r="O16" s="110">
        <f t="shared" ref="O16:O49" si="11">J16*E16</f>
        <v>0</v>
      </c>
      <c r="P16" s="111">
        <f t="shared" ref="P16:P49" si="12">SUM(M16:O16)</f>
        <v>0</v>
      </c>
      <c r="Q16" s="61" t="s">
        <v>46</v>
      </c>
      <c r="S16" s="310"/>
      <c r="T16" s="310"/>
      <c r="U16" s="310"/>
      <c r="V16" s="310"/>
    </row>
    <row r="17" spans="1:22" ht="45" x14ac:dyDescent="0.2">
      <c r="A17" s="188">
        <v>3</v>
      </c>
      <c r="B17" s="24" t="s">
        <v>86</v>
      </c>
      <c r="C17" s="216" t="s">
        <v>376</v>
      </c>
      <c r="D17" s="144" t="s">
        <v>141</v>
      </c>
      <c r="E17" s="218">
        <v>35</v>
      </c>
      <c r="F17" s="145"/>
      <c r="G17" s="146"/>
      <c r="H17" s="110">
        <f t="shared" si="6"/>
        <v>0</v>
      </c>
      <c r="I17" s="146"/>
      <c r="J17" s="146"/>
      <c r="K17" s="113">
        <f t="shared" si="7"/>
        <v>0</v>
      </c>
      <c r="L17" s="41">
        <f t="shared" si="8"/>
        <v>0</v>
      </c>
      <c r="M17" s="110">
        <f t="shared" si="9"/>
        <v>0</v>
      </c>
      <c r="N17" s="110">
        <f t="shared" si="10"/>
        <v>0</v>
      </c>
      <c r="O17" s="110">
        <f t="shared" si="11"/>
        <v>0</v>
      </c>
      <c r="P17" s="111">
        <f t="shared" si="12"/>
        <v>0</v>
      </c>
      <c r="Q17" s="61" t="s">
        <v>46</v>
      </c>
      <c r="S17" s="310"/>
      <c r="T17" s="310"/>
      <c r="U17" s="310"/>
    </row>
    <row r="18" spans="1:22" ht="45" x14ac:dyDescent="0.2">
      <c r="A18" s="188">
        <v>4</v>
      </c>
      <c r="B18" s="24" t="s">
        <v>86</v>
      </c>
      <c r="C18" s="216" t="s">
        <v>377</v>
      </c>
      <c r="D18" s="19" t="s">
        <v>141</v>
      </c>
      <c r="E18" s="218">
        <v>31</v>
      </c>
      <c r="F18" s="145"/>
      <c r="G18" s="146"/>
      <c r="H18" s="110">
        <f t="shared" si="6"/>
        <v>0</v>
      </c>
      <c r="I18" s="146"/>
      <c r="J18" s="146"/>
      <c r="K18" s="113">
        <f t="shared" si="7"/>
        <v>0</v>
      </c>
      <c r="L18" s="41">
        <f t="shared" si="8"/>
        <v>0</v>
      </c>
      <c r="M18" s="110">
        <f t="shared" si="9"/>
        <v>0</v>
      </c>
      <c r="N18" s="110">
        <f t="shared" si="10"/>
        <v>0</v>
      </c>
      <c r="O18" s="110">
        <f t="shared" si="11"/>
        <v>0</v>
      </c>
      <c r="P18" s="111">
        <f t="shared" si="12"/>
        <v>0</v>
      </c>
      <c r="Q18" s="61" t="s">
        <v>46</v>
      </c>
    </row>
    <row r="19" spans="1:22" ht="56.25" x14ac:dyDescent="0.2">
      <c r="A19" s="188">
        <v>5</v>
      </c>
      <c r="B19" s="24" t="s">
        <v>86</v>
      </c>
      <c r="C19" s="216" t="s">
        <v>378</v>
      </c>
      <c r="D19" s="144" t="s">
        <v>141</v>
      </c>
      <c r="E19" s="218">
        <v>19</v>
      </c>
      <c r="F19" s="145"/>
      <c r="G19" s="146"/>
      <c r="H19" s="110">
        <f t="shared" si="6"/>
        <v>0</v>
      </c>
      <c r="I19" s="146"/>
      <c r="J19" s="146"/>
      <c r="K19" s="113">
        <f t="shared" si="7"/>
        <v>0</v>
      </c>
      <c r="L19" s="41">
        <f t="shared" si="8"/>
        <v>0</v>
      </c>
      <c r="M19" s="110">
        <f t="shared" si="9"/>
        <v>0</v>
      </c>
      <c r="N19" s="110">
        <f t="shared" si="10"/>
        <v>0</v>
      </c>
      <c r="O19" s="110">
        <f t="shared" si="11"/>
        <v>0</v>
      </c>
      <c r="P19" s="111">
        <f t="shared" si="12"/>
        <v>0</v>
      </c>
      <c r="Q19" s="61" t="s">
        <v>46</v>
      </c>
      <c r="S19" s="31"/>
      <c r="T19" s="31"/>
      <c r="U19" s="31"/>
    </row>
    <row r="20" spans="1:22" ht="22.5" x14ac:dyDescent="0.2">
      <c r="A20" s="188">
        <v>6</v>
      </c>
      <c r="B20" s="24" t="s">
        <v>86</v>
      </c>
      <c r="C20" s="147" t="s">
        <v>142</v>
      </c>
      <c r="D20" s="144" t="s">
        <v>141</v>
      </c>
      <c r="E20" s="218">
        <v>206</v>
      </c>
      <c r="F20" s="145"/>
      <c r="G20" s="146"/>
      <c r="H20" s="110">
        <f t="shared" si="6"/>
        <v>0</v>
      </c>
      <c r="I20" s="146"/>
      <c r="J20" s="146"/>
      <c r="K20" s="113">
        <f t="shared" si="7"/>
        <v>0</v>
      </c>
      <c r="L20" s="41">
        <f t="shared" si="8"/>
        <v>0</v>
      </c>
      <c r="M20" s="110">
        <f t="shared" si="9"/>
        <v>0</v>
      </c>
      <c r="N20" s="110">
        <f t="shared" si="10"/>
        <v>0</v>
      </c>
      <c r="O20" s="110">
        <f t="shared" si="11"/>
        <v>0</v>
      </c>
      <c r="P20" s="111">
        <f t="shared" si="12"/>
        <v>0</v>
      </c>
      <c r="Q20" s="61" t="s">
        <v>46</v>
      </c>
    </row>
    <row r="21" spans="1:22" x14ac:dyDescent="0.2">
      <c r="A21" s="188">
        <v>7</v>
      </c>
      <c r="B21" s="72"/>
      <c r="C21" s="148" t="s">
        <v>143</v>
      </c>
      <c r="D21" s="24"/>
      <c r="E21" s="46"/>
      <c r="F21" s="41"/>
      <c r="G21" s="135"/>
      <c r="H21" s="110">
        <f t="shared" si="6"/>
        <v>0</v>
      </c>
      <c r="I21" s="135"/>
      <c r="J21" s="135"/>
      <c r="K21" s="113">
        <f t="shared" si="7"/>
        <v>0</v>
      </c>
      <c r="L21" s="41">
        <f t="shared" si="8"/>
        <v>0</v>
      </c>
      <c r="M21" s="110">
        <f t="shared" si="9"/>
        <v>0</v>
      </c>
      <c r="N21" s="110">
        <f t="shared" si="10"/>
        <v>0</v>
      </c>
      <c r="O21" s="110">
        <f t="shared" si="11"/>
        <v>0</v>
      </c>
      <c r="P21" s="111">
        <f t="shared" si="12"/>
        <v>0</v>
      </c>
      <c r="Q21" s="61"/>
    </row>
    <row r="22" spans="1:22" ht="33.75" x14ac:dyDescent="0.2">
      <c r="A22" s="188">
        <v>8</v>
      </c>
      <c r="B22" s="24" t="s">
        <v>86</v>
      </c>
      <c r="C22" s="216" t="s">
        <v>379</v>
      </c>
      <c r="D22" s="144" t="s">
        <v>141</v>
      </c>
      <c r="E22" s="219">
        <v>4</v>
      </c>
      <c r="F22" s="145"/>
      <c r="G22" s="146"/>
      <c r="H22" s="110">
        <f t="shared" si="6"/>
        <v>0</v>
      </c>
      <c r="I22" s="146"/>
      <c r="J22" s="146"/>
      <c r="K22" s="113">
        <f t="shared" si="7"/>
        <v>0</v>
      </c>
      <c r="L22" s="41">
        <f t="shared" si="8"/>
        <v>0</v>
      </c>
      <c r="M22" s="110">
        <f t="shared" si="9"/>
        <v>0</v>
      </c>
      <c r="N22" s="110">
        <f t="shared" si="10"/>
        <v>0</v>
      </c>
      <c r="O22" s="110">
        <f t="shared" si="11"/>
        <v>0</v>
      </c>
      <c r="P22" s="111">
        <f t="shared" si="12"/>
        <v>0</v>
      </c>
      <c r="Q22" s="61" t="s">
        <v>46</v>
      </c>
      <c r="S22" s="31"/>
      <c r="T22" s="31"/>
      <c r="U22" s="31"/>
    </row>
    <row r="23" spans="1:22" ht="33.75" x14ac:dyDescent="0.2">
      <c r="A23" s="188">
        <v>9</v>
      </c>
      <c r="B23" s="24" t="s">
        <v>86</v>
      </c>
      <c r="C23" s="216" t="s">
        <v>380</v>
      </c>
      <c r="D23" s="144" t="s">
        <v>141</v>
      </c>
      <c r="E23" s="220">
        <v>4</v>
      </c>
      <c r="F23" s="145"/>
      <c r="G23" s="146"/>
      <c r="H23" s="110">
        <f t="shared" si="6"/>
        <v>0</v>
      </c>
      <c r="I23" s="146"/>
      <c r="J23" s="146"/>
      <c r="K23" s="113">
        <f t="shared" si="7"/>
        <v>0</v>
      </c>
      <c r="L23" s="41">
        <f t="shared" si="8"/>
        <v>0</v>
      </c>
      <c r="M23" s="110">
        <f t="shared" si="9"/>
        <v>0</v>
      </c>
      <c r="N23" s="110">
        <f t="shared" si="10"/>
        <v>0</v>
      </c>
      <c r="O23" s="110">
        <f t="shared" si="11"/>
        <v>0</v>
      </c>
      <c r="P23" s="111">
        <f t="shared" si="12"/>
        <v>0</v>
      </c>
      <c r="Q23" s="61" t="s">
        <v>46</v>
      </c>
      <c r="T23" s="310"/>
      <c r="U23" s="310"/>
      <c r="V23" s="310"/>
    </row>
    <row r="24" spans="1:22" ht="22.5" x14ac:dyDescent="0.2">
      <c r="A24" s="188">
        <v>10</v>
      </c>
      <c r="B24" s="221"/>
      <c r="C24" s="190" t="s">
        <v>381</v>
      </c>
      <c r="D24" s="144"/>
      <c r="E24" s="46"/>
      <c r="F24" s="182"/>
      <c r="G24" s="189"/>
      <c r="H24" s="110">
        <f t="shared" si="6"/>
        <v>0</v>
      </c>
      <c r="I24" s="189"/>
      <c r="J24" s="189"/>
      <c r="K24" s="113">
        <f t="shared" si="7"/>
        <v>0</v>
      </c>
      <c r="L24" s="41">
        <f t="shared" si="8"/>
        <v>0</v>
      </c>
      <c r="M24" s="110">
        <f t="shared" si="9"/>
        <v>0</v>
      </c>
      <c r="N24" s="110">
        <f t="shared" si="10"/>
        <v>0</v>
      </c>
      <c r="O24" s="110">
        <f t="shared" si="11"/>
        <v>0</v>
      </c>
      <c r="P24" s="111">
        <f t="shared" si="12"/>
        <v>0</v>
      </c>
      <c r="Q24" s="61"/>
    </row>
    <row r="25" spans="1:22" ht="22.5" customHeight="1" x14ac:dyDescent="0.2">
      <c r="A25" s="188">
        <v>11</v>
      </c>
      <c r="B25" s="24" t="s">
        <v>86</v>
      </c>
      <c r="C25" s="216" t="s">
        <v>382</v>
      </c>
      <c r="D25" s="144" t="s">
        <v>141</v>
      </c>
      <c r="E25" s="219">
        <v>4</v>
      </c>
      <c r="F25" s="145"/>
      <c r="G25" s="146"/>
      <c r="H25" s="110">
        <f t="shared" si="6"/>
        <v>0</v>
      </c>
      <c r="I25" s="146"/>
      <c r="J25" s="146"/>
      <c r="K25" s="113">
        <f t="shared" si="7"/>
        <v>0</v>
      </c>
      <c r="L25" s="41">
        <f t="shared" si="8"/>
        <v>0</v>
      </c>
      <c r="M25" s="110">
        <f t="shared" si="9"/>
        <v>0</v>
      </c>
      <c r="N25" s="110">
        <f t="shared" si="10"/>
        <v>0</v>
      </c>
      <c r="O25" s="110">
        <f t="shared" si="11"/>
        <v>0</v>
      </c>
      <c r="P25" s="111">
        <f t="shared" si="12"/>
        <v>0</v>
      </c>
      <c r="Q25" s="61" t="s">
        <v>54</v>
      </c>
    </row>
    <row r="26" spans="1:22" ht="22.5" x14ac:dyDescent="0.2">
      <c r="A26" s="188">
        <v>12</v>
      </c>
      <c r="B26" s="24" t="s">
        <v>86</v>
      </c>
      <c r="C26" s="216" t="s">
        <v>383</v>
      </c>
      <c r="D26" s="144" t="s">
        <v>141</v>
      </c>
      <c r="E26" s="220">
        <v>4</v>
      </c>
      <c r="F26" s="145"/>
      <c r="G26" s="146"/>
      <c r="H26" s="110">
        <f t="shared" si="6"/>
        <v>0</v>
      </c>
      <c r="I26" s="146"/>
      <c r="J26" s="146"/>
      <c r="K26" s="113">
        <f t="shared" si="7"/>
        <v>0</v>
      </c>
      <c r="L26" s="41">
        <f t="shared" si="8"/>
        <v>0</v>
      </c>
      <c r="M26" s="110">
        <f t="shared" si="9"/>
        <v>0</v>
      </c>
      <c r="N26" s="110">
        <f t="shared" si="10"/>
        <v>0</v>
      </c>
      <c r="O26" s="110">
        <f t="shared" si="11"/>
        <v>0</v>
      </c>
      <c r="P26" s="111">
        <f t="shared" si="12"/>
        <v>0</v>
      </c>
      <c r="Q26" s="61" t="s">
        <v>54</v>
      </c>
    </row>
    <row r="27" spans="1:22" ht="22.5" x14ac:dyDescent="0.2">
      <c r="A27" s="188">
        <v>13</v>
      </c>
      <c r="B27" s="24" t="s">
        <v>86</v>
      </c>
      <c r="C27" s="216" t="s">
        <v>384</v>
      </c>
      <c r="D27" s="144" t="s">
        <v>141</v>
      </c>
      <c r="E27" s="219">
        <v>4</v>
      </c>
      <c r="F27" s="145"/>
      <c r="G27" s="146"/>
      <c r="H27" s="110">
        <f t="shared" si="6"/>
        <v>0</v>
      </c>
      <c r="I27" s="146"/>
      <c r="J27" s="146"/>
      <c r="K27" s="113">
        <f t="shared" si="7"/>
        <v>0</v>
      </c>
      <c r="L27" s="41">
        <f t="shared" si="8"/>
        <v>0</v>
      </c>
      <c r="M27" s="110">
        <f t="shared" si="9"/>
        <v>0</v>
      </c>
      <c r="N27" s="110">
        <f t="shared" si="10"/>
        <v>0</v>
      </c>
      <c r="O27" s="110">
        <f t="shared" si="11"/>
        <v>0</v>
      </c>
      <c r="P27" s="111">
        <f t="shared" si="12"/>
        <v>0</v>
      </c>
      <c r="Q27" s="61" t="s">
        <v>54</v>
      </c>
    </row>
    <row r="28" spans="1:22" ht="22.5" x14ac:dyDescent="0.2">
      <c r="A28" s="188">
        <v>14</v>
      </c>
      <c r="B28" s="24" t="s">
        <v>86</v>
      </c>
      <c r="C28" s="216" t="s">
        <v>385</v>
      </c>
      <c r="D28" s="144" t="s">
        <v>141</v>
      </c>
      <c r="E28" s="220">
        <v>120</v>
      </c>
      <c r="F28" s="145"/>
      <c r="G28" s="146"/>
      <c r="H28" s="110">
        <f t="shared" si="6"/>
        <v>0</v>
      </c>
      <c r="I28" s="146"/>
      <c r="J28" s="146"/>
      <c r="K28" s="113">
        <f t="shared" si="7"/>
        <v>0</v>
      </c>
      <c r="L28" s="41">
        <f t="shared" si="8"/>
        <v>0</v>
      </c>
      <c r="M28" s="110">
        <f t="shared" si="9"/>
        <v>0</v>
      </c>
      <c r="N28" s="110">
        <f t="shared" si="10"/>
        <v>0</v>
      </c>
      <c r="O28" s="110">
        <f t="shared" si="11"/>
        <v>0</v>
      </c>
      <c r="P28" s="111">
        <f t="shared" si="12"/>
        <v>0</v>
      </c>
      <c r="Q28" s="61" t="s">
        <v>54</v>
      </c>
    </row>
    <row r="29" spans="1:22" ht="22.5" customHeight="1" x14ac:dyDescent="0.2">
      <c r="A29" s="188">
        <v>15</v>
      </c>
      <c r="B29" s="24" t="s">
        <v>86</v>
      </c>
      <c r="C29" s="216" t="s">
        <v>386</v>
      </c>
      <c r="D29" s="144" t="s">
        <v>141</v>
      </c>
      <c r="E29" s="219">
        <v>4</v>
      </c>
      <c r="F29" s="145"/>
      <c r="G29" s="146"/>
      <c r="H29" s="110">
        <f t="shared" si="6"/>
        <v>0</v>
      </c>
      <c r="I29" s="146"/>
      <c r="J29" s="146"/>
      <c r="K29" s="113">
        <f t="shared" si="7"/>
        <v>0</v>
      </c>
      <c r="L29" s="41">
        <f t="shared" si="8"/>
        <v>0</v>
      </c>
      <c r="M29" s="110">
        <f t="shared" si="9"/>
        <v>0</v>
      </c>
      <c r="N29" s="110">
        <f t="shared" si="10"/>
        <v>0</v>
      </c>
      <c r="O29" s="110">
        <f t="shared" si="11"/>
        <v>0</v>
      </c>
      <c r="P29" s="111">
        <f t="shared" si="12"/>
        <v>0</v>
      </c>
      <c r="Q29" s="61" t="s">
        <v>54</v>
      </c>
    </row>
    <row r="30" spans="1:22" ht="22.5" x14ac:dyDescent="0.2">
      <c r="A30" s="188">
        <v>16</v>
      </c>
      <c r="B30" s="24" t="s">
        <v>86</v>
      </c>
      <c r="C30" s="216" t="s">
        <v>387</v>
      </c>
      <c r="D30" s="144" t="s">
        <v>141</v>
      </c>
      <c r="E30" s="220">
        <v>8</v>
      </c>
      <c r="F30" s="145"/>
      <c r="G30" s="146"/>
      <c r="H30" s="110">
        <f t="shared" si="6"/>
        <v>0</v>
      </c>
      <c r="I30" s="146"/>
      <c r="J30" s="146"/>
      <c r="K30" s="113">
        <f t="shared" si="7"/>
        <v>0</v>
      </c>
      <c r="L30" s="41">
        <f t="shared" si="8"/>
        <v>0</v>
      </c>
      <c r="M30" s="110">
        <f t="shared" si="9"/>
        <v>0</v>
      </c>
      <c r="N30" s="110">
        <f t="shared" si="10"/>
        <v>0</v>
      </c>
      <c r="O30" s="110">
        <f t="shared" si="11"/>
        <v>0</v>
      </c>
      <c r="P30" s="111">
        <f t="shared" si="12"/>
        <v>0</v>
      </c>
      <c r="Q30" s="61" t="s">
        <v>54</v>
      </c>
    </row>
    <row r="31" spans="1:22" ht="22.5" x14ac:dyDescent="0.2">
      <c r="A31" s="188">
        <v>17</v>
      </c>
      <c r="B31" s="24" t="s">
        <v>86</v>
      </c>
      <c r="C31" s="216" t="s">
        <v>388</v>
      </c>
      <c r="D31" s="144" t="s">
        <v>141</v>
      </c>
      <c r="E31" s="219">
        <v>4</v>
      </c>
      <c r="F31" s="145"/>
      <c r="G31" s="146"/>
      <c r="H31" s="110">
        <f t="shared" si="6"/>
        <v>0</v>
      </c>
      <c r="I31" s="146"/>
      <c r="J31" s="146"/>
      <c r="K31" s="113">
        <f t="shared" si="7"/>
        <v>0</v>
      </c>
      <c r="L31" s="41">
        <f t="shared" si="8"/>
        <v>0</v>
      </c>
      <c r="M31" s="110">
        <f t="shared" si="9"/>
        <v>0</v>
      </c>
      <c r="N31" s="110">
        <f t="shared" si="10"/>
        <v>0</v>
      </c>
      <c r="O31" s="110">
        <f t="shared" si="11"/>
        <v>0</v>
      </c>
      <c r="P31" s="111">
        <f t="shared" si="12"/>
        <v>0</v>
      </c>
      <c r="Q31" s="61" t="s">
        <v>54</v>
      </c>
    </row>
    <row r="32" spans="1:22" x14ac:dyDescent="0.2">
      <c r="A32" s="188">
        <v>18</v>
      </c>
      <c r="B32" s="72"/>
      <c r="C32" s="148" t="s">
        <v>144</v>
      </c>
      <c r="D32" s="24"/>
      <c r="E32" s="46"/>
      <c r="F32" s="41"/>
      <c r="G32" s="135"/>
      <c r="H32" s="110">
        <f t="shared" si="6"/>
        <v>0</v>
      </c>
      <c r="I32" s="135"/>
      <c r="J32" s="135"/>
      <c r="K32" s="113">
        <f t="shared" si="7"/>
        <v>0</v>
      </c>
      <c r="L32" s="41">
        <f t="shared" si="8"/>
        <v>0</v>
      </c>
      <c r="M32" s="110">
        <f t="shared" si="9"/>
        <v>0</v>
      </c>
      <c r="N32" s="110">
        <f t="shared" si="10"/>
        <v>0</v>
      </c>
      <c r="O32" s="110">
        <f t="shared" si="11"/>
        <v>0</v>
      </c>
      <c r="P32" s="111">
        <f t="shared" si="12"/>
        <v>0</v>
      </c>
      <c r="Q32" s="61"/>
    </row>
    <row r="33" spans="1:17" ht="22.5" x14ac:dyDescent="0.2">
      <c r="A33" s="188">
        <v>19</v>
      </c>
      <c r="B33" s="24" t="s">
        <v>86</v>
      </c>
      <c r="C33" s="147" t="s">
        <v>145</v>
      </c>
      <c r="D33" s="150" t="s">
        <v>66</v>
      </c>
      <c r="E33" s="151">
        <v>647.64</v>
      </c>
      <c r="F33" s="145"/>
      <c r="G33" s="146"/>
      <c r="H33" s="110">
        <f t="shared" si="6"/>
        <v>0</v>
      </c>
      <c r="I33" s="146"/>
      <c r="J33" s="146"/>
      <c r="K33" s="113">
        <f t="shared" si="7"/>
        <v>0</v>
      </c>
      <c r="L33" s="41">
        <f t="shared" si="8"/>
        <v>0</v>
      </c>
      <c r="M33" s="110">
        <f t="shared" si="9"/>
        <v>0</v>
      </c>
      <c r="N33" s="110">
        <f t="shared" si="10"/>
        <v>0</v>
      </c>
      <c r="O33" s="110">
        <f t="shared" si="11"/>
        <v>0</v>
      </c>
      <c r="P33" s="111">
        <f t="shared" si="12"/>
        <v>0</v>
      </c>
      <c r="Q33" s="61" t="s">
        <v>46</v>
      </c>
    </row>
    <row r="34" spans="1:17" ht="45" x14ac:dyDescent="0.2">
      <c r="A34" s="188">
        <v>20</v>
      </c>
      <c r="B34" s="24" t="s">
        <v>86</v>
      </c>
      <c r="C34" s="147" t="s">
        <v>389</v>
      </c>
      <c r="D34" s="150" t="s">
        <v>68</v>
      </c>
      <c r="E34" s="151">
        <v>16</v>
      </c>
      <c r="F34" s="145"/>
      <c r="G34" s="146"/>
      <c r="H34" s="110">
        <f t="shared" si="6"/>
        <v>0</v>
      </c>
      <c r="I34" s="146"/>
      <c r="J34" s="146"/>
      <c r="K34" s="113">
        <f t="shared" si="7"/>
        <v>0</v>
      </c>
      <c r="L34" s="41">
        <f t="shared" si="8"/>
        <v>0</v>
      </c>
      <c r="M34" s="110">
        <f t="shared" si="9"/>
        <v>0</v>
      </c>
      <c r="N34" s="110">
        <f t="shared" si="10"/>
        <v>0</v>
      </c>
      <c r="O34" s="110">
        <f t="shared" si="11"/>
        <v>0</v>
      </c>
      <c r="P34" s="111">
        <f t="shared" si="12"/>
        <v>0</v>
      </c>
      <c r="Q34" s="61" t="s">
        <v>46</v>
      </c>
    </row>
    <row r="35" spans="1:17" ht="45" x14ac:dyDescent="0.2">
      <c r="A35" s="188">
        <v>21</v>
      </c>
      <c r="B35" s="24" t="s">
        <v>86</v>
      </c>
      <c r="C35" s="149" t="s">
        <v>146</v>
      </c>
      <c r="D35" s="150" t="s">
        <v>68</v>
      </c>
      <c r="E35" s="151">
        <v>85</v>
      </c>
      <c r="F35" s="145"/>
      <c r="G35" s="146"/>
      <c r="H35" s="110">
        <f t="shared" si="6"/>
        <v>0</v>
      </c>
      <c r="I35" s="146"/>
      <c r="J35" s="146"/>
      <c r="K35" s="113">
        <f t="shared" si="7"/>
        <v>0</v>
      </c>
      <c r="L35" s="41">
        <f t="shared" si="8"/>
        <v>0</v>
      </c>
      <c r="M35" s="110">
        <f t="shared" si="9"/>
        <v>0</v>
      </c>
      <c r="N35" s="110">
        <f t="shared" si="10"/>
        <v>0</v>
      </c>
      <c r="O35" s="110">
        <f t="shared" si="11"/>
        <v>0</v>
      </c>
      <c r="P35" s="111">
        <f t="shared" si="12"/>
        <v>0</v>
      </c>
      <c r="Q35" s="61" t="s">
        <v>46</v>
      </c>
    </row>
    <row r="36" spans="1:17" x14ac:dyDescent="0.2">
      <c r="A36" s="188">
        <v>22</v>
      </c>
      <c r="B36" s="191"/>
      <c r="C36" s="190" t="s">
        <v>390</v>
      </c>
      <c r="D36" s="150"/>
      <c r="E36" s="179"/>
      <c r="F36" s="182"/>
      <c r="G36" s="189"/>
      <c r="H36" s="110">
        <f t="shared" si="6"/>
        <v>0</v>
      </c>
      <c r="I36" s="189"/>
      <c r="J36" s="189"/>
      <c r="K36" s="113">
        <f t="shared" si="7"/>
        <v>0</v>
      </c>
      <c r="L36" s="41">
        <f t="shared" si="8"/>
        <v>0</v>
      </c>
      <c r="M36" s="110">
        <f t="shared" si="9"/>
        <v>0</v>
      </c>
      <c r="N36" s="110">
        <f t="shared" si="10"/>
        <v>0</v>
      </c>
      <c r="O36" s="110">
        <f t="shared" si="11"/>
        <v>0</v>
      </c>
      <c r="P36" s="111">
        <f t="shared" si="12"/>
        <v>0</v>
      </c>
      <c r="Q36" s="61" t="s">
        <v>304</v>
      </c>
    </row>
    <row r="37" spans="1:17" ht="22.5" x14ac:dyDescent="0.2">
      <c r="A37" s="188">
        <v>23</v>
      </c>
      <c r="B37" s="24" t="s">
        <v>86</v>
      </c>
      <c r="C37" s="149" t="s">
        <v>391</v>
      </c>
      <c r="D37" s="150" t="s">
        <v>141</v>
      </c>
      <c r="E37" s="151">
        <v>256</v>
      </c>
      <c r="F37" s="145"/>
      <c r="G37" s="146"/>
      <c r="H37" s="110">
        <f t="shared" si="6"/>
        <v>0</v>
      </c>
      <c r="I37" s="146"/>
      <c r="J37" s="146"/>
      <c r="K37" s="113">
        <f t="shared" si="7"/>
        <v>0</v>
      </c>
      <c r="L37" s="41">
        <f t="shared" si="8"/>
        <v>0</v>
      </c>
      <c r="M37" s="110">
        <f t="shared" si="9"/>
        <v>0</v>
      </c>
      <c r="N37" s="110">
        <f t="shared" si="10"/>
        <v>0</v>
      </c>
      <c r="O37" s="110">
        <f t="shared" si="11"/>
        <v>0</v>
      </c>
      <c r="P37" s="111">
        <f t="shared" si="12"/>
        <v>0</v>
      </c>
      <c r="Q37" s="61" t="s">
        <v>46</v>
      </c>
    </row>
    <row r="38" spans="1:17" ht="22.5" x14ac:dyDescent="0.2">
      <c r="A38" s="188">
        <v>24</v>
      </c>
      <c r="B38" s="24" t="s">
        <v>86</v>
      </c>
      <c r="C38" s="149" t="s">
        <v>392</v>
      </c>
      <c r="D38" s="150" t="s">
        <v>141</v>
      </c>
      <c r="E38" s="151">
        <v>96</v>
      </c>
      <c r="F38" s="145"/>
      <c r="G38" s="146"/>
      <c r="H38" s="110">
        <f t="shared" si="6"/>
        <v>0</v>
      </c>
      <c r="I38" s="146"/>
      <c r="J38" s="146"/>
      <c r="K38" s="113">
        <f t="shared" si="7"/>
        <v>0</v>
      </c>
      <c r="L38" s="41">
        <f t="shared" si="8"/>
        <v>0</v>
      </c>
      <c r="M38" s="110">
        <f t="shared" si="9"/>
        <v>0</v>
      </c>
      <c r="N38" s="110">
        <f t="shared" si="10"/>
        <v>0</v>
      </c>
      <c r="O38" s="110">
        <f t="shared" si="11"/>
        <v>0</v>
      </c>
      <c r="P38" s="111">
        <f t="shared" si="12"/>
        <v>0</v>
      </c>
      <c r="Q38" s="61" t="s">
        <v>46</v>
      </c>
    </row>
    <row r="39" spans="1:17" ht="22.5" x14ac:dyDescent="0.2">
      <c r="A39" s="188">
        <v>25</v>
      </c>
      <c r="B39" s="24" t="s">
        <v>86</v>
      </c>
      <c r="C39" s="139" t="s">
        <v>395</v>
      </c>
      <c r="D39" s="136" t="s">
        <v>90</v>
      </c>
      <c r="E39" s="137">
        <v>26.928000000000004</v>
      </c>
      <c r="F39" s="142"/>
      <c r="G39" s="146"/>
      <c r="H39" s="110">
        <f t="shared" si="6"/>
        <v>0</v>
      </c>
      <c r="I39" s="143"/>
      <c r="J39" s="143"/>
      <c r="K39" s="113">
        <f t="shared" si="7"/>
        <v>0</v>
      </c>
      <c r="L39" s="41">
        <f t="shared" si="8"/>
        <v>0</v>
      </c>
      <c r="M39" s="110">
        <f t="shared" si="9"/>
        <v>0</v>
      </c>
      <c r="N39" s="110">
        <f t="shared" si="10"/>
        <v>0</v>
      </c>
      <c r="O39" s="110">
        <f t="shared" si="11"/>
        <v>0</v>
      </c>
      <c r="P39" s="111">
        <f t="shared" si="12"/>
        <v>0</v>
      </c>
      <c r="Q39" s="61" t="s">
        <v>46</v>
      </c>
    </row>
    <row r="40" spans="1:17" ht="22.5" x14ac:dyDescent="0.2">
      <c r="A40" s="188">
        <v>26</v>
      </c>
      <c r="B40" s="24" t="s">
        <v>86</v>
      </c>
      <c r="C40" s="149" t="s">
        <v>393</v>
      </c>
      <c r="D40" s="136" t="s">
        <v>90</v>
      </c>
      <c r="E40" s="151">
        <v>26.928000000000004</v>
      </c>
      <c r="F40" s="145"/>
      <c r="G40" s="146"/>
      <c r="H40" s="110">
        <f t="shared" si="6"/>
        <v>0</v>
      </c>
      <c r="I40" s="146"/>
      <c r="J40" s="146"/>
      <c r="K40" s="113">
        <f t="shared" si="7"/>
        <v>0</v>
      </c>
      <c r="L40" s="41">
        <f t="shared" si="8"/>
        <v>0</v>
      </c>
      <c r="M40" s="110">
        <f t="shared" si="9"/>
        <v>0</v>
      </c>
      <c r="N40" s="110">
        <f t="shared" si="10"/>
        <v>0</v>
      </c>
      <c r="O40" s="110">
        <f t="shared" si="11"/>
        <v>0</v>
      </c>
      <c r="P40" s="111">
        <f t="shared" si="12"/>
        <v>0</v>
      </c>
      <c r="Q40" s="61" t="s">
        <v>46</v>
      </c>
    </row>
    <row r="41" spans="1:17" x14ac:dyDescent="0.2">
      <c r="A41" s="188">
        <v>27</v>
      </c>
      <c r="B41" s="191"/>
      <c r="C41" s="190" t="s">
        <v>394</v>
      </c>
      <c r="D41" s="150"/>
      <c r="E41" s="179"/>
      <c r="F41" s="182"/>
      <c r="G41" s="189"/>
      <c r="H41" s="110">
        <f t="shared" si="6"/>
        <v>0</v>
      </c>
      <c r="I41" s="189"/>
      <c r="J41" s="189"/>
      <c r="K41" s="113">
        <f t="shared" si="7"/>
        <v>0</v>
      </c>
      <c r="L41" s="41">
        <f t="shared" si="8"/>
        <v>0</v>
      </c>
      <c r="M41" s="110">
        <f t="shared" si="9"/>
        <v>0</v>
      </c>
      <c r="N41" s="110">
        <f t="shared" si="10"/>
        <v>0</v>
      </c>
      <c r="O41" s="110">
        <f t="shared" si="11"/>
        <v>0</v>
      </c>
      <c r="P41" s="111">
        <f t="shared" si="12"/>
        <v>0</v>
      </c>
      <c r="Q41" s="61" t="s">
        <v>304</v>
      </c>
    </row>
    <row r="42" spans="1:17" ht="22.5" x14ac:dyDescent="0.2">
      <c r="A42" s="188">
        <v>28</v>
      </c>
      <c r="B42" s="24" t="s">
        <v>86</v>
      </c>
      <c r="C42" s="149" t="s">
        <v>391</v>
      </c>
      <c r="D42" s="150" t="s">
        <v>141</v>
      </c>
      <c r="E42" s="151">
        <v>640</v>
      </c>
      <c r="F42" s="145"/>
      <c r="G42" s="146"/>
      <c r="H42" s="110">
        <f t="shared" si="6"/>
        <v>0</v>
      </c>
      <c r="I42" s="146"/>
      <c r="J42" s="146"/>
      <c r="K42" s="113">
        <f t="shared" si="7"/>
        <v>0</v>
      </c>
      <c r="L42" s="41">
        <f t="shared" si="8"/>
        <v>0</v>
      </c>
      <c r="M42" s="110">
        <f t="shared" si="9"/>
        <v>0</v>
      </c>
      <c r="N42" s="110">
        <f t="shared" si="10"/>
        <v>0</v>
      </c>
      <c r="O42" s="110">
        <f t="shared" si="11"/>
        <v>0</v>
      </c>
      <c r="P42" s="111">
        <f t="shared" si="12"/>
        <v>0</v>
      </c>
      <c r="Q42" s="61" t="s">
        <v>46</v>
      </c>
    </row>
    <row r="43" spans="1:17" ht="22.5" x14ac:dyDescent="0.2">
      <c r="A43" s="188">
        <v>29</v>
      </c>
      <c r="B43" s="24" t="s">
        <v>86</v>
      </c>
      <c r="C43" s="149" t="s">
        <v>392</v>
      </c>
      <c r="D43" s="150" t="s">
        <v>141</v>
      </c>
      <c r="E43" s="151">
        <v>240</v>
      </c>
      <c r="F43" s="145"/>
      <c r="G43" s="146"/>
      <c r="H43" s="110">
        <f t="shared" si="6"/>
        <v>0</v>
      </c>
      <c r="I43" s="146"/>
      <c r="J43" s="146"/>
      <c r="K43" s="113">
        <f t="shared" si="7"/>
        <v>0</v>
      </c>
      <c r="L43" s="41">
        <f t="shared" si="8"/>
        <v>0</v>
      </c>
      <c r="M43" s="110">
        <f t="shared" si="9"/>
        <v>0</v>
      </c>
      <c r="N43" s="110">
        <f t="shared" si="10"/>
        <v>0</v>
      </c>
      <c r="O43" s="110">
        <f t="shared" si="11"/>
        <v>0</v>
      </c>
      <c r="P43" s="111">
        <f t="shared" si="12"/>
        <v>0</v>
      </c>
      <c r="Q43" s="61" t="s">
        <v>46</v>
      </c>
    </row>
    <row r="44" spans="1:17" ht="22.5" x14ac:dyDescent="0.2">
      <c r="A44" s="188">
        <v>30</v>
      </c>
      <c r="B44" s="24" t="s">
        <v>86</v>
      </c>
      <c r="C44" s="139" t="s">
        <v>395</v>
      </c>
      <c r="D44" s="136" t="s">
        <v>90</v>
      </c>
      <c r="E44" s="137">
        <v>172.48000000000002</v>
      </c>
      <c r="F44" s="142"/>
      <c r="G44" s="146"/>
      <c r="H44" s="110">
        <f t="shared" si="6"/>
        <v>0</v>
      </c>
      <c r="I44" s="143"/>
      <c r="J44" s="143"/>
      <c r="K44" s="113">
        <f t="shared" si="7"/>
        <v>0</v>
      </c>
      <c r="L44" s="41">
        <f t="shared" si="8"/>
        <v>0</v>
      </c>
      <c r="M44" s="110">
        <f t="shared" si="9"/>
        <v>0</v>
      </c>
      <c r="N44" s="110">
        <f t="shared" si="10"/>
        <v>0</v>
      </c>
      <c r="O44" s="110">
        <f t="shared" si="11"/>
        <v>0</v>
      </c>
      <c r="P44" s="111">
        <f t="shared" si="12"/>
        <v>0</v>
      </c>
      <c r="Q44" s="61" t="s">
        <v>46</v>
      </c>
    </row>
    <row r="45" spans="1:17" ht="22.5" x14ac:dyDescent="0.2">
      <c r="A45" s="188">
        <v>31</v>
      </c>
      <c r="B45" s="24" t="s">
        <v>86</v>
      </c>
      <c r="C45" s="149" t="s">
        <v>393</v>
      </c>
      <c r="D45" s="136" t="s">
        <v>90</v>
      </c>
      <c r="E45" s="137">
        <v>172.48000000000002</v>
      </c>
      <c r="F45" s="145"/>
      <c r="G45" s="146"/>
      <c r="H45" s="110">
        <f t="shared" si="6"/>
        <v>0</v>
      </c>
      <c r="I45" s="146"/>
      <c r="J45" s="146"/>
      <c r="K45" s="113">
        <f t="shared" si="7"/>
        <v>0</v>
      </c>
      <c r="L45" s="41">
        <f t="shared" si="8"/>
        <v>0</v>
      </c>
      <c r="M45" s="110">
        <f t="shared" si="9"/>
        <v>0</v>
      </c>
      <c r="N45" s="110">
        <f t="shared" si="10"/>
        <v>0</v>
      </c>
      <c r="O45" s="110">
        <f t="shared" si="11"/>
        <v>0</v>
      </c>
      <c r="P45" s="111">
        <f t="shared" si="12"/>
        <v>0</v>
      </c>
      <c r="Q45" s="61" t="s">
        <v>46</v>
      </c>
    </row>
    <row r="46" spans="1:17" x14ac:dyDescent="0.2">
      <c r="A46" s="188">
        <v>32</v>
      </c>
      <c r="B46" s="191"/>
      <c r="C46" s="192" t="s">
        <v>396</v>
      </c>
      <c r="D46" s="150"/>
      <c r="E46" s="179"/>
      <c r="F46" s="182"/>
      <c r="G46" s="189"/>
      <c r="H46" s="110">
        <f t="shared" si="6"/>
        <v>0</v>
      </c>
      <c r="I46" s="189"/>
      <c r="J46" s="189"/>
      <c r="K46" s="113">
        <f t="shared" si="7"/>
        <v>0</v>
      </c>
      <c r="L46" s="41">
        <f t="shared" si="8"/>
        <v>0</v>
      </c>
      <c r="M46" s="110">
        <f t="shared" si="9"/>
        <v>0</v>
      </c>
      <c r="N46" s="110">
        <f t="shared" si="10"/>
        <v>0</v>
      </c>
      <c r="O46" s="110">
        <f t="shared" si="11"/>
        <v>0</v>
      </c>
      <c r="P46" s="111">
        <f t="shared" si="12"/>
        <v>0</v>
      </c>
      <c r="Q46" s="61" t="s">
        <v>304</v>
      </c>
    </row>
    <row r="47" spans="1:17" ht="33.75" x14ac:dyDescent="0.2">
      <c r="A47" s="188">
        <v>33</v>
      </c>
      <c r="B47" s="24" t="s">
        <v>86</v>
      </c>
      <c r="C47" s="149" t="s">
        <v>397</v>
      </c>
      <c r="D47" s="150" t="s">
        <v>141</v>
      </c>
      <c r="E47" s="151">
        <v>52</v>
      </c>
      <c r="F47" s="145"/>
      <c r="G47" s="146"/>
      <c r="H47" s="110">
        <f t="shared" si="6"/>
        <v>0</v>
      </c>
      <c r="I47" s="146"/>
      <c r="J47" s="146"/>
      <c r="K47" s="113">
        <f t="shared" si="7"/>
        <v>0</v>
      </c>
      <c r="L47" s="41">
        <f t="shared" si="8"/>
        <v>0</v>
      </c>
      <c r="M47" s="110">
        <f t="shared" si="9"/>
        <v>0</v>
      </c>
      <c r="N47" s="110">
        <f t="shared" si="10"/>
        <v>0</v>
      </c>
      <c r="O47" s="110">
        <f t="shared" si="11"/>
        <v>0</v>
      </c>
      <c r="P47" s="111">
        <f t="shared" si="12"/>
        <v>0</v>
      </c>
      <c r="Q47" s="61" t="s">
        <v>46</v>
      </c>
    </row>
    <row r="48" spans="1:17" ht="33.75" x14ac:dyDescent="0.2">
      <c r="A48" s="188">
        <v>34</v>
      </c>
      <c r="B48" s="24" t="s">
        <v>86</v>
      </c>
      <c r="C48" s="149" t="s">
        <v>398</v>
      </c>
      <c r="D48" s="150" t="s">
        <v>141</v>
      </c>
      <c r="E48" s="151">
        <v>15</v>
      </c>
      <c r="F48" s="145"/>
      <c r="G48" s="146"/>
      <c r="H48" s="110">
        <f t="shared" si="6"/>
        <v>0</v>
      </c>
      <c r="I48" s="146"/>
      <c r="J48" s="146"/>
      <c r="K48" s="113">
        <f t="shared" si="7"/>
        <v>0</v>
      </c>
      <c r="L48" s="41">
        <f t="shared" si="8"/>
        <v>0</v>
      </c>
      <c r="M48" s="110">
        <f t="shared" si="9"/>
        <v>0</v>
      </c>
      <c r="N48" s="110">
        <f t="shared" si="10"/>
        <v>0</v>
      </c>
      <c r="O48" s="110">
        <f t="shared" si="11"/>
        <v>0</v>
      </c>
      <c r="P48" s="111">
        <f t="shared" si="12"/>
        <v>0</v>
      </c>
      <c r="Q48" s="61" t="s">
        <v>46</v>
      </c>
    </row>
    <row r="49" spans="1:17" ht="33.75" x14ac:dyDescent="0.2">
      <c r="A49" s="188">
        <v>35</v>
      </c>
      <c r="B49" s="24" t="s">
        <v>86</v>
      </c>
      <c r="C49" s="149" t="s">
        <v>399</v>
      </c>
      <c r="D49" s="144" t="s">
        <v>141</v>
      </c>
      <c r="E49" s="151">
        <v>28</v>
      </c>
      <c r="F49" s="145"/>
      <c r="G49" s="146"/>
      <c r="H49" s="110">
        <f t="shared" si="6"/>
        <v>0</v>
      </c>
      <c r="I49" s="146"/>
      <c r="J49" s="146"/>
      <c r="K49" s="113">
        <f t="shared" si="7"/>
        <v>0</v>
      </c>
      <c r="L49" s="41">
        <f t="shared" si="8"/>
        <v>0</v>
      </c>
      <c r="M49" s="110">
        <f t="shared" si="9"/>
        <v>0</v>
      </c>
      <c r="N49" s="110">
        <f t="shared" si="10"/>
        <v>0</v>
      </c>
      <c r="O49" s="110">
        <f t="shared" si="11"/>
        <v>0</v>
      </c>
      <c r="P49" s="111">
        <f t="shared" si="12"/>
        <v>0</v>
      </c>
      <c r="Q49" s="61" t="s">
        <v>46</v>
      </c>
    </row>
    <row r="50" spans="1:17" ht="12" customHeight="1" thickBot="1" x14ac:dyDescent="0.25">
      <c r="A50" s="298" t="s">
        <v>62</v>
      </c>
      <c r="B50" s="299"/>
      <c r="C50" s="299"/>
      <c r="D50" s="299"/>
      <c r="E50" s="299"/>
      <c r="F50" s="299"/>
      <c r="G50" s="299"/>
      <c r="H50" s="299"/>
      <c r="I50" s="299"/>
      <c r="J50" s="299"/>
      <c r="K50" s="300"/>
      <c r="L50" s="127">
        <f>SUM(L14:L49)</f>
        <v>0</v>
      </c>
      <c r="M50" s="128">
        <f>SUM(M14:M49)</f>
        <v>0</v>
      </c>
      <c r="N50" s="128">
        <f>SUM(N14:N49)</f>
        <v>0</v>
      </c>
      <c r="O50" s="128">
        <f>SUM(O14:O49)</f>
        <v>0</v>
      </c>
      <c r="P50" s="129">
        <f>SUM(P14:P49)</f>
        <v>0</v>
      </c>
    </row>
    <row r="51" spans="1:17" x14ac:dyDescent="0.2">
      <c r="A51" s="16"/>
      <c r="B51" s="16"/>
      <c r="C51" s="16"/>
      <c r="D51" s="16"/>
      <c r="E51" s="16"/>
      <c r="F51" s="16"/>
      <c r="G51" s="16"/>
      <c r="H51" s="16"/>
      <c r="I51" s="16"/>
      <c r="J51" s="16"/>
      <c r="K51" s="16"/>
      <c r="L51" s="16"/>
      <c r="M51" s="16"/>
      <c r="N51" s="16"/>
      <c r="O51" s="16"/>
      <c r="P51" s="16"/>
    </row>
    <row r="52" spans="1:17" x14ac:dyDescent="0.2">
      <c r="A52" s="16"/>
      <c r="B52" s="16"/>
      <c r="C52" s="16"/>
      <c r="D52" s="16"/>
      <c r="E52" s="16"/>
      <c r="F52" s="16"/>
      <c r="G52" s="16"/>
      <c r="H52" s="16"/>
      <c r="I52" s="16"/>
      <c r="J52" s="16"/>
      <c r="K52" s="16"/>
      <c r="L52" s="16"/>
      <c r="M52" s="16"/>
      <c r="N52" s="16"/>
      <c r="O52" s="16"/>
      <c r="P52" s="16"/>
    </row>
    <row r="53" spans="1:17" x14ac:dyDescent="0.2">
      <c r="A53" s="1" t="s">
        <v>14</v>
      </c>
      <c r="B53" s="16"/>
      <c r="C53" s="301">
        <f>'Kops n'!C36:H36</f>
        <v>0</v>
      </c>
      <c r="D53" s="301"/>
      <c r="E53" s="301"/>
      <c r="F53" s="301"/>
      <c r="G53" s="301"/>
      <c r="H53" s="301"/>
      <c r="I53" s="16"/>
      <c r="J53" s="16"/>
      <c r="K53" s="16"/>
      <c r="L53" s="16"/>
      <c r="M53" s="16"/>
      <c r="N53" s="16"/>
      <c r="O53" s="16"/>
      <c r="P53" s="16"/>
    </row>
    <row r="54" spans="1:17" x14ac:dyDescent="0.2">
      <c r="A54" s="16"/>
      <c r="B54" s="16"/>
      <c r="C54" s="227" t="s">
        <v>15</v>
      </c>
      <c r="D54" s="227"/>
      <c r="E54" s="227"/>
      <c r="F54" s="227"/>
      <c r="G54" s="227"/>
      <c r="H54" s="227"/>
      <c r="I54" s="16"/>
      <c r="J54" s="16"/>
      <c r="K54" s="16"/>
      <c r="L54" s="16"/>
      <c r="M54" s="16"/>
      <c r="N54" s="16"/>
      <c r="O54" s="16"/>
      <c r="P54" s="16"/>
    </row>
    <row r="55" spans="1:17" x14ac:dyDescent="0.2">
      <c r="A55" s="16"/>
      <c r="B55" s="16"/>
      <c r="C55" s="16"/>
      <c r="D55" s="16"/>
      <c r="E55" s="16"/>
      <c r="F55" s="16"/>
      <c r="G55" s="16"/>
      <c r="H55" s="16"/>
      <c r="I55" s="16"/>
      <c r="J55" s="16"/>
      <c r="K55" s="16"/>
      <c r="L55" s="16"/>
      <c r="M55" s="16"/>
      <c r="N55" s="16"/>
      <c r="O55" s="16"/>
      <c r="P55" s="16"/>
    </row>
    <row r="56" spans="1:17" x14ac:dyDescent="0.2">
      <c r="A56" s="249" t="str">
        <f>'Kops n'!A39:D39</f>
        <v>Tāme sastādīta 2023. gada __. ____________</v>
      </c>
      <c r="B56" s="250"/>
      <c r="C56" s="250"/>
      <c r="D56" s="250"/>
      <c r="E56" s="16"/>
      <c r="F56" s="16"/>
      <c r="G56" s="16"/>
      <c r="H56" s="16"/>
      <c r="I56" s="16"/>
      <c r="J56" s="16"/>
      <c r="K56" s="16"/>
      <c r="L56" s="16"/>
      <c r="M56" s="16"/>
      <c r="N56" s="16"/>
      <c r="O56" s="16"/>
      <c r="P56" s="16"/>
    </row>
    <row r="57" spans="1:17" x14ac:dyDescent="0.2">
      <c r="A57" s="16"/>
      <c r="B57" s="16"/>
      <c r="C57" s="16"/>
      <c r="D57" s="16"/>
      <c r="E57" s="16"/>
      <c r="F57" s="16"/>
      <c r="G57" s="16"/>
      <c r="H57" s="16"/>
      <c r="I57" s="16"/>
      <c r="J57" s="16"/>
      <c r="K57" s="16"/>
      <c r="L57" s="16"/>
      <c r="M57" s="16"/>
      <c r="N57" s="16"/>
      <c r="O57" s="16"/>
      <c r="P57" s="16"/>
    </row>
    <row r="58" spans="1:17" x14ac:dyDescent="0.2">
      <c r="A58" s="1" t="s">
        <v>41</v>
      </c>
      <c r="B58" s="16"/>
      <c r="C58" s="301">
        <f>'Kops n'!C41:H41</f>
        <v>0</v>
      </c>
      <c r="D58" s="301"/>
      <c r="E58" s="301"/>
      <c r="F58" s="301"/>
      <c r="G58" s="301"/>
      <c r="H58" s="301"/>
      <c r="I58" s="16"/>
      <c r="J58" s="16"/>
      <c r="K58" s="16"/>
      <c r="L58" s="16"/>
      <c r="M58" s="16"/>
      <c r="N58" s="16"/>
      <c r="O58" s="16"/>
      <c r="P58" s="16"/>
    </row>
    <row r="59" spans="1:17" x14ac:dyDescent="0.2">
      <c r="A59" s="16"/>
      <c r="B59" s="16"/>
      <c r="C59" s="227" t="s">
        <v>15</v>
      </c>
      <c r="D59" s="227"/>
      <c r="E59" s="227"/>
      <c r="F59" s="227"/>
      <c r="G59" s="227"/>
      <c r="H59" s="227"/>
      <c r="I59" s="16"/>
      <c r="J59" s="16"/>
      <c r="K59" s="16"/>
      <c r="L59" s="16"/>
      <c r="M59" s="16"/>
      <c r="N59" s="16"/>
      <c r="O59" s="16"/>
      <c r="P59" s="16"/>
    </row>
    <row r="60" spans="1:17" x14ac:dyDescent="0.2">
      <c r="A60" s="16"/>
      <c r="B60" s="16"/>
      <c r="C60" s="16"/>
      <c r="D60" s="16"/>
      <c r="E60" s="16"/>
      <c r="F60" s="16"/>
      <c r="G60" s="16"/>
      <c r="H60" s="16"/>
      <c r="I60" s="16"/>
      <c r="J60" s="16"/>
      <c r="K60" s="16"/>
      <c r="L60" s="16"/>
      <c r="M60" s="16"/>
      <c r="N60" s="16"/>
      <c r="O60" s="16"/>
      <c r="P60" s="16"/>
    </row>
    <row r="61" spans="1:17" x14ac:dyDescent="0.2">
      <c r="A61" s="78" t="s">
        <v>16</v>
      </c>
      <c r="B61" s="42"/>
      <c r="C61" s="84">
        <f>'Kops n'!C44</f>
        <v>0</v>
      </c>
      <c r="D61" s="42"/>
      <c r="E61" s="16"/>
      <c r="F61" s="16"/>
      <c r="G61" s="16"/>
      <c r="H61" s="16"/>
      <c r="I61" s="16"/>
      <c r="J61" s="16"/>
      <c r="K61" s="16"/>
      <c r="L61" s="16"/>
      <c r="M61" s="16"/>
      <c r="N61" s="16"/>
      <c r="O61" s="16"/>
      <c r="P61" s="16"/>
    </row>
    <row r="62" spans="1:17" x14ac:dyDescent="0.2">
      <c r="A62" s="16"/>
      <c r="B62" s="16"/>
      <c r="C62" s="16"/>
      <c r="D62" s="16"/>
      <c r="E62" s="16"/>
      <c r="F62" s="16"/>
      <c r="G62" s="16"/>
      <c r="H62" s="16"/>
      <c r="I62" s="16"/>
      <c r="J62" s="16"/>
      <c r="K62" s="16"/>
      <c r="L62" s="16"/>
      <c r="M62" s="16"/>
      <c r="N62" s="16"/>
      <c r="O62" s="16"/>
      <c r="P62" s="16"/>
    </row>
  </sheetData>
  <mergeCells count="26">
    <mergeCell ref="C2:I2"/>
    <mergeCell ref="C3:I3"/>
    <mergeCell ref="C4:I4"/>
    <mergeCell ref="D5:L5"/>
    <mergeCell ref="D6:L6"/>
    <mergeCell ref="D8:L8"/>
    <mergeCell ref="A9:F9"/>
    <mergeCell ref="J9:M9"/>
    <mergeCell ref="N9:O9"/>
    <mergeCell ref="D7:L7"/>
    <mergeCell ref="S16:V16"/>
    <mergeCell ref="S17:U17"/>
    <mergeCell ref="T23:V23"/>
    <mergeCell ref="C59:H59"/>
    <mergeCell ref="L12:P12"/>
    <mergeCell ref="A50:K50"/>
    <mergeCell ref="C53:H53"/>
    <mergeCell ref="C54:H54"/>
    <mergeCell ref="A56:D56"/>
    <mergeCell ref="C58:H58"/>
    <mergeCell ref="A12:A13"/>
    <mergeCell ref="B12:B13"/>
    <mergeCell ref="C12:C13"/>
    <mergeCell ref="D12:D13"/>
    <mergeCell ref="E12:E13"/>
    <mergeCell ref="F12:K12"/>
  </mergeCells>
  <conditionalFormatting sqref="A16:A49">
    <cfRule type="cellIs" dxfId="290" priority="81" operator="equal">
      <formula>0</formula>
    </cfRule>
  </conditionalFormatting>
  <conditionalFormatting sqref="A9:F9">
    <cfRule type="containsText" dxfId="287" priority="11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5 Q14:Q49">
    <cfRule type="cellIs" dxfId="286" priority="93" operator="equal">
      <formula>0</formula>
    </cfRule>
  </conditionalFormatting>
  <conditionalFormatting sqref="A50:K50">
    <cfRule type="containsText" dxfId="285" priority="98" operator="containsText" text="Tiešās izmaksas kopā, t. sk. darba devēja sociālais nodoklis __.__% ">
      <formula>NOT(ISERROR(SEARCH("Tiešās izmaksas kopā, t. sk. darba devēja sociālais nodoklis __.__% ",A50)))</formula>
    </cfRule>
  </conditionalFormatting>
  <conditionalFormatting sqref="B37:B40">
    <cfRule type="cellIs" dxfId="284" priority="4" operator="equal">
      <formula>0</formula>
    </cfRule>
  </conditionalFormatting>
  <conditionalFormatting sqref="B42:B49">
    <cfRule type="cellIs" dxfId="283" priority="1" operator="equal">
      <formula>0</formula>
    </cfRule>
  </conditionalFormatting>
  <conditionalFormatting sqref="B16:G36">
    <cfRule type="cellIs" dxfId="282" priority="6" operator="equal">
      <formula>0</formula>
    </cfRule>
  </conditionalFormatting>
  <conditionalFormatting sqref="B41:G41">
    <cfRule type="cellIs" dxfId="281" priority="26" operator="equal">
      <formula>0</formula>
    </cfRule>
  </conditionalFormatting>
  <conditionalFormatting sqref="C40">
    <cfRule type="cellIs" dxfId="280" priority="39" operator="equal">
      <formula>0</formula>
    </cfRule>
  </conditionalFormatting>
  <conditionalFormatting sqref="C45:C49">
    <cfRule type="cellIs" dxfId="279" priority="15" operator="equal">
      <formula>0</formula>
    </cfRule>
  </conditionalFormatting>
  <conditionalFormatting sqref="C37:F38">
    <cfRule type="cellIs" dxfId="278" priority="30" operator="equal">
      <formula>0</formula>
    </cfRule>
  </conditionalFormatting>
  <conditionalFormatting sqref="C42:F43">
    <cfRule type="cellIs" dxfId="277" priority="20" operator="equal">
      <formula>0</formula>
    </cfRule>
  </conditionalFormatting>
  <conditionalFormatting sqref="C53:H53">
    <cfRule type="cellIs" dxfId="276" priority="105" operator="equal">
      <formula>0</formula>
    </cfRule>
  </conditionalFormatting>
  <conditionalFormatting sqref="C58:H58">
    <cfRule type="cellIs" dxfId="275" priority="106" operator="equal">
      <formula>0</formula>
    </cfRule>
  </conditionalFormatting>
  <conditionalFormatting sqref="C2:I2">
    <cfRule type="cellIs" dxfId="274" priority="111" operator="equal">
      <formula>0</formula>
    </cfRule>
  </conditionalFormatting>
  <conditionalFormatting sqref="C4:I4">
    <cfRule type="cellIs" dxfId="273" priority="103" operator="equal">
      <formula>0</formula>
    </cfRule>
  </conditionalFormatting>
  <conditionalFormatting sqref="D1">
    <cfRule type="cellIs" dxfId="272" priority="100" operator="equal">
      <formula>0</formula>
    </cfRule>
  </conditionalFormatting>
  <conditionalFormatting sqref="D46:G49">
    <cfRule type="cellIs" dxfId="271" priority="10" operator="equal">
      <formula>0</formula>
    </cfRule>
  </conditionalFormatting>
  <conditionalFormatting sqref="D5:L8">
    <cfRule type="cellIs" dxfId="270" priority="101" operator="equal">
      <formula>0</formula>
    </cfRule>
  </conditionalFormatting>
  <conditionalFormatting sqref="E40:F40">
    <cfRule type="cellIs" dxfId="269" priority="31" operator="equal">
      <formula>0</formula>
    </cfRule>
  </conditionalFormatting>
  <conditionalFormatting sqref="F39">
    <cfRule type="cellIs" dxfId="268" priority="28" operator="equal">
      <formula>0</formula>
    </cfRule>
  </conditionalFormatting>
  <conditionalFormatting sqref="F44:F45">
    <cfRule type="cellIs" dxfId="267" priority="18" operator="equal">
      <formula>0</formula>
    </cfRule>
  </conditionalFormatting>
  <conditionalFormatting sqref="G37:G40 G42:G45">
    <cfRule type="cellIs" dxfId="266" priority="16" operator="equal">
      <formula>0</formula>
    </cfRule>
  </conditionalFormatting>
  <conditionalFormatting sqref="H14:H49 K14:P49">
    <cfRule type="cellIs" dxfId="265" priority="14" operator="equal">
      <formula>0</formula>
    </cfRule>
  </conditionalFormatting>
  <conditionalFormatting sqref="I14:J49">
    <cfRule type="cellIs" dxfId="264" priority="11" operator="equal">
      <formula>0</formula>
    </cfRule>
  </conditionalFormatting>
  <conditionalFormatting sqref="L50:P50">
    <cfRule type="cellIs" dxfId="263" priority="104" operator="equal">
      <formula>0</formula>
    </cfRule>
  </conditionalFormatting>
  <conditionalFormatting sqref="N9:O9">
    <cfRule type="cellIs" dxfId="262" priority="113" operator="equal">
      <formula>0</formula>
    </cfRule>
  </conditionalFormatting>
  <dataValidations count="1">
    <dataValidation type="list" allowBlank="1" showInputMessage="1" showErrorMessage="1" sqref="Q14:Q49" xr:uid="{3E611BA7-B525-48AF-AB4E-28C0D59C3BC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08" operator="containsText" id="{7AFE1358-F0C6-4B02-90B5-EC3498E5DD2A}">
            <xm:f>NOT(ISERROR(SEARCH("Tāme sastādīta ____. gada ___. ______________",A56)))</xm:f>
            <xm:f>"Tāme sastādīta ____. gada ___. ______________"</xm:f>
            <x14:dxf>
              <font>
                <color auto="1"/>
              </font>
              <fill>
                <patternFill>
                  <bgColor rgb="FFC6EFCE"/>
                </patternFill>
              </fill>
            </x14:dxf>
          </x14:cfRule>
          <xm:sqref>A56</xm:sqref>
        </x14:conditionalFormatting>
        <x14:conditionalFormatting xmlns:xm="http://schemas.microsoft.com/office/excel/2006/main">
          <x14:cfRule type="containsText" priority="107" operator="containsText" id="{35435533-1B4F-4789-B7B2-252E4C407158}">
            <xm:f>NOT(ISERROR(SEARCH("Sertifikāta Nr. _________________________________",A61)))</xm:f>
            <xm:f>"Sertifikāta Nr. _________________________________"</xm:f>
            <x14:dxf>
              <font>
                <color auto="1"/>
              </font>
              <fill>
                <patternFill>
                  <bgColor rgb="FFC6EFCE"/>
                </patternFill>
              </fill>
            </x14:dxf>
          </x14:cfRule>
          <xm:sqref>A61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17">
    <tabColor rgb="FF92D050"/>
  </sheetPr>
  <dimension ref="A1:P54"/>
  <sheetViews>
    <sheetView topLeftCell="A28" zoomScale="85" zoomScaleNormal="85" workbookViewId="0">
      <selection activeCell="A42" sqref="A42:XFD100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313" t="str">
        <f>'4a+c+n'!C2:I2</f>
        <v>Logi un durvis</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'4a+c+n'!A9</f>
        <v>Tāme sastādīta  2023. gada tirgus cenās, pamatojoties uz AR daļas rasējumiem</v>
      </c>
      <c r="B9" s="310"/>
      <c r="C9" s="310"/>
      <c r="D9" s="310"/>
      <c r="E9" s="310"/>
      <c r="F9" s="310"/>
      <c r="G9" s="31"/>
      <c r="H9" s="31"/>
      <c r="I9" s="31"/>
      <c r="J9" s="311" t="s">
        <v>45</v>
      </c>
      <c r="K9" s="311"/>
      <c r="L9" s="311"/>
      <c r="M9" s="311"/>
      <c r="N9" s="312">
        <f>P42</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izmaksas",IF('4a+c+n'!$Q14="A",'4a+c+n'!B14,0),0)</f>
        <v>0</v>
      </c>
      <c r="C14" s="23">
        <f>IF($C$4="Attiecināmās izmaksas",IF('4a+c+n'!$Q14="A",'4a+c+n'!C14,0),0)</f>
        <v>0</v>
      </c>
      <c r="D14" s="23">
        <f>IF($C$4="Attiecināmās izmaksas",IF('4a+c+n'!$Q14="A",'4a+c+n'!D14,0),0)</f>
        <v>0</v>
      </c>
      <c r="E14" s="45"/>
      <c r="F14" s="63"/>
      <c r="G14" s="114"/>
      <c r="H14" s="114">
        <f>IF($C$4="Attiecināmās izmaksas",IF('4a+c+n'!$Q14="A",'4a+c+n'!H14,0),0)</f>
        <v>0</v>
      </c>
      <c r="I14" s="114"/>
      <c r="J14" s="114"/>
      <c r="K14" s="115">
        <f>IF($C$4="Attiecināmās izmaksas",IF('4a+c+n'!$Q14="A",'4a+c+n'!K14,0),0)</f>
        <v>0</v>
      </c>
      <c r="L14" s="63">
        <f>IF($C$4="Attiecināmās izmaksas",IF('4a+c+n'!$Q14="A",'4a+c+n'!L14,0),0)</f>
        <v>0</v>
      </c>
      <c r="M14" s="114">
        <f>IF($C$4="Attiecināmās izmaksas",IF('4a+c+n'!$Q14="A",'4a+c+n'!M14,0),0)</f>
        <v>0</v>
      </c>
      <c r="N14" s="114">
        <f>IF($C$4="Attiecināmās izmaksas",IF('4a+c+n'!$Q14="A",'4a+c+n'!N14,0),0)</f>
        <v>0</v>
      </c>
      <c r="O14" s="114">
        <f>IF($C$4="Attiecināmās izmaksas",IF('4a+c+n'!$Q14="A",'4a+c+n'!O14,0),0)</f>
        <v>0</v>
      </c>
      <c r="P14" s="115">
        <f>IF($C$4="Attiecināmās izmaksas",IF('4a+c+n'!$Q14="A",'4a+c+n'!P14,0),0)</f>
        <v>0</v>
      </c>
    </row>
    <row r="15" spans="1:16" ht="33.75" x14ac:dyDescent="0.2">
      <c r="A15" s="51">
        <f>IF(P15=0,0,IF(COUNTBLANK(P15)=1,0,COUNTA($P$14:P15)))</f>
        <v>0</v>
      </c>
      <c r="B15" s="24" t="str">
        <f>IF($C$4="Attiecināmās izmaksas",IF('4a+c+n'!$Q15="A",'4a+c+n'!B15,0),0)</f>
        <v>13-00000</v>
      </c>
      <c r="C15" s="24" t="str">
        <f>IF($C$4="Attiecināmās izmaksas",IF('4a+c+n'!$Q15="A",'4a+c+n'!C15,0),0)</f>
        <v>Hidroizolējošas lentas CONTEGA Exo vai ekvivalentas iestrāde pa loga perimetru (visiem logiem fasādē)</v>
      </c>
      <c r="D15" s="24" t="str">
        <f>IF($C$4="Attiecināmās izmaksas",IF('4a+c+n'!$Q15="A",'4a+c+n'!D15,0),0)</f>
        <v>tm</v>
      </c>
      <c r="E15" s="46"/>
      <c r="F15" s="65"/>
      <c r="G15" s="116"/>
      <c r="H15" s="116">
        <f>IF($C$4="Attiecināmās izmaksas",IF('4a+c+n'!$Q15="A",'4a+c+n'!H15,0),0)</f>
        <v>0</v>
      </c>
      <c r="I15" s="116"/>
      <c r="J15" s="116"/>
      <c r="K15" s="117">
        <f>IF($C$4="Attiecināmās izmaksas",IF('4a+c+n'!$Q15="A",'4a+c+n'!K15,0),0)</f>
        <v>0</v>
      </c>
      <c r="L15" s="65">
        <f>IF($C$4="Attiecināmās izmaksas",IF('4a+c+n'!$Q15="A",'4a+c+n'!L15,0),0)</f>
        <v>0</v>
      </c>
      <c r="M15" s="116">
        <f>IF($C$4="Attiecināmās izmaksas",IF('4a+c+n'!$Q15="A",'4a+c+n'!M15,0),0)</f>
        <v>0</v>
      </c>
      <c r="N15" s="116">
        <f>IF($C$4="Attiecināmās izmaksas",IF('4a+c+n'!$Q15="A",'4a+c+n'!N15,0),0)</f>
        <v>0</v>
      </c>
      <c r="O15" s="116">
        <f>IF($C$4="Attiecināmās izmaksas",IF('4a+c+n'!$Q15="A",'4a+c+n'!O15,0),0)</f>
        <v>0</v>
      </c>
      <c r="P15" s="117">
        <f>IF($C$4="Attiecināmās izmaksas",IF('4a+c+n'!$Q15="A",'4a+c+n'!P15,0),0)</f>
        <v>0</v>
      </c>
    </row>
    <row r="16" spans="1:16" ht="45" x14ac:dyDescent="0.2">
      <c r="A16" s="51">
        <f>IF(P16=0,0,IF(COUNTBLANK(P16)=1,0,COUNTA($P$14:P16)))</f>
        <v>0</v>
      </c>
      <c r="B16" s="24" t="str">
        <f>IF($C$4="Attiecināmās izmaksas",IF('4a+c+n'!$Q16="A",'4a+c+n'!B16,0),0)</f>
        <v>13-00000</v>
      </c>
      <c r="C16" s="24" t="str">
        <f>IF($C$4="Attiecināmās izmaksas",IF('4a+c+n'!$Q16="A",'4a+c+n'!C16,0),0)</f>
        <v>Jaunu trīs stikla pakešu PVC logu bloku uzstādīšana ( U≤1,1 (W/m2 K). Rāmja profilā paredzēt Temix tipa distanceri. Krāsa atbilstoši krāsu pasai, iekšpuse balta. L01 logu bloks (1400x1900), t.sk, furnitūra</v>
      </c>
      <c r="D16" s="24" t="str">
        <f>IF($C$4="Attiecināmās izmaksas",IF('4a+c+n'!$Q16="A",'4a+c+n'!D16,0),0)</f>
        <v>gab.</v>
      </c>
      <c r="E16" s="46"/>
      <c r="F16" s="65"/>
      <c r="G16" s="116"/>
      <c r="H16" s="116">
        <f>IF($C$4="Attiecināmās izmaksas",IF('4a+c+n'!$Q16="A",'4a+c+n'!H16,0),0)</f>
        <v>0</v>
      </c>
      <c r="I16" s="116"/>
      <c r="J16" s="116"/>
      <c r="K16" s="117">
        <f>IF($C$4="Attiecināmās izmaksas",IF('4a+c+n'!$Q16="A",'4a+c+n'!K16,0),0)</f>
        <v>0</v>
      </c>
      <c r="L16" s="65">
        <f>IF($C$4="Attiecināmās izmaksas",IF('4a+c+n'!$Q16="A",'4a+c+n'!L16,0),0)</f>
        <v>0</v>
      </c>
      <c r="M16" s="116">
        <f>IF($C$4="Attiecināmās izmaksas",IF('4a+c+n'!$Q16="A",'4a+c+n'!M16,0),0)</f>
        <v>0</v>
      </c>
      <c r="N16" s="116">
        <f>IF($C$4="Attiecināmās izmaksas",IF('4a+c+n'!$Q16="A",'4a+c+n'!N16,0),0)</f>
        <v>0</v>
      </c>
      <c r="O16" s="116">
        <f>IF($C$4="Attiecināmās izmaksas",IF('4a+c+n'!$Q16="A",'4a+c+n'!O16,0),0)</f>
        <v>0</v>
      </c>
      <c r="P16" s="117">
        <f>IF($C$4="Attiecināmās izmaksas",IF('4a+c+n'!$Q16="A",'4a+c+n'!P16,0),0)</f>
        <v>0</v>
      </c>
    </row>
    <row r="17" spans="1:16" ht="45" x14ac:dyDescent="0.2">
      <c r="A17" s="51">
        <f>IF(P17=0,0,IF(COUNTBLANK(P17)=1,0,COUNTA($P$14:P17)))</f>
        <v>0</v>
      </c>
      <c r="B17" s="24" t="str">
        <f>IF($C$4="Attiecināmās izmaksas",IF('4a+c+n'!$Q17="A",'4a+c+n'!B17,0),0)</f>
        <v>13-00000</v>
      </c>
      <c r="C17" s="24" t="str">
        <f>IF($C$4="Attiecināmās izmaksas",IF('4a+c+n'!$Q17="A",'4a+c+n'!C17,0),0)</f>
        <v>Jaunu trīs stikla pakešu PVC logu bloku uzstādīšana ( U≤1,1 (W/m2 K). Rāmja profilā paredzēt Temix tipa distanceri. Krāsa atbilstoši krāsu pasai, iekšpuse balta. L02 logu bloks (1400x1250), t.sk, furnitūra</v>
      </c>
      <c r="D17" s="24" t="str">
        <f>IF($C$4="Attiecināmās izmaksas",IF('4a+c+n'!$Q17="A",'4a+c+n'!D17,0),0)</f>
        <v>gab.</v>
      </c>
      <c r="E17" s="46"/>
      <c r="F17" s="65"/>
      <c r="G17" s="116"/>
      <c r="H17" s="116">
        <f>IF($C$4="Attiecināmās izmaksas",IF('4a+c+n'!$Q17="A",'4a+c+n'!H17,0),0)</f>
        <v>0</v>
      </c>
      <c r="I17" s="116"/>
      <c r="J17" s="116"/>
      <c r="K17" s="117">
        <f>IF($C$4="Attiecināmās izmaksas",IF('4a+c+n'!$Q17="A",'4a+c+n'!K17,0),0)</f>
        <v>0</v>
      </c>
      <c r="L17" s="65">
        <f>IF($C$4="Attiecināmās izmaksas",IF('4a+c+n'!$Q17="A",'4a+c+n'!L17,0),0)</f>
        <v>0</v>
      </c>
      <c r="M17" s="116">
        <f>IF($C$4="Attiecināmās izmaksas",IF('4a+c+n'!$Q17="A",'4a+c+n'!M17,0),0)</f>
        <v>0</v>
      </c>
      <c r="N17" s="116">
        <f>IF($C$4="Attiecināmās izmaksas",IF('4a+c+n'!$Q17="A",'4a+c+n'!N17,0),0)</f>
        <v>0</v>
      </c>
      <c r="O17" s="116">
        <f>IF($C$4="Attiecināmās izmaksas",IF('4a+c+n'!$Q17="A",'4a+c+n'!O17,0),0)</f>
        <v>0</v>
      </c>
      <c r="P17" s="117">
        <f>IF($C$4="Attiecināmās izmaksas",IF('4a+c+n'!$Q17="A",'4a+c+n'!P17,0),0)</f>
        <v>0</v>
      </c>
    </row>
    <row r="18" spans="1:16" ht="45" x14ac:dyDescent="0.2">
      <c r="A18" s="51">
        <f>IF(P18=0,0,IF(COUNTBLANK(P18)=1,0,COUNTA($P$14:P18)))</f>
        <v>0</v>
      </c>
      <c r="B18" s="24" t="str">
        <f>IF($C$4="Attiecināmās izmaksas",IF('4a+c+n'!$Q18="A",'4a+c+n'!B18,0),0)</f>
        <v>13-00000</v>
      </c>
      <c r="C18" s="24" t="str">
        <f>IF($C$4="Attiecināmās izmaksas",IF('4a+c+n'!$Q18="A",'4a+c+n'!C18,0),0)</f>
        <v>Jaunu trīs stikla pakešu PVC logu bloku uzstādīšana ( U≤1,1 (W/m2 K). Rāmja profilā paredzēt Temix tipa distanceri. Krāsa atbilstoši krāsu pasai, iekšpuse balta. L03 logu bloks (1400x1850), t.sk, furnitūra</v>
      </c>
      <c r="D18" s="24" t="str">
        <f>IF($C$4="Attiecināmās izmaksas",IF('4a+c+n'!$Q18="A",'4a+c+n'!D18,0),0)</f>
        <v>gab.</v>
      </c>
      <c r="E18" s="46"/>
      <c r="F18" s="65"/>
      <c r="G18" s="116"/>
      <c r="H18" s="116">
        <f>IF($C$4="Attiecināmās izmaksas",IF('4a+c+n'!$Q18="A",'4a+c+n'!H18,0),0)</f>
        <v>0</v>
      </c>
      <c r="I18" s="116"/>
      <c r="J18" s="116"/>
      <c r="K18" s="117">
        <f>IF($C$4="Attiecināmās izmaksas",IF('4a+c+n'!$Q18="A",'4a+c+n'!K18,0),0)</f>
        <v>0</v>
      </c>
      <c r="L18" s="65">
        <f>IF($C$4="Attiecināmās izmaksas",IF('4a+c+n'!$Q18="A",'4a+c+n'!L18,0),0)</f>
        <v>0</v>
      </c>
      <c r="M18" s="116">
        <f>IF($C$4="Attiecināmās izmaksas",IF('4a+c+n'!$Q18="A",'4a+c+n'!M18,0),0)</f>
        <v>0</v>
      </c>
      <c r="N18" s="116">
        <f>IF($C$4="Attiecināmās izmaksas",IF('4a+c+n'!$Q18="A",'4a+c+n'!N18,0),0)</f>
        <v>0</v>
      </c>
      <c r="O18" s="116">
        <f>IF($C$4="Attiecināmās izmaksas",IF('4a+c+n'!$Q18="A",'4a+c+n'!O18,0),0)</f>
        <v>0</v>
      </c>
      <c r="P18" s="117">
        <f>IF($C$4="Attiecināmās izmaksas",IF('4a+c+n'!$Q18="A",'4a+c+n'!P18,0),0)</f>
        <v>0</v>
      </c>
    </row>
    <row r="19" spans="1:16" ht="56.25" x14ac:dyDescent="0.2">
      <c r="A19" s="51">
        <f>IF(P19=0,0,IF(COUNTBLANK(P19)=1,0,COUNTA($P$14:P19)))</f>
        <v>0</v>
      </c>
      <c r="B19" s="24" t="str">
        <f>IF($C$4="Attiecināmās izmaksas",IF('4a+c+n'!$Q19="A",'4a+c+n'!B19,0),0)</f>
        <v>13-00000</v>
      </c>
      <c r="C19" s="24" t="str">
        <f>IF($C$4="Attiecināmās izmaksas",IF('4a+c+n'!$Q19="A",'4a+c+n'!C19,0),0)</f>
        <v>Jaunu trīs stikla pakešu PVC logu bloku uzstādīšana ( U≤1,1 (W/m2 K). Rāmja profilā paredzēt Temix tipa distanceri. Krāsa atbilstoši krāsu pasai, iekšpuse balta. L04 logu bloks (1400x1200;750x2130), t.sk, furnitūra</v>
      </c>
      <c r="D19" s="24" t="str">
        <f>IF($C$4="Attiecināmās izmaksas",IF('4a+c+n'!$Q19="A",'4a+c+n'!D19,0),0)</f>
        <v>gab.</v>
      </c>
      <c r="E19" s="46"/>
      <c r="F19" s="65"/>
      <c r="G19" s="116"/>
      <c r="H19" s="116">
        <f>IF($C$4="Attiecināmās izmaksas",IF('4a+c+n'!$Q19="A",'4a+c+n'!H19,0),0)</f>
        <v>0</v>
      </c>
      <c r="I19" s="116"/>
      <c r="J19" s="116"/>
      <c r="K19" s="117">
        <f>IF($C$4="Attiecināmās izmaksas",IF('4a+c+n'!$Q19="A",'4a+c+n'!K19,0),0)</f>
        <v>0</v>
      </c>
      <c r="L19" s="65">
        <f>IF($C$4="Attiecināmās izmaksas",IF('4a+c+n'!$Q19="A",'4a+c+n'!L19,0),0)</f>
        <v>0</v>
      </c>
      <c r="M19" s="116">
        <f>IF($C$4="Attiecināmās izmaksas",IF('4a+c+n'!$Q19="A",'4a+c+n'!M19,0),0)</f>
        <v>0</v>
      </c>
      <c r="N19" s="116">
        <f>IF($C$4="Attiecināmās izmaksas",IF('4a+c+n'!$Q19="A",'4a+c+n'!N19,0),0)</f>
        <v>0</v>
      </c>
      <c r="O19" s="116">
        <f>IF($C$4="Attiecināmās izmaksas",IF('4a+c+n'!$Q19="A",'4a+c+n'!O19,0),0)</f>
        <v>0</v>
      </c>
      <c r="P19" s="117">
        <f>IF($C$4="Attiecināmās izmaksas",IF('4a+c+n'!$Q19="A",'4a+c+n'!P19,0),0)</f>
        <v>0</v>
      </c>
    </row>
    <row r="20" spans="1:16" ht="22.5" x14ac:dyDescent="0.2">
      <c r="A20" s="51">
        <f>IF(P20=0,0,IF(COUNTBLANK(P20)=1,0,COUNTA($P$14:P20)))</f>
        <v>0</v>
      </c>
      <c r="B20" s="24" t="str">
        <f>IF($C$4="Attiecināmās izmaksas",IF('4a+c+n'!$Q20="A",'4a+c+n'!B20,0),0)</f>
        <v>13-00000</v>
      </c>
      <c r="C20" s="24" t="str">
        <f>IF($C$4="Attiecināmās izmaksas",IF('4a+c+n'!$Q20="A",'4a+c+n'!C20,0),0)</f>
        <v>Esošo un maināmo logu aprīkošana ar ventilācijas iekārtu GECCO 3 vai ekvivalentu</v>
      </c>
      <c r="D20" s="24" t="str">
        <f>IF($C$4="Attiecināmās izmaksas",IF('4a+c+n'!$Q20="A",'4a+c+n'!D20,0),0)</f>
        <v>gab.</v>
      </c>
      <c r="E20" s="46"/>
      <c r="F20" s="65"/>
      <c r="G20" s="116"/>
      <c r="H20" s="116">
        <f>IF($C$4="Attiecināmās izmaksas",IF('4a+c+n'!$Q20="A",'4a+c+n'!H20,0),0)</f>
        <v>0</v>
      </c>
      <c r="I20" s="116"/>
      <c r="J20" s="116"/>
      <c r="K20" s="117">
        <f>IF($C$4="Attiecināmās izmaksas",IF('4a+c+n'!$Q20="A",'4a+c+n'!K20,0),0)</f>
        <v>0</v>
      </c>
      <c r="L20" s="65">
        <f>IF($C$4="Attiecināmās izmaksas",IF('4a+c+n'!$Q20="A",'4a+c+n'!L20,0),0)</f>
        <v>0</v>
      </c>
      <c r="M20" s="116">
        <f>IF($C$4="Attiecināmās izmaksas",IF('4a+c+n'!$Q20="A",'4a+c+n'!M20,0),0)</f>
        <v>0</v>
      </c>
      <c r="N20" s="116">
        <f>IF($C$4="Attiecināmās izmaksas",IF('4a+c+n'!$Q20="A",'4a+c+n'!N20,0),0)</f>
        <v>0</v>
      </c>
      <c r="O20" s="116">
        <f>IF($C$4="Attiecināmās izmaksas",IF('4a+c+n'!$Q20="A",'4a+c+n'!O20,0),0)</f>
        <v>0</v>
      </c>
      <c r="P20" s="117">
        <f>IF($C$4="Attiecināmās izmaksas",IF('4a+c+n'!$Q20="A",'4a+c+n'!P20,0),0)</f>
        <v>0</v>
      </c>
    </row>
    <row r="21" spans="1:16" x14ac:dyDescent="0.2">
      <c r="A21" s="51">
        <f>IF(P21=0,0,IF(COUNTBLANK(P21)=1,0,COUNTA($P$14:P21)))</f>
        <v>0</v>
      </c>
      <c r="B21" s="24">
        <f>IF($C$4="Attiecināmās izmaksas",IF('4a+c+n'!$Q21="A",'4a+c+n'!B21,0),0)</f>
        <v>0</v>
      </c>
      <c r="C21" s="24">
        <f>IF($C$4="Attiecināmās izmaksas",IF('4a+c+n'!$Q21="A",'4a+c+n'!C21,0),0)</f>
        <v>0</v>
      </c>
      <c r="D21" s="24">
        <f>IF($C$4="Attiecināmās izmaksas",IF('4a+c+n'!$Q21="A",'4a+c+n'!D21,0),0)</f>
        <v>0</v>
      </c>
      <c r="E21" s="46"/>
      <c r="F21" s="65"/>
      <c r="G21" s="116"/>
      <c r="H21" s="116">
        <f>IF($C$4="Attiecināmās izmaksas",IF('4a+c+n'!$Q21="A",'4a+c+n'!H21,0),0)</f>
        <v>0</v>
      </c>
      <c r="I21" s="116"/>
      <c r="J21" s="116"/>
      <c r="K21" s="117">
        <f>IF($C$4="Attiecināmās izmaksas",IF('4a+c+n'!$Q21="A",'4a+c+n'!K21,0),0)</f>
        <v>0</v>
      </c>
      <c r="L21" s="65">
        <f>IF($C$4="Attiecināmās izmaksas",IF('4a+c+n'!$Q21="A",'4a+c+n'!L21,0),0)</f>
        <v>0</v>
      </c>
      <c r="M21" s="116">
        <f>IF($C$4="Attiecināmās izmaksas",IF('4a+c+n'!$Q21="A",'4a+c+n'!M21,0),0)</f>
        <v>0</v>
      </c>
      <c r="N21" s="116">
        <f>IF($C$4="Attiecināmās izmaksas",IF('4a+c+n'!$Q21="A",'4a+c+n'!N21,0),0)</f>
        <v>0</v>
      </c>
      <c r="O21" s="116">
        <f>IF($C$4="Attiecināmās izmaksas",IF('4a+c+n'!$Q21="A",'4a+c+n'!O21,0),0)</f>
        <v>0</v>
      </c>
      <c r="P21" s="117">
        <f>IF($C$4="Attiecināmās izmaksas",IF('4a+c+n'!$Q21="A",'4a+c+n'!P21,0),0)</f>
        <v>0</v>
      </c>
    </row>
    <row r="22" spans="1:16" ht="33.75" x14ac:dyDescent="0.2">
      <c r="A22" s="51">
        <f>IF(P22=0,0,IF(COUNTBLANK(P22)=1,0,COUNTA($P$14:P22)))</f>
        <v>0</v>
      </c>
      <c r="B22" s="24" t="str">
        <f>IF($C$4="Attiecināmās izmaksas",IF('4a+c+n'!$Q22="A",'4a+c+n'!B22,0),0)</f>
        <v>13-00000</v>
      </c>
      <c r="C22" s="24" t="str">
        <f>IF($C$4="Attiecināmās izmaksas",IF('4a+c+n'!$Q22="A",'4a+c+n'!C22,0),0)</f>
        <v>Jaunu PVC durvju bloka uzstādīšana, t.sk. iekšējā apdare, iekšējā difūzijas lenta. Krāsa vienojoties ar Pasūtītāju, iekšpuse un ārpuse vienāda.</v>
      </c>
      <c r="D22" s="24" t="str">
        <f>IF($C$4="Attiecināmās izmaksas",IF('4a+c+n'!$Q22="A",'4a+c+n'!D22,0),0)</f>
        <v>gab.</v>
      </c>
      <c r="E22" s="46"/>
      <c r="F22" s="65"/>
      <c r="G22" s="116"/>
      <c r="H22" s="116">
        <f>IF($C$4="Attiecināmās izmaksas",IF('4a+c+n'!$Q22="A",'4a+c+n'!H22,0),0)</f>
        <v>0</v>
      </c>
      <c r="I22" s="116"/>
      <c r="J22" s="116"/>
      <c r="K22" s="117">
        <f>IF($C$4="Attiecināmās izmaksas",IF('4a+c+n'!$Q22="A",'4a+c+n'!K22,0),0)</f>
        <v>0</v>
      </c>
      <c r="L22" s="65">
        <f>IF($C$4="Attiecināmās izmaksas",IF('4a+c+n'!$Q22="A",'4a+c+n'!L22,0),0)</f>
        <v>0</v>
      </c>
      <c r="M22" s="116">
        <f>IF($C$4="Attiecināmās izmaksas",IF('4a+c+n'!$Q22="A",'4a+c+n'!M22,0),0)</f>
        <v>0</v>
      </c>
      <c r="N22" s="116">
        <f>IF($C$4="Attiecināmās izmaksas",IF('4a+c+n'!$Q22="A",'4a+c+n'!N22,0),0)</f>
        <v>0</v>
      </c>
      <c r="O22" s="116">
        <f>IF($C$4="Attiecināmās izmaksas",IF('4a+c+n'!$Q22="A",'4a+c+n'!O22,0),0)</f>
        <v>0</v>
      </c>
      <c r="P22" s="117">
        <f>IF($C$4="Attiecināmās izmaksas",IF('4a+c+n'!$Q22="A",'4a+c+n'!P22,0),0)</f>
        <v>0</v>
      </c>
    </row>
    <row r="23" spans="1:16" ht="33.75" x14ac:dyDescent="0.2">
      <c r="A23" s="51">
        <f>IF(P23=0,0,IF(COUNTBLANK(P23)=1,0,COUNTA($P$14:P23)))</f>
        <v>0</v>
      </c>
      <c r="B23" s="24" t="str">
        <f>IF($C$4="Attiecināmās izmaksas",IF('4a+c+n'!$Q23="A",'4a+c+n'!B23,0),0)</f>
        <v>13-00000</v>
      </c>
      <c r="C23" s="24" t="str">
        <f>IF($C$4="Attiecināmās izmaksas",IF('4a+c+n'!$Q23="A",'4a+c+n'!C23,0),0)</f>
        <v>D02 PVC durvju bloks ar stiklu (2050 x 1700), t.sk, furnitūra. Aprīkojamas ar aizvērējmehānismu, durvju atduru.</v>
      </c>
      <c r="D23" s="24" t="str">
        <f>IF($C$4="Attiecināmās izmaksas",IF('4a+c+n'!$Q23="A",'4a+c+n'!D23,0),0)</f>
        <v>gab.</v>
      </c>
      <c r="E23" s="46"/>
      <c r="F23" s="65"/>
      <c r="G23" s="116"/>
      <c r="H23" s="116">
        <f>IF($C$4="Attiecināmās izmaksas",IF('4a+c+n'!$Q23="A",'4a+c+n'!H23,0),0)</f>
        <v>0</v>
      </c>
      <c r="I23" s="116"/>
      <c r="J23" s="116"/>
      <c r="K23" s="117">
        <f>IF($C$4="Attiecināmās izmaksas",IF('4a+c+n'!$Q23="A",'4a+c+n'!K23,0),0)</f>
        <v>0</v>
      </c>
      <c r="L23" s="65">
        <f>IF($C$4="Attiecināmās izmaksas",IF('4a+c+n'!$Q23="A",'4a+c+n'!L23,0),0)</f>
        <v>0</v>
      </c>
      <c r="M23" s="116">
        <f>IF($C$4="Attiecināmās izmaksas",IF('4a+c+n'!$Q23="A",'4a+c+n'!M23,0),0)</f>
        <v>0</v>
      </c>
      <c r="N23" s="116">
        <f>IF($C$4="Attiecināmās izmaksas",IF('4a+c+n'!$Q23="A",'4a+c+n'!N23,0),0)</f>
        <v>0</v>
      </c>
      <c r="O23" s="116">
        <f>IF($C$4="Attiecināmās izmaksas",IF('4a+c+n'!$Q23="A",'4a+c+n'!O23,0),0)</f>
        <v>0</v>
      </c>
      <c r="P23" s="117">
        <f>IF($C$4="Attiecināmās izmaksas",IF('4a+c+n'!$Q23="A",'4a+c+n'!P23,0),0)</f>
        <v>0</v>
      </c>
    </row>
    <row r="24" spans="1:16" x14ac:dyDescent="0.2">
      <c r="A24" s="51">
        <f>IF(P24=0,0,IF(COUNTBLANK(P24)=1,0,COUNTA($P$14:P24)))</f>
        <v>0</v>
      </c>
      <c r="B24" s="24">
        <f>IF($C$4="Attiecināmās izmaksas",IF('4a+c+n'!$Q24="A",'4a+c+n'!B24,0),0)</f>
        <v>0</v>
      </c>
      <c r="C24" s="24">
        <f>IF($C$4="Attiecināmās izmaksas",IF('4a+c+n'!$Q24="A",'4a+c+n'!C24,0),0)</f>
        <v>0</v>
      </c>
      <c r="D24" s="24">
        <f>IF($C$4="Attiecināmās izmaksas",IF('4a+c+n'!$Q24="A",'4a+c+n'!D24,0),0)</f>
        <v>0</v>
      </c>
      <c r="E24" s="46"/>
      <c r="F24" s="65"/>
      <c r="G24" s="116"/>
      <c r="H24" s="116">
        <f>IF($C$4="Attiecināmās izmaksas",IF('4a+c+n'!$Q24="A",'4a+c+n'!H24,0),0)</f>
        <v>0</v>
      </c>
      <c r="I24" s="116"/>
      <c r="J24" s="116"/>
      <c r="K24" s="117">
        <f>IF($C$4="Attiecināmās izmaksas",IF('4a+c+n'!$Q24="A",'4a+c+n'!K24,0),0)</f>
        <v>0</v>
      </c>
      <c r="L24" s="65">
        <f>IF($C$4="Attiecināmās izmaksas",IF('4a+c+n'!$Q24="A",'4a+c+n'!L24,0),0)</f>
        <v>0</v>
      </c>
      <c r="M24" s="116">
        <f>IF($C$4="Attiecināmās izmaksas",IF('4a+c+n'!$Q24="A",'4a+c+n'!M24,0),0)</f>
        <v>0</v>
      </c>
      <c r="N24" s="116">
        <f>IF($C$4="Attiecināmās izmaksas",IF('4a+c+n'!$Q24="A",'4a+c+n'!N24,0),0)</f>
        <v>0</v>
      </c>
      <c r="O24" s="116">
        <f>IF($C$4="Attiecināmās izmaksas",IF('4a+c+n'!$Q24="A",'4a+c+n'!O24,0),0)</f>
        <v>0</v>
      </c>
      <c r="P24" s="117">
        <f>IF($C$4="Attiecināmās izmaksas",IF('4a+c+n'!$Q24="A",'4a+c+n'!P24,0),0)</f>
        <v>0</v>
      </c>
    </row>
    <row r="25" spans="1:16" ht="22.5" x14ac:dyDescent="0.2">
      <c r="A25" s="51">
        <f>IF(P25=0,0,IF(COUNTBLANK(P25)=1,0,COUNTA($P$14:P25)))</f>
        <v>0</v>
      </c>
      <c r="B25" s="24" t="str">
        <f>IF($C$4="Attiecināmās izmaksas",IF('4a+c+n'!$Q33="A",'4a+c+n'!B33,0),0)</f>
        <v>13-00000</v>
      </c>
      <c r="C25" s="24" t="str">
        <f>IF($C$4="Attiecināmās izmaksas",IF('4a+c+n'!$Q33="A",'4a+c+n'!C33,0),0)</f>
        <v>Difūzijas lentas CONTEGA SL vai ekvivalentas iestrāde pa perimetru</v>
      </c>
      <c r="D25" s="24" t="str">
        <f>IF($C$4="Attiecināmās izmaksas",IF('4a+c+n'!$Q33="A",'4a+c+n'!D33,0),0)</f>
        <v>tm</v>
      </c>
      <c r="E25" s="46"/>
      <c r="F25" s="65"/>
      <c r="G25" s="116"/>
      <c r="H25" s="116">
        <f>IF($C$4="Attiecināmās izmaksas",IF('4a+c+n'!$Q33="A",'4a+c+n'!H33,0),0)</f>
        <v>0</v>
      </c>
      <c r="I25" s="116"/>
      <c r="J25" s="116"/>
      <c r="K25" s="117">
        <f>IF($C$4="Attiecināmās izmaksas",IF('4a+c+n'!$Q33="A",'4a+c+n'!K33,0),0)</f>
        <v>0</v>
      </c>
      <c r="L25" s="65">
        <f>IF($C$4="Attiecināmās izmaksas",IF('4a+c+n'!$Q33="A",'4a+c+n'!L33,0),0)</f>
        <v>0</v>
      </c>
      <c r="M25" s="116">
        <f>IF($C$4="Attiecināmās izmaksas",IF('4a+c+n'!$Q33="A",'4a+c+n'!M33,0),0)</f>
        <v>0</v>
      </c>
      <c r="N25" s="116">
        <f>IF($C$4="Attiecināmās izmaksas",IF('4a+c+n'!$Q33="A",'4a+c+n'!N33,0),0)</f>
        <v>0</v>
      </c>
      <c r="O25" s="116">
        <f>IF($C$4="Attiecināmās izmaksas",IF('4a+c+n'!$Q33="A",'4a+c+n'!O33,0),0)</f>
        <v>0</v>
      </c>
      <c r="P25" s="117">
        <f>IF($C$4="Attiecināmās izmaksas",IF('4a+c+n'!$Q33="A",'4a+c+n'!P33,0),0)</f>
        <v>0</v>
      </c>
    </row>
    <row r="26" spans="1:16" ht="45" x14ac:dyDescent="0.2">
      <c r="A26" s="51">
        <f>IF(P26=0,0,IF(COUNTBLANK(P26)=1,0,COUNTA($P$14:P26)))</f>
        <v>0</v>
      </c>
      <c r="B26" s="24" t="str">
        <f>IF($C$4="Attiecināmās izmaksas",IF('4a+c+n'!$Q34="A",'4a+c+n'!B34,0),0)</f>
        <v>13-00000</v>
      </c>
      <c r="C26" s="24" t="str">
        <f>IF($C$4="Attiecināmās izmaksas",IF('4a+c+n'!$Q34="A",'4a+c+n'!C34,0),0)</f>
        <v>Kāpņu telpas logu iekšējās apdare, t.sk. PVC palodze (balta), riģipša plāksnes apšūšanai, špaktele vai ekvivalenta virsmas sagatavošanai, kā arī krāsošana toni saskaņojot ar Pasūtāju.</v>
      </c>
      <c r="D26" s="24" t="str">
        <f>IF($C$4="Attiecināmās izmaksas",IF('4a+c+n'!$Q34="A",'4a+c+n'!D34,0),0)</f>
        <v>kompl</v>
      </c>
      <c r="E26" s="46"/>
      <c r="F26" s="65"/>
      <c r="G26" s="116"/>
      <c r="H26" s="116">
        <f>IF($C$4="Attiecināmās izmaksas",IF('4a+c+n'!$Q34="A",'4a+c+n'!H34,0),0)</f>
        <v>0</v>
      </c>
      <c r="I26" s="116"/>
      <c r="J26" s="116"/>
      <c r="K26" s="117">
        <f>IF($C$4="Attiecināmās izmaksas",IF('4a+c+n'!$Q34="A",'4a+c+n'!K34,0),0)</f>
        <v>0</v>
      </c>
      <c r="L26" s="65">
        <f>IF($C$4="Attiecināmās izmaksas",IF('4a+c+n'!$Q34="A",'4a+c+n'!L34,0),0)</f>
        <v>0</v>
      </c>
      <c r="M26" s="116">
        <f>IF($C$4="Attiecināmās izmaksas",IF('4a+c+n'!$Q34="A",'4a+c+n'!M34,0),0)</f>
        <v>0</v>
      </c>
      <c r="N26" s="116">
        <f>IF($C$4="Attiecināmās izmaksas",IF('4a+c+n'!$Q34="A",'4a+c+n'!N34,0),0)</f>
        <v>0</v>
      </c>
      <c r="O26" s="116">
        <f>IF($C$4="Attiecināmās izmaksas",IF('4a+c+n'!$Q34="A",'4a+c+n'!O34,0),0)</f>
        <v>0</v>
      </c>
      <c r="P26" s="117">
        <f>IF($C$4="Attiecināmās izmaksas",IF('4a+c+n'!$Q34="A",'4a+c+n'!P34,0),0)</f>
        <v>0</v>
      </c>
    </row>
    <row r="27" spans="1:16" ht="45" x14ac:dyDescent="0.2">
      <c r="A27" s="51">
        <f>IF(P27=0,0,IF(COUNTBLANK(P27)=1,0,COUNTA($P$14:P27)))</f>
        <v>0</v>
      </c>
      <c r="B27" s="24" t="str">
        <f>IF($C$4="Attiecināmās izmaksas",IF('4a+c+n'!$Q35="A",'4a+c+n'!B35,0),0)</f>
        <v>13-00000</v>
      </c>
      <c r="C27" s="24" t="str">
        <f>IF($C$4="Attiecināmās izmaksas",IF('4a+c+n'!$Q35="A",'4a+c+n'!C35,0),0)</f>
        <v>Dzīvokļu logu iekšējā apdare, t.sk. PVC palodze (balta), riģipša plāksnes apšūšanai, kā arī špaktele  virsmas sagatavošanai, kā arī krāsošana toni saskaņojot ar Pasūtāju.</v>
      </c>
      <c r="D27" s="24" t="str">
        <f>IF($C$4="Attiecināmās izmaksas",IF('4a+c+n'!$Q35="A",'4a+c+n'!D35,0),0)</f>
        <v>kompl</v>
      </c>
      <c r="E27" s="46"/>
      <c r="F27" s="65"/>
      <c r="G27" s="116"/>
      <c r="H27" s="116">
        <f>IF($C$4="Attiecināmās izmaksas",IF('4a+c+n'!$Q35="A",'4a+c+n'!H35,0),0)</f>
        <v>0</v>
      </c>
      <c r="I27" s="116"/>
      <c r="J27" s="116"/>
      <c r="K27" s="117">
        <f>IF($C$4="Attiecināmās izmaksas",IF('4a+c+n'!$Q35="A",'4a+c+n'!K35,0),0)</f>
        <v>0</v>
      </c>
      <c r="L27" s="65">
        <f>IF($C$4="Attiecināmās izmaksas",IF('4a+c+n'!$Q35="A",'4a+c+n'!L35,0),0)</f>
        <v>0</v>
      </c>
      <c r="M27" s="116">
        <f>IF($C$4="Attiecināmās izmaksas",IF('4a+c+n'!$Q35="A",'4a+c+n'!M35,0),0)</f>
        <v>0</v>
      </c>
      <c r="N27" s="116">
        <f>IF($C$4="Attiecināmās izmaksas",IF('4a+c+n'!$Q35="A",'4a+c+n'!N35,0),0)</f>
        <v>0</v>
      </c>
      <c r="O27" s="116">
        <f>IF($C$4="Attiecināmās izmaksas",IF('4a+c+n'!$Q35="A",'4a+c+n'!O35,0),0)</f>
        <v>0</v>
      </c>
      <c r="P27" s="117">
        <f>IF($C$4="Attiecināmās izmaksas",IF('4a+c+n'!$Q35="A",'4a+c+n'!P35,0),0)</f>
        <v>0</v>
      </c>
    </row>
    <row r="28" spans="1:16" x14ac:dyDescent="0.2">
      <c r="A28" s="51">
        <f>IF(P28=0,0,IF(COUNTBLANK(P28)=1,0,COUNTA($P$14:P28)))</f>
        <v>0</v>
      </c>
      <c r="B28" s="24">
        <f>IF($C$4="Attiecināmās izmaksas",IF('4a+c+n'!$Q36="A",'4a+c+n'!B36,0),0)</f>
        <v>0</v>
      </c>
      <c r="C28" s="24">
        <f>IF($C$4="Attiecināmās izmaksas",IF('4a+c+n'!$Q36="A",'4a+c+n'!C36,0),0)</f>
        <v>0</v>
      </c>
      <c r="D28" s="24">
        <f>IF($C$4="Attiecināmās izmaksas",IF('4a+c+n'!$Q36="A",'4a+c+n'!D36,0),0)</f>
        <v>0</v>
      </c>
      <c r="E28" s="46"/>
      <c r="F28" s="65"/>
      <c r="G28" s="116"/>
      <c r="H28" s="116">
        <f>IF($C$4="Attiecināmās izmaksas",IF('4a+c+n'!$Q36="A",'4a+c+n'!H36,0),0)</f>
        <v>0</v>
      </c>
      <c r="I28" s="116"/>
      <c r="J28" s="116"/>
      <c r="K28" s="117">
        <f>IF($C$4="Attiecināmās izmaksas",IF('4a+c+n'!$Q36="A",'4a+c+n'!K36,0),0)</f>
        <v>0</v>
      </c>
      <c r="L28" s="65">
        <f>IF($C$4="Attiecināmās izmaksas",IF('4a+c+n'!$Q36="A",'4a+c+n'!L36,0),0)</f>
        <v>0</v>
      </c>
      <c r="M28" s="116">
        <f>IF($C$4="Attiecināmās izmaksas",IF('4a+c+n'!$Q36="A",'4a+c+n'!M36,0),0)</f>
        <v>0</v>
      </c>
      <c r="N28" s="116">
        <f>IF($C$4="Attiecināmās izmaksas",IF('4a+c+n'!$Q36="A",'4a+c+n'!N36,0),0)</f>
        <v>0</v>
      </c>
      <c r="O28" s="116">
        <f>IF($C$4="Attiecināmās izmaksas",IF('4a+c+n'!$Q36="A",'4a+c+n'!O36,0),0)</f>
        <v>0</v>
      </c>
      <c r="P28" s="117">
        <f>IF($C$4="Attiecināmās izmaksas",IF('4a+c+n'!$Q36="A",'4a+c+n'!P36,0),0)</f>
        <v>0</v>
      </c>
    </row>
    <row r="29" spans="1:16" ht="22.5" x14ac:dyDescent="0.2">
      <c r="A29" s="51">
        <f>IF(P29=0,0,IF(COUNTBLANK(P29)=1,0,COUNTA($P$14:P29)))</f>
        <v>0</v>
      </c>
      <c r="B29" s="24" t="str">
        <f>IF($C$4="Attiecināmās izmaksas",IF('4a+c+n'!$Q37="A",'4a+c+n'!B37,0),0)</f>
        <v>13-00000</v>
      </c>
      <c r="C29" s="24" t="str">
        <f>IF($C$4="Attiecināmās izmaksas",IF('4a+c+n'!$Q37="A",'4a+c+n'!C37,0),0)</f>
        <v>Stiprinājuma leņķis 40x40mm, L=100mm, b=2mm</v>
      </c>
      <c r="D29" s="24" t="str">
        <f>IF($C$4="Attiecināmās izmaksas",IF('4a+c+n'!$Q37="A",'4a+c+n'!D37,0),0)</f>
        <v>gab.</v>
      </c>
      <c r="E29" s="46"/>
      <c r="F29" s="65"/>
      <c r="G29" s="116"/>
      <c r="H29" s="116">
        <f>IF($C$4="Attiecināmās izmaksas",IF('4a+c+n'!$Q37="A",'4a+c+n'!H37,0),0)</f>
        <v>0</v>
      </c>
      <c r="I29" s="116"/>
      <c r="J29" s="116"/>
      <c r="K29" s="117">
        <f>IF($C$4="Attiecināmās izmaksas",IF('4a+c+n'!$Q37="A",'4a+c+n'!K37,0),0)</f>
        <v>0</v>
      </c>
      <c r="L29" s="65">
        <f>IF($C$4="Attiecināmās izmaksas",IF('4a+c+n'!$Q37="A",'4a+c+n'!L37,0),0)</f>
        <v>0</v>
      </c>
      <c r="M29" s="116">
        <f>IF($C$4="Attiecināmās izmaksas",IF('4a+c+n'!$Q37="A",'4a+c+n'!M37,0),0)</f>
        <v>0</v>
      </c>
      <c r="N29" s="116">
        <f>IF($C$4="Attiecināmās izmaksas",IF('4a+c+n'!$Q37="A",'4a+c+n'!N37,0),0)</f>
        <v>0</v>
      </c>
      <c r="O29" s="116">
        <f>IF($C$4="Attiecināmās izmaksas",IF('4a+c+n'!$Q37="A",'4a+c+n'!O37,0),0)</f>
        <v>0</v>
      </c>
      <c r="P29" s="117">
        <f>IF($C$4="Attiecināmās izmaksas",IF('4a+c+n'!$Q37="A",'4a+c+n'!P37,0),0)</f>
        <v>0</v>
      </c>
    </row>
    <row r="30" spans="1:16" ht="22.5" x14ac:dyDescent="0.2">
      <c r="A30" s="51">
        <f>IF(P30=0,0,IF(COUNTBLANK(P30)=1,0,COUNTA($P$14:P30)))</f>
        <v>0</v>
      </c>
      <c r="B30" s="24" t="str">
        <f>IF($C$4="Attiecināmās izmaksas",IF('4a+c+n'!$Q38="A",'4a+c+n'!B38,0),0)</f>
        <v>13-00000</v>
      </c>
      <c r="C30" s="24" t="str">
        <f>IF($C$4="Attiecināmās izmaksas",IF('4a+c+n'!$Q38="A",'4a+c+n'!C38,0),0)</f>
        <v xml:space="preserve">Impregnēti koka stati ~50x100mm, L=1400mm (izmērs precizējams objektā uz vietas) </v>
      </c>
      <c r="D30" s="24" t="str">
        <f>IF($C$4="Attiecināmās izmaksas",IF('4a+c+n'!$Q38="A",'4a+c+n'!D38,0),0)</f>
        <v>gab.</v>
      </c>
      <c r="E30" s="46"/>
      <c r="F30" s="65"/>
      <c r="G30" s="116"/>
      <c r="H30" s="116">
        <f>IF($C$4="Attiecināmās izmaksas",IF('4a+c+n'!$Q38="A",'4a+c+n'!H38,0),0)</f>
        <v>0</v>
      </c>
      <c r="I30" s="116"/>
      <c r="J30" s="116"/>
      <c r="K30" s="117">
        <f>IF($C$4="Attiecināmās izmaksas",IF('4a+c+n'!$Q38="A",'4a+c+n'!K38,0),0)</f>
        <v>0</v>
      </c>
      <c r="L30" s="65">
        <f>IF($C$4="Attiecināmās izmaksas",IF('4a+c+n'!$Q38="A",'4a+c+n'!L38,0),0)</f>
        <v>0</v>
      </c>
      <c r="M30" s="116">
        <f>IF($C$4="Attiecināmās izmaksas",IF('4a+c+n'!$Q38="A",'4a+c+n'!M38,0),0)</f>
        <v>0</v>
      </c>
      <c r="N30" s="116">
        <f>IF($C$4="Attiecināmās izmaksas",IF('4a+c+n'!$Q38="A",'4a+c+n'!N38,0),0)</f>
        <v>0</v>
      </c>
      <c r="O30" s="116">
        <f>IF($C$4="Attiecināmās izmaksas",IF('4a+c+n'!$Q38="A",'4a+c+n'!O38,0),0)</f>
        <v>0</v>
      </c>
      <c r="P30" s="117">
        <f>IF($C$4="Attiecināmās izmaksas",IF('4a+c+n'!$Q38="A",'4a+c+n'!P38,0),0)</f>
        <v>0</v>
      </c>
    </row>
    <row r="31" spans="1:16" ht="22.5" x14ac:dyDescent="0.2">
      <c r="A31" s="51">
        <f>IF(P31=0,0,IF(COUNTBLANK(P31)=1,0,COUNTA($P$14:P31)))</f>
        <v>0</v>
      </c>
      <c r="B31" s="24" t="str">
        <f>IF($C$4="Attiecināmās izmaksas",IF('4a+c+n'!$Q39="A",'4a+c+n'!B39,0),0)</f>
        <v>13-00000</v>
      </c>
      <c r="C31" s="24" t="str">
        <f>IF($C$4="Attiecināmās izmaksas",IF('4a+c+n'!$Q39="A",'4a+c+n'!C39,0),0)</f>
        <v>Siltumizolācijas materiāla Paroc Linio 10 vai ekvivalenta montāža - λ&lt;=0,036 W/(mK), b=100mm</v>
      </c>
      <c r="D31" s="24" t="str">
        <f>IF($C$4="Attiecināmās izmaksas",IF('4a+c+n'!$Q39="A",'4a+c+n'!D39,0),0)</f>
        <v>m2</v>
      </c>
      <c r="E31" s="46"/>
      <c r="F31" s="65"/>
      <c r="G31" s="116"/>
      <c r="H31" s="116">
        <f>IF($C$4="Attiecināmās izmaksas",IF('4a+c+n'!$Q39="A",'4a+c+n'!H39,0),0)</f>
        <v>0</v>
      </c>
      <c r="I31" s="116"/>
      <c r="J31" s="116"/>
      <c r="K31" s="117">
        <f>IF($C$4="Attiecināmās izmaksas",IF('4a+c+n'!$Q39="A",'4a+c+n'!K39,0),0)</f>
        <v>0</v>
      </c>
      <c r="L31" s="65">
        <f>IF($C$4="Attiecināmās izmaksas",IF('4a+c+n'!$Q39="A",'4a+c+n'!L39,0),0)</f>
        <v>0</v>
      </c>
      <c r="M31" s="116">
        <f>IF($C$4="Attiecināmās izmaksas",IF('4a+c+n'!$Q39="A",'4a+c+n'!M39,0),0)</f>
        <v>0</v>
      </c>
      <c r="N31" s="116">
        <f>IF($C$4="Attiecināmās izmaksas",IF('4a+c+n'!$Q39="A",'4a+c+n'!N39,0),0)</f>
        <v>0</v>
      </c>
      <c r="O31" s="116">
        <f>IF($C$4="Attiecināmās izmaksas",IF('4a+c+n'!$Q39="A",'4a+c+n'!O39,0),0)</f>
        <v>0</v>
      </c>
      <c r="P31" s="117">
        <f>IF($C$4="Attiecināmās izmaksas",IF('4a+c+n'!$Q39="A",'4a+c+n'!P39,0),0)</f>
        <v>0</v>
      </c>
    </row>
    <row r="32" spans="1:16" ht="22.5" x14ac:dyDescent="0.2">
      <c r="A32" s="51">
        <f>IF(P32=0,0,IF(COUNTBLANK(P32)=1,0,COUNTA($P$14:P32)))</f>
        <v>0</v>
      </c>
      <c r="B32" s="24" t="str">
        <f>IF($C$4="Attiecināmās izmaksas",IF('4a+c+n'!$Q40="A",'4a+c+n'!B40,0),0)</f>
        <v>13-00000</v>
      </c>
      <c r="C32" s="24" t="str">
        <f>IF($C$4="Attiecināmās izmaksas",IF('4a+c+n'!$Q40="A",'4a+c+n'!C40,0),0)</f>
        <v>OSB plāksnes 3-12mm (daudzums precizējams objektā uz vietas)</v>
      </c>
      <c r="D32" s="24" t="str">
        <f>IF($C$4="Attiecināmās izmaksas",IF('4a+c+n'!$Q40="A",'4a+c+n'!D40,0),0)</f>
        <v>m2</v>
      </c>
      <c r="E32" s="46"/>
      <c r="F32" s="65"/>
      <c r="G32" s="116"/>
      <c r="H32" s="116">
        <f>IF($C$4="Attiecināmās izmaksas",IF('4a+c+n'!$Q40="A",'4a+c+n'!H40,0),0)</f>
        <v>0</v>
      </c>
      <c r="I32" s="116"/>
      <c r="J32" s="116"/>
      <c r="K32" s="117">
        <f>IF($C$4="Attiecināmās izmaksas",IF('4a+c+n'!$Q40="A",'4a+c+n'!K40,0),0)</f>
        <v>0</v>
      </c>
      <c r="L32" s="65">
        <f>IF($C$4="Attiecināmās izmaksas",IF('4a+c+n'!$Q40="A",'4a+c+n'!L40,0),0)</f>
        <v>0</v>
      </c>
      <c r="M32" s="116">
        <f>IF($C$4="Attiecināmās izmaksas",IF('4a+c+n'!$Q40="A",'4a+c+n'!M40,0),0)</f>
        <v>0</v>
      </c>
      <c r="N32" s="116">
        <f>IF($C$4="Attiecināmās izmaksas",IF('4a+c+n'!$Q40="A",'4a+c+n'!N40,0),0)</f>
        <v>0</v>
      </c>
      <c r="O32" s="116">
        <f>IF($C$4="Attiecināmās izmaksas",IF('4a+c+n'!$Q40="A",'4a+c+n'!O40,0),0)</f>
        <v>0</v>
      </c>
      <c r="P32" s="117">
        <f>IF($C$4="Attiecināmās izmaksas",IF('4a+c+n'!$Q40="A",'4a+c+n'!P40,0),0)</f>
        <v>0</v>
      </c>
    </row>
    <row r="33" spans="1:16" x14ac:dyDescent="0.2">
      <c r="A33" s="51">
        <f>IF(P33=0,0,IF(COUNTBLANK(P33)=1,0,COUNTA($P$14:P33)))</f>
        <v>0</v>
      </c>
      <c r="B33" s="24">
        <f>IF($C$4="Attiecināmās izmaksas",IF('4a+c+n'!$Q41="A",'4a+c+n'!B41,0),0)</f>
        <v>0</v>
      </c>
      <c r="C33" s="24">
        <f>IF($C$4="Attiecināmās izmaksas",IF('4a+c+n'!$Q41="A",'4a+c+n'!C41,0),0)</f>
        <v>0</v>
      </c>
      <c r="D33" s="24">
        <f>IF($C$4="Attiecināmās izmaksas",IF('4a+c+n'!$Q41="A",'4a+c+n'!D41,0),0)</f>
        <v>0</v>
      </c>
      <c r="E33" s="46"/>
      <c r="F33" s="65"/>
      <c r="G33" s="116"/>
      <c r="H33" s="116">
        <f>IF($C$4="Attiecināmās izmaksas",IF('4a+c+n'!$Q41="A",'4a+c+n'!H41,0),0)</f>
        <v>0</v>
      </c>
      <c r="I33" s="116"/>
      <c r="J33" s="116"/>
      <c r="K33" s="117">
        <f>IF($C$4="Attiecināmās izmaksas",IF('4a+c+n'!$Q41="A",'4a+c+n'!K41,0),0)</f>
        <v>0</v>
      </c>
      <c r="L33" s="65">
        <f>IF($C$4="Attiecināmās izmaksas",IF('4a+c+n'!$Q41="A",'4a+c+n'!L41,0),0)</f>
        <v>0</v>
      </c>
      <c r="M33" s="116">
        <f>IF($C$4="Attiecināmās izmaksas",IF('4a+c+n'!$Q41="A",'4a+c+n'!M41,0),0)</f>
        <v>0</v>
      </c>
      <c r="N33" s="116">
        <f>IF($C$4="Attiecināmās izmaksas",IF('4a+c+n'!$Q41="A",'4a+c+n'!N41,0),0)</f>
        <v>0</v>
      </c>
      <c r="O33" s="116">
        <f>IF($C$4="Attiecināmās izmaksas",IF('4a+c+n'!$Q41="A",'4a+c+n'!O41,0),0)</f>
        <v>0</v>
      </c>
      <c r="P33" s="117">
        <f>IF($C$4="Attiecināmās izmaksas",IF('4a+c+n'!$Q41="A",'4a+c+n'!P41,0),0)</f>
        <v>0</v>
      </c>
    </row>
    <row r="34" spans="1:16" ht="22.5" x14ac:dyDescent="0.2">
      <c r="A34" s="51">
        <f>IF(P34=0,0,IF(COUNTBLANK(P34)=1,0,COUNTA($P$14:P34)))</f>
        <v>0</v>
      </c>
      <c r="B34" s="24" t="str">
        <f>IF($C$4="Attiecināmās izmaksas",IF('4a+c+n'!$Q42="A",'4a+c+n'!B42,0),0)</f>
        <v>13-00000</v>
      </c>
      <c r="C34" s="24" t="str">
        <f>IF($C$4="Attiecināmās izmaksas",IF('4a+c+n'!$Q42="A",'4a+c+n'!C42,0),0)</f>
        <v>Stiprinājuma leņķis 40x40mm, L=100mm, b=2mm</v>
      </c>
      <c r="D34" s="24" t="str">
        <f>IF($C$4="Attiecināmās izmaksas",IF('4a+c+n'!$Q42="A",'4a+c+n'!D42,0),0)</f>
        <v>gab.</v>
      </c>
      <c r="E34" s="46"/>
      <c r="F34" s="65"/>
      <c r="G34" s="116"/>
      <c r="H34" s="116">
        <f>IF($C$4="Attiecināmās izmaksas",IF('4a+c+n'!$Q42="A",'4a+c+n'!H42,0),0)</f>
        <v>0</v>
      </c>
      <c r="I34" s="116"/>
      <c r="J34" s="116"/>
      <c r="K34" s="117">
        <f>IF($C$4="Attiecināmās izmaksas",IF('4a+c+n'!$Q42="A",'4a+c+n'!K42,0),0)</f>
        <v>0</v>
      </c>
      <c r="L34" s="65">
        <f>IF($C$4="Attiecināmās izmaksas",IF('4a+c+n'!$Q42="A",'4a+c+n'!L42,0),0)</f>
        <v>0</v>
      </c>
      <c r="M34" s="116">
        <f>IF($C$4="Attiecināmās izmaksas",IF('4a+c+n'!$Q42="A",'4a+c+n'!M42,0),0)</f>
        <v>0</v>
      </c>
      <c r="N34" s="116">
        <f>IF($C$4="Attiecināmās izmaksas",IF('4a+c+n'!$Q42="A",'4a+c+n'!N42,0),0)</f>
        <v>0</v>
      </c>
      <c r="O34" s="116">
        <f>IF($C$4="Attiecināmās izmaksas",IF('4a+c+n'!$Q42="A",'4a+c+n'!O42,0),0)</f>
        <v>0</v>
      </c>
      <c r="P34" s="117">
        <f>IF($C$4="Attiecināmās izmaksas",IF('4a+c+n'!$Q42="A",'4a+c+n'!P42,0),0)</f>
        <v>0</v>
      </c>
    </row>
    <row r="35" spans="1:16" ht="22.5" x14ac:dyDescent="0.2">
      <c r="A35" s="51">
        <f>IF(P35=0,0,IF(COUNTBLANK(P35)=1,0,COUNTA($P$14:P35)))</f>
        <v>0</v>
      </c>
      <c r="B35" s="24" t="str">
        <f>IF($C$4="Attiecināmās izmaksas",IF('4a+c+n'!$Q43="A",'4a+c+n'!B43,0),0)</f>
        <v>13-00000</v>
      </c>
      <c r="C35" s="24" t="str">
        <f>IF($C$4="Attiecināmās izmaksas",IF('4a+c+n'!$Q43="A",'4a+c+n'!C43,0),0)</f>
        <v xml:space="preserve">Impregnēti koka stati ~50x100mm, L=1400mm (izmērs precizējams objektā uz vietas) </v>
      </c>
      <c r="D35" s="24" t="str">
        <f>IF($C$4="Attiecināmās izmaksas",IF('4a+c+n'!$Q43="A",'4a+c+n'!D43,0),0)</f>
        <v>gab.</v>
      </c>
      <c r="E35" s="46"/>
      <c r="F35" s="65"/>
      <c r="G35" s="116"/>
      <c r="H35" s="116">
        <f>IF($C$4="Attiecināmās izmaksas",IF('4a+c+n'!$Q43="A",'4a+c+n'!H43,0),0)</f>
        <v>0</v>
      </c>
      <c r="I35" s="116"/>
      <c r="J35" s="116"/>
      <c r="K35" s="117">
        <f>IF($C$4="Attiecināmās izmaksas",IF('4a+c+n'!$Q43="A",'4a+c+n'!K43,0),0)</f>
        <v>0</v>
      </c>
      <c r="L35" s="65">
        <f>IF($C$4="Attiecināmās izmaksas",IF('4a+c+n'!$Q43="A",'4a+c+n'!L43,0),0)</f>
        <v>0</v>
      </c>
      <c r="M35" s="116">
        <f>IF($C$4="Attiecināmās izmaksas",IF('4a+c+n'!$Q43="A",'4a+c+n'!M43,0),0)</f>
        <v>0</v>
      </c>
      <c r="N35" s="116">
        <f>IF($C$4="Attiecināmās izmaksas",IF('4a+c+n'!$Q43="A",'4a+c+n'!N43,0),0)</f>
        <v>0</v>
      </c>
      <c r="O35" s="116">
        <f>IF($C$4="Attiecināmās izmaksas",IF('4a+c+n'!$Q43="A",'4a+c+n'!O43,0),0)</f>
        <v>0</v>
      </c>
      <c r="P35" s="117">
        <f>IF($C$4="Attiecināmās izmaksas",IF('4a+c+n'!$Q43="A",'4a+c+n'!P43,0),0)</f>
        <v>0</v>
      </c>
    </row>
    <row r="36" spans="1:16" ht="22.5" x14ac:dyDescent="0.2">
      <c r="A36" s="51">
        <f>IF(P36=0,0,IF(COUNTBLANK(P36)=1,0,COUNTA($P$14:P36)))</f>
        <v>0</v>
      </c>
      <c r="B36" s="24" t="str">
        <f>IF($C$4="Attiecināmās izmaksas",IF('4a+c+n'!$Q44="A",'4a+c+n'!B44,0),0)</f>
        <v>13-00000</v>
      </c>
      <c r="C36" s="24" t="str">
        <f>IF($C$4="Attiecināmās izmaksas",IF('4a+c+n'!$Q44="A",'4a+c+n'!C44,0),0)</f>
        <v>Siltumizolācijas materiāla Paroc Linio 10 vai ekvivalenta montāža - λ&lt;=0,036 W/(mK), b=100mm</v>
      </c>
      <c r="D36" s="24" t="str">
        <f>IF($C$4="Attiecināmās izmaksas",IF('4a+c+n'!$Q44="A",'4a+c+n'!D44,0),0)</f>
        <v>m2</v>
      </c>
      <c r="E36" s="46"/>
      <c r="F36" s="65"/>
      <c r="G36" s="116"/>
      <c r="H36" s="116">
        <f>IF($C$4="Attiecināmās izmaksas",IF('4a+c+n'!$Q44="A",'4a+c+n'!H44,0),0)</f>
        <v>0</v>
      </c>
      <c r="I36" s="116"/>
      <c r="J36" s="116"/>
      <c r="K36" s="117">
        <f>IF($C$4="Attiecināmās izmaksas",IF('4a+c+n'!$Q44="A",'4a+c+n'!K44,0),0)</f>
        <v>0</v>
      </c>
      <c r="L36" s="65">
        <f>IF($C$4="Attiecināmās izmaksas",IF('4a+c+n'!$Q44="A",'4a+c+n'!L44,0),0)</f>
        <v>0</v>
      </c>
      <c r="M36" s="116">
        <f>IF($C$4="Attiecināmās izmaksas",IF('4a+c+n'!$Q44="A",'4a+c+n'!M44,0),0)</f>
        <v>0</v>
      </c>
      <c r="N36" s="116">
        <f>IF($C$4="Attiecināmās izmaksas",IF('4a+c+n'!$Q44="A",'4a+c+n'!N44,0),0)</f>
        <v>0</v>
      </c>
      <c r="O36" s="116">
        <f>IF($C$4="Attiecināmās izmaksas",IF('4a+c+n'!$Q44="A",'4a+c+n'!O44,0),0)</f>
        <v>0</v>
      </c>
      <c r="P36" s="117">
        <f>IF($C$4="Attiecināmās izmaksas",IF('4a+c+n'!$Q44="A",'4a+c+n'!P44,0),0)</f>
        <v>0</v>
      </c>
    </row>
    <row r="37" spans="1:16" ht="22.5" x14ac:dyDescent="0.2">
      <c r="A37" s="51">
        <f>IF(P37=0,0,IF(COUNTBLANK(P37)=1,0,COUNTA($P$14:P37)))</f>
        <v>0</v>
      </c>
      <c r="B37" s="24" t="str">
        <f>IF($C$4="Attiecināmās izmaksas",IF('4a+c+n'!$Q45="A",'4a+c+n'!B45,0),0)</f>
        <v>13-00000</v>
      </c>
      <c r="C37" s="24" t="str">
        <f>IF($C$4="Attiecināmās izmaksas",IF('4a+c+n'!$Q45="A",'4a+c+n'!C45,0),0)</f>
        <v>OSB plāksnes 3-12mm (daudzums precizējams objektā uz vietas)</v>
      </c>
      <c r="D37" s="24" t="str">
        <f>IF($C$4="Attiecināmās izmaksas",IF('4a+c+n'!$Q45="A",'4a+c+n'!D45,0),0)</f>
        <v>m2</v>
      </c>
      <c r="E37" s="46"/>
      <c r="F37" s="65"/>
      <c r="G37" s="116"/>
      <c r="H37" s="116">
        <f>IF($C$4="Attiecināmās izmaksas",IF('4a+c+n'!$Q45="A",'4a+c+n'!H45,0),0)</f>
        <v>0</v>
      </c>
      <c r="I37" s="116"/>
      <c r="J37" s="116"/>
      <c r="K37" s="117">
        <f>IF($C$4="Attiecināmās izmaksas",IF('4a+c+n'!$Q45="A",'4a+c+n'!K45,0),0)</f>
        <v>0</v>
      </c>
      <c r="L37" s="65">
        <f>IF($C$4="Attiecināmās izmaksas",IF('4a+c+n'!$Q45="A",'4a+c+n'!L45,0),0)</f>
        <v>0</v>
      </c>
      <c r="M37" s="116">
        <f>IF($C$4="Attiecināmās izmaksas",IF('4a+c+n'!$Q45="A",'4a+c+n'!M45,0),0)</f>
        <v>0</v>
      </c>
      <c r="N37" s="116">
        <f>IF($C$4="Attiecināmās izmaksas",IF('4a+c+n'!$Q45="A",'4a+c+n'!N45,0),0)</f>
        <v>0</v>
      </c>
      <c r="O37" s="116">
        <f>IF($C$4="Attiecināmās izmaksas",IF('4a+c+n'!$Q45="A",'4a+c+n'!O45,0),0)</f>
        <v>0</v>
      </c>
      <c r="P37" s="117">
        <f>IF($C$4="Attiecināmās izmaksas",IF('4a+c+n'!$Q45="A",'4a+c+n'!P45,0),0)</f>
        <v>0</v>
      </c>
    </row>
    <row r="38" spans="1:16" x14ac:dyDescent="0.2">
      <c r="A38" s="51">
        <f>IF(P38=0,0,IF(COUNTBLANK(P38)=1,0,COUNTA($P$14:P38)))</f>
        <v>0</v>
      </c>
      <c r="B38" s="24">
        <f>IF($C$4="Attiecināmās izmaksas",IF('4a+c+n'!$Q46="A",'4a+c+n'!B46,0),0)</f>
        <v>0</v>
      </c>
      <c r="C38" s="24">
        <f>IF($C$4="Attiecināmās izmaksas",IF('4a+c+n'!$Q46="A",'4a+c+n'!C46,0),0)</f>
        <v>0</v>
      </c>
      <c r="D38" s="24">
        <f>IF($C$4="Attiecināmās izmaksas",IF('4a+c+n'!$Q46="A",'4a+c+n'!D46,0),0)</f>
        <v>0</v>
      </c>
      <c r="E38" s="46"/>
      <c r="F38" s="65"/>
      <c r="G38" s="116"/>
      <c r="H38" s="116">
        <f>IF($C$4="Attiecināmās izmaksas",IF('4a+c+n'!$Q46="A",'4a+c+n'!H46,0),0)</f>
        <v>0</v>
      </c>
      <c r="I38" s="116"/>
      <c r="J38" s="116"/>
      <c r="K38" s="117">
        <f>IF($C$4="Attiecināmās izmaksas",IF('4a+c+n'!$Q46="A",'4a+c+n'!K46,0),0)</f>
        <v>0</v>
      </c>
      <c r="L38" s="65">
        <f>IF($C$4="Attiecināmās izmaksas",IF('4a+c+n'!$Q46="A",'4a+c+n'!L46,0),0)</f>
        <v>0</v>
      </c>
      <c r="M38" s="116">
        <f>IF($C$4="Attiecināmās izmaksas",IF('4a+c+n'!$Q46="A",'4a+c+n'!M46,0),0)</f>
        <v>0</v>
      </c>
      <c r="N38" s="116">
        <f>IF($C$4="Attiecināmās izmaksas",IF('4a+c+n'!$Q46="A",'4a+c+n'!N46,0),0)</f>
        <v>0</v>
      </c>
      <c r="O38" s="116">
        <f>IF($C$4="Attiecināmās izmaksas",IF('4a+c+n'!$Q46="A",'4a+c+n'!O46,0),0)</f>
        <v>0</v>
      </c>
      <c r="P38" s="117">
        <f>IF($C$4="Attiecināmās izmaksas",IF('4a+c+n'!$Q46="A",'4a+c+n'!P46,0),0)</f>
        <v>0</v>
      </c>
    </row>
    <row r="39" spans="1:16" ht="33.75" x14ac:dyDescent="0.2">
      <c r="A39" s="51">
        <f>IF(P39=0,0,IF(COUNTBLANK(P39)=1,0,COUNTA($P$14:P39)))</f>
        <v>0</v>
      </c>
      <c r="B39" s="24" t="str">
        <f>IF($C$4="Attiecināmās izmaksas",IF('4a+c+n'!$Q47="A",'4a+c+n'!B47,0),0)</f>
        <v>13-00000</v>
      </c>
      <c r="C39" s="24" t="str">
        <f>IF($C$4="Attiecināmās izmaksas",IF('4a+c+n'!$Q47="A",'4a+c+n'!C47,0),0)</f>
        <v>Plastmasas ventilācijas reste R01 150x150mm montāža, t.sk. stiprinājumi. Krāsa atbilstoši krāsu pasei.</v>
      </c>
      <c r="D39" s="24" t="str">
        <f>IF($C$4="Attiecināmās izmaksas",IF('4a+c+n'!$Q47="A",'4a+c+n'!D47,0),0)</f>
        <v>gab.</v>
      </c>
      <c r="E39" s="46"/>
      <c r="F39" s="65"/>
      <c r="G39" s="116"/>
      <c r="H39" s="116">
        <f>IF($C$4="Attiecināmās izmaksas",IF('4a+c+n'!$Q47="A",'4a+c+n'!H47,0),0)</f>
        <v>0</v>
      </c>
      <c r="I39" s="116"/>
      <c r="J39" s="116"/>
      <c r="K39" s="117">
        <f>IF($C$4="Attiecināmās izmaksas",IF('4a+c+n'!$Q47="A",'4a+c+n'!K47,0),0)</f>
        <v>0</v>
      </c>
      <c r="L39" s="65">
        <f>IF($C$4="Attiecināmās izmaksas",IF('4a+c+n'!$Q47="A",'4a+c+n'!L47,0),0)</f>
        <v>0</v>
      </c>
      <c r="M39" s="116">
        <f>IF($C$4="Attiecināmās izmaksas",IF('4a+c+n'!$Q47="A",'4a+c+n'!M47,0),0)</f>
        <v>0</v>
      </c>
      <c r="N39" s="116">
        <f>IF($C$4="Attiecināmās izmaksas",IF('4a+c+n'!$Q47="A",'4a+c+n'!N47,0),0)</f>
        <v>0</v>
      </c>
      <c r="O39" s="116">
        <f>IF($C$4="Attiecināmās izmaksas",IF('4a+c+n'!$Q47="A",'4a+c+n'!O47,0),0)</f>
        <v>0</v>
      </c>
      <c r="P39" s="117">
        <f>IF($C$4="Attiecināmās izmaksas",IF('4a+c+n'!$Q47="A",'4a+c+n'!P47,0),0)</f>
        <v>0</v>
      </c>
    </row>
    <row r="40" spans="1:16" ht="33.75" x14ac:dyDescent="0.2">
      <c r="A40" s="51">
        <f>IF(P40=0,0,IF(COUNTBLANK(P40)=1,0,COUNTA($P$14:P40)))</f>
        <v>0</v>
      </c>
      <c r="B40" s="24" t="str">
        <f>IF($C$4="Attiecināmās izmaksas",IF('4a+c+n'!$Q48="A",'4a+c+n'!B48,0),0)</f>
        <v>13-00000</v>
      </c>
      <c r="C40" s="24" t="str">
        <f>IF($C$4="Attiecināmās izmaksas",IF('4a+c+n'!$Q48="A",'4a+c+n'!C48,0),0)</f>
        <v>Alumīnija ventilācijas reste R02 500x200mm montāža, t.sk. stiprinājumi. Krāsa atbilstoši krāsu pasei.</v>
      </c>
      <c r="D40" s="24" t="str">
        <f>IF($C$4="Attiecināmās izmaksas",IF('4a+c+n'!$Q48="A",'4a+c+n'!D48,0),0)</f>
        <v>gab.</v>
      </c>
      <c r="E40" s="46"/>
      <c r="F40" s="65"/>
      <c r="G40" s="116"/>
      <c r="H40" s="116">
        <f>IF($C$4="Attiecināmās izmaksas",IF('4a+c+n'!$Q48="A",'4a+c+n'!H48,0),0)</f>
        <v>0</v>
      </c>
      <c r="I40" s="116"/>
      <c r="J40" s="116"/>
      <c r="K40" s="117">
        <f>IF($C$4="Attiecināmās izmaksas",IF('4a+c+n'!$Q48="A",'4a+c+n'!K48,0),0)</f>
        <v>0</v>
      </c>
      <c r="L40" s="65">
        <f>IF($C$4="Attiecināmās izmaksas",IF('4a+c+n'!$Q48="A",'4a+c+n'!L48,0),0)</f>
        <v>0</v>
      </c>
      <c r="M40" s="116">
        <f>IF($C$4="Attiecināmās izmaksas",IF('4a+c+n'!$Q48="A",'4a+c+n'!M48,0),0)</f>
        <v>0</v>
      </c>
      <c r="N40" s="116">
        <f>IF($C$4="Attiecināmās izmaksas",IF('4a+c+n'!$Q48="A",'4a+c+n'!N48,0),0)</f>
        <v>0</v>
      </c>
      <c r="O40" s="116">
        <f>IF($C$4="Attiecināmās izmaksas",IF('4a+c+n'!$Q48="A",'4a+c+n'!O48,0),0)</f>
        <v>0</v>
      </c>
      <c r="P40" s="117">
        <f>IF($C$4="Attiecināmās izmaksas",IF('4a+c+n'!$Q48="A",'4a+c+n'!P48,0),0)</f>
        <v>0</v>
      </c>
    </row>
    <row r="41" spans="1:16" ht="33.75" x14ac:dyDescent="0.2">
      <c r="A41" s="51">
        <f>IF(P41=0,0,IF(COUNTBLANK(P41)=1,0,COUNTA($P$14:P41)))</f>
        <v>0</v>
      </c>
      <c r="B41" s="24" t="str">
        <f>IF($C$4="Attiecināmās izmaksas",IF('4a+c+n'!$Q49="A",'4a+c+n'!B49,0),0)</f>
        <v>13-00000</v>
      </c>
      <c r="C41" s="24" t="str">
        <f>IF($C$4="Attiecināmās izmaksas",IF('4a+c+n'!$Q49="A",'4a+c+n'!C49,0),0)</f>
        <v>Plastmasas ventilācijas reste R03 600x150mm montāža, t.sk. stiprinājumi. Krāsa atbilstoši krāsu pasei.</v>
      </c>
      <c r="D41" s="24" t="str">
        <f>IF($C$4="Attiecināmās izmaksas",IF('4a+c+n'!$Q49="A",'4a+c+n'!D49,0),0)</f>
        <v>gab.</v>
      </c>
      <c r="E41" s="46"/>
      <c r="F41" s="65"/>
      <c r="G41" s="116"/>
      <c r="H41" s="116">
        <f>IF($C$4="Attiecināmās izmaksas",IF('4a+c+n'!$Q49="A",'4a+c+n'!H49,0),0)</f>
        <v>0</v>
      </c>
      <c r="I41" s="116"/>
      <c r="J41" s="116"/>
      <c r="K41" s="117">
        <f>IF($C$4="Attiecināmās izmaksas",IF('4a+c+n'!$Q49="A",'4a+c+n'!K49,0),0)</f>
        <v>0</v>
      </c>
      <c r="L41" s="65">
        <f>IF($C$4="Attiecināmās izmaksas",IF('4a+c+n'!$Q49="A",'4a+c+n'!L49,0),0)</f>
        <v>0</v>
      </c>
      <c r="M41" s="116">
        <f>IF($C$4="Attiecināmās izmaksas",IF('4a+c+n'!$Q49="A",'4a+c+n'!M49,0),0)</f>
        <v>0</v>
      </c>
      <c r="N41" s="116">
        <f>IF($C$4="Attiecināmās izmaksas",IF('4a+c+n'!$Q49="A",'4a+c+n'!N49,0),0)</f>
        <v>0</v>
      </c>
      <c r="O41" s="116">
        <f>IF($C$4="Attiecināmās izmaksas",IF('4a+c+n'!$Q49="A",'4a+c+n'!O49,0),0)</f>
        <v>0</v>
      </c>
      <c r="P41" s="117">
        <f>IF($C$4="Attiecināmās izmaksas",IF('4a+c+n'!$Q49="A",'4a+c+n'!P49,0),0)</f>
        <v>0</v>
      </c>
    </row>
    <row r="42" spans="1:16" ht="12" customHeight="1" thickBot="1" x14ac:dyDescent="0.25">
      <c r="A42" s="298" t="s">
        <v>62</v>
      </c>
      <c r="B42" s="299"/>
      <c r="C42" s="299"/>
      <c r="D42" s="299"/>
      <c r="E42" s="299"/>
      <c r="F42" s="299"/>
      <c r="G42" s="299"/>
      <c r="H42" s="299"/>
      <c r="I42" s="299"/>
      <c r="J42" s="299"/>
      <c r="K42" s="300"/>
      <c r="L42" s="127">
        <f>SUM(L14:L41)</f>
        <v>0</v>
      </c>
      <c r="M42" s="128">
        <f>SUM(M14:M41)</f>
        <v>0</v>
      </c>
      <c r="N42" s="128">
        <f>SUM(N14:N41)</f>
        <v>0</v>
      </c>
      <c r="O42" s="128">
        <f>SUM(O14:O41)</f>
        <v>0</v>
      </c>
      <c r="P42" s="129">
        <f>SUM(P14:P41)</f>
        <v>0</v>
      </c>
    </row>
    <row r="43" spans="1:16" x14ac:dyDescent="0.2">
      <c r="A43" s="16"/>
      <c r="B43" s="16"/>
      <c r="C43" s="16"/>
      <c r="D43" s="16"/>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 t="s">
        <v>14</v>
      </c>
      <c r="B45" s="16"/>
      <c r="C45" s="301">
        <f>'Kops n'!C36:H36</f>
        <v>0</v>
      </c>
      <c r="D45" s="301"/>
      <c r="E45" s="301"/>
      <c r="F45" s="301"/>
      <c r="G45" s="301"/>
      <c r="H45" s="301"/>
      <c r="I45" s="16"/>
      <c r="J45" s="16"/>
      <c r="K45" s="16"/>
      <c r="L45" s="16"/>
      <c r="M45" s="16"/>
      <c r="N45" s="16"/>
      <c r="O45" s="16"/>
      <c r="P45" s="16"/>
    </row>
    <row r="46" spans="1:16" x14ac:dyDescent="0.2">
      <c r="A46" s="16"/>
      <c r="B46" s="16"/>
      <c r="C46" s="227" t="s">
        <v>15</v>
      </c>
      <c r="D46" s="227"/>
      <c r="E46" s="227"/>
      <c r="F46" s="227"/>
      <c r="G46" s="227"/>
      <c r="H46" s="227"/>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249" t="str">
        <f>'Kops n'!A39:D39</f>
        <v>Tāme sastādīta 2023. gada __. ____________</v>
      </c>
      <c r="B48" s="250"/>
      <c r="C48" s="250"/>
      <c r="D48" s="250"/>
      <c r="E48" s="16"/>
      <c r="F48" s="16"/>
      <c r="G48" s="16"/>
      <c r="H48" s="1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1" t="s">
        <v>41</v>
      </c>
      <c r="B50" s="16"/>
      <c r="C50" s="301">
        <f>'Kops n'!C41:H41</f>
        <v>0</v>
      </c>
      <c r="D50" s="301"/>
      <c r="E50" s="301"/>
      <c r="F50" s="301"/>
      <c r="G50" s="301"/>
      <c r="H50" s="301"/>
      <c r="I50" s="16"/>
      <c r="J50" s="16"/>
      <c r="K50" s="16"/>
      <c r="L50" s="16"/>
      <c r="M50" s="16"/>
      <c r="N50" s="16"/>
      <c r="O50" s="16"/>
      <c r="P50" s="16"/>
    </row>
    <row r="51" spans="1:16" x14ac:dyDescent="0.2">
      <c r="A51" s="16"/>
      <c r="B51" s="16"/>
      <c r="C51" s="227" t="s">
        <v>15</v>
      </c>
      <c r="D51" s="227"/>
      <c r="E51" s="227"/>
      <c r="F51" s="227"/>
      <c r="G51" s="227"/>
      <c r="H51" s="227"/>
      <c r="I51" s="16"/>
      <c r="J51" s="16"/>
      <c r="K51" s="16"/>
      <c r="L51" s="16"/>
      <c r="M51" s="16"/>
      <c r="N51" s="16"/>
      <c r="O51" s="16"/>
      <c r="P51" s="16"/>
    </row>
    <row r="52" spans="1:16" x14ac:dyDescent="0.2">
      <c r="A52" s="16"/>
      <c r="B52" s="16"/>
      <c r="C52" s="16"/>
      <c r="D52" s="16"/>
      <c r="E52" s="16"/>
      <c r="F52" s="16"/>
      <c r="G52" s="16"/>
      <c r="H52" s="16"/>
      <c r="I52" s="16"/>
      <c r="J52" s="16"/>
      <c r="K52" s="16"/>
      <c r="L52" s="16"/>
      <c r="M52" s="16"/>
      <c r="N52" s="16"/>
      <c r="O52" s="16"/>
      <c r="P52" s="16"/>
    </row>
    <row r="53" spans="1:16" x14ac:dyDescent="0.2">
      <c r="A53" s="78" t="s">
        <v>16</v>
      </c>
      <c r="B53" s="42"/>
      <c r="C53" s="84">
        <f>'Kops n'!C44</f>
        <v>0</v>
      </c>
      <c r="D53" s="42"/>
      <c r="E53" s="16"/>
      <c r="F53" s="16"/>
      <c r="G53" s="16"/>
      <c r="H53" s="16"/>
      <c r="I53" s="16"/>
      <c r="J53" s="16"/>
      <c r="K53" s="16"/>
      <c r="L53" s="16"/>
      <c r="M53" s="16"/>
      <c r="N53" s="16"/>
      <c r="O53" s="16"/>
      <c r="P53" s="16"/>
    </row>
    <row r="54" spans="1:16" x14ac:dyDescent="0.2">
      <c r="A54" s="16"/>
      <c r="B54" s="16"/>
      <c r="C54" s="16"/>
      <c r="D54" s="16"/>
      <c r="E54" s="16"/>
      <c r="F54" s="16"/>
      <c r="G54" s="16"/>
      <c r="H54" s="16"/>
      <c r="I54" s="16"/>
      <c r="J54" s="16"/>
      <c r="K54" s="16"/>
      <c r="L54" s="16"/>
      <c r="M54" s="16"/>
      <c r="N54" s="16"/>
      <c r="O54" s="16"/>
      <c r="P54"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51:H51"/>
    <mergeCell ref="C4:I4"/>
    <mergeCell ref="F12:K12"/>
    <mergeCell ref="A9:F9"/>
    <mergeCell ref="J9:M9"/>
    <mergeCell ref="D8:L8"/>
    <mergeCell ref="A42:K42"/>
    <mergeCell ref="C45:H45"/>
    <mergeCell ref="C46:H46"/>
    <mergeCell ref="A48:D48"/>
    <mergeCell ref="C50:H50"/>
  </mergeCells>
  <conditionalFormatting sqref="A42:K42">
    <cfRule type="containsText" dxfId="261" priority="3" operator="containsText" text="Tiešās izmaksas kopā, t. sk. darba devēja sociālais nodoklis __.__% ">
      <formula>NOT(ISERROR(SEARCH("Tiešās izmaksas kopā, t. sk. darba devēja sociālais nodoklis __.__% ",A42)))</formula>
    </cfRule>
  </conditionalFormatting>
  <conditionalFormatting sqref="A14:P41">
    <cfRule type="cellIs" dxfId="260" priority="1" operator="equal">
      <formula>0</formula>
    </cfRule>
  </conditionalFormatting>
  <conditionalFormatting sqref="C2:I2 D5:L8 N9:O9 L42:P42 C45:H45 C50:H50 C53">
    <cfRule type="cellIs" dxfId="259"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33D2-5B6D-4FB8-A7B2-36B83F51C5B5}">
  <sheetPr>
    <tabColor rgb="FF92D050"/>
  </sheetPr>
  <dimension ref="A1:P29"/>
  <sheetViews>
    <sheetView workbookViewId="0">
      <selection activeCell="A17" sqref="A17:XFD100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313" t="str">
        <f>'4a+c+n'!C2:I2</f>
        <v>Logi un durvis</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'4a+c+n'!A9</f>
        <v>Tāme sastādīta  2023. gada tirgus cenās, pamatojoties uz AR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izmaksas",IF('4a+c+n'!$Q14="C",'4a+c+n'!B14,0))</f>
        <v>0</v>
      </c>
      <c r="C14" s="23">
        <f>IF($C$4="citu pasākumu izmaksas",IF('4a+c+n'!$Q14="C",'4a+c+n'!C14,0))</f>
        <v>0</v>
      </c>
      <c r="D14" s="23">
        <f>IF($C$4="citu pasākumu izmaksas",IF('4a+c+n'!$Q14="C",'4a+c+n'!D14,0))</f>
        <v>0</v>
      </c>
      <c r="E14" s="45"/>
      <c r="F14" s="63"/>
      <c r="G14" s="114"/>
      <c r="H14" s="114">
        <f>IF($C$4="citu pasākumu izmaksas",IF('4a+c+n'!$Q14="C",'4a+c+n'!H14,0))</f>
        <v>0</v>
      </c>
      <c r="I14" s="114"/>
      <c r="J14" s="114"/>
      <c r="K14" s="115">
        <f>IF($C$4="citu pasākumu izmaksas",IF('4a+c+n'!$Q14="C",'4a+c+n'!K14,0))</f>
        <v>0</v>
      </c>
      <c r="L14" s="81">
        <f>IF($C$4="citu pasākumu izmaksas",IF('4a+c+n'!$Q14="C",'4a+c+n'!L14,0))</f>
        <v>0</v>
      </c>
      <c r="M14" s="114">
        <f>IF($C$4="citu pasākumu izmaksas",IF('4a+c+n'!$Q14="C",'4a+c+n'!M14,0))</f>
        <v>0</v>
      </c>
      <c r="N14" s="114">
        <f>IF($C$4="citu pasākumu izmaksas",IF('4a+c+n'!$Q14="C",'4a+c+n'!N14,0))</f>
        <v>0</v>
      </c>
      <c r="O14" s="114">
        <f>IF($C$4="citu pasākumu izmaksas",IF('4a+c+n'!$Q14="C",'4a+c+n'!O14,0))</f>
        <v>0</v>
      </c>
      <c r="P14" s="115">
        <f>IF($C$4="citu pasākumu izmaksas",IF('4a+c+n'!$Q14="C",'4a+c+n'!P14,0))</f>
        <v>0</v>
      </c>
    </row>
    <row r="15" spans="1:16" x14ac:dyDescent="0.2">
      <c r="A15" s="51">
        <f>IF(P15=0,0,IF(COUNTBLANK(P15)=1,0,COUNTA($P$14:P15)))</f>
        <v>0</v>
      </c>
      <c r="B15" s="24">
        <f>IF($C$4="citu pasākumu izmaksas",IF('4a+c+n'!$Q15="C",'4a+c+n'!B15,0))</f>
        <v>0</v>
      </c>
      <c r="C15" s="24">
        <f>IF($C$4="citu pasākumu izmaksas",IF('4a+c+n'!$Q15="C",'4a+c+n'!C15,0))</f>
        <v>0</v>
      </c>
      <c r="D15" s="24">
        <f>IF($C$4="citu pasākumu izmaksas",IF('4a+c+n'!$Q15="C",'4a+c+n'!D15,0))</f>
        <v>0</v>
      </c>
      <c r="E15" s="46"/>
      <c r="F15" s="65"/>
      <c r="G15" s="116"/>
      <c r="H15" s="116">
        <f>IF($C$4="citu pasākumu izmaksas",IF('4a+c+n'!$Q15="C",'4a+c+n'!H15,0))</f>
        <v>0</v>
      </c>
      <c r="I15" s="116"/>
      <c r="J15" s="116"/>
      <c r="K15" s="117">
        <f>IF($C$4="citu pasākumu izmaksas",IF('4a+c+n'!$Q15="C",'4a+c+n'!K15,0))</f>
        <v>0</v>
      </c>
      <c r="L15" s="82">
        <f>IF($C$4="citu pasākumu izmaksas",IF('4a+c+n'!$Q15="C",'4a+c+n'!L15,0))</f>
        <v>0</v>
      </c>
      <c r="M15" s="116">
        <f>IF($C$4="citu pasākumu izmaksas",IF('4a+c+n'!$Q15="C",'4a+c+n'!M15,0))</f>
        <v>0</v>
      </c>
      <c r="N15" s="116">
        <f>IF($C$4="citu pasākumu izmaksas",IF('4a+c+n'!$Q15="C",'4a+c+n'!N15,0))</f>
        <v>0</v>
      </c>
      <c r="O15" s="116">
        <f>IF($C$4="citu pasākumu izmaksas",IF('4a+c+n'!$Q15="C",'4a+c+n'!O15,0))</f>
        <v>0</v>
      </c>
      <c r="P15" s="117">
        <f>IF($C$4="citu pasākumu izmaksas",IF('4a+c+n'!$Q15="C",'4a+c+n'!P15,0))</f>
        <v>0</v>
      </c>
    </row>
    <row r="16" spans="1:16" ht="12" thickBot="1" x14ac:dyDescent="0.25">
      <c r="A16" s="51"/>
      <c r="B16" s="24"/>
      <c r="C16" s="24"/>
      <c r="D16" s="24"/>
      <c r="E16" s="46"/>
      <c r="F16" s="65"/>
      <c r="G16" s="116"/>
      <c r="H16" s="116"/>
      <c r="I16" s="116"/>
      <c r="J16" s="116"/>
      <c r="K16" s="117"/>
      <c r="L16" s="82"/>
      <c r="M16" s="116"/>
      <c r="N16" s="116"/>
      <c r="O16" s="116"/>
      <c r="P16" s="117"/>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c'!C36:H36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c'!C41:H41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c'!C44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6:H26"/>
    <mergeCell ref="L12:P12"/>
    <mergeCell ref="A17:K17"/>
    <mergeCell ref="C20:H20"/>
    <mergeCell ref="C21:H21"/>
    <mergeCell ref="A23:D23"/>
    <mergeCell ref="C25:H25"/>
  </mergeCells>
  <conditionalFormatting sqref="A17:K17">
    <cfRule type="containsText" dxfId="258"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257" priority="1" operator="equal">
      <formula>0</formula>
    </cfRule>
  </conditionalFormatting>
  <conditionalFormatting sqref="C2:I2 D5:L8 N9:O9 L17:P17 C20:H20 C25:H25 C28">
    <cfRule type="cellIs" dxfId="256"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B8F-CB42-4191-98DF-53192F608E69}">
  <sheetPr codeName="Sheet18">
    <tabColor rgb="FF92D050"/>
  </sheetPr>
  <dimension ref="A1:P44"/>
  <sheetViews>
    <sheetView topLeftCell="A10" zoomScale="85" zoomScaleNormal="85" workbookViewId="0">
      <selection activeCell="F13" sqref="A13:XFD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313" t="str">
        <f>'4a+c+n'!C2:I2</f>
        <v>Logi un durvis</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'4a+c+n'!A9</f>
        <v>Tāme sastādīta  2023. gada tirgus cenās, pamatojoties uz AR daļas rasējumiem</v>
      </c>
      <c r="B9" s="310"/>
      <c r="C9" s="310"/>
      <c r="D9" s="310"/>
      <c r="E9" s="310"/>
      <c r="F9" s="310"/>
      <c r="G9" s="31"/>
      <c r="H9" s="31"/>
      <c r="I9" s="31"/>
      <c r="J9" s="311" t="s">
        <v>45</v>
      </c>
      <c r="K9" s="311"/>
      <c r="L9" s="311"/>
      <c r="M9" s="311"/>
      <c r="N9" s="312">
        <f>P32</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izmaksas",IF('4a+c+n'!$Q14="N",'4a+c+n'!B14,0))</f>
        <v>0</v>
      </c>
      <c r="C14" s="23">
        <f>IF($C$4="Neattiecināmās izmaksas",IF('4a+c+n'!$Q14="N",'4a+c+n'!C14,0))</f>
        <v>0</v>
      </c>
      <c r="D14" s="23">
        <f>IF($C$4="Neattiecināmās izmaksas",IF('4a+c+n'!$Q14="N",'4a+c+n'!D14,0))</f>
        <v>0</v>
      </c>
      <c r="E14" s="45"/>
      <c r="F14" s="63"/>
      <c r="G14" s="114"/>
      <c r="H14" s="114">
        <f>IF($C$4="Neattiecināmās izmaksas",IF('4a+c+n'!$Q14="N",'4a+c+n'!H14,0))</f>
        <v>0</v>
      </c>
      <c r="I14" s="114"/>
      <c r="J14" s="114"/>
      <c r="K14" s="115">
        <f>IF($C$4="Neattiecināmās izmaksas",IF('4a+c+n'!$Q14="N",'4a+c+n'!K14,0))</f>
        <v>0</v>
      </c>
      <c r="L14" s="81">
        <f>IF($C$4="Neattiecināmās izmaksas",IF('4a+c+n'!$Q14="N",'4a+c+n'!L14,0))</f>
        <v>0</v>
      </c>
      <c r="M14" s="114">
        <f>IF($C$4="Neattiecināmās izmaksas",IF('4a+c+n'!$Q14="N",'4a+c+n'!M14,0))</f>
        <v>0</v>
      </c>
      <c r="N14" s="114">
        <f>IF($C$4="Neattiecināmās izmaksas",IF('4a+c+n'!$Q14="N",'4a+c+n'!N14,0))</f>
        <v>0</v>
      </c>
      <c r="O14" s="114">
        <f>IF($C$4="Neattiecināmās izmaksas",IF('4a+c+n'!$Q14="N",'4a+c+n'!O14,0))</f>
        <v>0</v>
      </c>
      <c r="P14" s="115">
        <f>IF($C$4="Neattiecināmās izmaksas",IF('4a+c+n'!$Q14="N",'4a+c+n'!P14,0))</f>
        <v>0</v>
      </c>
    </row>
    <row r="15" spans="1:16" x14ac:dyDescent="0.2">
      <c r="A15" s="51">
        <f>IF(P15=0,0,IF(COUNTBLANK(P15)=1,0,COUNTA($P$14:P15)))</f>
        <v>0</v>
      </c>
      <c r="B15" s="24">
        <f>IF($C$4="Neattiecināmās izmaksas",IF('4a+c+n'!$Q15="N",'4a+c+n'!B15,0))</f>
        <v>0</v>
      </c>
      <c r="C15" s="24">
        <f>IF($C$4="Neattiecināmās izmaksas",IF('4a+c+n'!$Q15="N",'4a+c+n'!C15,0))</f>
        <v>0</v>
      </c>
      <c r="D15" s="24">
        <f>IF($C$4="Neattiecināmās izmaksas",IF('4a+c+n'!$Q15="N",'4a+c+n'!D15,0))</f>
        <v>0</v>
      </c>
      <c r="E15" s="46"/>
      <c r="F15" s="65"/>
      <c r="G15" s="116"/>
      <c r="H15" s="116">
        <f>IF($C$4="Neattiecināmās izmaksas",IF('4a+c+n'!$Q15="N",'4a+c+n'!H15,0))</f>
        <v>0</v>
      </c>
      <c r="I15" s="116"/>
      <c r="J15" s="116"/>
      <c r="K15" s="117">
        <f>IF($C$4="Neattiecināmās izmaksas",IF('4a+c+n'!$Q15="N",'4a+c+n'!K15,0))</f>
        <v>0</v>
      </c>
      <c r="L15" s="82">
        <f>IF($C$4="Neattiecināmās izmaksas",IF('4a+c+n'!$Q15="N",'4a+c+n'!L15,0))</f>
        <v>0</v>
      </c>
      <c r="M15" s="116">
        <f>IF($C$4="Neattiecināmās izmaksas",IF('4a+c+n'!$Q15="N",'4a+c+n'!M15,0))</f>
        <v>0</v>
      </c>
      <c r="N15" s="116">
        <f>IF($C$4="Neattiecināmās izmaksas",IF('4a+c+n'!$Q15="N",'4a+c+n'!N15,0))</f>
        <v>0</v>
      </c>
      <c r="O15" s="116">
        <f>IF($C$4="Neattiecināmās izmaksas",IF('4a+c+n'!$Q15="N",'4a+c+n'!O15,0))</f>
        <v>0</v>
      </c>
      <c r="P15" s="117">
        <f>IF($C$4="Neattiecināmās izmaksas",IF('4a+c+n'!$Q15="N",'4a+c+n'!P15,0))</f>
        <v>0</v>
      </c>
    </row>
    <row r="16" spans="1:16" x14ac:dyDescent="0.2">
      <c r="A16" s="51">
        <f>IF(P16=0,0,IF(COUNTBLANK(P16)=1,0,COUNTA($P$14:P16)))</f>
        <v>0</v>
      </c>
      <c r="B16" s="24">
        <f>IF($C$4="Neattiecināmās izmaksas",IF('4a+c+n'!$Q16="N",'4a+c+n'!B16,0))</f>
        <v>0</v>
      </c>
      <c r="C16" s="24">
        <f>IF($C$4="Neattiecināmās izmaksas",IF('4a+c+n'!$Q16="N",'4a+c+n'!C16,0))</f>
        <v>0</v>
      </c>
      <c r="D16" s="24">
        <f>IF($C$4="Neattiecināmās izmaksas",IF('4a+c+n'!$Q16="N",'4a+c+n'!D16,0))</f>
        <v>0</v>
      </c>
      <c r="E16" s="46"/>
      <c r="F16" s="65"/>
      <c r="G16" s="116"/>
      <c r="H16" s="116">
        <f>IF($C$4="Neattiecināmās izmaksas",IF('4a+c+n'!$Q16="N",'4a+c+n'!H16,0))</f>
        <v>0</v>
      </c>
      <c r="I16" s="116"/>
      <c r="J16" s="116"/>
      <c r="K16" s="117">
        <f>IF($C$4="Neattiecināmās izmaksas",IF('4a+c+n'!$Q16="N",'4a+c+n'!K16,0))</f>
        <v>0</v>
      </c>
      <c r="L16" s="82">
        <f>IF($C$4="Neattiecināmās izmaksas",IF('4a+c+n'!$Q16="N",'4a+c+n'!L16,0))</f>
        <v>0</v>
      </c>
      <c r="M16" s="116">
        <f>IF($C$4="Neattiecināmās izmaksas",IF('4a+c+n'!$Q16="N",'4a+c+n'!M16,0))</f>
        <v>0</v>
      </c>
      <c r="N16" s="116">
        <f>IF($C$4="Neattiecināmās izmaksas",IF('4a+c+n'!$Q16="N",'4a+c+n'!N16,0))</f>
        <v>0</v>
      </c>
      <c r="O16" s="116">
        <f>IF($C$4="Neattiecināmās izmaksas",IF('4a+c+n'!$Q16="N",'4a+c+n'!O16,0))</f>
        <v>0</v>
      </c>
      <c r="P16" s="117">
        <f>IF($C$4="Neattiecināmās izmaksas",IF('4a+c+n'!$Q16="N",'4a+c+n'!P16,0))</f>
        <v>0</v>
      </c>
    </row>
    <row r="17" spans="1:16" x14ac:dyDescent="0.2">
      <c r="A17" s="51">
        <f>IF(P17=0,0,IF(COUNTBLANK(P17)=1,0,COUNTA($P$14:P17)))</f>
        <v>0</v>
      </c>
      <c r="B17" s="24">
        <f>IF($C$4="Neattiecināmās izmaksas",IF('4a+c+n'!$Q17="N",'4a+c+n'!B17,0))</f>
        <v>0</v>
      </c>
      <c r="C17" s="24">
        <f>IF($C$4="Neattiecināmās izmaksas",IF('4a+c+n'!$Q17="N",'4a+c+n'!C17,0))</f>
        <v>0</v>
      </c>
      <c r="D17" s="24">
        <f>IF($C$4="Neattiecināmās izmaksas",IF('4a+c+n'!$Q17="N",'4a+c+n'!D17,0))</f>
        <v>0</v>
      </c>
      <c r="E17" s="46"/>
      <c r="F17" s="65"/>
      <c r="G17" s="116"/>
      <c r="H17" s="116">
        <f>IF($C$4="Neattiecināmās izmaksas",IF('4a+c+n'!$Q17="N",'4a+c+n'!H17,0))</f>
        <v>0</v>
      </c>
      <c r="I17" s="116"/>
      <c r="J17" s="116"/>
      <c r="K17" s="117">
        <f>IF($C$4="Neattiecināmās izmaksas",IF('4a+c+n'!$Q17="N",'4a+c+n'!K17,0))</f>
        <v>0</v>
      </c>
      <c r="L17" s="82">
        <f>IF($C$4="Neattiecināmās izmaksas",IF('4a+c+n'!$Q17="N",'4a+c+n'!L17,0))</f>
        <v>0</v>
      </c>
      <c r="M17" s="116">
        <f>IF($C$4="Neattiecināmās izmaksas",IF('4a+c+n'!$Q17="N",'4a+c+n'!M17,0))</f>
        <v>0</v>
      </c>
      <c r="N17" s="116">
        <f>IF($C$4="Neattiecināmās izmaksas",IF('4a+c+n'!$Q17="N",'4a+c+n'!N17,0))</f>
        <v>0</v>
      </c>
      <c r="O17" s="116">
        <f>IF($C$4="Neattiecināmās izmaksas",IF('4a+c+n'!$Q17="N",'4a+c+n'!O17,0))</f>
        <v>0</v>
      </c>
      <c r="P17" s="117">
        <f>IF($C$4="Neattiecināmās izmaksas",IF('4a+c+n'!$Q17="N",'4a+c+n'!P17,0))</f>
        <v>0</v>
      </c>
    </row>
    <row r="18" spans="1:16" x14ac:dyDescent="0.2">
      <c r="A18" s="51">
        <f>IF(P18=0,0,IF(COUNTBLANK(P18)=1,0,COUNTA($P$14:P18)))</f>
        <v>0</v>
      </c>
      <c r="B18" s="24">
        <f>IF($C$4="Neattiecināmās izmaksas",IF('4a+c+n'!$Q18="N",'4a+c+n'!B18,0))</f>
        <v>0</v>
      </c>
      <c r="C18" s="24">
        <f>IF($C$4="Neattiecināmās izmaksas",IF('4a+c+n'!$Q18="N",'4a+c+n'!C18,0))</f>
        <v>0</v>
      </c>
      <c r="D18" s="24">
        <f>IF($C$4="Neattiecināmās izmaksas",IF('4a+c+n'!$Q18="N",'4a+c+n'!D18,0))</f>
        <v>0</v>
      </c>
      <c r="E18" s="46"/>
      <c r="F18" s="65"/>
      <c r="G18" s="116"/>
      <c r="H18" s="116">
        <f>IF($C$4="Neattiecināmās izmaksas",IF('4a+c+n'!$Q18="N",'4a+c+n'!H18,0))</f>
        <v>0</v>
      </c>
      <c r="I18" s="116"/>
      <c r="J18" s="116"/>
      <c r="K18" s="117">
        <f>IF($C$4="Neattiecināmās izmaksas",IF('4a+c+n'!$Q18="N",'4a+c+n'!K18,0))</f>
        <v>0</v>
      </c>
      <c r="L18" s="82">
        <f>IF($C$4="Neattiecināmās izmaksas",IF('4a+c+n'!$Q18="N",'4a+c+n'!L18,0))</f>
        <v>0</v>
      </c>
      <c r="M18" s="116">
        <f>IF($C$4="Neattiecināmās izmaksas",IF('4a+c+n'!$Q18="N",'4a+c+n'!M18,0))</f>
        <v>0</v>
      </c>
      <c r="N18" s="116">
        <f>IF($C$4="Neattiecināmās izmaksas",IF('4a+c+n'!$Q18="N",'4a+c+n'!N18,0))</f>
        <v>0</v>
      </c>
      <c r="O18" s="116">
        <f>IF($C$4="Neattiecināmās izmaksas",IF('4a+c+n'!$Q18="N",'4a+c+n'!O18,0))</f>
        <v>0</v>
      </c>
      <c r="P18" s="117">
        <f>IF($C$4="Neattiecināmās izmaksas",IF('4a+c+n'!$Q18="N",'4a+c+n'!P18,0))</f>
        <v>0</v>
      </c>
    </row>
    <row r="19" spans="1:16" x14ac:dyDescent="0.2">
      <c r="A19" s="51">
        <f>IF(P19=0,0,IF(COUNTBLANK(P19)=1,0,COUNTA($P$14:P19)))</f>
        <v>0</v>
      </c>
      <c r="B19" s="24">
        <f>IF($C$4="Neattiecināmās izmaksas",IF('4a+c+n'!$Q19="N",'4a+c+n'!B19,0))</f>
        <v>0</v>
      </c>
      <c r="C19" s="24">
        <f>IF($C$4="Neattiecināmās izmaksas",IF('4a+c+n'!$Q19="N",'4a+c+n'!C19,0))</f>
        <v>0</v>
      </c>
      <c r="D19" s="24">
        <f>IF($C$4="Neattiecināmās izmaksas",IF('4a+c+n'!$Q19="N",'4a+c+n'!D19,0))</f>
        <v>0</v>
      </c>
      <c r="E19" s="46"/>
      <c r="F19" s="65"/>
      <c r="G19" s="116"/>
      <c r="H19" s="116">
        <f>IF($C$4="Neattiecināmās izmaksas",IF('4a+c+n'!$Q19="N",'4a+c+n'!H19,0))</f>
        <v>0</v>
      </c>
      <c r="I19" s="116"/>
      <c r="J19" s="116"/>
      <c r="K19" s="117">
        <f>IF($C$4="Neattiecināmās izmaksas",IF('4a+c+n'!$Q19="N",'4a+c+n'!K19,0))</f>
        <v>0</v>
      </c>
      <c r="L19" s="82">
        <f>IF($C$4="Neattiecināmās izmaksas",IF('4a+c+n'!$Q19="N",'4a+c+n'!L19,0))</f>
        <v>0</v>
      </c>
      <c r="M19" s="116">
        <f>IF($C$4="Neattiecināmās izmaksas",IF('4a+c+n'!$Q19="N",'4a+c+n'!M19,0))</f>
        <v>0</v>
      </c>
      <c r="N19" s="116">
        <f>IF($C$4="Neattiecināmās izmaksas",IF('4a+c+n'!$Q19="N",'4a+c+n'!N19,0))</f>
        <v>0</v>
      </c>
      <c r="O19" s="116">
        <f>IF($C$4="Neattiecināmās izmaksas",IF('4a+c+n'!$Q19="N",'4a+c+n'!O19,0))</f>
        <v>0</v>
      </c>
      <c r="P19" s="117">
        <f>IF($C$4="Neattiecināmās izmaksas",IF('4a+c+n'!$Q19="N",'4a+c+n'!P19,0))</f>
        <v>0</v>
      </c>
    </row>
    <row r="20" spans="1:16" x14ac:dyDescent="0.2">
      <c r="A20" s="51">
        <f>IF(P20=0,0,IF(COUNTBLANK(P20)=1,0,COUNTA($P$14:P20)))</f>
        <v>0</v>
      </c>
      <c r="B20" s="24">
        <f>IF($C$4="Neattiecināmās izmaksas",IF('4a+c+n'!$Q20="N",'4a+c+n'!B20,0))</f>
        <v>0</v>
      </c>
      <c r="C20" s="24">
        <f>IF($C$4="Neattiecināmās izmaksas",IF('4a+c+n'!$Q20="N",'4a+c+n'!C20,0))</f>
        <v>0</v>
      </c>
      <c r="D20" s="24">
        <f>IF($C$4="Neattiecināmās izmaksas",IF('4a+c+n'!$Q20="N",'4a+c+n'!D20,0))</f>
        <v>0</v>
      </c>
      <c r="E20" s="46"/>
      <c r="F20" s="65"/>
      <c r="G20" s="116"/>
      <c r="H20" s="116">
        <f>IF($C$4="Neattiecināmās izmaksas",IF('4a+c+n'!$Q20="N",'4a+c+n'!H20,0))</f>
        <v>0</v>
      </c>
      <c r="I20" s="116"/>
      <c r="J20" s="116"/>
      <c r="K20" s="117">
        <f>IF($C$4="Neattiecināmās izmaksas",IF('4a+c+n'!$Q20="N",'4a+c+n'!K20,0))</f>
        <v>0</v>
      </c>
      <c r="L20" s="82">
        <f>IF($C$4="Neattiecināmās izmaksas",IF('4a+c+n'!$Q20="N",'4a+c+n'!L20,0))</f>
        <v>0</v>
      </c>
      <c r="M20" s="116">
        <f>IF($C$4="Neattiecināmās izmaksas",IF('4a+c+n'!$Q20="N",'4a+c+n'!M20,0))</f>
        <v>0</v>
      </c>
      <c r="N20" s="116">
        <f>IF($C$4="Neattiecināmās izmaksas",IF('4a+c+n'!$Q20="N",'4a+c+n'!N20,0))</f>
        <v>0</v>
      </c>
      <c r="O20" s="116">
        <f>IF($C$4="Neattiecināmās izmaksas",IF('4a+c+n'!$Q20="N",'4a+c+n'!O20,0))</f>
        <v>0</v>
      </c>
      <c r="P20" s="117">
        <f>IF($C$4="Neattiecināmās izmaksas",IF('4a+c+n'!$Q20="N",'4a+c+n'!P20,0))</f>
        <v>0</v>
      </c>
    </row>
    <row r="21" spans="1:16" x14ac:dyDescent="0.2">
      <c r="A21" s="51">
        <f>IF(P21=0,0,IF(COUNTBLANK(P21)=1,0,COUNTA($P$14:P21)))</f>
        <v>0</v>
      </c>
      <c r="B21" s="24">
        <f>IF($C$4="Neattiecināmās izmaksas",IF('4a+c+n'!$Q21="N",'4a+c+n'!B21,0))</f>
        <v>0</v>
      </c>
      <c r="C21" s="24">
        <f>IF($C$4="Neattiecināmās izmaksas",IF('4a+c+n'!$Q21="N",'4a+c+n'!C21,0))</f>
        <v>0</v>
      </c>
      <c r="D21" s="24">
        <f>IF($C$4="Neattiecināmās izmaksas",IF('4a+c+n'!$Q21="N",'4a+c+n'!D21,0))</f>
        <v>0</v>
      </c>
      <c r="E21" s="46"/>
      <c r="F21" s="65"/>
      <c r="G21" s="116"/>
      <c r="H21" s="116">
        <f>IF($C$4="Neattiecināmās izmaksas",IF('4a+c+n'!$Q21="N",'4a+c+n'!H21,0))</f>
        <v>0</v>
      </c>
      <c r="I21" s="116"/>
      <c r="J21" s="116"/>
      <c r="K21" s="117">
        <f>IF($C$4="Neattiecināmās izmaksas",IF('4a+c+n'!$Q21="N",'4a+c+n'!K21,0))</f>
        <v>0</v>
      </c>
      <c r="L21" s="82">
        <f>IF($C$4="Neattiecināmās izmaksas",IF('4a+c+n'!$Q21="N",'4a+c+n'!L21,0))</f>
        <v>0</v>
      </c>
      <c r="M21" s="116">
        <f>IF($C$4="Neattiecināmās izmaksas",IF('4a+c+n'!$Q21="N",'4a+c+n'!M21,0))</f>
        <v>0</v>
      </c>
      <c r="N21" s="116">
        <f>IF($C$4="Neattiecināmās izmaksas",IF('4a+c+n'!$Q21="N",'4a+c+n'!N21,0))</f>
        <v>0</v>
      </c>
      <c r="O21" s="116">
        <f>IF($C$4="Neattiecināmās izmaksas",IF('4a+c+n'!$Q21="N",'4a+c+n'!O21,0))</f>
        <v>0</v>
      </c>
      <c r="P21" s="117">
        <f>IF($C$4="Neattiecināmās izmaksas",IF('4a+c+n'!$Q21="N",'4a+c+n'!P21,0))</f>
        <v>0</v>
      </c>
    </row>
    <row r="22" spans="1:16" x14ac:dyDescent="0.2">
      <c r="A22" s="51">
        <f>IF(P22=0,0,IF(COUNTBLANK(P22)=1,0,COUNTA($P$14:P22)))</f>
        <v>0</v>
      </c>
      <c r="B22" s="24">
        <f>IF($C$4="Neattiecināmās izmaksas",IF('4a+c+n'!$Q22="N",'4a+c+n'!B22,0))</f>
        <v>0</v>
      </c>
      <c r="C22" s="24">
        <f>IF($C$4="Neattiecināmās izmaksas",IF('4a+c+n'!$Q22="N",'4a+c+n'!C22,0))</f>
        <v>0</v>
      </c>
      <c r="D22" s="24">
        <f>IF($C$4="Neattiecināmās izmaksas",IF('4a+c+n'!$Q22="N",'4a+c+n'!D22,0))</f>
        <v>0</v>
      </c>
      <c r="E22" s="46"/>
      <c r="F22" s="65"/>
      <c r="G22" s="116"/>
      <c r="H22" s="116">
        <f>IF($C$4="Neattiecināmās izmaksas",IF('4a+c+n'!$Q22="N",'4a+c+n'!H22,0))</f>
        <v>0</v>
      </c>
      <c r="I22" s="116"/>
      <c r="J22" s="116"/>
      <c r="K22" s="117">
        <f>IF($C$4="Neattiecināmās izmaksas",IF('4a+c+n'!$Q22="N",'4a+c+n'!K22,0))</f>
        <v>0</v>
      </c>
      <c r="L22" s="82">
        <f>IF($C$4="Neattiecināmās izmaksas",IF('4a+c+n'!$Q22="N",'4a+c+n'!L22,0))</f>
        <v>0</v>
      </c>
      <c r="M22" s="116">
        <f>IF($C$4="Neattiecināmās izmaksas",IF('4a+c+n'!$Q22="N",'4a+c+n'!M22,0))</f>
        <v>0</v>
      </c>
      <c r="N22" s="116">
        <f>IF($C$4="Neattiecināmās izmaksas",IF('4a+c+n'!$Q22="N",'4a+c+n'!N22,0))</f>
        <v>0</v>
      </c>
      <c r="O22" s="116">
        <f>IF($C$4="Neattiecināmās izmaksas",IF('4a+c+n'!$Q22="N",'4a+c+n'!O22,0))</f>
        <v>0</v>
      </c>
      <c r="P22" s="117">
        <f>IF($C$4="Neattiecināmās izmaksas",IF('4a+c+n'!$Q22="N",'4a+c+n'!P22,0))</f>
        <v>0</v>
      </c>
    </row>
    <row r="23" spans="1:16" x14ac:dyDescent="0.2">
      <c r="A23" s="51">
        <f>IF(P23=0,0,IF(COUNTBLANK(P23)=1,0,COUNTA($P$14:P23)))</f>
        <v>0</v>
      </c>
      <c r="B23" s="24">
        <f>IF($C$4="Neattiecināmās izmaksas",IF('4a+c+n'!$Q23="N",'4a+c+n'!B23,0))</f>
        <v>0</v>
      </c>
      <c r="C23" s="24">
        <f>IF($C$4="Neattiecināmās izmaksas",IF('4a+c+n'!$Q23="N",'4a+c+n'!C23,0))</f>
        <v>0</v>
      </c>
      <c r="D23" s="24">
        <f>IF($C$4="Neattiecināmās izmaksas",IF('4a+c+n'!$Q23="N",'4a+c+n'!D23,0))</f>
        <v>0</v>
      </c>
      <c r="E23" s="46"/>
      <c r="F23" s="65"/>
      <c r="G23" s="116"/>
      <c r="H23" s="116">
        <f>IF($C$4="Neattiecināmās izmaksas",IF('4a+c+n'!$Q23="N",'4a+c+n'!H23,0))</f>
        <v>0</v>
      </c>
      <c r="I23" s="116"/>
      <c r="J23" s="116"/>
      <c r="K23" s="117">
        <f>IF($C$4="Neattiecināmās izmaksas",IF('4a+c+n'!$Q23="N",'4a+c+n'!K23,0))</f>
        <v>0</v>
      </c>
      <c r="L23" s="82">
        <f>IF($C$4="Neattiecināmās izmaksas",IF('4a+c+n'!$Q23="N",'4a+c+n'!L23,0))</f>
        <v>0</v>
      </c>
      <c r="M23" s="116">
        <f>IF($C$4="Neattiecināmās izmaksas",IF('4a+c+n'!$Q23="N",'4a+c+n'!M23,0))</f>
        <v>0</v>
      </c>
      <c r="N23" s="116">
        <f>IF($C$4="Neattiecināmās izmaksas",IF('4a+c+n'!$Q23="N",'4a+c+n'!N23,0))</f>
        <v>0</v>
      </c>
      <c r="O23" s="116">
        <f>IF($C$4="Neattiecināmās izmaksas",IF('4a+c+n'!$Q23="N",'4a+c+n'!O23,0))</f>
        <v>0</v>
      </c>
      <c r="P23" s="117">
        <f>IF($C$4="Neattiecināmās izmaksas",IF('4a+c+n'!$Q23="N",'4a+c+n'!P23,0))</f>
        <v>0</v>
      </c>
    </row>
    <row r="24" spans="1:16" x14ac:dyDescent="0.2">
      <c r="A24" s="51">
        <f>IF(P24=0,0,IF(COUNTBLANK(P24)=1,0,COUNTA($P$14:P24)))</f>
        <v>0</v>
      </c>
      <c r="B24" s="24">
        <f>IF($C$4="Neattiecināmās izmaksas",IF('4a+c+n'!$Q24="N",'4a+c+n'!B24,0))</f>
        <v>0</v>
      </c>
      <c r="C24" s="24">
        <f>IF($C$4="Neattiecināmās izmaksas",IF('4a+c+n'!$Q24="N",'4a+c+n'!C24,0))</f>
        <v>0</v>
      </c>
      <c r="D24" s="24">
        <f>IF($C$4="Neattiecināmās izmaksas",IF('4a+c+n'!$Q24="N",'4a+c+n'!D24,0))</f>
        <v>0</v>
      </c>
      <c r="E24" s="46"/>
      <c r="F24" s="65"/>
      <c r="G24" s="116"/>
      <c r="H24" s="116">
        <f>IF($C$4="Neattiecināmās izmaksas",IF('4a+c+n'!$Q24="N",'4a+c+n'!H24,0))</f>
        <v>0</v>
      </c>
      <c r="I24" s="116"/>
      <c r="J24" s="116"/>
      <c r="K24" s="117">
        <f>IF($C$4="Neattiecināmās izmaksas",IF('4a+c+n'!$Q24="N",'4a+c+n'!K24,0))</f>
        <v>0</v>
      </c>
      <c r="L24" s="82">
        <f>IF($C$4="Neattiecināmās izmaksas",IF('4a+c+n'!$Q24="N",'4a+c+n'!L24,0))</f>
        <v>0</v>
      </c>
      <c r="M24" s="116">
        <f>IF($C$4="Neattiecināmās izmaksas",IF('4a+c+n'!$Q24="N",'4a+c+n'!M24,0))</f>
        <v>0</v>
      </c>
      <c r="N24" s="116">
        <f>IF($C$4="Neattiecināmās izmaksas",IF('4a+c+n'!$Q24="N",'4a+c+n'!N24,0))</f>
        <v>0</v>
      </c>
      <c r="O24" s="116">
        <f>IF($C$4="Neattiecināmās izmaksas",IF('4a+c+n'!$Q24="N",'4a+c+n'!O24,0))</f>
        <v>0</v>
      </c>
      <c r="P24" s="117">
        <f>IF($C$4="Neattiecināmās izmaksas",IF('4a+c+n'!$Q24="N",'4a+c+n'!P24,0))</f>
        <v>0</v>
      </c>
    </row>
    <row r="25" spans="1:16" ht="22.5" x14ac:dyDescent="0.2">
      <c r="A25" s="51">
        <f>IF(P25=0,0,IF(COUNTBLANK(P25)=1,0,COUNTA($P$14:P25)))</f>
        <v>0</v>
      </c>
      <c r="B25" s="24" t="str">
        <f>IF($C$4="Neattiecināmās izmaksas",IF('4a+c+n'!$Q25="N",'4a+c+n'!B25,0))</f>
        <v>13-00000</v>
      </c>
      <c r="C25" s="24" t="str">
        <f>IF($C$4="Neattiecināmās izmaksas",IF('4a+c+n'!$Q25="N",'4a+c+n'!C25,0))</f>
        <v>Autonomais kontrolieris ar EM 125KHz nolasītāju un sifratoru</v>
      </c>
      <c r="D25" s="24" t="str">
        <f>IF($C$4="Neattiecināmās izmaksas",IF('4a+c+n'!$Q25="N",'4a+c+n'!D25,0))</f>
        <v>gab.</v>
      </c>
      <c r="E25" s="46"/>
      <c r="F25" s="65"/>
      <c r="G25" s="116"/>
      <c r="H25" s="116">
        <f>IF($C$4="Neattiecināmās izmaksas",IF('4a+c+n'!$Q25="N",'4a+c+n'!H25,0))</f>
        <v>0</v>
      </c>
      <c r="I25" s="116"/>
      <c r="J25" s="116"/>
      <c r="K25" s="117">
        <f>IF($C$4="Neattiecināmās izmaksas",IF('4a+c+n'!$Q25="N",'4a+c+n'!K25,0))</f>
        <v>0</v>
      </c>
      <c r="L25" s="82">
        <f>IF($C$4="Neattiecināmās izmaksas",IF('4a+c+n'!$Q25="N",'4a+c+n'!L25,0))</f>
        <v>0</v>
      </c>
      <c r="M25" s="116">
        <f>IF($C$4="Neattiecināmās izmaksas",IF('4a+c+n'!$Q25="N",'4a+c+n'!M25,0))</f>
        <v>0</v>
      </c>
      <c r="N25" s="116">
        <f>IF($C$4="Neattiecināmās izmaksas",IF('4a+c+n'!$Q25="N",'4a+c+n'!N25,0))</f>
        <v>0</v>
      </c>
      <c r="O25" s="116">
        <f>IF($C$4="Neattiecināmās izmaksas",IF('4a+c+n'!$Q25="N",'4a+c+n'!O25,0))</f>
        <v>0</v>
      </c>
      <c r="P25" s="117">
        <f>IF($C$4="Neattiecināmās izmaksas",IF('4a+c+n'!$Q25="N",'4a+c+n'!P25,0))</f>
        <v>0</v>
      </c>
    </row>
    <row r="26" spans="1:16" ht="22.5" x14ac:dyDescent="0.2">
      <c r="A26" s="51">
        <f>IF(P26=0,0,IF(COUNTBLANK(P26)=1,0,COUNTA($P$14:P26)))</f>
        <v>0</v>
      </c>
      <c r="B26" s="24" t="str">
        <f>IF($C$4="Neattiecināmās izmaksas",IF('4a+c+n'!$Q26="N",'4a+c+n'!B26,0))</f>
        <v>13-00000</v>
      </c>
      <c r="C26" s="24" t="str">
        <f>IF($C$4="Neattiecināmās izmaksas",IF('4a+c+n'!$Q26="N",'4a+c+n'!C26,0))</f>
        <v>ZTP1203B ~12v 3A UPS barošanas bloks vai ekvivalents</v>
      </c>
      <c r="D26" s="24" t="str">
        <f>IF($C$4="Neattiecināmās izmaksas",IF('4a+c+n'!$Q26="N",'4a+c+n'!D26,0))</f>
        <v>gab.</v>
      </c>
      <c r="E26" s="46"/>
      <c r="F26" s="65"/>
      <c r="G26" s="116"/>
      <c r="H26" s="116">
        <f>IF($C$4="Neattiecināmās izmaksas",IF('4a+c+n'!$Q26="N",'4a+c+n'!H26,0))</f>
        <v>0</v>
      </c>
      <c r="I26" s="116"/>
      <c r="J26" s="116"/>
      <c r="K26" s="117">
        <f>IF($C$4="Neattiecināmās izmaksas",IF('4a+c+n'!$Q26="N",'4a+c+n'!K26,0))</f>
        <v>0</v>
      </c>
      <c r="L26" s="82">
        <f>IF($C$4="Neattiecināmās izmaksas",IF('4a+c+n'!$Q26="N",'4a+c+n'!L26,0))</f>
        <v>0</v>
      </c>
      <c r="M26" s="116">
        <f>IF($C$4="Neattiecināmās izmaksas",IF('4a+c+n'!$Q26="N",'4a+c+n'!M26,0))</f>
        <v>0</v>
      </c>
      <c r="N26" s="116">
        <f>IF($C$4="Neattiecināmās izmaksas",IF('4a+c+n'!$Q26="N",'4a+c+n'!N26,0))</f>
        <v>0</v>
      </c>
      <c r="O26" s="116">
        <f>IF($C$4="Neattiecināmās izmaksas",IF('4a+c+n'!$Q26="N",'4a+c+n'!O26,0))</f>
        <v>0</v>
      </c>
      <c r="P26" s="117">
        <f>IF($C$4="Neattiecināmās izmaksas",IF('4a+c+n'!$Q26="N",'4a+c+n'!P26,0))</f>
        <v>0</v>
      </c>
    </row>
    <row r="27" spans="1:16" ht="22.5" x14ac:dyDescent="0.2">
      <c r="A27" s="51">
        <f>IF(P27=0,0,IF(COUNTBLANK(P27)=1,0,COUNTA($P$14:P27)))</f>
        <v>0</v>
      </c>
      <c r="B27" s="24" t="str">
        <f>IF($C$4="Neattiecināmās izmaksas",IF('4a+c+n'!$Q27="N",'4a+c+n'!B27,0))</f>
        <v>13-00000</v>
      </c>
      <c r="C27" s="24" t="str">
        <f>IF($C$4="Neattiecināmās izmaksas",IF('4a+c+n'!$Q27="N",'4a+c+n'!C27,0))</f>
        <v>Poga druvju aizvēršanai NO/NC</v>
      </c>
      <c r="D27" s="24" t="str">
        <f>IF($C$4="Neattiecināmās izmaksas",IF('4a+c+n'!$Q27="N",'4a+c+n'!D27,0))</f>
        <v>gab.</v>
      </c>
      <c r="E27" s="46"/>
      <c r="F27" s="65"/>
      <c r="G27" s="116"/>
      <c r="H27" s="116">
        <f>IF($C$4="Neattiecināmās izmaksas",IF('4a+c+n'!$Q27="N",'4a+c+n'!H27,0))</f>
        <v>0</v>
      </c>
      <c r="I27" s="116"/>
      <c r="J27" s="116"/>
      <c r="K27" s="117">
        <f>IF($C$4="Neattiecināmās izmaksas",IF('4a+c+n'!$Q27="N",'4a+c+n'!K27,0))</f>
        <v>0</v>
      </c>
      <c r="L27" s="82">
        <f>IF($C$4="Neattiecināmās izmaksas",IF('4a+c+n'!$Q27="N",'4a+c+n'!L27,0))</f>
        <v>0</v>
      </c>
      <c r="M27" s="116">
        <f>IF($C$4="Neattiecināmās izmaksas",IF('4a+c+n'!$Q27="N",'4a+c+n'!M27,0))</f>
        <v>0</v>
      </c>
      <c r="N27" s="116">
        <f>IF($C$4="Neattiecināmās izmaksas",IF('4a+c+n'!$Q27="N",'4a+c+n'!N27,0))</f>
        <v>0</v>
      </c>
      <c r="O27" s="116">
        <f>IF($C$4="Neattiecināmās izmaksas",IF('4a+c+n'!$Q27="N",'4a+c+n'!O27,0))</f>
        <v>0</v>
      </c>
      <c r="P27" s="117">
        <f>IF($C$4="Neattiecināmās izmaksas",IF('4a+c+n'!$Q27="N",'4a+c+n'!P27,0))</f>
        <v>0</v>
      </c>
    </row>
    <row r="28" spans="1:16" ht="22.5" x14ac:dyDescent="0.2">
      <c r="A28" s="51">
        <f>IF(P28=0,0,IF(COUNTBLANK(P28)=1,0,COUNTA($P$14:P28)))</f>
        <v>0</v>
      </c>
      <c r="B28" s="24" t="str">
        <f>IF($C$4="Neattiecināmās izmaksas",IF('4a+c+n'!$Q28="N",'4a+c+n'!B28,0))</f>
        <v>13-00000</v>
      </c>
      <c r="C28" s="24" t="str">
        <f>IF($C$4="Neattiecināmās izmaksas",IF('4a+c+n'!$Q28="N",'4a+c+n'!C28,0))</f>
        <v>Čips</v>
      </c>
      <c r="D28" s="24" t="str">
        <f>IF($C$4="Neattiecināmās izmaksas",IF('4a+c+n'!$Q28="N",'4a+c+n'!D28,0))</f>
        <v>gab.</v>
      </c>
      <c r="E28" s="46"/>
      <c r="F28" s="65"/>
      <c r="G28" s="116"/>
      <c r="H28" s="116">
        <f>IF($C$4="Neattiecināmās izmaksas",IF('4a+c+n'!$Q28="N",'4a+c+n'!H28,0))</f>
        <v>0</v>
      </c>
      <c r="I28" s="116"/>
      <c r="J28" s="116"/>
      <c r="K28" s="117">
        <f>IF($C$4="Neattiecināmās izmaksas",IF('4a+c+n'!$Q28="N",'4a+c+n'!K28,0))</f>
        <v>0</v>
      </c>
      <c r="L28" s="82">
        <f>IF($C$4="Neattiecināmās izmaksas",IF('4a+c+n'!$Q28="N",'4a+c+n'!L28,0))</f>
        <v>0</v>
      </c>
      <c r="M28" s="116">
        <f>IF($C$4="Neattiecināmās izmaksas",IF('4a+c+n'!$Q28="N",'4a+c+n'!M28,0))</f>
        <v>0</v>
      </c>
      <c r="N28" s="116">
        <f>IF($C$4="Neattiecināmās izmaksas",IF('4a+c+n'!$Q28="N",'4a+c+n'!N28,0))</f>
        <v>0</v>
      </c>
      <c r="O28" s="116">
        <f>IF($C$4="Neattiecināmās izmaksas",IF('4a+c+n'!$Q28="N",'4a+c+n'!O28,0))</f>
        <v>0</v>
      </c>
      <c r="P28" s="117">
        <f>IF($C$4="Neattiecināmās izmaksas",IF('4a+c+n'!$Q28="N",'4a+c+n'!P28,0))</f>
        <v>0</v>
      </c>
    </row>
    <row r="29" spans="1:16" ht="22.5" x14ac:dyDescent="0.2">
      <c r="A29" s="51">
        <f>IF(P29=0,0,IF(COUNTBLANK(P29)=1,0,COUNTA($P$14:P29)))</f>
        <v>0</v>
      </c>
      <c r="B29" s="24" t="str">
        <f>IF($C$4="Neattiecināmās izmaksas",IF('4a+c+n'!$Q29="N",'4a+c+n'!B29,0))</f>
        <v>13-00000</v>
      </c>
      <c r="C29" s="24" t="str">
        <f>IF($C$4="Neattiecināmās izmaksas",IF('4a+c+n'!$Q29="N",'4a+c+n'!C29,0))</f>
        <v>Yale magnēts 270kg, 12-24V vai ekvivalents</v>
      </c>
      <c r="D29" s="24" t="str">
        <f>IF($C$4="Neattiecināmās izmaksas",IF('4a+c+n'!$Q29="N",'4a+c+n'!D29,0))</f>
        <v>gab.</v>
      </c>
      <c r="E29" s="46"/>
      <c r="F29" s="65"/>
      <c r="G29" s="116"/>
      <c r="H29" s="116">
        <f>IF($C$4="Neattiecināmās izmaksas",IF('4a+c+n'!$Q29="N",'4a+c+n'!H29,0))</f>
        <v>0</v>
      </c>
      <c r="I29" s="116"/>
      <c r="J29" s="116"/>
      <c r="K29" s="117">
        <f>IF($C$4="Neattiecināmās izmaksas",IF('4a+c+n'!$Q29="N",'4a+c+n'!K29,0))</f>
        <v>0</v>
      </c>
      <c r="L29" s="82">
        <f>IF($C$4="Neattiecināmās izmaksas",IF('4a+c+n'!$Q29="N",'4a+c+n'!L29,0))</f>
        <v>0</v>
      </c>
      <c r="M29" s="116">
        <f>IF($C$4="Neattiecināmās izmaksas",IF('4a+c+n'!$Q29="N",'4a+c+n'!M29,0))</f>
        <v>0</v>
      </c>
      <c r="N29" s="116">
        <f>IF($C$4="Neattiecināmās izmaksas",IF('4a+c+n'!$Q29="N",'4a+c+n'!N29,0))</f>
        <v>0</v>
      </c>
      <c r="O29" s="116">
        <f>IF($C$4="Neattiecināmās izmaksas",IF('4a+c+n'!$Q29="N",'4a+c+n'!O29,0))</f>
        <v>0</v>
      </c>
      <c r="P29" s="117">
        <f>IF($C$4="Neattiecināmās izmaksas",IF('4a+c+n'!$Q29="N",'4a+c+n'!P29,0))</f>
        <v>0</v>
      </c>
    </row>
    <row r="30" spans="1:16" ht="22.5" x14ac:dyDescent="0.2">
      <c r="A30" s="51">
        <f>IF(P30=0,0,IF(COUNTBLANK(P30)=1,0,COUNTA($P$14:P30)))</f>
        <v>0</v>
      </c>
      <c r="B30" s="24" t="str">
        <f>IF($C$4="Neattiecināmās izmaksas",IF('4a+c+n'!$Q30="N",'4a+c+n'!B30,0))</f>
        <v>13-00000</v>
      </c>
      <c r="C30" s="24" t="str">
        <f>IF($C$4="Neattiecināmās izmaksas",IF('4a+c+n'!$Q30="N",'4a+c+n'!C30,0))</f>
        <v xml:space="preserve">0402 Tonic Line vai ekvivalents rokturis, poga </v>
      </c>
      <c r="D30" s="24" t="str">
        <f>IF($C$4="Neattiecināmās izmaksas",IF('4a+c+n'!$Q30="N",'4a+c+n'!D30,0))</f>
        <v>gab.</v>
      </c>
      <c r="E30" s="46"/>
      <c r="F30" s="65"/>
      <c r="G30" s="116"/>
      <c r="H30" s="116">
        <f>IF($C$4="Neattiecināmās izmaksas",IF('4a+c+n'!$Q30="N",'4a+c+n'!H30,0))</f>
        <v>0</v>
      </c>
      <c r="I30" s="116"/>
      <c r="J30" s="116"/>
      <c r="K30" s="117">
        <f>IF($C$4="Neattiecināmās izmaksas",IF('4a+c+n'!$Q30="N",'4a+c+n'!K30,0))</f>
        <v>0</v>
      </c>
      <c r="L30" s="82">
        <f>IF($C$4="Neattiecināmās izmaksas",IF('4a+c+n'!$Q30="N",'4a+c+n'!L30,0))</f>
        <v>0</v>
      </c>
      <c r="M30" s="116">
        <f>IF($C$4="Neattiecināmās izmaksas",IF('4a+c+n'!$Q30="N",'4a+c+n'!M30,0))</f>
        <v>0</v>
      </c>
      <c r="N30" s="116">
        <f>IF($C$4="Neattiecināmās izmaksas",IF('4a+c+n'!$Q30="N",'4a+c+n'!N30,0))</f>
        <v>0</v>
      </c>
      <c r="O30" s="116">
        <f>IF($C$4="Neattiecināmās izmaksas",IF('4a+c+n'!$Q30="N",'4a+c+n'!O30,0))</f>
        <v>0</v>
      </c>
      <c r="P30" s="117">
        <f>IF($C$4="Neattiecināmās izmaksas",IF('4a+c+n'!$Q30="N",'4a+c+n'!P30,0))</f>
        <v>0</v>
      </c>
    </row>
    <row r="31" spans="1:16" ht="23.25" thickBot="1" x14ac:dyDescent="0.25">
      <c r="A31" s="51">
        <f>IF(P31=0,0,IF(COUNTBLANK(P31)=1,0,COUNTA($P$14:P31)))</f>
        <v>0</v>
      </c>
      <c r="B31" s="24" t="str">
        <f>IF($C$4="Neattiecināmās izmaksas",IF('4a+c+n'!$Q31="N",'4a+c+n'!B31,0))</f>
        <v>13-00000</v>
      </c>
      <c r="C31" s="24" t="str">
        <f>IF($C$4="Neattiecināmās izmaksas",IF('4a+c+n'!$Q31="N",'4a+c+n'!C31,0))</f>
        <v>Montāža/demontāža</v>
      </c>
      <c r="D31" s="24" t="str">
        <f>IF($C$4="Neattiecināmās izmaksas",IF('4a+c+n'!$Q31="N",'4a+c+n'!D31,0))</f>
        <v>gab.</v>
      </c>
      <c r="E31" s="46"/>
      <c r="F31" s="65"/>
      <c r="G31" s="116"/>
      <c r="H31" s="116">
        <f>IF($C$4="Neattiecināmās izmaksas",IF('4a+c+n'!$Q31="N",'4a+c+n'!H31,0))</f>
        <v>0</v>
      </c>
      <c r="I31" s="116"/>
      <c r="J31" s="116"/>
      <c r="K31" s="117">
        <f>IF($C$4="Neattiecināmās izmaksas",IF('4a+c+n'!$Q31="N",'4a+c+n'!K31,0))</f>
        <v>0</v>
      </c>
      <c r="L31" s="82">
        <f>IF($C$4="Neattiecināmās izmaksas",IF('4a+c+n'!$Q31="N",'4a+c+n'!L31,0))</f>
        <v>0</v>
      </c>
      <c r="M31" s="116">
        <f>IF($C$4="Neattiecināmās izmaksas",IF('4a+c+n'!$Q31="N",'4a+c+n'!M31,0))</f>
        <v>0</v>
      </c>
      <c r="N31" s="116">
        <f>IF($C$4="Neattiecināmās izmaksas",IF('4a+c+n'!$Q31="N",'4a+c+n'!N31,0))</f>
        <v>0</v>
      </c>
      <c r="O31" s="116">
        <f>IF($C$4="Neattiecināmās izmaksas",IF('4a+c+n'!$Q31="N",'4a+c+n'!O31,0))</f>
        <v>0</v>
      </c>
      <c r="P31" s="117">
        <f>IF($C$4="Neattiecināmās izmaksas",IF('4a+c+n'!$Q31="N",'4a+c+n'!P31,0))</f>
        <v>0</v>
      </c>
    </row>
    <row r="32" spans="1:16" ht="12" customHeight="1" thickBot="1" x14ac:dyDescent="0.25">
      <c r="A32" s="298" t="s">
        <v>62</v>
      </c>
      <c r="B32" s="299"/>
      <c r="C32" s="299"/>
      <c r="D32" s="299"/>
      <c r="E32" s="299"/>
      <c r="F32" s="299"/>
      <c r="G32" s="299"/>
      <c r="H32" s="299"/>
      <c r="I32" s="299"/>
      <c r="J32" s="299"/>
      <c r="K32" s="300"/>
      <c r="L32" s="130">
        <f>SUM(L14:L31)</f>
        <v>0</v>
      </c>
      <c r="M32" s="131">
        <f>SUM(M14:M31)</f>
        <v>0</v>
      </c>
      <c r="N32" s="131">
        <f>SUM(N14:N31)</f>
        <v>0</v>
      </c>
      <c r="O32" s="131">
        <f>SUM(O14:O31)</f>
        <v>0</v>
      </c>
      <c r="P32" s="132">
        <f>SUM(P14:P31)</f>
        <v>0</v>
      </c>
    </row>
    <row r="33" spans="1:16" x14ac:dyDescent="0.2">
      <c r="A33" s="16"/>
      <c r="B33" s="16"/>
      <c r="C33" s="16"/>
      <c r="D33" s="16"/>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14</v>
      </c>
      <c r="B35" s="16"/>
      <c r="C35" s="301">
        <f>'Kops n'!C36:H36</f>
        <v>0</v>
      </c>
      <c r="D35" s="301"/>
      <c r="E35" s="301"/>
      <c r="F35" s="301"/>
      <c r="G35" s="301"/>
      <c r="H35" s="301"/>
      <c r="I35" s="16"/>
      <c r="J35" s="16"/>
      <c r="K35" s="16"/>
      <c r="L35" s="16"/>
      <c r="M35" s="16"/>
      <c r="N35" s="16"/>
      <c r="O35" s="16"/>
      <c r="P35" s="16"/>
    </row>
    <row r="36" spans="1:16" x14ac:dyDescent="0.2">
      <c r="A36" s="16"/>
      <c r="B36" s="16"/>
      <c r="C36" s="227" t="s">
        <v>15</v>
      </c>
      <c r="D36" s="227"/>
      <c r="E36" s="227"/>
      <c r="F36" s="227"/>
      <c r="G36" s="227"/>
      <c r="H36" s="227"/>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249" t="str">
        <f>'Kops n'!A39:D39</f>
        <v>Tāme sastādīta 2023. gada __. ____________</v>
      </c>
      <c r="B38" s="250"/>
      <c r="C38" s="250"/>
      <c r="D38" s="250"/>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41</v>
      </c>
      <c r="B40" s="16"/>
      <c r="C40" s="301">
        <f>'Kops n'!C41:H41</f>
        <v>0</v>
      </c>
      <c r="D40" s="301"/>
      <c r="E40" s="301"/>
      <c r="F40" s="301"/>
      <c r="G40" s="301"/>
      <c r="H40" s="301"/>
      <c r="I40" s="16"/>
      <c r="J40" s="16"/>
      <c r="K40" s="16"/>
      <c r="L40" s="16"/>
      <c r="M40" s="16"/>
      <c r="N40" s="16"/>
      <c r="O40" s="16"/>
      <c r="P40" s="16"/>
    </row>
    <row r="41" spans="1:16" x14ac:dyDescent="0.2">
      <c r="A41" s="16"/>
      <c r="B41" s="16"/>
      <c r="C41" s="227" t="s">
        <v>15</v>
      </c>
      <c r="D41" s="227"/>
      <c r="E41" s="227"/>
      <c r="F41" s="227"/>
      <c r="G41" s="227"/>
      <c r="H41" s="227"/>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78" t="s">
        <v>16</v>
      </c>
      <c r="B43" s="42"/>
      <c r="C43" s="84">
        <f>'Kops n'!C44</f>
        <v>0</v>
      </c>
      <c r="D43" s="42"/>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sheetData>
  <mergeCells count="23">
    <mergeCell ref="C2:I2"/>
    <mergeCell ref="C3:I3"/>
    <mergeCell ref="C4:I4"/>
    <mergeCell ref="D5:L5"/>
    <mergeCell ref="D6:L6"/>
    <mergeCell ref="D8:L8"/>
    <mergeCell ref="A9:F9"/>
    <mergeCell ref="J9:M9"/>
    <mergeCell ref="N9:O9"/>
    <mergeCell ref="D7:L7"/>
    <mergeCell ref="C41:H41"/>
    <mergeCell ref="L12:P12"/>
    <mergeCell ref="A32:K32"/>
    <mergeCell ref="C35:H35"/>
    <mergeCell ref="C36:H36"/>
    <mergeCell ref="A38:D38"/>
    <mergeCell ref="C40:H40"/>
    <mergeCell ref="A12:A13"/>
    <mergeCell ref="B12:B13"/>
    <mergeCell ref="C12:C13"/>
    <mergeCell ref="D12:D13"/>
    <mergeCell ref="E12:E13"/>
    <mergeCell ref="F12:K12"/>
  </mergeCells>
  <conditionalFormatting sqref="A32:K32">
    <cfRule type="containsText" dxfId="255" priority="3" operator="containsText" text="Tiešās izmaksas kopā, t. sk. darba devēja sociālais nodoklis __.__% ">
      <formula>NOT(ISERROR(SEARCH("Tiešās izmaksas kopā, t. sk. darba devēja sociālais nodoklis __.__% ",A32)))</formula>
    </cfRule>
  </conditionalFormatting>
  <conditionalFormatting sqref="A14:P31">
    <cfRule type="cellIs" dxfId="254" priority="1" operator="equal">
      <formula>0</formula>
    </cfRule>
  </conditionalFormatting>
  <conditionalFormatting sqref="C2:I2 D5:L8 N9:O9 L32:P32 C35:H35 C40:H40 C43">
    <cfRule type="cellIs" dxfId="253"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19">
    <tabColor rgb="FF00B050"/>
  </sheetPr>
  <dimension ref="A1:Q42"/>
  <sheetViews>
    <sheetView topLeftCell="A12" zoomScale="85" zoomScaleNormal="85" workbookViewId="0">
      <selection activeCell="I15" sqref="I15:J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5</v>
      </c>
      <c r="E1" s="22"/>
      <c r="F1" s="22"/>
      <c r="G1" s="22"/>
      <c r="H1" s="22"/>
      <c r="I1" s="22"/>
      <c r="J1" s="22"/>
      <c r="N1" s="26"/>
      <c r="O1" s="27"/>
      <c r="P1" s="28"/>
    </row>
    <row r="2" spans="1:17" x14ac:dyDescent="0.2">
      <c r="A2" s="29"/>
      <c r="B2" s="29"/>
      <c r="C2" s="313" t="s">
        <v>330</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323</v>
      </c>
      <c r="B9" s="310"/>
      <c r="C9" s="310"/>
      <c r="D9" s="310"/>
      <c r="E9" s="310"/>
      <c r="F9" s="310"/>
      <c r="G9" s="31"/>
      <c r="H9" s="31"/>
      <c r="I9" s="31"/>
      <c r="J9" s="311" t="s">
        <v>45</v>
      </c>
      <c r="K9" s="311"/>
      <c r="L9" s="311"/>
      <c r="M9" s="311"/>
      <c r="N9" s="312">
        <f>P30</f>
        <v>0</v>
      </c>
      <c r="O9" s="312"/>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17"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2" t="s">
        <v>147</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17" ht="33.75" x14ac:dyDescent="0.2">
      <c r="A15" s="36">
        <v>1</v>
      </c>
      <c r="B15" s="24" t="s">
        <v>81</v>
      </c>
      <c r="C15" s="139" t="s">
        <v>148</v>
      </c>
      <c r="D15" s="153" t="s">
        <v>68</v>
      </c>
      <c r="E15" s="154">
        <v>1</v>
      </c>
      <c r="F15" s="142"/>
      <c r="G15" s="146"/>
      <c r="H15" s="110">
        <f>F15*G15</f>
        <v>0</v>
      </c>
      <c r="I15" s="143"/>
      <c r="J15" s="143"/>
      <c r="K15" s="113">
        <f t="shared" ref="K15" si="0">SUM(H15:J15)</f>
        <v>0</v>
      </c>
      <c r="L15" s="41">
        <f t="shared" ref="L15" si="1">E15*F15</f>
        <v>0</v>
      </c>
      <c r="M15" s="110">
        <f t="shared" ref="M15" si="2">H15*E15</f>
        <v>0</v>
      </c>
      <c r="N15" s="110">
        <f t="shared" ref="N15" si="3">I15*E15</f>
        <v>0</v>
      </c>
      <c r="O15" s="110">
        <f t="shared" ref="O15" si="4">J15*E15</f>
        <v>0</v>
      </c>
      <c r="P15" s="111">
        <f t="shared" ref="P15" si="5">SUM(M15:O15)</f>
        <v>0</v>
      </c>
      <c r="Q15" s="61" t="s">
        <v>46</v>
      </c>
    </row>
    <row r="16" spans="1:17" x14ac:dyDescent="0.2">
      <c r="A16" s="36">
        <v>2</v>
      </c>
      <c r="B16" s="72"/>
      <c r="C16" s="148" t="s">
        <v>149</v>
      </c>
      <c r="D16" s="24"/>
      <c r="E16" s="46"/>
      <c r="F16" s="41"/>
      <c r="G16" s="135"/>
      <c r="H16" s="110">
        <f t="shared" ref="H16:H29" si="6">F16*G16</f>
        <v>0</v>
      </c>
      <c r="I16" s="135"/>
      <c r="J16" s="135"/>
      <c r="K16" s="113">
        <f t="shared" ref="K16:K29" si="7">SUM(H16:J16)</f>
        <v>0</v>
      </c>
      <c r="L16" s="41">
        <f t="shared" ref="L16:L29" si="8">E16*F16</f>
        <v>0</v>
      </c>
      <c r="M16" s="110">
        <f t="shared" ref="M16:M29" si="9">H16*E16</f>
        <v>0</v>
      </c>
      <c r="N16" s="110">
        <f t="shared" ref="N16:N29" si="10">I16*E16</f>
        <v>0</v>
      </c>
      <c r="O16" s="110">
        <f t="shared" ref="O16:O29" si="11">J16*E16</f>
        <v>0</v>
      </c>
      <c r="P16" s="111">
        <f t="shared" ref="P16:P29" si="12">SUM(M16:O16)</f>
        <v>0</v>
      </c>
      <c r="Q16" s="61"/>
    </row>
    <row r="17" spans="1:17" ht="33.75" x14ac:dyDescent="0.2">
      <c r="A17" s="36">
        <v>3</v>
      </c>
      <c r="B17" s="24" t="s">
        <v>86</v>
      </c>
      <c r="C17" s="155" t="s">
        <v>150</v>
      </c>
      <c r="D17" s="153" t="s">
        <v>68</v>
      </c>
      <c r="E17" s="154">
        <v>1</v>
      </c>
      <c r="F17" s="142"/>
      <c r="G17" s="146"/>
      <c r="H17" s="110">
        <f t="shared" si="6"/>
        <v>0</v>
      </c>
      <c r="I17" s="143"/>
      <c r="J17" s="143"/>
      <c r="K17" s="113">
        <f t="shared" si="7"/>
        <v>0</v>
      </c>
      <c r="L17" s="41">
        <f t="shared" si="8"/>
        <v>0</v>
      </c>
      <c r="M17" s="110">
        <f t="shared" si="9"/>
        <v>0</v>
      </c>
      <c r="N17" s="110">
        <f t="shared" si="10"/>
        <v>0</v>
      </c>
      <c r="O17" s="110">
        <f t="shared" si="11"/>
        <v>0</v>
      </c>
      <c r="P17" s="111">
        <f t="shared" si="12"/>
        <v>0</v>
      </c>
      <c r="Q17" s="61" t="s">
        <v>47</v>
      </c>
    </row>
    <row r="18" spans="1:17" ht="22.5" x14ac:dyDescent="0.2">
      <c r="A18" s="36">
        <v>4</v>
      </c>
      <c r="B18" s="72"/>
      <c r="C18" s="148" t="s">
        <v>151</v>
      </c>
      <c r="D18" s="24"/>
      <c r="E18" s="46"/>
      <c r="F18" s="41"/>
      <c r="G18" s="135"/>
      <c r="H18" s="110">
        <f t="shared" si="6"/>
        <v>0</v>
      </c>
      <c r="I18" s="135"/>
      <c r="J18" s="135"/>
      <c r="K18" s="113">
        <f t="shared" si="7"/>
        <v>0</v>
      </c>
      <c r="L18" s="41">
        <f t="shared" si="8"/>
        <v>0</v>
      </c>
      <c r="M18" s="110">
        <f t="shared" si="9"/>
        <v>0</v>
      </c>
      <c r="N18" s="110">
        <f t="shared" si="10"/>
        <v>0</v>
      </c>
      <c r="O18" s="110">
        <f t="shared" si="11"/>
        <v>0</v>
      </c>
      <c r="P18" s="111">
        <f t="shared" si="12"/>
        <v>0</v>
      </c>
      <c r="Q18" s="61"/>
    </row>
    <row r="19" spans="1:17" ht="22.5" x14ac:dyDescent="0.2">
      <c r="A19" s="36">
        <v>5</v>
      </c>
      <c r="B19" s="24" t="s">
        <v>86</v>
      </c>
      <c r="C19" s="139" t="s">
        <v>152</v>
      </c>
      <c r="D19" s="136" t="s">
        <v>90</v>
      </c>
      <c r="E19" s="154">
        <v>45.6</v>
      </c>
      <c r="F19" s="143"/>
      <c r="G19" s="146"/>
      <c r="H19" s="110">
        <f t="shared" si="6"/>
        <v>0</v>
      </c>
      <c r="I19" s="143"/>
      <c r="J19" s="143"/>
      <c r="K19" s="113">
        <f t="shared" si="7"/>
        <v>0</v>
      </c>
      <c r="L19" s="41">
        <f t="shared" si="8"/>
        <v>0</v>
      </c>
      <c r="M19" s="110">
        <f t="shared" si="9"/>
        <v>0</v>
      </c>
      <c r="N19" s="110">
        <f t="shared" si="10"/>
        <v>0</v>
      </c>
      <c r="O19" s="110">
        <f t="shared" si="11"/>
        <v>0</v>
      </c>
      <c r="P19" s="111">
        <f t="shared" si="12"/>
        <v>0</v>
      </c>
      <c r="Q19" s="61" t="s">
        <v>46</v>
      </c>
    </row>
    <row r="20" spans="1:17" ht="33.75" x14ac:dyDescent="0.2">
      <c r="A20" s="36">
        <v>6</v>
      </c>
      <c r="B20" s="24" t="s">
        <v>86</v>
      </c>
      <c r="C20" s="139" t="s">
        <v>153</v>
      </c>
      <c r="D20" s="136" t="s">
        <v>94</v>
      </c>
      <c r="E20" s="137">
        <v>228</v>
      </c>
      <c r="F20" s="143"/>
      <c r="G20" s="146"/>
      <c r="H20" s="110">
        <f t="shared" si="6"/>
        <v>0</v>
      </c>
      <c r="I20" s="143"/>
      <c r="J20" s="143"/>
      <c r="K20" s="113">
        <f t="shared" si="7"/>
        <v>0</v>
      </c>
      <c r="L20" s="41">
        <f t="shared" si="8"/>
        <v>0</v>
      </c>
      <c r="M20" s="110">
        <f t="shared" si="9"/>
        <v>0</v>
      </c>
      <c r="N20" s="110">
        <f t="shared" si="10"/>
        <v>0</v>
      </c>
      <c r="O20" s="110">
        <f t="shared" si="11"/>
        <v>0</v>
      </c>
      <c r="P20" s="111">
        <f t="shared" si="12"/>
        <v>0</v>
      </c>
      <c r="Q20" s="61" t="s">
        <v>46</v>
      </c>
    </row>
    <row r="21" spans="1:17" ht="22.5" x14ac:dyDescent="0.2">
      <c r="A21" s="36">
        <v>7</v>
      </c>
      <c r="B21" s="24" t="s">
        <v>86</v>
      </c>
      <c r="C21" s="139" t="s">
        <v>154</v>
      </c>
      <c r="D21" s="136" t="s">
        <v>90</v>
      </c>
      <c r="E21" s="137">
        <v>45.6</v>
      </c>
      <c r="F21" s="143"/>
      <c r="G21" s="146"/>
      <c r="H21" s="110">
        <f t="shared" si="6"/>
        <v>0</v>
      </c>
      <c r="I21" s="143"/>
      <c r="J21" s="143"/>
      <c r="K21" s="113">
        <f t="shared" si="7"/>
        <v>0</v>
      </c>
      <c r="L21" s="41">
        <f t="shared" si="8"/>
        <v>0</v>
      </c>
      <c r="M21" s="110">
        <f t="shared" si="9"/>
        <v>0</v>
      </c>
      <c r="N21" s="110">
        <f t="shared" si="10"/>
        <v>0</v>
      </c>
      <c r="O21" s="110">
        <f t="shared" si="11"/>
        <v>0</v>
      </c>
      <c r="P21" s="111">
        <f t="shared" si="12"/>
        <v>0</v>
      </c>
      <c r="Q21" s="61" t="s">
        <v>46</v>
      </c>
    </row>
    <row r="22" spans="1:17" ht="22.5" x14ac:dyDescent="0.2">
      <c r="A22" s="36">
        <v>8</v>
      </c>
      <c r="B22" s="24" t="s">
        <v>86</v>
      </c>
      <c r="C22" s="139" t="s">
        <v>117</v>
      </c>
      <c r="D22" s="136" t="s">
        <v>94</v>
      </c>
      <c r="E22" s="137">
        <v>205.20000000000002</v>
      </c>
      <c r="F22" s="143"/>
      <c r="G22" s="146"/>
      <c r="H22" s="110">
        <f t="shared" si="6"/>
        <v>0</v>
      </c>
      <c r="I22" s="143"/>
      <c r="J22" s="143"/>
      <c r="K22" s="113">
        <f t="shared" si="7"/>
        <v>0</v>
      </c>
      <c r="L22" s="41">
        <f t="shared" si="8"/>
        <v>0</v>
      </c>
      <c r="M22" s="110">
        <f t="shared" si="9"/>
        <v>0</v>
      </c>
      <c r="N22" s="110">
        <f t="shared" si="10"/>
        <v>0</v>
      </c>
      <c r="O22" s="110">
        <f t="shared" si="11"/>
        <v>0</v>
      </c>
      <c r="P22" s="111">
        <f t="shared" si="12"/>
        <v>0</v>
      </c>
      <c r="Q22" s="61" t="s">
        <v>46</v>
      </c>
    </row>
    <row r="23" spans="1:17" ht="22.5" x14ac:dyDescent="0.2">
      <c r="A23" s="36">
        <v>9</v>
      </c>
      <c r="B23" s="24" t="s">
        <v>86</v>
      </c>
      <c r="C23" s="139" t="s">
        <v>155</v>
      </c>
      <c r="D23" s="136" t="s">
        <v>90</v>
      </c>
      <c r="E23" s="137">
        <v>45.6</v>
      </c>
      <c r="F23" s="143"/>
      <c r="G23" s="146"/>
      <c r="H23" s="110">
        <f t="shared" si="6"/>
        <v>0</v>
      </c>
      <c r="I23" s="143"/>
      <c r="J23" s="143"/>
      <c r="K23" s="113">
        <f t="shared" si="7"/>
        <v>0</v>
      </c>
      <c r="L23" s="41">
        <f t="shared" si="8"/>
        <v>0</v>
      </c>
      <c r="M23" s="110">
        <f t="shared" si="9"/>
        <v>0</v>
      </c>
      <c r="N23" s="110">
        <f t="shared" si="10"/>
        <v>0</v>
      </c>
      <c r="O23" s="110">
        <f t="shared" si="11"/>
        <v>0</v>
      </c>
      <c r="P23" s="111">
        <f t="shared" si="12"/>
        <v>0</v>
      </c>
      <c r="Q23" s="61" t="s">
        <v>46</v>
      </c>
    </row>
    <row r="24" spans="1:17" x14ac:dyDescent="0.2">
      <c r="A24" s="36">
        <v>10</v>
      </c>
      <c r="B24" s="72"/>
      <c r="C24" s="148" t="s">
        <v>156</v>
      </c>
      <c r="D24" s="24"/>
      <c r="E24" s="46"/>
      <c r="F24" s="41"/>
      <c r="G24" s="135"/>
      <c r="H24" s="110">
        <f t="shared" si="6"/>
        <v>0</v>
      </c>
      <c r="I24" s="135"/>
      <c r="J24" s="135"/>
      <c r="K24" s="113">
        <f t="shared" si="7"/>
        <v>0</v>
      </c>
      <c r="L24" s="41">
        <f t="shared" si="8"/>
        <v>0</v>
      </c>
      <c r="M24" s="110">
        <f t="shared" si="9"/>
        <v>0</v>
      </c>
      <c r="N24" s="110">
        <f t="shared" si="10"/>
        <v>0</v>
      </c>
      <c r="O24" s="110">
        <f t="shared" si="11"/>
        <v>0</v>
      </c>
      <c r="P24" s="111">
        <f t="shared" si="12"/>
        <v>0</v>
      </c>
      <c r="Q24" s="61"/>
    </row>
    <row r="25" spans="1:17" ht="67.5" x14ac:dyDescent="0.2">
      <c r="A25" s="36">
        <v>11</v>
      </c>
      <c r="B25" s="24" t="s">
        <v>86</v>
      </c>
      <c r="C25" s="156" t="s">
        <v>157</v>
      </c>
      <c r="D25" s="157" t="s">
        <v>158</v>
      </c>
      <c r="E25" s="158">
        <v>1</v>
      </c>
      <c r="F25" s="142"/>
      <c r="G25" s="146"/>
      <c r="H25" s="110">
        <f t="shared" si="6"/>
        <v>0</v>
      </c>
      <c r="I25" s="143"/>
      <c r="J25" s="143"/>
      <c r="K25" s="113">
        <f t="shared" si="7"/>
        <v>0</v>
      </c>
      <c r="L25" s="41">
        <f t="shared" si="8"/>
        <v>0</v>
      </c>
      <c r="M25" s="110">
        <f t="shared" si="9"/>
        <v>0</v>
      </c>
      <c r="N25" s="110">
        <f t="shared" si="10"/>
        <v>0</v>
      </c>
      <c r="O25" s="110">
        <f t="shared" si="11"/>
        <v>0</v>
      </c>
      <c r="P25" s="111">
        <f t="shared" si="12"/>
        <v>0</v>
      </c>
      <c r="Q25" s="61" t="s">
        <v>46</v>
      </c>
    </row>
    <row r="26" spans="1:17" ht="22.5" x14ac:dyDescent="0.2">
      <c r="A26" s="36">
        <v>12</v>
      </c>
      <c r="B26" s="24" t="s">
        <v>86</v>
      </c>
      <c r="C26" s="156" t="s">
        <v>159</v>
      </c>
      <c r="D26" s="136" t="s">
        <v>90</v>
      </c>
      <c r="E26" s="158">
        <v>693.154</v>
      </c>
      <c r="F26" s="143"/>
      <c r="G26" s="146"/>
      <c r="H26" s="110">
        <f t="shared" si="6"/>
        <v>0</v>
      </c>
      <c r="I26" s="143"/>
      <c r="J26" s="143"/>
      <c r="K26" s="113">
        <f t="shared" si="7"/>
        <v>0</v>
      </c>
      <c r="L26" s="41">
        <f t="shared" si="8"/>
        <v>0</v>
      </c>
      <c r="M26" s="110">
        <f t="shared" si="9"/>
        <v>0</v>
      </c>
      <c r="N26" s="110">
        <f t="shared" si="10"/>
        <v>0</v>
      </c>
      <c r="O26" s="110">
        <f t="shared" si="11"/>
        <v>0</v>
      </c>
      <c r="P26" s="111">
        <f t="shared" si="12"/>
        <v>0</v>
      </c>
      <c r="Q26" s="61" t="s">
        <v>46</v>
      </c>
    </row>
    <row r="27" spans="1:17" ht="22.5" x14ac:dyDescent="0.2">
      <c r="A27" s="36">
        <v>13</v>
      </c>
      <c r="B27" s="24" t="s">
        <v>86</v>
      </c>
      <c r="C27" s="156" t="s">
        <v>160</v>
      </c>
      <c r="D27" s="136" t="s">
        <v>90</v>
      </c>
      <c r="E27" s="158">
        <v>693.154</v>
      </c>
      <c r="F27" s="143"/>
      <c r="G27" s="146"/>
      <c r="H27" s="110">
        <f t="shared" si="6"/>
        <v>0</v>
      </c>
      <c r="I27" s="143"/>
      <c r="J27" s="143"/>
      <c r="K27" s="113">
        <f t="shared" si="7"/>
        <v>0</v>
      </c>
      <c r="L27" s="41">
        <f t="shared" si="8"/>
        <v>0</v>
      </c>
      <c r="M27" s="110">
        <f t="shared" si="9"/>
        <v>0</v>
      </c>
      <c r="N27" s="110">
        <f t="shared" si="10"/>
        <v>0</v>
      </c>
      <c r="O27" s="110">
        <f t="shared" si="11"/>
        <v>0</v>
      </c>
      <c r="P27" s="111">
        <f t="shared" si="12"/>
        <v>0</v>
      </c>
      <c r="Q27" s="61" t="s">
        <v>46</v>
      </c>
    </row>
    <row r="28" spans="1:17" ht="22.5" x14ac:dyDescent="0.2">
      <c r="A28" s="36">
        <v>14</v>
      </c>
      <c r="B28" s="24" t="s">
        <v>86</v>
      </c>
      <c r="C28" s="139" t="s">
        <v>117</v>
      </c>
      <c r="D28" s="157" t="s">
        <v>94</v>
      </c>
      <c r="E28" s="137">
        <v>3119.1930000000002</v>
      </c>
      <c r="F28" s="143"/>
      <c r="G28" s="146"/>
      <c r="H28" s="110">
        <f t="shared" si="6"/>
        <v>0</v>
      </c>
      <c r="I28" s="143"/>
      <c r="J28" s="143"/>
      <c r="K28" s="113">
        <f t="shared" si="7"/>
        <v>0</v>
      </c>
      <c r="L28" s="41">
        <f t="shared" si="8"/>
        <v>0</v>
      </c>
      <c r="M28" s="110">
        <f t="shared" si="9"/>
        <v>0</v>
      </c>
      <c r="N28" s="110">
        <f t="shared" si="10"/>
        <v>0</v>
      </c>
      <c r="O28" s="110">
        <f t="shared" si="11"/>
        <v>0</v>
      </c>
      <c r="P28" s="111">
        <f t="shared" si="12"/>
        <v>0</v>
      </c>
      <c r="Q28" s="61" t="s">
        <v>46</v>
      </c>
    </row>
    <row r="29" spans="1:17" ht="22.5" x14ac:dyDescent="0.2">
      <c r="A29" s="36">
        <v>15</v>
      </c>
      <c r="B29" s="24" t="s">
        <v>86</v>
      </c>
      <c r="C29" s="139" t="s">
        <v>155</v>
      </c>
      <c r="D29" s="136" t="s">
        <v>90</v>
      </c>
      <c r="E29" s="158">
        <v>693.154</v>
      </c>
      <c r="F29" s="143"/>
      <c r="G29" s="146"/>
      <c r="H29" s="110">
        <f t="shared" si="6"/>
        <v>0</v>
      </c>
      <c r="I29" s="143"/>
      <c r="J29" s="143"/>
      <c r="K29" s="113">
        <f t="shared" si="7"/>
        <v>0</v>
      </c>
      <c r="L29" s="41">
        <f t="shared" si="8"/>
        <v>0</v>
      </c>
      <c r="M29" s="110">
        <f t="shared" si="9"/>
        <v>0</v>
      </c>
      <c r="N29" s="110">
        <f t="shared" si="10"/>
        <v>0</v>
      </c>
      <c r="O29" s="110">
        <f t="shared" si="11"/>
        <v>0</v>
      </c>
      <c r="P29" s="111">
        <f t="shared" si="12"/>
        <v>0</v>
      </c>
      <c r="Q29" s="61" t="s">
        <v>46</v>
      </c>
    </row>
    <row r="30" spans="1:17" ht="12" customHeight="1" thickBot="1" x14ac:dyDescent="0.25">
      <c r="A30" s="298" t="s">
        <v>62</v>
      </c>
      <c r="B30" s="299"/>
      <c r="C30" s="299"/>
      <c r="D30" s="299"/>
      <c r="E30" s="299"/>
      <c r="F30" s="299"/>
      <c r="G30" s="299"/>
      <c r="H30" s="299"/>
      <c r="I30" s="299"/>
      <c r="J30" s="299"/>
      <c r="K30" s="300"/>
      <c r="L30" s="127">
        <f>SUM(L14:L29)</f>
        <v>0</v>
      </c>
      <c r="M30" s="128">
        <f>SUM(M14:M29)</f>
        <v>0</v>
      </c>
      <c r="N30" s="128">
        <f>SUM(N14:N29)</f>
        <v>0</v>
      </c>
      <c r="O30" s="128">
        <f>SUM(O14:O29)</f>
        <v>0</v>
      </c>
      <c r="P30" s="129">
        <f>SUM(P14:P29)</f>
        <v>0</v>
      </c>
    </row>
    <row r="31" spans="1:17" x14ac:dyDescent="0.2">
      <c r="A31" s="16"/>
      <c r="B31" s="16"/>
      <c r="C31" s="16"/>
      <c r="D31" s="16"/>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14</v>
      </c>
      <c r="B33" s="16"/>
      <c r="C33" s="301">
        <f>'Kops n'!C36:H36</f>
        <v>0</v>
      </c>
      <c r="D33" s="301"/>
      <c r="E33" s="301"/>
      <c r="F33" s="301"/>
      <c r="G33" s="301"/>
      <c r="H33" s="301"/>
      <c r="I33" s="16"/>
      <c r="J33" s="16"/>
      <c r="K33" s="16"/>
      <c r="L33" s="16"/>
      <c r="M33" s="16"/>
      <c r="N33" s="16"/>
      <c r="O33" s="16"/>
      <c r="P33" s="16"/>
    </row>
    <row r="34" spans="1:16" x14ac:dyDescent="0.2">
      <c r="A34" s="16"/>
      <c r="B34" s="16"/>
      <c r="C34" s="227" t="s">
        <v>15</v>
      </c>
      <c r="D34" s="227"/>
      <c r="E34" s="227"/>
      <c r="F34" s="227"/>
      <c r="G34" s="227"/>
      <c r="H34" s="227"/>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49" t="str">
        <f>'Kops n'!A39:D39</f>
        <v>Tāme sastādīta 2023. gada __. ____________</v>
      </c>
      <c r="B36" s="250"/>
      <c r="C36" s="250"/>
      <c r="D36" s="250"/>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01">
        <f>'Kops n'!C41:H41</f>
        <v>0</v>
      </c>
      <c r="D38" s="301"/>
      <c r="E38" s="301"/>
      <c r="F38" s="301"/>
      <c r="G38" s="301"/>
      <c r="H38" s="301"/>
      <c r="I38" s="16"/>
      <c r="J38" s="16"/>
      <c r="K38" s="16"/>
      <c r="L38" s="16"/>
      <c r="M38" s="16"/>
      <c r="N38" s="16"/>
      <c r="O38" s="16"/>
      <c r="P38" s="16"/>
    </row>
    <row r="39" spans="1:16" x14ac:dyDescent="0.2">
      <c r="A39" s="16"/>
      <c r="B39" s="16"/>
      <c r="C39" s="227" t="s">
        <v>15</v>
      </c>
      <c r="D39" s="227"/>
      <c r="E39" s="227"/>
      <c r="F39" s="227"/>
      <c r="G39" s="227"/>
      <c r="H39" s="227"/>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8" t="s">
        <v>16</v>
      </c>
      <c r="B41" s="42"/>
      <c r="C41" s="84">
        <f>'Kops n'!C44</f>
        <v>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9:H39"/>
    <mergeCell ref="C4:I4"/>
    <mergeCell ref="F12:K12"/>
    <mergeCell ref="A9:F9"/>
    <mergeCell ref="J9:M9"/>
    <mergeCell ref="D8:L8"/>
    <mergeCell ref="A30:K30"/>
    <mergeCell ref="C33:H33"/>
    <mergeCell ref="C34:H34"/>
    <mergeCell ref="A36:D36"/>
    <mergeCell ref="C38:H38"/>
  </mergeCells>
  <conditionalFormatting sqref="A14:B29">
    <cfRule type="cellIs" dxfId="250" priority="10" operator="equal">
      <formula>0</formula>
    </cfRule>
  </conditionalFormatting>
  <conditionalFormatting sqref="A9:F9">
    <cfRule type="containsText" dxfId="249" priority="30"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248" priority="15" operator="containsText" text="Tiešās izmaksas kopā, t. sk. darba devēja sociālais nodoklis __.__% ">
      <formula>NOT(ISERROR(SEARCH("Tiešās izmaksas kopā, t. sk. darba devēja sociālais nodoklis __.__% ",A30)))</formula>
    </cfRule>
  </conditionalFormatting>
  <conditionalFormatting sqref="C20">
    <cfRule type="cellIs" dxfId="247" priority="7" operator="equal">
      <formula>0</formula>
    </cfRule>
  </conditionalFormatting>
  <conditionalFormatting sqref="C22:C23">
    <cfRule type="cellIs" dxfId="246" priority="6" operator="equal">
      <formula>0</formula>
    </cfRule>
  </conditionalFormatting>
  <conditionalFormatting sqref="C25:C26">
    <cfRule type="cellIs" dxfId="245" priority="5" operator="equal">
      <formula>0</formula>
    </cfRule>
  </conditionalFormatting>
  <conditionalFormatting sqref="C19:E19">
    <cfRule type="cellIs" dxfId="244" priority="8" operator="equal">
      <formula>0</formula>
    </cfRule>
  </conditionalFormatting>
  <conditionalFormatting sqref="C14:G18">
    <cfRule type="cellIs" dxfId="243" priority="4" operator="equal">
      <formula>0</formula>
    </cfRule>
  </conditionalFormatting>
  <conditionalFormatting sqref="C24:G24">
    <cfRule type="cellIs" dxfId="242" priority="9" operator="equal">
      <formula>0</formula>
    </cfRule>
  </conditionalFormatting>
  <conditionalFormatting sqref="C33:H33">
    <cfRule type="cellIs" dxfId="241" priority="23" operator="equal">
      <formula>0</formula>
    </cfRule>
  </conditionalFormatting>
  <conditionalFormatting sqref="C38:H38">
    <cfRule type="cellIs" dxfId="240" priority="24" operator="equal">
      <formula>0</formula>
    </cfRule>
  </conditionalFormatting>
  <conditionalFormatting sqref="C2:I2">
    <cfRule type="cellIs" dxfId="239" priority="29" operator="equal">
      <formula>0</formula>
    </cfRule>
  </conditionalFormatting>
  <conditionalFormatting sqref="C4:I4">
    <cfRule type="cellIs" dxfId="238" priority="21" operator="equal">
      <formula>0</formula>
    </cfRule>
  </conditionalFormatting>
  <conditionalFormatting sqref="D1">
    <cfRule type="cellIs" dxfId="237" priority="17" operator="equal">
      <formula>0</formula>
    </cfRule>
  </conditionalFormatting>
  <conditionalFormatting sqref="D5:L8">
    <cfRule type="cellIs" dxfId="236" priority="18" operator="equal">
      <formula>0</formula>
    </cfRule>
  </conditionalFormatting>
  <conditionalFormatting sqref="F19:G23">
    <cfRule type="cellIs" dxfId="235" priority="3" operator="equal">
      <formula>0</formula>
    </cfRule>
  </conditionalFormatting>
  <conditionalFormatting sqref="F25:G29">
    <cfRule type="cellIs" dxfId="234" priority="2" operator="equal">
      <formula>0</formula>
    </cfRule>
  </conditionalFormatting>
  <conditionalFormatting sqref="H14:H29">
    <cfRule type="cellIs" dxfId="233" priority="13" operator="equal">
      <formula>0</formula>
    </cfRule>
  </conditionalFormatting>
  <conditionalFormatting sqref="I14:J29">
    <cfRule type="cellIs" dxfId="232" priority="1" operator="equal">
      <formula>0</formula>
    </cfRule>
  </conditionalFormatting>
  <conditionalFormatting sqref="K14:P29">
    <cfRule type="cellIs" dxfId="231" priority="12" operator="equal">
      <formula>0</formula>
    </cfRule>
  </conditionalFormatting>
  <conditionalFormatting sqref="L30:P30">
    <cfRule type="cellIs" dxfId="230" priority="22" operator="equal">
      <formula>0</formula>
    </cfRule>
  </conditionalFormatting>
  <conditionalFormatting sqref="N9:O9">
    <cfRule type="cellIs" dxfId="229" priority="32" operator="equal">
      <formula>0</formula>
    </cfRule>
  </conditionalFormatting>
  <conditionalFormatting sqref="Q14:Q29">
    <cfRule type="cellIs" dxfId="228" priority="11" operator="equal">
      <formula>0</formula>
    </cfRule>
  </conditionalFormatting>
  <dataValidations count="1">
    <dataValidation type="list" allowBlank="1" showInputMessage="1" showErrorMessage="1" sqref="Q14:Q29" xr:uid="{39155E1A-0A01-47D6-A258-692F57DB19DC}">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6" operator="containsText" id="{A741B695-5E60-45D8-944C-2D04D39B2193}">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25" operator="containsText" id="{443EB233-F567-4949-B038-4ADE85277BE0}">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348E-B470-4C5B-BA18-F95156EB454A}">
  <sheetPr codeName="Sheet21">
    <tabColor rgb="FF00B050"/>
  </sheetPr>
  <dimension ref="A1:P42"/>
  <sheetViews>
    <sheetView topLeftCell="A3" zoomScale="85" zoomScaleNormal="85" workbookViewId="0">
      <selection activeCell="A30" sqref="A30: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'5a+c+n'!D1</f>
        <v>5</v>
      </c>
      <c r="E1" s="22"/>
      <c r="F1" s="22"/>
      <c r="G1" s="22"/>
      <c r="H1" s="22"/>
      <c r="I1" s="22"/>
      <c r="J1" s="22"/>
      <c r="N1" s="26"/>
      <c r="O1" s="27"/>
      <c r="P1" s="28"/>
    </row>
    <row r="2" spans="1:16" x14ac:dyDescent="0.2">
      <c r="A2" s="29"/>
      <c r="B2" s="29"/>
      <c r="C2" s="313" t="str">
        <f>'5a+c+n'!C2:I2</f>
        <v>Pagraba pārseguma siltināšana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'5a+c+n'!A9</f>
        <v>Tāme sastādīta  2023. gada tirgus cenās, pamatojoties uz AR daļas rasējumiem</v>
      </c>
      <c r="B9" s="310"/>
      <c r="C9" s="310"/>
      <c r="D9" s="310"/>
      <c r="E9" s="310"/>
      <c r="F9" s="310"/>
      <c r="G9" s="31"/>
      <c r="H9" s="31"/>
      <c r="I9" s="31"/>
      <c r="J9" s="311" t="s">
        <v>45</v>
      </c>
      <c r="K9" s="311"/>
      <c r="L9" s="311"/>
      <c r="M9" s="311"/>
      <c r="N9" s="312">
        <f>P30</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izmaksas",IF('5a+c+n'!$Q14="A",'5a+c+n'!B14,0),0)</f>
        <v>0</v>
      </c>
      <c r="C14" s="23">
        <f>IF($C$4="Attiecināmās izmaksas",IF('5a+c+n'!$Q14="A",'5a+c+n'!C14,0),0)</f>
        <v>0</v>
      </c>
      <c r="D14" s="23">
        <f>IF($C$4="Attiecināmās izmaksas",IF('5a+c+n'!$Q14="A",'5a+c+n'!D14,0),0)</f>
        <v>0</v>
      </c>
      <c r="E14" s="45"/>
      <c r="F14" s="63"/>
      <c r="G14" s="114"/>
      <c r="H14" s="114">
        <f>IF($C$4="Attiecināmās izmaksas",IF('5a+c+n'!$Q14="A",'5a+c+n'!H14,0),0)</f>
        <v>0</v>
      </c>
      <c r="I14" s="114"/>
      <c r="J14" s="114"/>
      <c r="K14" s="115">
        <f>IF($C$4="Attiecināmās izmaksas",IF('5a+c+n'!$Q14="A",'5a+c+n'!K14,0),0)</f>
        <v>0</v>
      </c>
      <c r="L14" s="63">
        <f>IF($C$4="Attiecināmās izmaksas",IF('5a+c+n'!$Q14="A",'5a+c+n'!L14,0),0)</f>
        <v>0</v>
      </c>
      <c r="M14" s="114">
        <f>IF($C$4="Attiecināmās izmaksas",IF('5a+c+n'!$Q14="A",'5a+c+n'!M14,0),0)</f>
        <v>0</v>
      </c>
      <c r="N14" s="114">
        <f>IF($C$4="Attiecināmās izmaksas",IF('5a+c+n'!$Q14="A",'5a+c+n'!N14,0),0)</f>
        <v>0</v>
      </c>
      <c r="O14" s="114">
        <f>IF($C$4="Attiecināmās izmaksas",IF('5a+c+n'!$Q14="A",'5a+c+n'!O14,0),0)</f>
        <v>0</v>
      </c>
      <c r="P14" s="115">
        <f>IF($C$4="Attiecināmās izmaksas",IF('5a+c+n'!$Q14="A",'5a+c+n'!P14,0),0)</f>
        <v>0</v>
      </c>
    </row>
    <row r="15" spans="1:16" ht="33.75" x14ac:dyDescent="0.2">
      <c r="A15" s="51">
        <f>IF(P15=0,0,IF(COUNTBLANK(P15)=1,0,COUNTA($P$14:P15)))</f>
        <v>0</v>
      </c>
      <c r="B15" s="24" t="str">
        <f>IF($C$4="Attiecināmās izmaksas",IF('5a+c+n'!$Q15="A",'5a+c+n'!B15,0),0)</f>
        <v>02-00000</v>
      </c>
      <c r="C15" s="24" t="str">
        <f>IF($C$4="Attiecināmās izmaksas",IF('5a+c+n'!$Q15="A",'5a+c+n'!C15,0),0)</f>
        <v>Esošo dzīvokļu īpašnieku noliktavu sienu, durvju saīsināšana (atjaunojot stabilitāti) pagraba griestu siltināšanas izbūves nodrošināšanai</v>
      </c>
      <c r="D15" s="24" t="str">
        <f>IF($C$4="Attiecināmās izmaksas",IF('5a+c+n'!$Q15="A",'5a+c+n'!D15,0),0)</f>
        <v>kompl</v>
      </c>
      <c r="E15" s="46"/>
      <c r="F15" s="65"/>
      <c r="G15" s="116"/>
      <c r="H15" s="116">
        <f>IF($C$4="Attiecināmās izmaksas",IF('5a+c+n'!$Q15="A",'5a+c+n'!H15,0),0)</f>
        <v>0</v>
      </c>
      <c r="I15" s="116"/>
      <c r="J15" s="116"/>
      <c r="K15" s="117">
        <f>IF($C$4="Attiecināmās izmaksas",IF('5a+c+n'!$Q15="A",'5a+c+n'!K15,0),0)</f>
        <v>0</v>
      </c>
      <c r="L15" s="65">
        <f>IF($C$4="Attiecināmās izmaksas",IF('5a+c+n'!$Q15="A",'5a+c+n'!L15,0),0)</f>
        <v>0</v>
      </c>
      <c r="M15" s="116">
        <f>IF($C$4="Attiecināmās izmaksas",IF('5a+c+n'!$Q15="A",'5a+c+n'!M15,0),0)</f>
        <v>0</v>
      </c>
      <c r="N15" s="116">
        <f>IF($C$4="Attiecināmās izmaksas",IF('5a+c+n'!$Q15="A",'5a+c+n'!N15,0),0)</f>
        <v>0</v>
      </c>
      <c r="O15" s="116">
        <f>IF($C$4="Attiecināmās izmaksas",IF('5a+c+n'!$Q15="A",'5a+c+n'!O15,0),0)</f>
        <v>0</v>
      </c>
      <c r="P15" s="117">
        <f>IF($C$4="Attiecināmās izmaksas",IF('5a+c+n'!$Q15="A",'5a+c+n'!P15,0),0)</f>
        <v>0</v>
      </c>
    </row>
    <row r="16" spans="1:16" x14ac:dyDescent="0.2">
      <c r="A16" s="51">
        <f>IF(P16=0,0,IF(COUNTBLANK(P16)=1,0,COUNTA($P$14:P16)))</f>
        <v>0</v>
      </c>
      <c r="B16" s="24">
        <f>IF($C$4="Attiecināmās izmaksas",IF('5a+c+n'!$Q16="A",'5a+c+n'!B16,0),0)</f>
        <v>0</v>
      </c>
      <c r="C16" s="24">
        <f>IF($C$4="Attiecināmās izmaksas",IF('5a+c+n'!$Q16="A",'5a+c+n'!C16,0),0)</f>
        <v>0</v>
      </c>
      <c r="D16" s="24">
        <f>IF($C$4="Attiecināmās izmaksas",IF('5a+c+n'!$Q16="A",'5a+c+n'!D16,0),0)</f>
        <v>0</v>
      </c>
      <c r="E16" s="46"/>
      <c r="F16" s="65"/>
      <c r="G16" s="116"/>
      <c r="H16" s="116">
        <f>IF($C$4="Attiecināmās izmaksas",IF('5a+c+n'!$Q16="A",'5a+c+n'!H16,0),0)</f>
        <v>0</v>
      </c>
      <c r="I16" s="116"/>
      <c r="J16" s="116"/>
      <c r="K16" s="117">
        <f>IF($C$4="Attiecināmās izmaksas",IF('5a+c+n'!$Q16="A",'5a+c+n'!K16,0),0)</f>
        <v>0</v>
      </c>
      <c r="L16" s="65">
        <f>IF($C$4="Attiecināmās izmaksas",IF('5a+c+n'!$Q16="A",'5a+c+n'!L16,0),0)</f>
        <v>0</v>
      </c>
      <c r="M16" s="116">
        <f>IF($C$4="Attiecināmās izmaksas",IF('5a+c+n'!$Q16="A",'5a+c+n'!M16,0),0)</f>
        <v>0</v>
      </c>
      <c r="N16" s="116">
        <f>IF($C$4="Attiecināmās izmaksas",IF('5a+c+n'!$Q16="A",'5a+c+n'!N16,0),0)</f>
        <v>0</v>
      </c>
      <c r="O16" s="116">
        <f>IF($C$4="Attiecināmās izmaksas",IF('5a+c+n'!$Q16="A",'5a+c+n'!O16,0),0)</f>
        <v>0</v>
      </c>
      <c r="P16" s="117">
        <f>IF($C$4="Attiecināmās izmaksas",IF('5a+c+n'!$Q16="A",'5a+c+n'!P16,0),0)</f>
        <v>0</v>
      </c>
    </row>
    <row r="17" spans="1:16" x14ac:dyDescent="0.2">
      <c r="A17" s="51">
        <f>IF(P17=0,0,IF(COUNTBLANK(P17)=1,0,COUNTA($P$14:P17)))</f>
        <v>0</v>
      </c>
      <c r="B17" s="24">
        <f>IF($C$4="Attiecināmās izmaksas",IF('5a+c+n'!$Q17="A",'5a+c+n'!B17,0),0)</f>
        <v>0</v>
      </c>
      <c r="C17" s="24">
        <f>IF($C$4="Attiecināmās izmaksas",IF('5a+c+n'!$Q17="A",'5a+c+n'!C17,0),0)</f>
        <v>0</v>
      </c>
      <c r="D17" s="24">
        <f>IF($C$4="Attiecināmās izmaksas",IF('5a+c+n'!$Q17="A",'5a+c+n'!D17,0),0)</f>
        <v>0</v>
      </c>
      <c r="E17" s="46"/>
      <c r="F17" s="65"/>
      <c r="G17" s="116"/>
      <c r="H17" s="116">
        <f>IF($C$4="Attiecināmās izmaksas",IF('5a+c+n'!$Q17="A",'5a+c+n'!H17,0),0)</f>
        <v>0</v>
      </c>
      <c r="I17" s="116"/>
      <c r="J17" s="116"/>
      <c r="K17" s="117">
        <f>IF($C$4="Attiecināmās izmaksas",IF('5a+c+n'!$Q17="A",'5a+c+n'!K17,0),0)</f>
        <v>0</v>
      </c>
      <c r="L17" s="65">
        <f>IF($C$4="Attiecināmās izmaksas",IF('5a+c+n'!$Q17="A",'5a+c+n'!L17,0),0)</f>
        <v>0</v>
      </c>
      <c r="M17" s="116">
        <f>IF($C$4="Attiecināmās izmaksas",IF('5a+c+n'!$Q17="A",'5a+c+n'!M17,0),0)</f>
        <v>0</v>
      </c>
      <c r="N17" s="116">
        <f>IF($C$4="Attiecināmās izmaksas",IF('5a+c+n'!$Q17="A",'5a+c+n'!N17,0),0)</f>
        <v>0</v>
      </c>
      <c r="O17" s="116">
        <f>IF($C$4="Attiecināmās izmaksas",IF('5a+c+n'!$Q17="A",'5a+c+n'!O17,0),0)</f>
        <v>0</v>
      </c>
      <c r="P17" s="117">
        <f>IF($C$4="Attiecināmās izmaksas",IF('5a+c+n'!$Q17="A",'5a+c+n'!P17,0),0)</f>
        <v>0</v>
      </c>
    </row>
    <row r="18" spans="1:16" x14ac:dyDescent="0.2">
      <c r="A18" s="51">
        <f>IF(P18=0,0,IF(COUNTBLANK(P18)=1,0,COUNTA($P$14:P18)))</f>
        <v>0</v>
      </c>
      <c r="B18" s="24">
        <f>IF($C$4="Attiecināmās izmaksas",IF('5a+c+n'!$Q18="A",'5a+c+n'!B18,0),0)</f>
        <v>0</v>
      </c>
      <c r="C18" s="24">
        <f>IF($C$4="Attiecināmās izmaksas",IF('5a+c+n'!$Q18="A",'5a+c+n'!C18,0),0)</f>
        <v>0</v>
      </c>
      <c r="D18" s="24">
        <f>IF($C$4="Attiecināmās izmaksas",IF('5a+c+n'!$Q18="A",'5a+c+n'!D18,0),0)</f>
        <v>0</v>
      </c>
      <c r="E18" s="46"/>
      <c r="F18" s="65"/>
      <c r="G18" s="116"/>
      <c r="H18" s="116">
        <f>IF($C$4="Attiecināmās izmaksas",IF('5a+c+n'!$Q18="A",'5a+c+n'!H18,0),0)</f>
        <v>0</v>
      </c>
      <c r="I18" s="116"/>
      <c r="J18" s="116"/>
      <c r="K18" s="117">
        <f>IF($C$4="Attiecināmās izmaksas",IF('5a+c+n'!$Q18="A",'5a+c+n'!K18,0),0)</f>
        <v>0</v>
      </c>
      <c r="L18" s="65">
        <f>IF($C$4="Attiecināmās izmaksas",IF('5a+c+n'!$Q18="A",'5a+c+n'!L18,0),0)</f>
        <v>0</v>
      </c>
      <c r="M18" s="116">
        <f>IF($C$4="Attiecināmās izmaksas",IF('5a+c+n'!$Q18="A",'5a+c+n'!M18,0),0)</f>
        <v>0</v>
      </c>
      <c r="N18" s="116">
        <f>IF($C$4="Attiecināmās izmaksas",IF('5a+c+n'!$Q18="A",'5a+c+n'!N18,0),0)</f>
        <v>0</v>
      </c>
      <c r="O18" s="116">
        <f>IF($C$4="Attiecināmās izmaksas",IF('5a+c+n'!$Q18="A",'5a+c+n'!O18,0),0)</f>
        <v>0</v>
      </c>
      <c r="P18" s="117">
        <f>IF($C$4="Attiecināmās izmaksas",IF('5a+c+n'!$Q18="A",'5a+c+n'!P18,0),0)</f>
        <v>0</v>
      </c>
    </row>
    <row r="19" spans="1:16" ht="22.5" x14ac:dyDescent="0.2">
      <c r="A19" s="51">
        <f>IF(P19=0,0,IF(COUNTBLANK(P19)=1,0,COUNTA($P$14:P19)))</f>
        <v>0</v>
      </c>
      <c r="B19" s="24" t="str">
        <f>IF($C$4="Attiecināmās izmaksas",IF('5a+c+n'!$Q19="A",'5a+c+n'!B19,0),0)</f>
        <v>13-00000</v>
      </c>
      <c r="C19" s="24" t="str">
        <f>IF($C$4="Attiecināmās izmaksas",IF('5a+c+n'!$Q19="A",'5a+c+n'!C19,0),0)</f>
        <v>Virsmas attīrīšana, izlīdzināšana, sagatavošana</v>
      </c>
      <c r="D19" s="24" t="str">
        <f>IF($C$4="Attiecināmās izmaksas",IF('5a+c+n'!$Q19="A",'5a+c+n'!D19,0),0)</f>
        <v>m2</v>
      </c>
      <c r="E19" s="46"/>
      <c r="F19" s="65"/>
      <c r="G19" s="116"/>
      <c r="H19" s="116">
        <f>IF($C$4="Attiecināmās izmaksas",IF('5a+c+n'!$Q19="A",'5a+c+n'!H19,0),0)</f>
        <v>0</v>
      </c>
      <c r="I19" s="116"/>
      <c r="J19" s="116"/>
      <c r="K19" s="117">
        <f>IF($C$4="Attiecināmās izmaksas",IF('5a+c+n'!$Q19="A",'5a+c+n'!K19,0),0)</f>
        <v>0</v>
      </c>
      <c r="L19" s="65">
        <f>IF($C$4="Attiecināmās izmaksas",IF('5a+c+n'!$Q19="A",'5a+c+n'!L19,0),0)</f>
        <v>0</v>
      </c>
      <c r="M19" s="116">
        <f>IF($C$4="Attiecināmās izmaksas",IF('5a+c+n'!$Q19="A",'5a+c+n'!M19,0),0)</f>
        <v>0</v>
      </c>
      <c r="N19" s="116">
        <f>IF($C$4="Attiecināmās izmaksas",IF('5a+c+n'!$Q19="A",'5a+c+n'!N19,0),0)</f>
        <v>0</v>
      </c>
      <c r="O19" s="116">
        <f>IF($C$4="Attiecināmās izmaksas",IF('5a+c+n'!$Q19="A",'5a+c+n'!O19,0),0)</f>
        <v>0</v>
      </c>
      <c r="P19" s="117">
        <f>IF($C$4="Attiecināmās izmaksas",IF('5a+c+n'!$Q19="A",'5a+c+n'!P19,0),0)</f>
        <v>0</v>
      </c>
    </row>
    <row r="20" spans="1:16" ht="33.75" x14ac:dyDescent="0.2">
      <c r="A20" s="51">
        <f>IF(P20=0,0,IF(COUNTBLANK(P20)=1,0,COUNTA($P$14:P20)))</f>
        <v>0</v>
      </c>
      <c r="B20" s="24" t="str">
        <f>IF($C$4="Attiecināmās izmaksas",IF('5a+c+n'!$Q20="A",'5a+c+n'!B20,0),0)</f>
        <v>13-00000</v>
      </c>
      <c r="C20" s="24" t="str">
        <f>IF($C$4="Attiecināmās izmaksas",IF('5a+c+n'!$Q20="A",'5a+c+n'!C20,0),0)</f>
        <v>Siltumizolācijas materiālu stiprināšana ar līmjavu BAUMIT ProContact vai ekvivalentu. Pēc nepieciešamības pirms tam virsmas gruntēšana.</v>
      </c>
      <c r="D20" s="24" t="str">
        <f>IF($C$4="Attiecināmās izmaksas",IF('5a+c+n'!$Q20="A",'5a+c+n'!D20,0),0)</f>
        <v>kg</v>
      </c>
      <c r="E20" s="46"/>
      <c r="F20" s="65"/>
      <c r="G20" s="116"/>
      <c r="H20" s="116">
        <f>IF($C$4="Attiecināmās izmaksas",IF('5a+c+n'!$Q20="A",'5a+c+n'!H20,0),0)</f>
        <v>0</v>
      </c>
      <c r="I20" s="116"/>
      <c r="J20" s="116"/>
      <c r="K20" s="117">
        <f>IF($C$4="Attiecināmās izmaksas",IF('5a+c+n'!$Q20="A",'5a+c+n'!K20,0),0)</f>
        <v>0</v>
      </c>
      <c r="L20" s="65">
        <f>IF($C$4="Attiecināmās izmaksas",IF('5a+c+n'!$Q20="A",'5a+c+n'!L20,0),0)</f>
        <v>0</v>
      </c>
      <c r="M20" s="116">
        <f>IF($C$4="Attiecināmās izmaksas",IF('5a+c+n'!$Q20="A",'5a+c+n'!M20,0),0)</f>
        <v>0</v>
      </c>
      <c r="N20" s="116">
        <f>IF($C$4="Attiecināmās izmaksas",IF('5a+c+n'!$Q20="A",'5a+c+n'!N20,0),0)</f>
        <v>0</v>
      </c>
      <c r="O20" s="116">
        <f>IF($C$4="Attiecināmās izmaksas",IF('5a+c+n'!$Q20="A",'5a+c+n'!O20,0),0)</f>
        <v>0</v>
      </c>
      <c r="P20" s="117">
        <f>IF($C$4="Attiecināmās izmaksas",IF('5a+c+n'!$Q20="A",'5a+c+n'!P20,0),0)</f>
        <v>0</v>
      </c>
    </row>
    <row r="21" spans="1:16" ht="22.5" x14ac:dyDescent="0.2">
      <c r="A21" s="51">
        <f>IF(P21=0,0,IF(COUNTBLANK(P21)=1,0,COUNTA($P$14:P21)))</f>
        <v>0</v>
      </c>
      <c r="B21" s="24" t="str">
        <f>IF($C$4="Attiecināmās izmaksas",IF('5a+c+n'!$Q21="A",'5a+c+n'!B21,0),0)</f>
        <v>13-00000</v>
      </c>
      <c r="C21" s="24" t="str">
        <f>IF($C$4="Attiecināmās izmaksas",IF('5a+c+n'!$Q21="A",'5a+c+n'!C21,0),0)</f>
        <v>Nedegoša akmens vates siltumizolācija plānajām apmetuma sistēmām - λ&lt;=0,036 W/(mK), b=50 mm</v>
      </c>
      <c r="D21" s="24" t="str">
        <f>IF($C$4="Attiecināmās izmaksas",IF('5a+c+n'!$Q21="A",'5a+c+n'!D21,0),0)</f>
        <v>m2</v>
      </c>
      <c r="E21" s="46"/>
      <c r="F21" s="65"/>
      <c r="G21" s="116"/>
      <c r="H21" s="116">
        <f>IF($C$4="Attiecināmās izmaksas",IF('5a+c+n'!$Q21="A",'5a+c+n'!H21,0),0)</f>
        <v>0</v>
      </c>
      <c r="I21" s="116"/>
      <c r="J21" s="116"/>
      <c r="K21" s="117">
        <f>IF($C$4="Attiecināmās izmaksas",IF('5a+c+n'!$Q21="A",'5a+c+n'!K21,0),0)</f>
        <v>0</v>
      </c>
      <c r="L21" s="65">
        <f>IF($C$4="Attiecināmās izmaksas",IF('5a+c+n'!$Q21="A",'5a+c+n'!L21,0),0)</f>
        <v>0</v>
      </c>
      <c r="M21" s="116">
        <f>IF($C$4="Attiecināmās izmaksas",IF('5a+c+n'!$Q21="A",'5a+c+n'!M21,0),0)</f>
        <v>0</v>
      </c>
      <c r="N21" s="116">
        <f>IF($C$4="Attiecināmās izmaksas",IF('5a+c+n'!$Q21="A",'5a+c+n'!N21,0),0)</f>
        <v>0</v>
      </c>
      <c r="O21" s="116">
        <f>IF($C$4="Attiecināmās izmaksas",IF('5a+c+n'!$Q21="A",'5a+c+n'!O21,0),0)</f>
        <v>0</v>
      </c>
      <c r="P21" s="117">
        <f>IF($C$4="Attiecināmās izmaksas",IF('5a+c+n'!$Q21="A",'5a+c+n'!P21,0),0)</f>
        <v>0</v>
      </c>
    </row>
    <row r="22" spans="1:16" ht="22.5" x14ac:dyDescent="0.2">
      <c r="A22" s="51">
        <f>IF(P22=0,0,IF(COUNTBLANK(P22)=1,0,COUNTA($P$14:P22)))</f>
        <v>0</v>
      </c>
      <c r="B22" s="24" t="str">
        <f>IF($C$4="Attiecināmās izmaksas",IF('5a+c+n'!$Q22="A",'5a+c+n'!B22,0),0)</f>
        <v>13-00000</v>
      </c>
      <c r="C22" s="24" t="str">
        <f>IF($C$4="Attiecināmās izmaksas",IF('5a+c+n'!$Q22="A",'5a+c+n'!C22,0),0)</f>
        <v>Armējošā slāņa iestrāde ar javas kārtu BAUMIT ProContact vai ekvivalentu - 1 kārtā</v>
      </c>
      <c r="D22" s="24" t="str">
        <f>IF($C$4="Attiecināmās izmaksas",IF('5a+c+n'!$Q22="A",'5a+c+n'!D22,0),0)</f>
        <v>kg</v>
      </c>
      <c r="E22" s="46"/>
      <c r="F22" s="65"/>
      <c r="G22" s="116"/>
      <c r="H22" s="116">
        <f>IF($C$4="Attiecināmās izmaksas",IF('5a+c+n'!$Q22="A",'5a+c+n'!H22,0),0)</f>
        <v>0</v>
      </c>
      <c r="I22" s="116"/>
      <c r="J22" s="116"/>
      <c r="K22" s="117">
        <f>IF($C$4="Attiecināmās izmaksas",IF('5a+c+n'!$Q22="A",'5a+c+n'!K22,0),0)</f>
        <v>0</v>
      </c>
      <c r="L22" s="65">
        <f>IF($C$4="Attiecināmās izmaksas",IF('5a+c+n'!$Q22="A",'5a+c+n'!L22,0),0)</f>
        <v>0</v>
      </c>
      <c r="M22" s="116">
        <f>IF($C$4="Attiecināmās izmaksas",IF('5a+c+n'!$Q22="A",'5a+c+n'!M22,0),0)</f>
        <v>0</v>
      </c>
      <c r="N22" s="116">
        <f>IF($C$4="Attiecināmās izmaksas",IF('5a+c+n'!$Q22="A",'5a+c+n'!N22,0),0)</f>
        <v>0</v>
      </c>
      <c r="O22" s="116">
        <f>IF($C$4="Attiecināmās izmaksas",IF('5a+c+n'!$Q22="A",'5a+c+n'!O22,0),0)</f>
        <v>0</v>
      </c>
      <c r="P22" s="117">
        <f>IF($C$4="Attiecināmās izmaksas",IF('5a+c+n'!$Q22="A",'5a+c+n'!P22,0),0)</f>
        <v>0</v>
      </c>
    </row>
    <row r="23" spans="1:16" ht="22.5" x14ac:dyDescent="0.2">
      <c r="A23" s="51">
        <f>IF(P23=0,0,IF(COUNTBLANK(P23)=1,0,COUNTA($P$14:P23)))</f>
        <v>0</v>
      </c>
      <c r="B23" s="24" t="str">
        <f>IF($C$4="Attiecināmās izmaksas",IF('5a+c+n'!$Q23="A",'5a+c+n'!B23,0),0)</f>
        <v>13-00000</v>
      </c>
      <c r="C23" s="24" t="str">
        <f>IF($C$4="Attiecināmās izmaksas",IF('5a+c+n'!$Q23="A",'5a+c+n'!C23,0),0)</f>
        <v>Baumit StarTex vai ekvivalents stiklušķiedras siets 160 g/m²  - 1 kārtā</v>
      </c>
      <c r="D23" s="24" t="str">
        <f>IF($C$4="Attiecināmās izmaksas",IF('5a+c+n'!$Q23="A",'5a+c+n'!D23,0),0)</f>
        <v>m2</v>
      </c>
      <c r="E23" s="46"/>
      <c r="F23" s="65"/>
      <c r="G23" s="116"/>
      <c r="H23" s="116">
        <f>IF($C$4="Attiecināmās izmaksas",IF('5a+c+n'!$Q23="A",'5a+c+n'!H23,0),0)</f>
        <v>0</v>
      </c>
      <c r="I23" s="116"/>
      <c r="J23" s="116"/>
      <c r="K23" s="117">
        <f>IF($C$4="Attiecināmās izmaksas",IF('5a+c+n'!$Q23="A",'5a+c+n'!K23,0),0)</f>
        <v>0</v>
      </c>
      <c r="L23" s="65">
        <f>IF($C$4="Attiecināmās izmaksas",IF('5a+c+n'!$Q23="A",'5a+c+n'!L23,0),0)</f>
        <v>0</v>
      </c>
      <c r="M23" s="116">
        <f>IF($C$4="Attiecināmās izmaksas",IF('5a+c+n'!$Q23="A",'5a+c+n'!M23,0),0)</f>
        <v>0</v>
      </c>
      <c r="N23" s="116">
        <f>IF($C$4="Attiecināmās izmaksas",IF('5a+c+n'!$Q23="A",'5a+c+n'!N23,0),0)</f>
        <v>0</v>
      </c>
      <c r="O23" s="116">
        <f>IF($C$4="Attiecināmās izmaksas",IF('5a+c+n'!$Q23="A",'5a+c+n'!O23,0),0)</f>
        <v>0</v>
      </c>
      <c r="P23" s="117">
        <f>IF($C$4="Attiecināmās izmaksas",IF('5a+c+n'!$Q23="A",'5a+c+n'!P23,0),0)</f>
        <v>0</v>
      </c>
    </row>
    <row r="24" spans="1:16" x14ac:dyDescent="0.2">
      <c r="A24" s="51">
        <f>IF(P24=0,0,IF(COUNTBLANK(P24)=1,0,COUNTA($P$14:P24)))</f>
        <v>0</v>
      </c>
      <c r="B24" s="24">
        <f>IF($C$4="Attiecināmās izmaksas",IF('5a+c+n'!$Q24="A",'5a+c+n'!B24,0),0)</f>
        <v>0</v>
      </c>
      <c r="C24" s="24">
        <f>IF($C$4="Attiecināmās izmaksas",IF('5a+c+n'!$Q24="A",'5a+c+n'!C24,0),0)</f>
        <v>0</v>
      </c>
      <c r="D24" s="24">
        <f>IF($C$4="Attiecināmās izmaksas",IF('5a+c+n'!$Q24="A",'5a+c+n'!D24,0),0)</f>
        <v>0</v>
      </c>
      <c r="E24" s="46"/>
      <c r="F24" s="65"/>
      <c r="G24" s="116"/>
      <c r="H24" s="116">
        <f>IF($C$4="Attiecināmās izmaksas",IF('5a+c+n'!$Q24="A",'5a+c+n'!H24,0),0)</f>
        <v>0</v>
      </c>
      <c r="I24" s="116"/>
      <c r="J24" s="116"/>
      <c r="K24" s="117">
        <f>IF($C$4="Attiecināmās izmaksas",IF('5a+c+n'!$Q24="A",'5a+c+n'!K24,0),0)</f>
        <v>0</v>
      </c>
      <c r="L24" s="65">
        <f>IF($C$4="Attiecināmās izmaksas",IF('5a+c+n'!$Q24="A",'5a+c+n'!L24,0),0)</f>
        <v>0</v>
      </c>
      <c r="M24" s="116">
        <f>IF($C$4="Attiecināmās izmaksas",IF('5a+c+n'!$Q24="A",'5a+c+n'!M24,0),0)</f>
        <v>0</v>
      </c>
      <c r="N24" s="116">
        <f>IF($C$4="Attiecināmās izmaksas",IF('5a+c+n'!$Q24="A",'5a+c+n'!N24,0),0)</f>
        <v>0</v>
      </c>
      <c r="O24" s="116">
        <f>IF($C$4="Attiecināmās izmaksas",IF('5a+c+n'!$Q24="A",'5a+c+n'!O24,0),0)</f>
        <v>0</v>
      </c>
      <c r="P24" s="117">
        <f>IF($C$4="Attiecināmās izmaksas",IF('5a+c+n'!$Q24="A",'5a+c+n'!P24,0),0)</f>
        <v>0</v>
      </c>
    </row>
    <row r="25" spans="1:16" ht="67.5" x14ac:dyDescent="0.2">
      <c r="A25" s="51">
        <f>IF(P25=0,0,IF(COUNTBLANK(P25)=1,0,COUNTA($P$14:P25)))</f>
        <v>0</v>
      </c>
      <c r="B25" s="24" t="str">
        <f>IF($C$4="Attiecināmās izmaksas",IF('5a+c+n'!$Q25="A",'5a+c+n'!B25,0),0)</f>
        <v>13-00000</v>
      </c>
      <c r="C25" s="24" t="str">
        <f>IF($C$4="Attiecināmās izmaksas",IF('5a+c+n'!$Q25="A",'5a+c+n'!C25,0),0)</f>
        <v>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v>
      </c>
      <c r="D25" s="24" t="str">
        <f>IF($C$4="Attiecināmās izmaksas",IF('5a+c+n'!$Q25="A",'5a+c+n'!D25,0),0)</f>
        <v>kompl.</v>
      </c>
      <c r="E25" s="46"/>
      <c r="F25" s="65"/>
      <c r="G25" s="116"/>
      <c r="H25" s="116">
        <f>IF($C$4="Attiecināmās izmaksas",IF('5a+c+n'!$Q25="A",'5a+c+n'!H25,0),0)</f>
        <v>0</v>
      </c>
      <c r="I25" s="116"/>
      <c r="J25" s="116"/>
      <c r="K25" s="117">
        <f>IF($C$4="Attiecināmās izmaksas",IF('5a+c+n'!$Q25="A",'5a+c+n'!K25,0),0)</f>
        <v>0</v>
      </c>
      <c r="L25" s="65">
        <f>IF($C$4="Attiecināmās izmaksas",IF('5a+c+n'!$Q25="A",'5a+c+n'!L25,0),0)</f>
        <v>0</v>
      </c>
      <c r="M25" s="116">
        <f>IF($C$4="Attiecināmās izmaksas",IF('5a+c+n'!$Q25="A",'5a+c+n'!M25,0),0)</f>
        <v>0</v>
      </c>
      <c r="N25" s="116">
        <f>IF($C$4="Attiecināmās izmaksas",IF('5a+c+n'!$Q25="A",'5a+c+n'!N25,0),0)</f>
        <v>0</v>
      </c>
      <c r="O25" s="116">
        <f>IF($C$4="Attiecināmās izmaksas",IF('5a+c+n'!$Q25="A",'5a+c+n'!O25,0),0)</f>
        <v>0</v>
      </c>
      <c r="P25" s="117">
        <f>IF($C$4="Attiecināmās izmaksas",IF('5a+c+n'!$Q25="A",'5a+c+n'!P25,0),0)</f>
        <v>0</v>
      </c>
    </row>
    <row r="26" spans="1:16" ht="22.5" x14ac:dyDescent="0.2">
      <c r="A26" s="51">
        <f>IF(P26=0,0,IF(COUNTBLANK(P26)=1,0,COUNTA($P$14:P26)))</f>
        <v>0</v>
      </c>
      <c r="B26" s="24" t="str">
        <f>IF($C$4="Attiecināmās izmaksas",IF('5a+c+n'!$Q26="A",'5a+c+n'!B26,0),0)</f>
        <v>13-00000</v>
      </c>
      <c r="C26" s="24" t="str">
        <f>IF($C$4="Attiecināmās izmaksas",IF('5a+c+n'!$Q26="A",'5a+c+n'!C26,0),0)</f>
        <v>Siltumizolācijas plākņšņu līmēšana ar līmjavu Baumit Nivofix vai ekvivalentu</v>
      </c>
      <c r="D26" s="24" t="str">
        <f>IF($C$4="Attiecināmās izmaksas",IF('5a+c+n'!$Q26="A",'5a+c+n'!D26,0),0)</f>
        <v>m2</v>
      </c>
      <c r="E26" s="46"/>
      <c r="F26" s="65"/>
      <c r="G26" s="116"/>
      <c r="H26" s="116">
        <f>IF($C$4="Attiecināmās izmaksas",IF('5a+c+n'!$Q26="A",'5a+c+n'!H26,0),0)</f>
        <v>0</v>
      </c>
      <c r="I26" s="116"/>
      <c r="J26" s="116"/>
      <c r="K26" s="117">
        <f>IF($C$4="Attiecināmās izmaksas",IF('5a+c+n'!$Q26="A",'5a+c+n'!K26,0),0)</f>
        <v>0</v>
      </c>
      <c r="L26" s="65">
        <f>IF($C$4="Attiecināmās izmaksas",IF('5a+c+n'!$Q26="A",'5a+c+n'!L26,0),0)</f>
        <v>0</v>
      </c>
      <c r="M26" s="116">
        <f>IF($C$4="Attiecināmās izmaksas",IF('5a+c+n'!$Q26="A",'5a+c+n'!M26,0),0)</f>
        <v>0</v>
      </c>
      <c r="N26" s="116">
        <f>IF($C$4="Attiecināmās izmaksas",IF('5a+c+n'!$Q26="A",'5a+c+n'!N26,0),0)</f>
        <v>0</v>
      </c>
      <c r="O26" s="116">
        <f>IF($C$4="Attiecināmās izmaksas",IF('5a+c+n'!$Q26="A",'5a+c+n'!O26,0),0)</f>
        <v>0</v>
      </c>
      <c r="P26" s="117">
        <f>IF($C$4="Attiecināmās izmaksas",IF('5a+c+n'!$Q26="A",'5a+c+n'!P26,0),0)</f>
        <v>0</v>
      </c>
    </row>
    <row r="27" spans="1:16" ht="22.5" x14ac:dyDescent="0.2">
      <c r="A27" s="51">
        <f>IF(P27=0,0,IF(COUNTBLANK(P27)=1,0,COUNTA($P$14:P27)))</f>
        <v>0</v>
      </c>
      <c r="B27" s="24" t="str">
        <f>IF($C$4="Attiecināmās izmaksas",IF('5a+c+n'!$Q27="A",'5a+c+n'!B27,0),0)</f>
        <v>13-00000</v>
      </c>
      <c r="C27" s="24" t="str">
        <f>IF($C$4="Attiecināmās izmaksas",IF('5a+c+n'!$Q27="A",'5a+c+n'!C27,0),0)</f>
        <v>Putupolistirola plākņu TENAPORS EPS100 vai ekvivalentu montāža (λ&lt;=0,036 W/(mK))  b=100mm</v>
      </c>
      <c r="D27" s="24" t="str">
        <f>IF($C$4="Attiecināmās izmaksas",IF('5a+c+n'!$Q27="A",'5a+c+n'!D27,0),0)</f>
        <v>m2</v>
      </c>
      <c r="E27" s="46"/>
      <c r="F27" s="65"/>
      <c r="G27" s="116"/>
      <c r="H27" s="116">
        <f>IF($C$4="Attiecināmās izmaksas",IF('5a+c+n'!$Q27="A",'5a+c+n'!H27,0),0)</f>
        <v>0</v>
      </c>
      <c r="I27" s="116"/>
      <c r="J27" s="116"/>
      <c r="K27" s="117">
        <f>IF($C$4="Attiecināmās izmaksas",IF('5a+c+n'!$Q27="A",'5a+c+n'!K27,0),0)</f>
        <v>0</v>
      </c>
      <c r="L27" s="65">
        <f>IF($C$4="Attiecināmās izmaksas",IF('5a+c+n'!$Q27="A",'5a+c+n'!L27,0),0)</f>
        <v>0</v>
      </c>
      <c r="M27" s="116">
        <f>IF($C$4="Attiecināmās izmaksas",IF('5a+c+n'!$Q27="A",'5a+c+n'!M27,0),0)</f>
        <v>0</v>
      </c>
      <c r="N27" s="116">
        <f>IF($C$4="Attiecināmās izmaksas",IF('5a+c+n'!$Q27="A",'5a+c+n'!N27,0),0)</f>
        <v>0</v>
      </c>
      <c r="O27" s="116">
        <f>IF($C$4="Attiecināmās izmaksas",IF('5a+c+n'!$Q27="A",'5a+c+n'!O27,0),0)</f>
        <v>0</v>
      </c>
      <c r="P27" s="117">
        <f>IF($C$4="Attiecināmās izmaksas",IF('5a+c+n'!$Q27="A",'5a+c+n'!P27,0),0)</f>
        <v>0</v>
      </c>
    </row>
    <row r="28" spans="1:16" ht="22.5" x14ac:dyDescent="0.2">
      <c r="A28" s="51">
        <f>IF(P28=0,0,IF(COUNTBLANK(P28)=1,0,COUNTA($P$14:P28)))</f>
        <v>0</v>
      </c>
      <c r="B28" s="24" t="str">
        <f>IF($C$4="Attiecināmās izmaksas",IF('5a+c+n'!$Q28="A",'5a+c+n'!B28,0),0)</f>
        <v>13-00000</v>
      </c>
      <c r="C28" s="24" t="str">
        <f>IF($C$4="Attiecināmās izmaksas",IF('5a+c+n'!$Q28="A",'5a+c+n'!C28,0),0)</f>
        <v>Armējošā slāņa iestrāde ar javas kārtu BAUMIT ProContact vai ekvivalentu - 1 kārtā</v>
      </c>
      <c r="D28" s="24" t="str">
        <f>IF($C$4="Attiecināmās izmaksas",IF('5a+c+n'!$Q28="A",'5a+c+n'!D28,0),0)</f>
        <v>kg</v>
      </c>
      <c r="E28" s="46"/>
      <c r="F28" s="65"/>
      <c r="G28" s="116"/>
      <c r="H28" s="116">
        <f>IF($C$4="Attiecināmās izmaksas",IF('5a+c+n'!$Q28="A",'5a+c+n'!H28,0),0)</f>
        <v>0</v>
      </c>
      <c r="I28" s="116"/>
      <c r="J28" s="116"/>
      <c r="K28" s="117">
        <f>IF($C$4="Attiecināmās izmaksas",IF('5a+c+n'!$Q28="A",'5a+c+n'!K28,0),0)</f>
        <v>0</v>
      </c>
      <c r="L28" s="65">
        <f>IF($C$4="Attiecināmās izmaksas",IF('5a+c+n'!$Q28="A",'5a+c+n'!L28,0),0)</f>
        <v>0</v>
      </c>
      <c r="M28" s="116">
        <f>IF($C$4="Attiecināmās izmaksas",IF('5a+c+n'!$Q28="A",'5a+c+n'!M28,0),0)</f>
        <v>0</v>
      </c>
      <c r="N28" s="116">
        <f>IF($C$4="Attiecināmās izmaksas",IF('5a+c+n'!$Q28="A",'5a+c+n'!N28,0),0)</f>
        <v>0</v>
      </c>
      <c r="O28" s="116">
        <f>IF($C$4="Attiecināmās izmaksas",IF('5a+c+n'!$Q28="A",'5a+c+n'!O28,0),0)</f>
        <v>0</v>
      </c>
      <c r="P28" s="117">
        <f>IF($C$4="Attiecināmās izmaksas",IF('5a+c+n'!$Q28="A",'5a+c+n'!P28,0),0)</f>
        <v>0</v>
      </c>
    </row>
    <row r="29" spans="1:16" ht="22.5" x14ac:dyDescent="0.2">
      <c r="A29" s="51">
        <f>IF(P29=0,0,IF(COUNTBLANK(P29)=1,0,COUNTA($P$14:P29)))</f>
        <v>0</v>
      </c>
      <c r="B29" s="24" t="str">
        <f>IF($C$4="Attiecināmās izmaksas",IF('5a+c+n'!$Q29="A",'5a+c+n'!B29,0),0)</f>
        <v>13-00000</v>
      </c>
      <c r="C29" s="24" t="str">
        <f>IF($C$4="Attiecināmās izmaksas",IF('5a+c+n'!$Q29="A",'5a+c+n'!C29,0),0)</f>
        <v>Baumit StarTex vai ekvivalents stiklušķiedras siets 160 g/m²  - 1 kārtā</v>
      </c>
      <c r="D29" s="24" t="str">
        <f>IF($C$4="Attiecināmās izmaksas",IF('5a+c+n'!$Q29="A",'5a+c+n'!D29,0),0)</f>
        <v>m2</v>
      </c>
      <c r="E29" s="46"/>
      <c r="F29" s="65"/>
      <c r="G29" s="116"/>
      <c r="H29" s="116">
        <f>IF($C$4="Attiecināmās izmaksas",IF('5a+c+n'!$Q29="A",'5a+c+n'!H29,0),0)</f>
        <v>0</v>
      </c>
      <c r="I29" s="116"/>
      <c r="J29" s="116"/>
      <c r="K29" s="117">
        <f>IF($C$4="Attiecināmās izmaksas",IF('5a+c+n'!$Q29="A",'5a+c+n'!K29,0),0)</f>
        <v>0</v>
      </c>
      <c r="L29" s="65">
        <f>IF($C$4="Attiecināmās izmaksas",IF('5a+c+n'!$Q29="A",'5a+c+n'!L29,0),0)</f>
        <v>0</v>
      </c>
      <c r="M29" s="116">
        <f>IF($C$4="Attiecināmās izmaksas",IF('5a+c+n'!$Q29="A",'5a+c+n'!M29,0),0)</f>
        <v>0</v>
      </c>
      <c r="N29" s="116">
        <f>IF($C$4="Attiecināmās izmaksas",IF('5a+c+n'!$Q29="A",'5a+c+n'!N29,0),0)</f>
        <v>0</v>
      </c>
      <c r="O29" s="116">
        <f>IF($C$4="Attiecināmās izmaksas",IF('5a+c+n'!$Q29="A",'5a+c+n'!O29,0),0)</f>
        <v>0</v>
      </c>
      <c r="P29" s="117">
        <f>IF($C$4="Attiecināmās izmaksas",IF('5a+c+n'!$Q29="A",'5a+c+n'!P29,0),0)</f>
        <v>0</v>
      </c>
    </row>
    <row r="30" spans="1:16" ht="12" customHeight="1" thickBot="1" x14ac:dyDescent="0.25">
      <c r="A30" s="298" t="s">
        <v>62</v>
      </c>
      <c r="B30" s="299"/>
      <c r="C30" s="299"/>
      <c r="D30" s="299"/>
      <c r="E30" s="299"/>
      <c r="F30" s="299"/>
      <c r="G30" s="299"/>
      <c r="H30" s="299"/>
      <c r="I30" s="299"/>
      <c r="J30" s="299"/>
      <c r="K30" s="300"/>
      <c r="L30" s="127">
        <f>SUM(L14:L29)</f>
        <v>0</v>
      </c>
      <c r="M30" s="128">
        <f>SUM(M14:M29)</f>
        <v>0</v>
      </c>
      <c r="N30" s="128">
        <f>SUM(N14:N29)</f>
        <v>0</v>
      </c>
      <c r="O30" s="128">
        <f>SUM(O14:O29)</f>
        <v>0</v>
      </c>
      <c r="P30" s="129">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301">
        <f>'Kops n'!C36:H36</f>
        <v>0</v>
      </c>
      <c r="D33" s="301"/>
      <c r="E33" s="301"/>
      <c r="F33" s="301"/>
      <c r="G33" s="301"/>
      <c r="H33" s="301"/>
      <c r="I33" s="16"/>
      <c r="J33" s="16"/>
      <c r="K33" s="16"/>
      <c r="L33" s="16"/>
      <c r="M33" s="16"/>
      <c r="N33" s="16"/>
      <c r="O33" s="16"/>
      <c r="P33" s="16"/>
    </row>
    <row r="34" spans="1:16" x14ac:dyDescent="0.2">
      <c r="A34" s="16"/>
      <c r="B34" s="16"/>
      <c r="C34" s="227" t="s">
        <v>15</v>
      </c>
      <c r="D34" s="227"/>
      <c r="E34" s="227"/>
      <c r="F34" s="227"/>
      <c r="G34" s="227"/>
      <c r="H34" s="227"/>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49" t="str">
        <f>'Kops n'!A39:D39</f>
        <v>Tāme sastādīta 2023. gada __. ____________</v>
      </c>
      <c r="B36" s="250"/>
      <c r="C36" s="250"/>
      <c r="D36" s="250"/>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01">
        <f>'Kops n'!C41:H41</f>
        <v>0</v>
      </c>
      <c r="D38" s="301"/>
      <c r="E38" s="301"/>
      <c r="F38" s="301"/>
      <c r="G38" s="301"/>
      <c r="H38" s="301"/>
      <c r="I38" s="16"/>
      <c r="J38" s="16"/>
      <c r="K38" s="16"/>
      <c r="L38" s="16"/>
      <c r="M38" s="16"/>
      <c r="N38" s="16"/>
      <c r="O38" s="16"/>
      <c r="P38" s="16"/>
    </row>
    <row r="39" spans="1:16" x14ac:dyDescent="0.2">
      <c r="A39" s="16"/>
      <c r="B39" s="16"/>
      <c r="C39" s="227" t="s">
        <v>15</v>
      </c>
      <c r="D39" s="227"/>
      <c r="E39" s="227"/>
      <c r="F39" s="227"/>
      <c r="G39" s="227"/>
      <c r="H39" s="227"/>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8" t="s">
        <v>16</v>
      </c>
      <c r="B41" s="42"/>
      <c r="C41" s="84">
        <f>'Kops n'!C44</f>
        <v>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227"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226" priority="1" operator="equal">
      <formula>0</formula>
    </cfRule>
  </conditionalFormatting>
  <conditionalFormatting sqref="C2:I2 D5:L8 N9:O9 L30:P30 C33:H33 C38:H38 C41">
    <cfRule type="cellIs" dxfId="225"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C847-0BCD-4744-9201-4A545E049521}">
  <sheetPr>
    <tabColor rgb="FF00B050"/>
  </sheetPr>
  <dimension ref="A1:P29"/>
  <sheetViews>
    <sheetView topLeftCell="A3" workbookViewId="0">
      <selection activeCell="S22" sqref="S2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'5a+c+n'!D1</f>
        <v>5</v>
      </c>
      <c r="E1" s="22"/>
      <c r="F1" s="22"/>
      <c r="G1" s="22"/>
      <c r="H1" s="22"/>
      <c r="I1" s="22"/>
      <c r="J1" s="22"/>
      <c r="N1" s="26"/>
      <c r="O1" s="27"/>
      <c r="P1" s="28"/>
    </row>
    <row r="2" spans="1:16" x14ac:dyDescent="0.2">
      <c r="A2" s="29"/>
      <c r="B2" s="29"/>
      <c r="C2" s="313" t="str">
        <f>'5a+c+n'!C2:I2</f>
        <v>Pagraba pārseguma siltināšana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'5a+c+n'!A9</f>
        <v>Tāme sastādīta  2023. gada tirgus cenās, pamatojoties uz AR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58" t="s">
        <v>60</v>
      </c>
    </row>
    <row r="14" spans="1:16" x14ac:dyDescent="0.2">
      <c r="A14" s="50">
        <f>IF(P14=0,0,IF(COUNTBLANK(P14)=1,0,COUNTA($P$14:P14)))</f>
        <v>0</v>
      </c>
      <c r="B14" s="23">
        <f>IF($C$4="citu pasākumu izmaksas",IF('5a+c+n'!$Q16="C",'5a+c+n'!B16,0))</f>
        <v>0</v>
      </c>
      <c r="C14" s="23">
        <f>IF($C$4="citu pasākumu izmaksas",IF('5a+c+n'!$Q16="C",'5a+c+n'!C16,0))</f>
        <v>0</v>
      </c>
      <c r="D14" s="23">
        <f>IF($C$4="citu pasākumu izmaksas",IF('5a+c+n'!$Q16="C",'5a+c+n'!D16,0))</f>
        <v>0</v>
      </c>
      <c r="E14" s="45"/>
      <c r="F14" s="63"/>
      <c r="G14" s="114"/>
      <c r="H14" s="114">
        <f>IF($C$4="citu pasākumu izmaksas",IF('5a+c+n'!$Q16="C",'5a+c+n'!H16,0))</f>
        <v>0</v>
      </c>
      <c r="I14" s="114"/>
      <c r="J14" s="114"/>
      <c r="K14" s="115">
        <f>IF($C$4="citu pasākumu izmaksas",IF('5a+c+n'!$Q16="C",'5a+c+n'!K16,0))</f>
        <v>0</v>
      </c>
      <c r="L14" s="63">
        <f>IF($C$4="citu pasākumu izmaksas",IF('5a+c+n'!$Q16="C",'5a+c+n'!L16,0))</f>
        <v>0</v>
      </c>
      <c r="M14" s="114">
        <f>IF($C$4="citu pasākumu izmaksas",IF('5a+c+n'!$Q16="C",'5a+c+n'!M16,0))</f>
        <v>0</v>
      </c>
      <c r="N14" s="114">
        <f>IF($C$4="citu pasākumu izmaksas",IF('5a+c+n'!$Q16="C",'5a+c+n'!N16,0))</f>
        <v>0</v>
      </c>
      <c r="O14" s="114">
        <f>IF($C$4="citu pasākumu izmaksas",IF('5a+c+n'!$Q16="C",'5a+c+n'!O16,0))</f>
        <v>0</v>
      </c>
      <c r="P14" s="115">
        <f>IF($C$4="citu pasākumu izmaksas",IF('5a+c+n'!$Q16="C",'5a+c+n'!P16,0))</f>
        <v>0</v>
      </c>
    </row>
    <row r="15" spans="1:16" ht="33.75" x14ac:dyDescent="0.2">
      <c r="A15" s="51">
        <f>IF(P15=0,0,IF(COUNTBLANK(P15)=1,0,COUNTA($P$14:P15)))</f>
        <v>0</v>
      </c>
      <c r="B15" s="24" t="str">
        <f>IF($C$4="citu pasākumu izmaksas",IF('5a+c+n'!$Q17="C",'5a+c+n'!B17,0))</f>
        <v>13-00000</v>
      </c>
      <c r="C15" s="24" t="str">
        <f>IF($C$4="citu pasākumu izmaksas",IF('5a+c+n'!$Q17="C",'5a+c+n'!C17,0))</f>
        <v>Esošo komunikāciju aizsardzības pasākumi t.sk. vadu iznešana virs siltumizolācijas slāņa vai to ievietošana atbilstošās gofrētās caurulēs</v>
      </c>
      <c r="D15" s="24" t="str">
        <f>IF($C$4="citu pasākumu izmaksas",IF('5a+c+n'!$Q17="C",'5a+c+n'!D17,0))</f>
        <v>kompl</v>
      </c>
      <c r="E15" s="46"/>
      <c r="F15" s="65"/>
      <c r="G15" s="116"/>
      <c r="H15" s="116">
        <f>IF($C$4="citu pasākumu izmaksas",IF('5a+c+n'!$Q17="C",'5a+c+n'!H17,0))</f>
        <v>0</v>
      </c>
      <c r="I15" s="116"/>
      <c r="J15" s="116"/>
      <c r="K15" s="117">
        <f>IF($C$4="citu pasākumu izmaksas",IF('5a+c+n'!$Q17="C",'5a+c+n'!K17,0))</f>
        <v>0</v>
      </c>
      <c r="L15" s="65">
        <f>IF($C$4="citu pasākumu izmaksas",IF('5a+c+n'!$Q17="C",'5a+c+n'!L17,0))</f>
        <v>0</v>
      </c>
      <c r="M15" s="116">
        <f>IF($C$4="citu pasākumu izmaksas",IF('5a+c+n'!$Q17="C",'5a+c+n'!M17,0))</f>
        <v>0</v>
      </c>
      <c r="N15" s="116">
        <f>IF($C$4="citu pasākumu izmaksas",IF('5a+c+n'!$Q17="C",'5a+c+n'!N17,0))</f>
        <v>0</v>
      </c>
      <c r="O15" s="116">
        <f>IF($C$4="citu pasākumu izmaksas",IF('5a+c+n'!$Q17="C",'5a+c+n'!O17,0))</f>
        <v>0</v>
      </c>
      <c r="P15" s="117">
        <f>IF($C$4="citu pasākumu izmaksas",IF('5a+c+n'!$Q17="C",'5a+c+n'!P17,0))</f>
        <v>0</v>
      </c>
    </row>
    <row r="16" spans="1:16" ht="12" thickBot="1" x14ac:dyDescent="0.25">
      <c r="A16" s="51">
        <f>IF(P16=0,0,IF(COUNTBLANK(P16)=1,0,COUNTA($P$14:P16)))</f>
        <v>0</v>
      </c>
      <c r="B16" s="24">
        <f>IF($C$4="citu pasākumu izmaksas",IF('5a+c+n'!$Q18="C",'5a+c+n'!B18,0))</f>
        <v>0</v>
      </c>
      <c r="C16" s="24">
        <f>IF($C$4="citu pasākumu izmaksas",IF('5a+c+n'!$Q18="C",'5a+c+n'!C18,0))</f>
        <v>0</v>
      </c>
      <c r="D16" s="24">
        <f>IF($C$4="citu pasākumu izmaksas",IF('5a+c+n'!$Q18="C",'5a+c+n'!D18,0))</f>
        <v>0</v>
      </c>
      <c r="E16" s="46"/>
      <c r="F16" s="65"/>
      <c r="G16" s="116"/>
      <c r="H16" s="116">
        <f>IF($C$4="citu pasākumu izmaksas",IF('5a+c+n'!$Q18="C",'5a+c+n'!H18,0))</f>
        <v>0</v>
      </c>
      <c r="I16" s="116"/>
      <c r="J16" s="116"/>
      <c r="K16" s="117">
        <f>IF($C$4="citu pasākumu izmaksas",IF('5a+c+n'!$Q18="C",'5a+c+n'!K18,0))</f>
        <v>0</v>
      </c>
      <c r="L16" s="224">
        <f>IF($C$4="citu pasākumu izmaksas",IF('5a+c+n'!$Q18="C",'5a+c+n'!L18,0))</f>
        <v>0</v>
      </c>
      <c r="M16" s="225">
        <f>IF($C$4="citu pasākumu izmaksas",IF('5a+c+n'!$Q18="C",'5a+c+n'!M18,0))</f>
        <v>0</v>
      </c>
      <c r="N16" s="225">
        <f>IF($C$4="citu pasākumu izmaksas",IF('5a+c+n'!$Q18="C",'5a+c+n'!N18,0))</f>
        <v>0</v>
      </c>
      <c r="O16" s="225">
        <f>IF($C$4="citu pasākumu izmaksas",IF('5a+c+n'!$Q18="C",'5a+c+n'!O18,0))</f>
        <v>0</v>
      </c>
      <c r="P16" s="226">
        <f>IF($C$4="citu pasākumu izmaksas",IF('5a+c+n'!$Q18="C",'5a+c+n'!P18,0))</f>
        <v>0</v>
      </c>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c'!C36:H36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c'!C41:H41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c'!C44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6:H26"/>
    <mergeCell ref="L12:P12"/>
    <mergeCell ref="A17:K17"/>
    <mergeCell ref="C20:H20"/>
    <mergeCell ref="C21:H21"/>
    <mergeCell ref="A23:D23"/>
    <mergeCell ref="C25:H25"/>
  </mergeCells>
  <conditionalFormatting sqref="A17:K17">
    <cfRule type="containsText" dxfId="224"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223" priority="1" operator="equal">
      <formula>0</formula>
    </cfRule>
  </conditionalFormatting>
  <conditionalFormatting sqref="C2:I2 D5:L8 N9:O9 L17:P17 C20:H20 C25:H25 C28">
    <cfRule type="cellIs" dxfId="222"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A286-E2AE-4C9E-8BA7-F9CCD9E5F44B}">
  <sheetPr codeName="Sheet20">
    <tabColor rgb="FF00B050"/>
  </sheetPr>
  <dimension ref="A1:P29"/>
  <sheetViews>
    <sheetView topLeftCell="A3"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'5a+c+n'!D1</f>
        <v>5</v>
      </c>
      <c r="E1" s="22"/>
      <c r="F1" s="22"/>
      <c r="G1" s="22"/>
      <c r="H1" s="22"/>
      <c r="I1" s="22"/>
      <c r="J1" s="22"/>
      <c r="N1" s="26"/>
      <c r="O1" s="27"/>
      <c r="P1" s="28"/>
    </row>
    <row r="2" spans="1:16" x14ac:dyDescent="0.2">
      <c r="A2" s="29"/>
      <c r="B2" s="29"/>
      <c r="C2" s="313" t="str">
        <f>'5a+c+n'!C2:I2</f>
        <v>Pagraba pārseguma siltināšana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'5a+c+n'!A9</f>
        <v>Tāme sastādīta  2023. gada tirgus cenās, pamatojoties uz AR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izmaksas",IF('5a+c+n'!$Q14="N",'5a+c+n'!B14,0))</f>
        <v>0</v>
      </c>
      <c r="C14" s="23">
        <f>IF($C$4="Neattiecināmās izmaksas",IF('5a+c+n'!$Q14="N",'5a+c+n'!C14,0))</f>
        <v>0</v>
      </c>
      <c r="D14" s="23">
        <f>IF($C$4="Neattiecināmās izmaksas",IF('5a+c+n'!$Q14="N",'5a+c+n'!D14,0))</f>
        <v>0</v>
      </c>
      <c r="E14" s="45"/>
      <c r="F14" s="63"/>
      <c r="G14" s="114"/>
      <c r="H14" s="114">
        <f>IF($C$4="Neattiecināmās izmaksas",IF('5a+c+n'!$Q14="N",'5a+c+n'!H14,0))</f>
        <v>0</v>
      </c>
      <c r="I14" s="114"/>
      <c r="J14" s="114"/>
      <c r="K14" s="115">
        <f>IF($C$4="Neattiecināmās izmaksas",IF('5a+c+n'!$Q14="N",'5a+c+n'!K14,0))</f>
        <v>0</v>
      </c>
      <c r="L14" s="81">
        <f>IF($C$4="Neattiecināmās izmaksas",IF('5a+c+n'!$Q14="N",'5a+c+n'!L14,0))</f>
        <v>0</v>
      </c>
      <c r="M14" s="114">
        <f>IF($C$4="Neattiecināmās izmaksas",IF('5a+c+n'!$Q14="N",'5a+c+n'!M14,0))</f>
        <v>0</v>
      </c>
      <c r="N14" s="114">
        <f>IF($C$4="Neattiecināmās izmaksas",IF('5a+c+n'!$Q14="N",'5a+c+n'!N14,0))</f>
        <v>0</v>
      </c>
      <c r="O14" s="114">
        <f>IF($C$4="Neattiecināmās izmaksas",IF('5a+c+n'!$Q14="N",'5a+c+n'!O14,0))</f>
        <v>0</v>
      </c>
      <c r="P14" s="115">
        <f>IF($C$4="Neattiecināmās izmaksas",IF('5a+c+n'!$Q14="N",'5a+c+n'!P14,0))</f>
        <v>0</v>
      </c>
    </row>
    <row r="15" spans="1:16" x14ac:dyDescent="0.2">
      <c r="A15" s="51">
        <f>IF(P15=0,0,IF(COUNTBLANK(P15)=1,0,COUNTA($P$14:P15)))</f>
        <v>0</v>
      </c>
      <c r="B15" s="24">
        <f>IF($C$4="Neattiecināmās izmaksas",IF('5a+c+n'!$Q15="N",'5a+c+n'!B15,0))</f>
        <v>0</v>
      </c>
      <c r="C15" s="24">
        <f>IF($C$4="Neattiecināmās izmaksas",IF('5a+c+n'!$Q15="N",'5a+c+n'!C15,0))</f>
        <v>0</v>
      </c>
      <c r="D15" s="24">
        <f>IF($C$4="Neattiecināmās izmaksas",IF('5a+c+n'!$Q15="N",'5a+c+n'!D15,0))</f>
        <v>0</v>
      </c>
      <c r="E15" s="46"/>
      <c r="F15" s="65"/>
      <c r="G15" s="116"/>
      <c r="H15" s="116">
        <f>IF($C$4="Neattiecināmās izmaksas",IF('5a+c+n'!$Q15="N",'5a+c+n'!H15,0))</f>
        <v>0</v>
      </c>
      <c r="I15" s="116"/>
      <c r="J15" s="116"/>
      <c r="K15" s="117">
        <f>IF($C$4="Neattiecināmās izmaksas",IF('5a+c+n'!$Q15="N",'5a+c+n'!K15,0))</f>
        <v>0</v>
      </c>
      <c r="L15" s="82">
        <f>IF($C$4="Neattiecināmās izmaksas",IF('5a+c+n'!$Q15="N",'5a+c+n'!L15,0))</f>
        <v>0</v>
      </c>
      <c r="M15" s="116">
        <f>IF($C$4="Neattiecināmās izmaksas",IF('5a+c+n'!$Q15="N",'5a+c+n'!M15,0))</f>
        <v>0</v>
      </c>
      <c r="N15" s="116">
        <f>IF($C$4="Neattiecināmās izmaksas",IF('5a+c+n'!$Q15="N",'5a+c+n'!N15,0))</f>
        <v>0</v>
      </c>
      <c r="O15" s="116">
        <f>IF($C$4="Neattiecināmās izmaksas",IF('5a+c+n'!$Q15="N",'5a+c+n'!O15,0))</f>
        <v>0</v>
      </c>
      <c r="P15" s="117">
        <f>IF($C$4="Neattiecināmās izmaksas",IF('5a+c+n'!$Q15="N",'5a+c+n'!P15,0))</f>
        <v>0</v>
      </c>
    </row>
    <row r="16" spans="1:16" ht="12" thickBot="1" x14ac:dyDescent="0.25">
      <c r="A16" s="51">
        <f>IF(P16=0,0,IF(COUNTBLANK(P16)=1,0,COUNTA($P$14:P16)))</f>
        <v>0</v>
      </c>
      <c r="B16" s="24">
        <f>IF($C$4="Neattiecināmās izmaksas",IF('5a+c+n'!$Q16="N",'5a+c+n'!B16,0))</f>
        <v>0</v>
      </c>
      <c r="C16" s="24">
        <f>IF($C$4="Neattiecināmās izmaksas",IF('5a+c+n'!$Q16="N",'5a+c+n'!C16,0))</f>
        <v>0</v>
      </c>
      <c r="D16" s="24">
        <f>IF($C$4="Neattiecināmās izmaksas",IF('5a+c+n'!$Q16="N",'5a+c+n'!D16,0))</f>
        <v>0</v>
      </c>
      <c r="E16" s="46"/>
      <c r="F16" s="65"/>
      <c r="G16" s="116"/>
      <c r="H16" s="116">
        <f>IF($C$4="Neattiecināmās izmaksas",IF('5a+c+n'!$Q16="N",'5a+c+n'!H16,0))</f>
        <v>0</v>
      </c>
      <c r="I16" s="116"/>
      <c r="J16" s="116"/>
      <c r="K16" s="117">
        <f>IF($C$4="Neattiecināmās izmaksas",IF('5a+c+n'!$Q16="N",'5a+c+n'!K16,0))</f>
        <v>0</v>
      </c>
      <c r="L16" s="82">
        <f>IF($C$4="Neattiecināmās izmaksas",IF('5a+c+n'!$Q16="N",'5a+c+n'!L16,0))</f>
        <v>0</v>
      </c>
      <c r="M16" s="116">
        <f>IF($C$4="Neattiecināmās izmaksas",IF('5a+c+n'!$Q16="N",'5a+c+n'!M16,0))</f>
        <v>0</v>
      </c>
      <c r="N16" s="116">
        <f>IF($C$4="Neattiecināmās izmaksas",IF('5a+c+n'!$Q16="N",'5a+c+n'!N16,0))</f>
        <v>0</v>
      </c>
      <c r="O16" s="116">
        <f>IF($C$4="Neattiecināmās izmaksas",IF('5a+c+n'!$Q16="N",'5a+c+n'!O16,0))</f>
        <v>0</v>
      </c>
      <c r="P16" s="117">
        <f>IF($C$4="Neattiecināmās izmaksas",IF('5a+c+n'!$Q16="N",'5a+c+n'!P16,0))</f>
        <v>0</v>
      </c>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n'!C36:H36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n'!C41:H41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n'!C44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C2:I2"/>
    <mergeCell ref="C3:I3"/>
    <mergeCell ref="C4:I4"/>
    <mergeCell ref="D5:L5"/>
    <mergeCell ref="D6:L6"/>
    <mergeCell ref="D8:L8"/>
    <mergeCell ref="A9:F9"/>
    <mergeCell ref="J9:M9"/>
    <mergeCell ref="N9:O9"/>
    <mergeCell ref="D7:L7"/>
    <mergeCell ref="C26:H26"/>
    <mergeCell ref="L12:P12"/>
    <mergeCell ref="A17:K17"/>
    <mergeCell ref="C20:H20"/>
    <mergeCell ref="C21:H21"/>
    <mergeCell ref="A23:D23"/>
    <mergeCell ref="C25:H25"/>
    <mergeCell ref="A12:A13"/>
    <mergeCell ref="B12:B13"/>
    <mergeCell ref="C12:C13"/>
    <mergeCell ref="D12:D13"/>
    <mergeCell ref="E12:E13"/>
    <mergeCell ref="F12:K12"/>
  </mergeCells>
  <conditionalFormatting sqref="A17:K17">
    <cfRule type="containsText" dxfId="221"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220" priority="1" operator="equal">
      <formula>0</formula>
    </cfRule>
  </conditionalFormatting>
  <conditionalFormatting sqref="C2:I2 D5:L8 N9:O9 L17:P17 C20:H20 C25:H25 C28">
    <cfRule type="cellIs" dxfId="219"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22">
    <tabColor rgb="FF00B0F0"/>
  </sheetPr>
  <dimension ref="A1:Q62"/>
  <sheetViews>
    <sheetView topLeftCell="C1" zoomScale="85" zoomScaleNormal="85" workbookViewId="0">
      <selection activeCell="K26" sqref="K2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6</v>
      </c>
      <c r="E1" s="22"/>
      <c r="F1" s="22"/>
      <c r="G1" s="22"/>
      <c r="H1" s="22"/>
      <c r="I1" s="22"/>
      <c r="J1" s="22"/>
      <c r="N1" s="26"/>
      <c r="O1" s="27"/>
      <c r="P1" s="28"/>
    </row>
    <row r="2" spans="1:17" x14ac:dyDescent="0.2">
      <c r="A2" s="29"/>
      <c r="B2" s="29"/>
      <c r="C2" s="313" t="s">
        <v>331</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323</v>
      </c>
      <c r="B9" s="310"/>
      <c r="C9" s="310"/>
      <c r="D9" s="310"/>
      <c r="E9" s="310"/>
      <c r="F9" s="310"/>
      <c r="G9" s="31"/>
      <c r="H9" s="31"/>
      <c r="I9" s="31"/>
      <c r="J9" s="311" t="s">
        <v>45</v>
      </c>
      <c r="K9" s="311"/>
      <c r="L9" s="311"/>
      <c r="M9" s="311"/>
      <c r="N9" s="312">
        <f>P50</f>
        <v>0</v>
      </c>
      <c r="O9" s="312"/>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17"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17" ht="22.5" x14ac:dyDescent="0.2">
      <c r="A14" s="50"/>
      <c r="B14" s="23"/>
      <c r="C14" s="152" t="s">
        <v>407</v>
      </c>
      <c r="D14" s="23"/>
      <c r="E14" s="323"/>
      <c r="F14" s="71"/>
      <c r="G14" s="134"/>
      <c r="H14" s="134">
        <f t="shared" ref="H14:H49" si="0">F14*G14</f>
        <v>0</v>
      </c>
      <c r="I14" s="134"/>
      <c r="J14" s="134"/>
      <c r="K14" s="330">
        <f t="shared" ref="K14:K17" si="1">SUM(H14:J14)</f>
        <v>0</v>
      </c>
      <c r="L14" s="134">
        <f t="shared" ref="L14:L49" si="2">E14*F14</f>
        <v>0</v>
      </c>
      <c r="M14" s="134">
        <f t="shared" ref="M14:M49" si="3">H14*E14</f>
        <v>0</v>
      </c>
      <c r="N14" s="134">
        <f t="shared" ref="N14:N49" si="4">I14*E14</f>
        <v>0</v>
      </c>
      <c r="O14" s="134">
        <f t="shared" ref="O14:O49" si="5">J14*E14</f>
        <v>0</v>
      </c>
      <c r="P14" s="172">
        <f t="shared" ref="P14:P49" si="6">SUM(M14:O14)</f>
        <v>0</v>
      </c>
      <c r="Q14" s="327"/>
    </row>
    <row r="15" spans="1:17" ht="33.75" x14ac:dyDescent="0.2">
      <c r="A15" s="36">
        <v>1</v>
      </c>
      <c r="B15" s="24" t="s">
        <v>161</v>
      </c>
      <c r="C15" s="40" t="s">
        <v>400</v>
      </c>
      <c r="D15" s="24" t="s">
        <v>66</v>
      </c>
      <c r="E15" s="176">
        <v>151.6</v>
      </c>
      <c r="F15" s="41"/>
      <c r="G15" s="135"/>
      <c r="H15" s="135">
        <f t="shared" ref="H15:H49" si="7">F15*G15</f>
        <v>0</v>
      </c>
      <c r="I15" s="135"/>
      <c r="J15" s="135"/>
      <c r="K15" s="329">
        <f t="shared" ref="K15:K49" si="8">SUM(H15:J15)</f>
        <v>0</v>
      </c>
      <c r="L15" s="135">
        <f t="shared" ref="L15:L49" si="9">E15*F15</f>
        <v>0</v>
      </c>
      <c r="M15" s="135">
        <f t="shared" ref="M15:M49" si="10">H15*E15</f>
        <v>0</v>
      </c>
      <c r="N15" s="135">
        <f t="shared" ref="N15:N49" si="11">I15*E15</f>
        <v>0</v>
      </c>
      <c r="O15" s="135">
        <f t="shared" ref="O15:O49" si="12">J15*E15</f>
        <v>0</v>
      </c>
      <c r="P15" s="170">
        <f t="shared" ref="P15:P49" si="13">SUM(M15:O15)</f>
        <v>0</v>
      </c>
      <c r="Q15" s="181" t="s">
        <v>46</v>
      </c>
    </row>
    <row r="16" spans="1:17" ht="22.5" x14ac:dyDescent="0.2">
      <c r="A16" s="36">
        <v>2</v>
      </c>
      <c r="B16" s="24" t="s">
        <v>161</v>
      </c>
      <c r="C16" s="40" t="s">
        <v>287</v>
      </c>
      <c r="D16" s="144" t="s">
        <v>284</v>
      </c>
      <c r="E16" s="176">
        <v>63</v>
      </c>
      <c r="F16" s="41"/>
      <c r="G16" s="135"/>
      <c r="H16" s="135">
        <f t="shared" si="7"/>
        <v>0</v>
      </c>
      <c r="I16" s="135"/>
      <c r="J16" s="135"/>
      <c r="K16" s="329">
        <f t="shared" si="8"/>
        <v>0</v>
      </c>
      <c r="L16" s="135">
        <f t="shared" si="9"/>
        <v>0</v>
      </c>
      <c r="M16" s="135">
        <f t="shared" si="10"/>
        <v>0</v>
      </c>
      <c r="N16" s="135">
        <f t="shared" si="11"/>
        <v>0</v>
      </c>
      <c r="O16" s="135">
        <f t="shared" si="12"/>
        <v>0</v>
      </c>
      <c r="P16" s="170">
        <f t="shared" si="13"/>
        <v>0</v>
      </c>
      <c r="Q16" s="181" t="s">
        <v>46</v>
      </c>
    </row>
    <row r="17" spans="1:17" ht="22.5" x14ac:dyDescent="0.2">
      <c r="A17" s="36">
        <v>3</v>
      </c>
      <c r="B17" s="24" t="s">
        <v>161</v>
      </c>
      <c r="C17" s="40" t="s">
        <v>288</v>
      </c>
      <c r="D17" s="144" t="s">
        <v>284</v>
      </c>
      <c r="E17" s="176">
        <v>19</v>
      </c>
      <c r="F17" s="41"/>
      <c r="G17" s="135"/>
      <c r="H17" s="135">
        <f t="shared" si="7"/>
        <v>0</v>
      </c>
      <c r="I17" s="135"/>
      <c r="J17" s="135"/>
      <c r="K17" s="329">
        <f t="shared" si="8"/>
        <v>0</v>
      </c>
      <c r="L17" s="135">
        <f t="shared" si="9"/>
        <v>0</v>
      </c>
      <c r="M17" s="135">
        <f t="shared" si="10"/>
        <v>0</v>
      </c>
      <c r="N17" s="135">
        <f t="shared" si="11"/>
        <v>0</v>
      </c>
      <c r="O17" s="135">
        <f t="shared" si="12"/>
        <v>0</v>
      </c>
      <c r="P17" s="170">
        <f t="shared" si="13"/>
        <v>0</v>
      </c>
      <c r="Q17" s="181" t="s">
        <v>46</v>
      </c>
    </row>
    <row r="18" spans="1:17" x14ac:dyDescent="0.2">
      <c r="A18" s="36">
        <v>4</v>
      </c>
      <c r="B18" s="24"/>
      <c r="C18" s="173" t="s">
        <v>289</v>
      </c>
      <c r="D18" s="136"/>
      <c r="E18" s="174"/>
      <c r="F18" s="41"/>
      <c r="G18" s="135"/>
      <c r="H18" s="135">
        <f t="shared" si="7"/>
        <v>0</v>
      </c>
      <c r="I18" s="135"/>
      <c r="J18" s="135"/>
      <c r="K18" s="329">
        <f t="shared" si="8"/>
        <v>0</v>
      </c>
      <c r="L18" s="135">
        <f t="shared" si="9"/>
        <v>0</v>
      </c>
      <c r="M18" s="135">
        <f t="shared" si="10"/>
        <v>0</v>
      </c>
      <c r="N18" s="135">
        <f t="shared" si="11"/>
        <v>0</v>
      </c>
      <c r="O18" s="135">
        <f t="shared" si="12"/>
        <v>0</v>
      </c>
      <c r="P18" s="170">
        <f t="shared" si="13"/>
        <v>0</v>
      </c>
      <c r="Q18" s="181"/>
    </row>
    <row r="19" spans="1:17" ht="22.5" x14ac:dyDescent="0.2">
      <c r="A19" s="36">
        <v>5</v>
      </c>
      <c r="B19" s="24" t="s">
        <v>161</v>
      </c>
      <c r="C19" s="139" t="s">
        <v>290</v>
      </c>
      <c r="D19" s="136" t="s">
        <v>66</v>
      </c>
      <c r="E19" s="176">
        <v>75</v>
      </c>
      <c r="F19" s="41"/>
      <c r="G19" s="135"/>
      <c r="H19" s="135">
        <f t="shared" si="7"/>
        <v>0</v>
      </c>
      <c r="I19" s="135"/>
      <c r="J19" s="135"/>
      <c r="K19" s="329">
        <f t="shared" si="8"/>
        <v>0</v>
      </c>
      <c r="L19" s="135">
        <f t="shared" si="9"/>
        <v>0</v>
      </c>
      <c r="M19" s="135">
        <f t="shared" si="10"/>
        <v>0</v>
      </c>
      <c r="N19" s="135">
        <f t="shared" si="11"/>
        <v>0</v>
      </c>
      <c r="O19" s="135">
        <f t="shared" si="12"/>
        <v>0</v>
      </c>
      <c r="P19" s="170">
        <f t="shared" si="13"/>
        <v>0</v>
      </c>
      <c r="Q19" s="181" t="s">
        <v>47</v>
      </c>
    </row>
    <row r="20" spans="1:17" ht="22.5" x14ac:dyDescent="0.2">
      <c r="A20" s="36">
        <v>6</v>
      </c>
      <c r="B20" s="24" t="s">
        <v>161</v>
      </c>
      <c r="C20" s="139" t="s">
        <v>291</v>
      </c>
      <c r="D20" s="136" t="s">
        <v>68</v>
      </c>
      <c r="E20" s="176">
        <v>24</v>
      </c>
      <c r="F20" s="41"/>
      <c r="G20" s="135"/>
      <c r="H20" s="135">
        <f t="shared" si="7"/>
        <v>0</v>
      </c>
      <c r="I20" s="135"/>
      <c r="J20" s="135"/>
      <c r="K20" s="329">
        <f t="shared" si="8"/>
        <v>0</v>
      </c>
      <c r="L20" s="135">
        <f t="shared" si="9"/>
        <v>0</v>
      </c>
      <c r="M20" s="135">
        <f t="shared" si="10"/>
        <v>0</v>
      </c>
      <c r="N20" s="135">
        <f t="shared" si="11"/>
        <v>0</v>
      </c>
      <c r="O20" s="135">
        <f t="shared" si="12"/>
        <v>0</v>
      </c>
      <c r="P20" s="170">
        <f t="shared" si="13"/>
        <v>0</v>
      </c>
      <c r="Q20" s="181" t="s">
        <v>47</v>
      </c>
    </row>
    <row r="21" spans="1:17" ht="33.75" x14ac:dyDescent="0.2">
      <c r="A21" s="36">
        <v>7</v>
      </c>
      <c r="B21" s="24" t="s">
        <v>161</v>
      </c>
      <c r="C21" s="139" t="s">
        <v>292</v>
      </c>
      <c r="D21" s="136" t="s">
        <v>68</v>
      </c>
      <c r="E21" s="176">
        <v>24</v>
      </c>
      <c r="F21" s="41"/>
      <c r="G21" s="135"/>
      <c r="H21" s="135">
        <f t="shared" si="7"/>
        <v>0</v>
      </c>
      <c r="I21" s="135"/>
      <c r="J21" s="135"/>
      <c r="K21" s="329">
        <f t="shared" si="8"/>
        <v>0</v>
      </c>
      <c r="L21" s="135">
        <f t="shared" si="9"/>
        <v>0</v>
      </c>
      <c r="M21" s="135">
        <f t="shared" si="10"/>
        <v>0</v>
      </c>
      <c r="N21" s="135">
        <f t="shared" si="11"/>
        <v>0</v>
      </c>
      <c r="O21" s="135">
        <f t="shared" si="12"/>
        <v>0</v>
      </c>
      <c r="P21" s="170">
        <f t="shared" si="13"/>
        <v>0</v>
      </c>
      <c r="Q21" s="181" t="s">
        <v>47</v>
      </c>
    </row>
    <row r="22" spans="1:17" ht="22.5" x14ac:dyDescent="0.2">
      <c r="A22" s="36">
        <v>8</v>
      </c>
      <c r="B22" s="24" t="s">
        <v>161</v>
      </c>
      <c r="C22" s="139" t="s">
        <v>293</v>
      </c>
      <c r="D22" s="136" t="s">
        <v>68</v>
      </c>
      <c r="E22" s="176">
        <v>24</v>
      </c>
      <c r="F22" s="41"/>
      <c r="G22" s="135"/>
      <c r="H22" s="135">
        <f t="shared" si="7"/>
        <v>0</v>
      </c>
      <c r="I22" s="135"/>
      <c r="J22" s="135"/>
      <c r="K22" s="329">
        <f t="shared" si="8"/>
        <v>0</v>
      </c>
      <c r="L22" s="135">
        <f t="shared" si="9"/>
        <v>0</v>
      </c>
      <c r="M22" s="135">
        <f t="shared" si="10"/>
        <v>0</v>
      </c>
      <c r="N22" s="135">
        <f t="shared" si="11"/>
        <v>0</v>
      </c>
      <c r="O22" s="135">
        <f t="shared" si="12"/>
        <v>0</v>
      </c>
      <c r="P22" s="170">
        <f t="shared" si="13"/>
        <v>0</v>
      </c>
      <c r="Q22" s="181" t="s">
        <v>47</v>
      </c>
    </row>
    <row r="23" spans="1:17" x14ac:dyDescent="0.2">
      <c r="A23" s="36">
        <v>9</v>
      </c>
      <c r="B23" s="24"/>
      <c r="C23" s="173" t="s">
        <v>294</v>
      </c>
      <c r="D23" s="136"/>
      <c r="E23" s="174"/>
      <c r="F23" s="41"/>
      <c r="G23" s="135"/>
      <c r="H23" s="135">
        <f t="shared" si="7"/>
        <v>0</v>
      </c>
      <c r="I23" s="135"/>
      <c r="J23" s="135"/>
      <c r="K23" s="329">
        <f t="shared" si="8"/>
        <v>0</v>
      </c>
      <c r="L23" s="135">
        <f t="shared" si="9"/>
        <v>0</v>
      </c>
      <c r="M23" s="135">
        <f t="shared" si="10"/>
        <v>0</v>
      </c>
      <c r="N23" s="135">
        <f t="shared" si="11"/>
        <v>0</v>
      </c>
      <c r="O23" s="135">
        <f t="shared" si="12"/>
        <v>0</v>
      </c>
      <c r="P23" s="170">
        <f t="shared" si="13"/>
        <v>0</v>
      </c>
      <c r="Q23" s="181"/>
    </row>
    <row r="24" spans="1:17" ht="33.75" x14ac:dyDescent="0.2">
      <c r="A24" s="36">
        <v>10</v>
      </c>
      <c r="B24" s="24" t="s">
        <v>161</v>
      </c>
      <c r="C24" s="40" t="s">
        <v>403</v>
      </c>
      <c r="D24" s="144" t="s">
        <v>284</v>
      </c>
      <c r="E24" s="324">
        <v>423</v>
      </c>
      <c r="F24" s="41"/>
      <c r="G24" s="135"/>
      <c r="H24" s="135">
        <f t="shared" si="7"/>
        <v>0</v>
      </c>
      <c r="I24" s="135"/>
      <c r="J24" s="135"/>
      <c r="K24" s="329">
        <f t="shared" si="8"/>
        <v>0</v>
      </c>
      <c r="L24" s="135">
        <f t="shared" si="9"/>
        <v>0</v>
      </c>
      <c r="M24" s="135">
        <f t="shared" si="10"/>
        <v>0</v>
      </c>
      <c r="N24" s="135">
        <f t="shared" si="11"/>
        <v>0</v>
      </c>
      <c r="O24" s="135">
        <f t="shared" si="12"/>
        <v>0</v>
      </c>
      <c r="P24" s="170">
        <f t="shared" si="13"/>
        <v>0</v>
      </c>
      <c r="Q24" s="181" t="s">
        <v>47</v>
      </c>
    </row>
    <row r="25" spans="1:17" ht="33.75" x14ac:dyDescent="0.2">
      <c r="A25" s="36">
        <v>11</v>
      </c>
      <c r="B25" s="24" t="s">
        <v>161</v>
      </c>
      <c r="C25" s="162" t="s">
        <v>404</v>
      </c>
      <c r="D25" s="136" t="s">
        <v>90</v>
      </c>
      <c r="E25" s="325">
        <v>423</v>
      </c>
      <c r="F25" s="41"/>
      <c r="G25" s="135"/>
      <c r="H25" s="135">
        <f t="shared" si="7"/>
        <v>0</v>
      </c>
      <c r="I25" s="135"/>
      <c r="J25" s="135"/>
      <c r="K25" s="329">
        <f t="shared" si="8"/>
        <v>0</v>
      </c>
      <c r="L25" s="135">
        <f t="shared" si="9"/>
        <v>0</v>
      </c>
      <c r="M25" s="135">
        <f t="shared" si="10"/>
        <v>0</v>
      </c>
      <c r="N25" s="135">
        <f t="shared" si="11"/>
        <v>0</v>
      </c>
      <c r="O25" s="135">
        <f t="shared" si="12"/>
        <v>0</v>
      </c>
      <c r="P25" s="170">
        <f t="shared" si="13"/>
        <v>0</v>
      </c>
      <c r="Q25" s="181" t="s">
        <v>47</v>
      </c>
    </row>
    <row r="26" spans="1:17" ht="33.75" x14ac:dyDescent="0.2">
      <c r="A26" s="36">
        <v>12</v>
      </c>
      <c r="B26" s="24" t="s">
        <v>161</v>
      </c>
      <c r="C26" s="40" t="s">
        <v>295</v>
      </c>
      <c r="D26" s="144" t="s">
        <v>284</v>
      </c>
      <c r="E26" s="176">
        <v>70.599999999999994</v>
      </c>
      <c r="F26" s="41"/>
      <c r="G26" s="135"/>
      <c r="H26" s="135">
        <f t="shared" si="7"/>
        <v>0</v>
      </c>
      <c r="I26" s="135"/>
      <c r="J26" s="135"/>
      <c r="K26" s="329">
        <f t="shared" si="8"/>
        <v>0</v>
      </c>
      <c r="L26" s="135">
        <f t="shared" si="9"/>
        <v>0</v>
      </c>
      <c r="M26" s="135">
        <f t="shared" si="10"/>
        <v>0</v>
      </c>
      <c r="N26" s="135">
        <f t="shared" si="11"/>
        <v>0</v>
      </c>
      <c r="O26" s="135">
        <f t="shared" si="12"/>
        <v>0</v>
      </c>
      <c r="P26" s="170">
        <f t="shared" si="13"/>
        <v>0</v>
      </c>
      <c r="Q26" s="181" t="s">
        <v>47</v>
      </c>
    </row>
    <row r="27" spans="1:17" ht="56.25" x14ac:dyDescent="0.2">
      <c r="A27" s="36">
        <v>13</v>
      </c>
      <c r="B27" s="24" t="s">
        <v>161</v>
      </c>
      <c r="C27" s="40" t="s">
        <v>401</v>
      </c>
      <c r="D27" s="144" t="s">
        <v>284</v>
      </c>
      <c r="E27" s="324">
        <v>423</v>
      </c>
      <c r="F27" s="41"/>
      <c r="G27" s="135"/>
      <c r="H27" s="135">
        <f t="shared" si="7"/>
        <v>0</v>
      </c>
      <c r="I27" s="135"/>
      <c r="J27" s="135"/>
      <c r="K27" s="329">
        <f t="shared" si="8"/>
        <v>0</v>
      </c>
      <c r="L27" s="135">
        <f t="shared" si="9"/>
        <v>0</v>
      </c>
      <c r="M27" s="135">
        <f t="shared" si="10"/>
        <v>0</v>
      </c>
      <c r="N27" s="135">
        <f t="shared" si="11"/>
        <v>0</v>
      </c>
      <c r="O27" s="135">
        <f t="shared" si="12"/>
        <v>0</v>
      </c>
      <c r="P27" s="170">
        <f t="shared" si="13"/>
        <v>0</v>
      </c>
      <c r="Q27" s="181" t="s">
        <v>47</v>
      </c>
    </row>
    <row r="28" spans="1:17" ht="22.5" x14ac:dyDescent="0.2">
      <c r="A28" s="36">
        <v>14</v>
      </c>
      <c r="B28" s="24" t="s">
        <v>161</v>
      </c>
      <c r="C28" s="40" t="s">
        <v>402</v>
      </c>
      <c r="D28" s="144" t="s">
        <v>284</v>
      </c>
      <c r="E28" s="324">
        <v>706</v>
      </c>
      <c r="F28" s="41"/>
      <c r="G28" s="135"/>
      <c r="H28" s="135">
        <f t="shared" si="7"/>
        <v>0</v>
      </c>
      <c r="I28" s="135"/>
      <c r="J28" s="135"/>
      <c r="K28" s="329">
        <f t="shared" si="8"/>
        <v>0</v>
      </c>
      <c r="L28" s="135">
        <f t="shared" si="9"/>
        <v>0</v>
      </c>
      <c r="M28" s="135">
        <f t="shared" si="10"/>
        <v>0</v>
      </c>
      <c r="N28" s="135">
        <f t="shared" si="11"/>
        <v>0</v>
      </c>
      <c r="O28" s="135">
        <f t="shared" si="12"/>
        <v>0</v>
      </c>
      <c r="P28" s="170">
        <f t="shared" si="13"/>
        <v>0</v>
      </c>
      <c r="Q28" s="181" t="s">
        <v>47</v>
      </c>
    </row>
    <row r="29" spans="1:17" x14ac:dyDescent="0.2">
      <c r="A29" s="36">
        <v>15</v>
      </c>
      <c r="B29" s="177"/>
      <c r="C29" s="138" t="s">
        <v>408</v>
      </c>
      <c r="D29" s="193"/>
      <c r="E29" s="176"/>
      <c r="F29" s="41"/>
      <c r="G29" s="135"/>
      <c r="H29" s="135">
        <f t="shared" si="7"/>
        <v>0</v>
      </c>
      <c r="I29" s="135"/>
      <c r="J29" s="135"/>
      <c r="K29" s="329">
        <f t="shared" si="8"/>
        <v>0</v>
      </c>
      <c r="L29" s="135">
        <f t="shared" si="9"/>
        <v>0</v>
      </c>
      <c r="M29" s="135">
        <f t="shared" si="10"/>
        <v>0</v>
      </c>
      <c r="N29" s="135">
        <f t="shared" si="11"/>
        <v>0</v>
      </c>
      <c r="O29" s="135">
        <f t="shared" si="12"/>
        <v>0</v>
      </c>
      <c r="P29" s="170">
        <f t="shared" si="13"/>
        <v>0</v>
      </c>
      <c r="Q29" s="181"/>
    </row>
    <row r="30" spans="1:17" ht="22.5" customHeight="1" x14ac:dyDescent="0.2">
      <c r="A30" s="36">
        <v>16</v>
      </c>
      <c r="B30" s="24" t="s">
        <v>161</v>
      </c>
      <c r="C30" s="162" t="s">
        <v>405</v>
      </c>
      <c r="D30" s="144" t="s">
        <v>284</v>
      </c>
      <c r="E30" s="324">
        <v>25</v>
      </c>
      <c r="F30" s="41"/>
      <c r="G30" s="135"/>
      <c r="H30" s="135">
        <f t="shared" si="7"/>
        <v>0</v>
      </c>
      <c r="I30" s="135"/>
      <c r="J30" s="135"/>
      <c r="K30" s="329">
        <f t="shared" si="8"/>
        <v>0</v>
      </c>
      <c r="L30" s="135">
        <f t="shared" si="9"/>
        <v>0</v>
      </c>
      <c r="M30" s="135">
        <f t="shared" si="10"/>
        <v>0</v>
      </c>
      <c r="N30" s="135">
        <f t="shared" si="11"/>
        <v>0</v>
      </c>
      <c r="O30" s="135">
        <f t="shared" si="12"/>
        <v>0</v>
      </c>
      <c r="P30" s="170">
        <f t="shared" si="13"/>
        <v>0</v>
      </c>
      <c r="Q30" s="181" t="s">
        <v>47</v>
      </c>
    </row>
    <row r="31" spans="1:17" ht="22.5" customHeight="1" x14ac:dyDescent="0.2">
      <c r="A31" s="36">
        <v>17</v>
      </c>
      <c r="B31" s="24" t="s">
        <v>161</v>
      </c>
      <c r="C31" s="139" t="s">
        <v>406</v>
      </c>
      <c r="D31" s="144" t="s">
        <v>94</v>
      </c>
      <c r="E31" s="174">
        <v>675</v>
      </c>
      <c r="F31" s="41"/>
      <c r="G31" s="135"/>
      <c r="H31" s="135">
        <f t="shared" si="7"/>
        <v>0</v>
      </c>
      <c r="I31" s="135"/>
      <c r="J31" s="135"/>
      <c r="K31" s="329">
        <f t="shared" si="8"/>
        <v>0</v>
      </c>
      <c r="L31" s="135">
        <f t="shared" si="9"/>
        <v>0</v>
      </c>
      <c r="M31" s="135">
        <f t="shared" si="10"/>
        <v>0</v>
      </c>
      <c r="N31" s="135">
        <f t="shared" si="11"/>
        <v>0</v>
      </c>
      <c r="O31" s="135">
        <f t="shared" si="12"/>
        <v>0</v>
      </c>
      <c r="P31" s="170">
        <f t="shared" si="13"/>
        <v>0</v>
      </c>
      <c r="Q31" s="181" t="s">
        <v>47</v>
      </c>
    </row>
    <row r="32" spans="1:17" ht="22.5" x14ac:dyDescent="0.2">
      <c r="A32" s="36">
        <v>18</v>
      </c>
      <c r="B32" s="177"/>
      <c r="C32" s="175" t="s">
        <v>297</v>
      </c>
      <c r="D32" s="136"/>
      <c r="E32" s="326"/>
      <c r="F32" s="41"/>
      <c r="G32" s="135"/>
      <c r="H32" s="135">
        <f t="shared" si="7"/>
        <v>0</v>
      </c>
      <c r="I32" s="135"/>
      <c r="J32" s="135"/>
      <c r="K32" s="329">
        <f t="shared" si="8"/>
        <v>0</v>
      </c>
      <c r="L32" s="135">
        <f t="shared" si="9"/>
        <v>0</v>
      </c>
      <c r="M32" s="135">
        <f t="shared" si="10"/>
        <v>0</v>
      </c>
      <c r="N32" s="135">
        <f t="shared" si="11"/>
        <v>0</v>
      </c>
      <c r="O32" s="135">
        <f t="shared" si="12"/>
        <v>0</v>
      </c>
      <c r="P32" s="170">
        <f t="shared" si="13"/>
        <v>0</v>
      </c>
      <c r="Q32" s="181" t="s">
        <v>304</v>
      </c>
    </row>
    <row r="33" spans="1:17" ht="11.25" customHeight="1" x14ac:dyDescent="0.2">
      <c r="A33" s="36">
        <v>19</v>
      </c>
      <c r="B33" s="24" t="s">
        <v>161</v>
      </c>
      <c r="C33" s="139" t="s">
        <v>298</v>
      </c>
      <c r="D33" s="136" t="s">
        <v>66</v>
      </c>
      <c r="E33" s="174">
        <v>100</v>
      </c>
      <c r="F33" s="41"/>
      <c r="G33" s="135"/>
      <c r="H33" s="135">
        <f t="shared" si="7"/>
        <v>0</v>
      </c>
      <c r="I33" s="135"/>
      <c r="J33" s="135"/>
      <c r="K33" s="329">
        <f t="shared" si="8"/>
        <v>0</v>
      </c>
      <c r="L33" s="135">
        <f t="shared" si="9"/>
        <v>0</v>
      </c>
      <c r="M33" s="135">
        <f t="shared" si="10"/>
        <v>0</v>
      </c>
      <c r="N33" s="135">
        <f t="shared" si="11"/>
        <v>0</v>
      </c>
      <c r="O33" s="135">
        <f t="shared" si="12"/>
        <v>0</v>
      </c>
      <c r="P33" s="170">
        <f t="shared" si="13"/>
        <v>0</v>
      </c>
      <c r="Q33" s="181" t="s">
        <v>46</v>
      </c>
    </row>
    <row r="34" spans="1:17" ht="22.5" x14ac:dyDescent="0.2">
      <c r="A34" s="36">
        <v>20</v>
      </c>
      <c r="B34" s="24" t="s">
        <v>161</v>
      </c>
      <c r="C34" s="139" t="s">
        <v>299</v>
      </c>
      <c r="D34" s="136" t="s">
        <v>83</v>
      </c>
      <c r="E34" s="174">
        <v>62.5</v>
      </c>
      <c r="F34" s="41"/>
      <c r="G34" s="135"/>
      <c r="H34" s="135">
        <f t="shared" si="7"/>
        <v>0</v>
      </c>
      <c r="I34" s="135"/>
      <c r="J34" s="135"/>
      <c r="K34" s="329">
        <f t="shared" si="8"/>
        <v>0</v>
      </c>
      <c r="L34" s="135">
        <f t="shared" si="9"/>
        <v>0</v>
      </c>
      <c r="M34" s="135">
        <f t="shared" si="10"/>
        <v>0</v>
      </c>
      <c r="N34" s="135">
        <f t="shared" si="11"/>
        <v>0</v>
      </c>
      <c r="O34" s="135">
        <f t="shared" si="12"/>
        <v>0</v>
      </c>
      <c r="P34" s="170">
        <f t="shared" si="13"/>
        <v>0</v>
      </c>
      <c r="Q34" s="181" t="s">
        <v>46</v>
      </c>
    </row>
    <row r="35" spans="1:17" ht="22.5" customHeight="1" x14ac:dyDescent="0.2">
      <c r="A35" s="36">
        <v>21</v>
      </c>
      <c r="B35" s="24" t="s">
        <v>161</v>
      </c>
      <c r="C35" s="139" t="s">
        <v>300</v>
      </c>
      <c r="D35" s="136" t="s">
        <v>66</v>
      </c>
      <c r="E35" s="174">
        <v>100</v>
      </c>
      <c r="F35" s="41"/>
      <c r="G35" s="135"/>
      <c r="H35" s="135">
        <f t="shared" si="7"/>
        <v>0</v>
      </c>
      <c r="I35" s="135"/>
      <c r="J35" s="135"/>
      <c r="K35" s="329">
        <f t="shared" si="8"/>
        <v>0</v>
      </c>
      <c r="L35" s="135">
        <f t="shared" si="9"/>
        <v>0</v>
      </c>
      <c r="M35" s="135">
        <f t="shared" si="10"/>
        <v>0</v>
      </c>
      <c r="N35" s="135">
        <f t="shared" si="11"/>
        <v>0</v>
      </c>
      <c r="O35" s="135">
        <f t="shared" si="12"/>
        <v>0</v>
      </c>
      <c r="P35" s="170">
        <f t="shared" si="13"/>
        <v>0</v>
      </c>
      <c r="Q35" s="181" t="s">
        <v>46</v>
      </c>
    </row>
    <row r="36" spans="1:17" ht="22.5" x14ac:dyDescent="0.2">
      <c r="A36" s="36">
        <v>22</v>
      </c>
      <c r="B36" s="24" t="s">
        <v>161</v>
      </c>
      <c r="C36" s="139" t="s">
        <v>301</v>
      </c>
      <c r="D36" s="136" t="s">
        <v>66</v>
      </c>
      <c r="E36" s="174">
        <v>50</v>
      </c>
      <c r="F36" s="41"/>
      <c r="G36" s="135"/>
      <c r="H36" s="135">
        <f t="shared" si="7"/>
        <v>0</v>
      </c>
      <c r="I36" s="135"/>
      <c r="J36" s="135"/>
      <c r="K36" s="329">
        <f t="shared" si="8"/>
        <v>0</v>
      </c>
      <c r="L36" s="135">
        <f t="shared" si="9"/>
        <v>0</v>
      </c>
      <c r="M36" s="135">
        <f t="shared" si="10"/>
        <v>0</v>
      </c>
      <c r="N36" s="135">
        <f t="shared" si="11"/>
        <v>0</v>
      </c>
      <c r="O36" s="135">
        <f t="shared" si="12"/>
        <v>0</v>
      </c>
      <c r="P36" s="170">
        <f t="shared" si="13"/>
        <v>0</v>
      </c>
      <c r="Q36" s="181" t="s">
        <v>46</v>
      </c>
    </row>
    <row r="37" spans="1:17" ht="22.5" x14ac:dyDescent="0.2">
      <c r="A37" s="36">
        <v>23</v>
      </c>
      <c r="B37" s="24" t="s">
        <v>161</v>
      </c>
      <c r="C37" s="139" t="s">
        <v>302</v>
      </c>
      <c r="D37" s="136" t="s">
        <v>66</v>
      </c>
      <c r="E37" s="174">
        <v>50</v>
      </c>
      <c r="F37" s="41"/>
      <c r="G37" s="135"/>
      <c r="H37" s="135">
        <f t="shared" si="7"/>
        <v>0</v>
      </c>
      <c r="I37" s="135"/>
      <c r="J37" s="135"/>
      <c r="K37" s="329">
        <f t="shared" si="8"/>
        <v>0</v>
      </c>
      <c r="L37" s="135">
        <f t="shared" si="9"/>
        <v>0</v>
      </c>
      <c r="M37" s="135">
        <f t="shared" si="10"/>
        <v>0</v>
      </c>
      <c r="N37" s="135">
        <f t="shared" si="11"/>
        <v>0</v>
      </c>
      <c r="O37" s="135">
        <f t="shared" si="12"/>
        <v>0</v>
      </c>
      <c r="P37" s="170">
        <f t="shared" si="13"/>
        <v>0</v>
      </c>
      <c r="Q37" s="181" t="s">
        <v>46</v>
      </c>
    </row>
    <row r="38" spans="1:17" ht="22.5" customHeight="1" x14ac:dyDescent="0.2">
      <c r="A38" s="36">
        <v>24</v>
      </c>
      <c r="B38" s="177"/>
      <c r="C38" s="138" t="s">
        <v>409</v>
      </c>
      <c r="D38" s="193"/>
      <c r="E38" s="176"/>
      <c r="F38" s="41"/>
      <c r="G38" s="135"/>
      <c r="H38" s="135">
        <f t="shared" si="7"/>
        <v>0</v>
      </c>
      <c r="I38" s="135"/>
      <c r="J38" s="135"/>
      <c r="K38" s="329">
        <f t="shared" si="8"/>
        <v>0</v>
      </c>
      <c r="L38" s="135">
        <f t="shared" si="9"/>
        <v>0</v>
      </c>
      <c r="M38" s="135">
        <f t="shared" si="10"/>
        <v>0</v>
      </c>
      <c r="N38" s="135">
        <f t="shared" si="11"/>
        <v>0</v>
      </c>
      <c r="O38" s="135">
        <f t="shared" si="12"/>
        <v>0</v>
      </c>
      <c r="P38" s="170">
        <f t="shared" si="13"/>
        <v>0</v>
      </c>
      <c r="Q38" s="181"/>
    </row>
    <row r="39" spans="1:17" ht="22.5" customHeight="1" x14ac:dyDescent="0.2">
      <c r="A39" s="36">
        <v>25</v>
      </c>
      <c r="B39" s="24" t="s">
        <v>161</v>
      </c>
      <c r="C39" s="139" t="s">
        <v>410</v>
      </c>
      <c r="D39" s="144" t="s">
        <v>68</v>
      </c>
      <c r="E39" s="176">
        <v>1</v>
      </c>
      <c r="F39" s="41"/>
      <c r="G39" s="135"/>
      <c r="H39" s="135">
        <f t="shared" si="7"/>
        <v>0</v>
      </c>
      <c r="I39" s="135"/>
      <c r="J39" s="135"/>
      <c r="K39" s="329">
        <f t="shared" si="8"/>
        <v>0</v>
      </c>
      <c r="L39" s="135">
        <f t="shared" si="9"/>
        <v>0</v>
      </c>
      <c r="M39" s="135">
        <f t="shared" si="10"/>
        <v>0</v>
      </c>
      <c r="N39" s="135">
        <f t="shared" si="11"/>
        <v>0</v>
      </c>
      <c r="O39" s="135">
        <f t="shared" si="12"/>
        <v>0</v>
      </c>
      <c r="P39" s="170">
        <f t="shared" si="13"/>
        <v>0</v>
      </c>
      <c r="Q39" s="181" t="s">
        <v>47</v>
      </c>
    </row>
    <row r="40" spans="1:17" ht="22.5" customHeight="1" x14ac:dyDescent="0.2">
      <c r="A40" s="36">
        <v>26</v>
      </c>
      <c r="B40" s="24" t="s">
        <v>161</v>
      </c>
      <c r="C40" s="139" t="s">
        <v>411</v>
      </c>
      <c r="D40" s="144" t="s">
        <v>284</v>
      </c>
      <c r="E40" s="176">
        <v>2.4</v>
      </c>
      <c r="F40" s="41"/>
      <c r="G40" s="135"/>
      <c r="H40" s="135">
        <f t="shared" si="7"/>
        <v>0</v>
      </c>
      <c r="I40" s="135"/>
      <c r="J40" s="135"/>
      <c r="K40" s="329">
        <f t="shared" si="8"/>
        <v>0</v>
      </c>
      <c r="L40" s="135">
        <f t="shared" si="9"/>
        <v>0</v>
      </c>
      <c r="M40" s="135">
        <f t="shared" si="10"/>
        <v>0</v>
      </c>
      <c r="N40" s="135">
        <f t="shared" si="11"/>
        <v>0</v>
      </c>
      <c r="O40" s="135">
        <f t="shared" si="12"/>
        <v>0</v>
      </c>
      <c r="P40" s="170">
        <f t="shared" si="13"/>
        <v>0</v>
      </c>
      <c r="Q40" s="181" t="s">
        <v>47</v>
      </c>
    </row>
    <row r="41" spans="1:17" ht="22.5" customHeight="1" x14ac:dyDescent="0.2">
      <c r="A41" s="36">
        <v>27</v>
      </c>
      <c r="B41" s="24" t="s">
        <v>161</v>
      </c>
      <c r="C41" s="139" t="s">
        <v>412</v>
      </c>
      <c r="D41" s="24" t="s">
        <v>141</v>
      </c>
      <c r="E41" s="176">
        <v>12</v>
      </c>
      <c r="F41" s="41"/>
      <c r="G41" s="135"/>
      <c r="H41" s="135">
        <f t="shared" si="7"/>
        <v>0</v>
      </c>
      <c r="I41" s="135"/>
      <c r="J41" s="135"/>
      <c r="K41" s="329">
        <f t="shared" si="8"/>
        <v>0</v>
      </c>
      <c r="L41" s="135">
        <f t="shared" si="9"/>
        <v>0</v>
      </c>
      <c r="M41" s="135">
        <f t="shared" si="10"/>
        <v>0</v>
      </c>
      <c r="N41" s="135">
        <f t="shared" si="11"/>
        <v>0</v>
      </c>
      <c r="O41" s="135">
        <f t="shared" si="12"/>
        <v>0</v>
      </c>
      <c r="P41" s="170">
        <f t="shared" si="13"/>
        <v>0</v>
      </c>
      <c r="Q41" s="181" t="s">
        <v>47</v>
      </c>
    </row>
    <row r="42" spans="1:17" ht="22.5" customHeight="1" x14ac:dyDescent="0.2">
      <c r="A42" s="36">
        <v>28</v>
      </c>
      <c r="B42" s="24" t="s">
        <v>161</v>
      </c>
      <c r="C42" s="139" t="s">
        <v>413</v>
      </c>
      <c r="D42" s="24" t="s">
        <v>141</v>
      </c>
      <c r="E42" s="176">
        <v>4</v>
      </c>
      <c r="F42" s="41"/>
      <c r="G42" s="135"/>
      <c r="H42" s="135">
        <f t="shared" si="7"/>
        <v>0</v>
      </c>
      <c r="I42" s="135"/>
      <c r="J42" s="135"/>
      <c r="K42" s="329">
        <f t="shared" si="8"/>
        <v>0</v>
      </c>
      <c r="L42" s="135">
        <f t="shared" si="9"/>
        <v>0</v>
      </c>
      <c r="M42" s="135">
        <f t="shared" si="10"/>
        <v>0</v>
      </c>
      <c r="N42" s="135">
        <f t="shared" si="11"/>
        <v>0</v>
      </c>
      <c r="O42" s="135">
        <f t="shared" si="12"/>
        <v>0</v>
      </c>
      <c r="P42" s="170">
        <f t="shared" si="13"/>
        <v>0</v>
      </c>
      <c r="Q42" s="181" t="s">
        <v>47</v>
      </c>
    </row>
    <row r="43" spans="1:17" ht="22.5" customHeight="1" x14ac:dyDescent="0.2">
      <c r="A43" s="36">
        <v>29</v>
      </c>
      <c r="B43" s="24" t="s">
        <v>161</v>
      </c>
      <c r="C43" s="139" t="s">
        <v>414</v>
      </c>
      <c r="D43" s="24" t="s">
        <v>141</v>
      </c>
      <c r="E43" s="176">
        <v>4</v>
      </c>
      <c r="F43" s="41"/>
      <c r="G43" s="135"/>
      <c r="H43" s="135">
        <f t="shared" si="7"/>
        <v>0</v>
      </c>
      <c r="I43" s="135"/>
      <c r="J43" s="135"/>
      <c r="K43" s="329">
        <f t="shared" si="8"/>
        <v>0</v>
      </c>
      <c r="L43" s="135">
        <f t="shared" si="9"/>
        <v>0</v>
      </c>
      <c r="M43" s="135">
        <f t="shared" si="10"/>
        <v>0</v>
      </c>
      <c r="N43" s="135">
        <f t="shared" si="11"/>
        <v>0</v>
      </c>
      <c r="O43" s="135">
        <f t="shared" si="12"/>
        <v>0</v>
      </c>
      <c r="P43" s="170">
        <f t="shared" si="13"/>
        <v>0</v>
      </c>
      <c r="Q43" s="181" t="s">
        <v>47</v>
      </c>
    </row>
    <row r="44" spans="1:17" ht="22.5" customHeight="1" x14ac:dyDescent="0.2">
      <c r="A44" s="36">
        <v>30</v>
      </c>
      <c r="B44" s="24" t="s">
        <v>161</v>
      </c>
      <c r="C44" s="139" t="s">
        <v>415</v>
      </c>
      <c r="D44" s="144" t="s">
        <v>284</v>
      </c>
      <c r="E44" s="176">
        <v>1</v>
      </c>
      <c r="F44" s="41"/>
      <c r="G44" s="135"/>
      <c r="H44" s="135">
        <f t="shared" si="7"/>
        <v>0</v>
      </c>
      <c r="I44" s="135"/>
      <c r="J44" s="135"/>
      <c r="K44" s="329">
        <f t="shared" si="8"/>
        <v>0</v>
      </c>
      <c r="L44" s="135">
        <f t="shared" si="9"/>
        <v>0</v>
      </c>
      <c r="M44" s="135">
        <f t="shared" si="10"/>
        <v>0</v>
      </c>
      <c r="N44" s="135">
        <f t="shared" si="11"/>
        <v>0</v>
      </c>
      <c r="O44" s="135">
        <f t="shared" si="12"/>
        <v>0</v>
      </c>
      <c r="P44" s="170">
        <f t="shared" si="13"/>
        <v>0</v>
      </c>
      <c r="Q44" s="181" t="s">
        <v>47</v>
      </c>
    </row>
    <row r="45" spans="1:17" ht="22.5" customHeight="1" x14ac:dyDescent="0.2">
      <c r="A45" s="36">
        <v>31</v>
      </c>
      <c r="B45" s="24" t="s">
        <v>161</v>
      </c>
      <c r="C45" s="139" t="s">
        <v>416</v>
      </c>
      <c r="D45" s="136" t="s">
        <v>68</v>
      </c>
      <c r="E45" s="176">
        <v>1</v>
      </c>
      <c r="F45" s="41"/>
      <c r="G45" s="135"/>
      <c r="H45" s="135">
        <f t="shared" si="7"/>
        <v>0</v>
      </c>
      <c r="I45" s="135"/>
      <c r="J45" s="135"/>
      <c r="K45" s="329">
        <f t="shared" si="8"/>
        <v>0</v>
      </c>
      <c r="L45" s="135">
        <f t="shared" si="9"/>
        <v>0</v>
      </c>
      <c r="M45" s="135">
        <f t="shared" si="10"/>
        <v>0</v>
      </c>
      <c r="N45" s="135">
        <f t="shared" si="11"/>
        <v>0</v>
      </c>
      <c r="O45" s="135">
        <f t="shared" si="12"/>
        <v>0</v>
      </c>
      <c r="P45" s="170">
        <f t="shared" si="13"/>
        <v>0</v>
      </c>
      <c r="Q45" s="181" t="s">
        <v>46</v>
      </c>
    </row>
    <row r="46" spans="1:17" ht="22.5" customHeight="1" x14ac:dyDescent="0.2">
      <c r="A46" s="36">
        <v>32</v>
      </c>
      <c r="B46" s="24" t="s">
        <v>161</v>
      </c>
      <c r="C46" s="139" t="s">
        <v>417</v>
      </c>
      <c r="D46" s="144" t="s">
        <v>284</v>
      </c>
      <c r="E46" s="176">
        <v>1</v>
      </c>
      <c r="F46" s="41"/>
      <c r="G46" s="135"/>
      <c r="H46" s="135">
        <f t="shared" si="7"/>
        <v>0</v>
      </c>
      <c r="I46" s="135"/>
      <c r="J46" s="135"/>
      <c r="K46" s="329">
        <f t="shared" si="8"/>
        <v>0</v>
      </c>
      <c r="L46" s="135">
        <f t="shared" si="9"/>
        <v>0</v>
      </c>
      <c r="M46" s="135">
        <f t="shared" si="10"/>
        <v>0</v>
      </c>
      <c r="N46" s="135">
        <f t="shared" si="11"/>
        <v>0</v>
      </c>
      <c r="O46" s="135">
        <f t="shared" si="12"/>
        <v>0</v>
      </c>
      <c r="P46" s="170">
        <f t="shared" si="13"/>
        <v>0</v>
      </c>
      <c r="Q46" s="181" t="s">
        <v>47</v>
      </c>
    </row>
    <row r="47" spans="1:17" x14ac:dyDescent="0.2">
      <c r="A47" s="36">
        <v>33</v>
      </c>
      <c r="B47" s="24"/>
      <c r="C47" s="148" t="s">
        <v>136</v>
      </c>
      <c r="D47" s="144"/>
      <c r="E47" s="176"/>
      <c r="F47" s="41"/>
      <c r="G47" s="135"/>
      <c r="H47" s="135">
        <f t="shared" si="7"/>
        <v>0</v>
      </c>
      <c r="I47" s="135"/>
      <c r="J47" s="135"/>
      <c r="K47" s="329">
        <f t="shared" si="8"/>
        <v>0</v>
      </c>
      <c r="L47" s="135">
        <f t="shared" si="9"/>
        <v>0</v>
      </c>
      <c r="M47" s="135">
        <f t="shared" si="10"/>
        <v>0</v>
      </c>
      <c r="N47" s="135">
        <f t="shared" si="11"/>
        <v>0</v>
      </c>
      <c r="O47" s="135">
        <f t="shared" si="12"/>
        <v>0</v>
      </c>
      <c r="P47" s="170">
        <f t="shared" si="13"/>
        <v>0</v>
      </c>
      <c r="Q47" s="181"/>
    </row>
    <row r="48" spans="1:17" ht="22.5" x14ac:dyDescent="0.2">
      <c r="A48" s="36">
        <v>34</v>
      </c>
      <c r="B48" s="24" t="s">
        <v>161</v>
      </c>
      <c r="C48" s="139" t="s">
        <v>418</v>
      </c>
      <c r="D48" s="136" t="s">
        <v>68</v>
      </c>
      <c r="E48" s="176">
        <v>66</v>
      </c>
      <c r="F48" s="41"/>
      <c r="G48" s="135"/>
      <c r="H48" s="135">
        <f t="shared" si="7"/>
        <v>0</v>
      </c>
      <c r="I48" s="135"/>
      <c r="J48" s="135"/>
      <c r="K48" s="329">
        <f t="shared" si="8"/>
        <v>0</v>
      </c>
      <c r="L48" s="135">
        <f t="shared" si="9"/>
        <v>0</v>
      </c>
      <c r="M48" s="135">
        <f t="shared" si="10"/>
        <v>0</v>
      </c>
      <c r="N48" s="135">
        <f t="shared" si="11"/>
        <v>0</v>
      </c>
      <c r="O48" s="135">
        <f t="shared" si="12"/>
        <v>0</v>
      </c>
      <c r="P48" s="170">
        <f t="shared" si="13"/>
        <v>0</v>
      </c>
      <c r="Q48" s="328" t="s">
        <v>46</v>
      </c>
    </row>
    <row r="49" spans="1:17" ht="23.25" thickBot="1" x14ac:dyDescent="0.25">
      <c r="A49" s="36">
        <v>35</v>
      </c>
      <c r="B49" s="24" t="s">
        <v>161</v>
      </c>
      <c r="C49" s="40" t="s">
        <v>296</v>
      </c>
      <c r="D49" s="24" t="s">
        <v>68</v>
      </c>
      <c r="E49" s="176">
        <v>8</v>
      </c>
      <c r="F49" s="331"/>
      <c r="G49" s="332"/>
      <c r="H49" s="332">
        <f t="shared" si="7"/>
        <v>0</v>
      </c>
      <c r="I49" s="332"/>
      <c r="J49" s="332"/>
      <c r="K49" s="333">
        <f t="shared" si="8"/>
        <v>0</v>
      </c>
      <c r="L49" s="332">
        <f t="shared" si="9"/>
        <v>0</v>
      </c>
      <c r="M49" s="332">
        <f t="shared" si="10"/>
        <v>0</v>
      </c>
      <c r="N49" s="332">
        <f t="shared" si="11"/>
        <v>0</v>
      </c>
      <c r="O49" s="332">
        <f t="shared" si="12"/>
        <v>0</v>
      </c>
      <c r="P49" s="334">
        <f t="shared" si="13"/>
        <v>0</v>
      </c>
      <c r="Q49" s="181" t="s">
        <v>46</v>
      </c>
    </row>
    <row r="50" spans="1:17" ht="12" customHeight="1" thickBot="1" x14ac:dyDescent="0.25">
      <c r="A50" s="298" t="s">
        <v>62</v>
      </c>
      <c r="B50" s="299"/>
      <c r="C50" s="299"/>
      <c r="D50" s="299"/>
      <c r="E50" s="299"/>
      <c r="F50" s="299"/>
      <c r="G50" s="299"/>
      <c r="H50" s="299"/>
      <c r="I50" s="299"/>
      <c r="J50" s="299"/>
      <c r="K50" s="300"/>
      <c r="L50" s="127">
        <f>SUM(L15:L49)</f>
        <v>0</v>
      </c>
      <c r="M50" s="128">
        <f>SUM(M15:M49)</f>
        <v>0</v>
      </c>
      <c r="N50" s="128">
        <f>SUM(N15:N49)</f>
        <v>0</v>
      </c>
      <c r="O50" s="128">
        <f>SUM(O15:O49)</f>
        <v>0</v>
      </c>
      <c r="P50" s="129">
        <f>SUM(P15:P49)</f>
        <v>0</v>
      </c>
    </row>
    <row r="51" spans="1:17" x14ac:dyDescent="0.2">
      <c r="A51" s="16"/>
      <c r="B51" s="16"/>
      <c r="C51" s="16"/>
      <c r="D51" s="16"/>
      <c r="E51" s="16"/>
      <c r="F51" s="16"/>
      <c r="G51" s="16"/>
      <c r="H51" s="16"/>
      <c r="I51" s="16"/>
      <c r="J51" s="16"/>
      <c r="K51" s="16"/>
      <c r="L51" s="16"/>
      <c r="M51" s="16"/>
      <c r="N51" s="16"/>
      <c r="O51" s="16"/>
      <c r="P51" s="16"/>
    </row>
    <row r="52" spans="1:17" x14ac:dyDescent="0.2">
      <c r="A52" s="16"/>
      <c r="B52" s="16"/>
      <c r="C52" s="16"/>
      <c r="D52" s="16"/>
      <c r="E52" s="16"/>
      <c r="F52" s="16"/>
      <c r="G52" s="16"/>
      <c r="H52" s="16"/>
      <c r="I52" s="16"/>
      <c r="J52" s="16"/>
      <c r="K52" s="16"/>
      <c r="L52" s="16"/>
      <c r="M52" s="16"/>
      <c r="N52" s="16"/>
      <c r="O52" s="16"/>
      <c r="P52" s="16"/>
    </row>
    <row r="53" spans="1:17" x14ac:dyDescent="0.2">
      <c r="A53" s="1" t="s">
        <v>14</v>
      </c>
      <c r="B53" s="16"/>
      <c r="C53" s="301">
        <f>'Kops n'!C36:H36</f>
        <v>0</v>
      </c>
      <c r="D53" s="301"/>
      <c r="E53" s="301"/>
      <c r="F53" s="301"/>
      <c r="G53" s="301"/>
      <c r="H53" s="301"/>
      <c r="I53" s="16"/>
      <c r="J53" s="16"/>
      <c r="K53" s="16"/>
      <c r="L53" s="16"/>
      <c r="M53" s="16"/>
      <c r="N53" s="16"/>
      <c r="O53" s="16"/>
      <c r="P53" s="16"/>
    </row>
    <row r="54" spans="1:17" x14ac:dyDescent="0.2">
      <c r="A54" s="16"/>
      <c r="B54" s="16"/>
      <c r="C54" s="227" t="s">
        <v>15</v>
      </c>
      <c r="D54" s="227"/>
      <c r="E54" s="227"/>
      <c r="F54" s="227"/>
      <c r="G54" s="227"/>
      <c r="H54" s="227"/>
      <c r="I54" s="16"/>
      <c r="J54" s="16"/>
      <c r="K54" s="16"/>
      <c r="L54" s="16"/>
      <c r="M54" s="16"/>
      <c r="N54" s="16"/>
      <c r="O54" s="16"/>
      <c r="P54" s="16"/>
    </row>
    <row r="55" spans="1:17" x14ac:dyDescent="0.2">
      <c r="A55" s="16"/>
      <c r="B55" s="16"/>
      <c r="C55" s="16"/>
      <c r="D55" s="16"/>
      <c r="E55" s="16"/>
      <c r="F55" s="16"/>
      <c r="G55" s="16"/>
      <c r="H55" s="16"/>
      <c r="I55" s="16"/>
      <c r="J55" s="16"/>
      <c r="K55" s="16"/>
      <c r="L55" s="16"/>
      <c r="M55" s="16"/>
      <c r="N55" s="16"/>
      <c r="O55" s="16"/>
      <c r="P55" s="16"/>
    </row>
    <row r="56" spans="1:17" x14ac:dyDescent="0.2">
      <c r="A56" s="249" t="str">
        <f>'Kops n'!A39:D39</f>
        <v>Tāme sastādīta 2023. gada __. ____________</v>
      </c>
      <c r="B56" s="250"/>
      <c r="C56" s="250"/>
      <c r="D56" s="250"/>
      <c r="E56" s="16"/>
      <c r="F56" s="16"/>
      <c r="G56" s="16"/>
      <c r="H56" s="16"/>
      <c r="I56" s="16"/>
      <c r="J56" s="16"/>
      <c r="K56" s="16"/>
      <c r="L56" s="16"/>
      <c r="M56" s="16"/>
      <c r="N56" s="16"/>
      <c r="O56" s="16"/>
      <c r="P56" s="16"/>
    </row>
    <row r="57" spans="1:17" x14ac:dyDescent="0.2">
      <c r="A57" s="16"/>
      <c r="B57" s="16"/>
      <c r="C57" s="16"/>
      <c r="D57" s="16"/>
      <c r="E57" s="16"/>
      <c r="F57" s="16"/>
      <c r="G57" s="16"/>
      <c r="H57" s="16"/>
      <c r="I57" s="16"/>
      <c r="J57" s="16"/>
      <c r="K57" s="16"/>
      <c r="L57" s="16"/>
      <c r="M57" s="16"/>
      <c r="N57" s="16"/>
      <c r="O57" s="16"/>
      <c r="P57" s="16"/>
    </row>
    <row r="58" spans="1:17" x14ac:dyDescent="0.2">
      <c r="A58" s="1" t="s">
        <v>41</v>
      </c>
      <c r="B58" s="16"/>
      <c r="C58" s="301">
        <f>'Kops n'!C41:H41</f>
        <v>0</v>
      </c>
      <c r="D58" s="301"/>
      <c r="E58" s="301"/>
      <c r="F58" s="301"/>
      <c r="G58" s="301"/>
      <c r="H58" s="301"/>
      <c r="I58" s="16"/>
      <c r="J58" s="16"/>
      <c r="K58" s="16"/>
      <c r="L58" s="16"/>
      <c r="M58" s="16"/>
      <c r="N58" s="16"/>
      <c r="O58" s="16"/>
      <c r="P58" s="16"/>
    </row>
    <row r="59" spans="1:17" x14ac:dyDescent="0.2">
      <c r="A59" s="16"/>
      <c r="B59" s="16"/>
      <c r="C59" s="227" t="s">
        <v>15</v>
      </c>
      <c r="D59" s="227"/>
      <c r="E59" s="227"/>
      <c r="F59" s="227"/>
      <c r="G59" s="227"/>
      <c r="H59" s="227"/>
      <c r="I59" s="16"/>
      <c r="J59" s="16"/>
      <c r="K59" s="16"/>
      <c r="L59" s="16"/>
      <c r="M59" s="16"/>
      <c r="N59" s="16"/>
      <c r="O59" s="16"/>
      <c r="P59" s="16"/>
    </row>
    <row r="60" spans="1:17" x14ac:dyDescent="0.2">
      <c r="A60" s="16"/>
      <c r="B60" s="16"/>
      <c r="C60" s="16"/>
      <c r="D60" s="16"/>
      <c r="E60" s="16"/>
      <c r="F60" s="16"/>
      <c r="G60" s="16"/>
      <c r="H60" s="16"/>
      <c r="I60" s="16"/>
      <c r="J60" s="16"/>
      <c r="K60" s="16"/>
      <c r="L60" s="16"/>
      <c r="M60" s="16"/>
      <c r="N60" s="16"/>
      <c r="O60" s="16"/>
      <c r="P60" s="16"/>
    </row>
    <row r="61" spans="1:17" x14ac:dyDescent="0.2">
      <c r="A61" s="78" t="s">
        <v>16</v>
      </c>
      <c r="B61" s="42"/>
      <c r="C61" s="84">
        <f>'Kops n'!C44</f>
        <v>0</v>
      </c>
      <c r="D61" s="42"/>
      <c r="E61" s="16"/>
      <c r="F61" s="16"/>
      <c r="G61" s="16"/>
      <c r="H61" s="16"/>
      <c r="I61" s="16"/>
      <c r="J61" s="16"/>
      <c r="K61" s="16"/>
      <c r="L61" s="16"/>
      <c r="M61" s="16"/>
      <c r="N61" s="16"/>
      <c r="O61" s="16"/>
      <c r="P61" s="16"/>
    </row>
    <row r="62" spans="1:17" x14ac:dyDescent="0.2">
      <c r="A62" s="16"/>
      <c r="B62" s="16"/>
      <c r="C62" s="16"/>
      <c r="D62" s="16"/>
      <c r="E62" s="16"/>
      <c r="F62" s="16"/>
      <c r="G62" s="16"/>
      <c r="H62" s="16"/>
      <c r="I62" s="16"/>
      <c r="J62" s="16"/>
      <c r="K62" s="16"/>
      <c r="L62" s="16"/>
      <c r="M62" s="16"/>
      <c r="N62" s="16"/>
      <c r="O62" s="16"/>
      <c r="P6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59:H59"/>
    <mergeCell ref="C4:I4"/>
    <mergeCell ref="F12:K12"/>
    <mergeCell ref="A9:F9"/>
    <mergeCell ref="J9:M9"/>
    <mergeCell ref="D8:L8"/>
    <mergeCell ref="A50:K50"/>
    <mergeCell ref="C53:H53"/>
    <mergeCell ref="C54:H54"/>
    <mergeCell ref="A56:D56"/>
    <mergeCell ref="C58:H58"/>
  </mergeCells>
  <conditionalFormatting sqref="A14:B16 A17:A49">
    <cfRule type="cellIs" dxfId="216" priority="210" operator="equal">
      <formula>0</formula>
    </cfRule>
  </conditionalFormatting>
  <conditionalFormatting sqref="A9:F9">
    <cfRule type="containsText" dxfId="215" priority="231" operator="containsText" text="Tāme sastādīta  20__. gada tirgus cenās, pamatojoties uz ___ daļas rasējumiem">
      <formula>NOT(ISERROR(SEARCH("Tāme sastādīta  20__. gada tirgus cenās, pamatojoties uz ___ daļas rasējumiem",A9)))</formula>
    </cfRule>
  </conditionalFormatting>
  <conditionalFormatting sqref="A50:K50">
    <cfRule type="containsText" dxfId="214" priority="215" operator="containsText" text="Tiešās izmaksas kopā, t. sk. darba devēja sociālais nodoklis __.__% ">
      <formula>NOT(ISERROR(SEARCH("Tiešās izmaksas kopā, t. sk. darba devēja sociālais nodoklis __.__% ",A50)))</formula>
    </cfRule>
  </conditionalFormatting>
  <conditionalFormatting sqref="B17:B37">
    <cfRule type="cellIs" dxfId="213" priority="2" operator="equal">
      <formula>0</formula>
    </cfRule>
  </conditionalFormatting>
  <conditionalFormatting sqref="B39:B49">
    <cfRule type="cellIs" dxfId="212" priority="1" operator="equal">
      <formula>0</formula>
    </cfRule>
  </conditionalFormatting>
  <conditionalFormatting sqref="B38:E38">
    <cfRule type="cellIs" dxfId="211" priority="14" operator="equal">
      <formula>0</formula>
    </cfRule>
  </conditionalFormatting>
  <conditionalFormatting sqref="C32:C36">
    <cfRule type="cellIs" dxfId="210" priority="70" operator="equal">
      <formula>0</formula>
    </cfRule>
  </conditionalFormatting>
  <conditionalFormatting sqref="C37:D37">
    <cfRule type="cellIs" dxfId="209" priority="71" operator="equal">
      <formula>0</formula>
    </cfRule>
  </conditionalFormatting>
  <conditionalFormatting sqref="C24:E24">
    <cfRule type="cellIs" dxfId="208" priority="44" operator="equal">
      <formula>0</formula>
    </cfRule>
  </conditionalFormatting>
  <conditionalFormatting sqref="C15:E17">
    <cfRule type="cellIs" dxfId="207" priority="62" operator="equal">
      <formula>0</formula>
    </cfRule>
  </conditionalFormatting>
  <conditionalFormatting sqref="C14:G14 F15:G49">
    <cfRule type="cellIs" dxfId="206" priority="198" operator="equal">
      <formula>0</formula>
    </cfRule>
  </conditionalFormatting>
  <conditionalFormatting sqref="C25:E30">
    <cfRule type="cellIs" dxfId="205" priority="30" operator="equal">
      <formula>0</formula>
    </cfRule>
  </conditionalFormatting>
  <conditionalFormatting sqref="C47:E47">
    <cfRule type="cellIs" dxfId="204" priority="178" operator="equal">
      <formula>0</formula>
    </cfRule>
  </conditionalFormatting>
  <conditionalFormatting sqref="C49:E49">
    <cfRule type="cellIs" dxfId="203" priority="140" operator="equal">
      <formula>0</formula>
    </cfRule>
  </conditionalFormatting>
  <conditionalFormatting sqref="C53:H53">
    <cfRule type="cellIs" dxfId="202" priority="224" operator="equal">
      <formula>0</formula>
    </cfRule>
  </conditionalFormatting>
  <conditionalFormatting sqref="C58:H58">
    <cfRule type="cellIs" dxfId="201" priority="225" operator="equal">
      <formula>0</formula>
    </cfRule>
  </conditionalFormatting>
  <conditionalFormatting sqref="C2:I2">
    <cfRule type="cellIs" dxfId="200" priority="230" operator="equal">
      <formula>0</formula>
    </cfRule>
  </conditionalFormatting>
  <conditionalFormatting sqref="C4:I4">
    <cfRule type="cellIs" dxfId="199" priority="222" operator="equal">
      <formula>0</formula>
    </cfRule>
  </conditionalFormatting>
  <conditionalFormatting sqref="D1">
    <cfRule type="cellIs" dxfId="198" priority="217" operator="equal">
      <formula>0</formula>
    </cfRule>
  </conditionalFormatting>
  <conditionalFormatting sqref="D31">
    <cfRule type="cellIs" dxfId="197" priority="38" operator="equal">
      <formula>0</formula>
    </cfRule>
  </conditionalFormatting>
  <conditionalFormatting sqref="D35:D36">
    <cfRule type="cellIs" dxfId="196" priority="68" operator="equal">
      <formula>0</formula>
    </cfRule>
  </conditionalFormatting>
  <conditionalFormatting sqref="D42:D44">
    <cfRule type="cellIs" dxfId="195" priority="6" operator="equal">
      <formula>0</formula>
    </cfRule>
  </conditionalFormatting>
  <conditionalFormatting sqref="D46">
    <cfRule type="cellIs" dxfId="194" priority="5" operator="equal">
      <formula>0</formula>
    </cfRule>
  </conditionalFormatting>
  <conditionalFormatting sqref="D32:E34">
    <cfRule type="cellIs" dxfId="193" priority="73" operator="equal">
      <formula>0</formula>
    </cfRule>
  </conditionalFormatting>
  <conditionalFormatting sqref="D39:E41">
    <cfRule type="cellIs" dxfId="192" priority="9" operator="equal">
      <formula>0</formula>
    </cfRule>
  </conditionalFormatting>
  <conditionalFormatting sqref="D5:L8">
    <cfRule type="cellIs" dxfId="191" priority="218" operator="equal">
      <formula>0</formula>
    </cfRule>
  </conditionalFormatting>
  <conditionalFormatting sqref="E35:E37">
    <cfRule type="cellIs" dxfId="190" priority="76" operator="equal">
      <formula>0</formula>
    </cfRule>
  </conditionalFormatting>
  <conditionalFormatting sqref="E19:E22">
    <cfRule type="cellIs" dxfId="189" priority="139" operator="equal">
      <formula>0</formula>
    </cfRule>
  </conditionalFormatting>
  <conditionalFormatting sqref="E48">
    <cfRule type="cellIs" dxfId="188" priority="80" operator="equal">
      <formula>0</formula>
    </cfRule>
  </conditionalFormatting>
  <conditionalFormatting sqref="E38:E46">
    <cfRule type="cellIs" dxfId="187" priority="29" operator="equal">
      <formula>0</formula>
    </cfRule>
  </conditionalFormatting>
  <conditionalFormatting sqref="I14:J49">
    <cfRule type="cellIs" dxfId="179" priority="31" operator="equal">
      <formula>0</formula>
    </cfRule>
  </conditionalFormatting>
  <conditionalFormatting sqref="K14:P49 H14:H49">
    <cfRule type="cellIs" dxfId="175" priority="32" operator="equal">
      <formula>0</formula>
    </cfRule>
  </conditionalFormatting>
  <conditionalFormatting sqref="L50:P50">
    <cfRule type="cellIs" dxfId="174" priority="223" operator="equal">
      <formula>0</formula>
    </cfRule>
  </conditionalFormatting>
  <conditionalFormatting sqref="N9:O9">
    <cfRule type="cellIs" dxfId="173" priority="233" operator="equal">
      <formula>0</formula>
    </cfRule>
  </conditionalFormatting>
  <conditionalFormatting sqref="Q14:Q49">
    <cfRule type="cellIs" dxfId="172" priority="84" operator="equal">
      <formula>0</formula>
    </cfRule>
  </conditionalFormatting>
  <dataValidations count="1">
    <dataValidation type="list" allowBlank="1" showInputMessage="1" showErrorMessage="1" sqref="Q14:Q49" xr:uid="{7442DB0F-FE76-4562-8CED-9B255AA5B2F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27" operator="containsText" id="{B8C534A8-1389-4FB7-AB9D-1716933C5704}">
            <xm:f>NOT(ISERROR(SEARCH("Tāme sastādīta ____. gada ___. ______________",A56)))</xm:f>
            <xm:f>"Tāme sastādīta ____. gada ___. ______________"</xm:f>
            <x14:dxf>
              <font>
                <color auto="1"/>
              </font>
              <fill>
                <patternFill>
                  <bgColor rgb="FFC6EFCE"/>
                </patternFill>
              </fill>
            </x14:dxf>
          </x14:cfRule>
          <xm:sqref>A56</xm:sqref>
        </x14:conditionalFormatting>
        <x14:conditionalFormatting xmlns:xm="http://schemas.microsoft.com/office/excel/2006/main">
          <x14:cfRule type="containsText" priority="226" operator="containsText" id="{CE152A0A-42AE-4275-9336-5D218AD53D74}">
            <xm:f>NOT(ISERROR(SEARCH("Sertifikāta Nr. _________________________________",A61)))</xm:f>
            <xm:f>"Sertifikāta Nr. _________________________________"</xm:f>
            <x14:dxf>
              <font>
                <color auto="1"/>
              </font>
              <fill>
                <patternFill>
                  <bgColor rgb="FFC6EFCE"/>
                </patternFill>
              </fill>
            </x14:dxf>
          </x14:cfRule>
          <xm:sqref>A61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831E-91DA-467D-B68B-B35DF321BAB1}">
  <sheetPr codeName="Sheet23">
    <tabColor rgb="FF00B0F0"/>
  </sheetPr>
  <dimension ref="A1:P62"/>
  <sheetViews>
    <sheetView topLeftCell="A5" zoomScale="85" zoomScaleNormal="85" workbookViewId="0">
      <selection activeCell="A50" sqref="A50:XFD100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'6a+c+n'!D1</f>
        <v>6</v>
      </c>
      <c r="E1" s="22"/>
      <c r="F1" s="22"/>
      <c r="G1" s="22"/>
      <c r="H1" s="22"/>
      <c r="I1" s="22"/>
      <c r="J1" s="22"/>
      <c r="N1" s="26"/>
      <c r="O1" s="27"/>
      <c r="P1" s="28"/>
    </row>
    <row r="2" spans="1:16" x14ac:dyDescent="0.2">
      <c r="A2" s="29"/>
      <c r="B2" s="29"/>
      <c r="C2" s="313" t="str">
        <f>'6a+c+n'!C2:I2</f>
        <v>Jumta darbi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'6a+c+n'!A9</f>
        <v>Tāme sastādīta  2023. gada tirgus cenās, pamatojoties uz AR daļas rasējumiem</v>
      </c>
      <c r="B9" s="310"/>
      <c r="C9" s="310"/>
      <c r="D9" s="310"/>
      <c r="E9" s="310"/>
      <c r="F9" s="310"/>
      <c r="G9" s="31"/>
      <c r="H9" s="31"/>
      <c r="I9" s="31"/>
      <c r="J9" s="311" t="s">
        <v>45</v>
      </c>
      <c r="K9" s="311"/>
      <c r="L9" s="311"/>
      <c r="M9" s="311"/>
      <c r="N9" s="312">
        <f>P50</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ht="33.75" x14ac:dyDescent="0.2">
      <c r="A14" s="51">
        <f>IF(P14=0,0,IF(COUNTBLANK(P14)=1,0,COUNTA($P$14:P14)))</f>
        <v>0</v>
      </c>
      <c r="B14" s="24" t="str">
        <f>IF($C$4="Attiecināmās izmaksas",IF('6a+c+n'!$Q15="A",'6a+c+n'!B15,0),0)</f>
        <v>09-00000</v>
      </c>
      <c r="C14" s="24" t="str">
        <f>IF($C$4="Attiecināmās izmaksas",IF('6a+c+n'!$Q15="A",'6a+c+n'!C15,0),0)</f>
        <v>Cinkota skārda ar Pural pārklājumu b=0,5 montāža, l=700, t.sk. cinkoti metāla leņķi S=300, b=1,5, stiprinājumi</v>
      </c>
      <c r="D14" s="24" t="str">
        <f>IF($C$4="Attiecināmās izmaksas",IF('6a+c+n'!$Q15="A",'6a+c+n'!D15,0),0)</f>
        <v>tm</v>
      </c>
      <c r="E14" s="46"/>
      <c r="F14" s="65"/>
      <c r="G14" s="116"/>
      <c r="H14" s="116">
        <f>IF($C$4="Attiecināmās izmaksas",IF('6a+c+n'!$Q15="A",'6a+c+n'!H15,0),0)</f>
        <v>0</v>
      </c>
      <c r="I14" s="116"/>
      <c r="J14" s="116"/>
      <c r="K14" s="117">
        <f>IF($C$4="Attiecināmās izmaksas",IF('6a+c+n'!$Q15="A",'6a+c+n'!K15,0),0)</f>
        <v>0</v>
      </c>
      <c r="L14" s="65">
        <f>IF($C$4="Attiecināmās izmaksas",IF('6a+c+n'!$Q15="A",'6a+c+n'!L15,0),0)</f>
        <v>0</v>
      </c>
      <c r="M14" s="116">
        <f>IF($C$4="Attiecināmās izmaksas",IF('6a+c+n'!$Q15="A",'6a+c+n'!M15,0),0)</f>
        <v>0</v>
      </c>
      <c r="N14" s="116">
        <f>IF($C$4="Attiecināmās izmaksas",IF('6a+c+n'!$Q15="A",'6a+c+n'!N15,0),0)</f>
        <v>0</v>
      </c>
      <c r="O14" s="116">
        <f>IF($C$4="Attiecināmās izmaksas",IF('6a+c+n'!$Q15="A",'6a+c+n'!O15,0),0)</f>
        <v>0</v>
      </c>
      <c r="P14" s="117">
        <f>IF($C$4="Attiecināmās izmaksas",IF('6a+c+n'!$Q15="A",'6a+c+n'!P15,0),0)</f>
        <v>0</v>
      </c>
    </row>
    <row r="15" spans="1:16" x14ac:dyDescent="0.2">
      <c r="A15" s="51"/>
      <c r="B15" s="24"/>
      <c r="C15" s="24"/>
      <c r="D15" s="24"/>
      <c r="E15" s="46"/>
      <c r="F15" s="65"/>
      <c r="G15" s="116"/>
      <c r="H15" s="116"/>
      <c r="I15" s="116"/>
      <c r="J15" s="116"/>
      <c r="K15" s="117"/>
      <c r="L15" s="65"/>
      <c r="M15" s="116"/>
      <c r="N15" s="116"/>
      <c r="O15" s="116"/>
      <c r="P15" s="117"/>
    </row>
    <row r="16" spans="1:16" ht="22.5" x14ac:dyDescent="0.2">
      <c r="A16" s="51">
        <f>IF(P16=0,0,IF(COUNTBLANK(P16)=1,0,COUNTA($P$14:P16)))</f>
        <v>0</v>
      </c>
      <c r="B16" s="24" t="str">
        <f>IF($C$4="Attiecināmās izmaksas",IF('6a+c+n'!$Q16="A",'6a+c+n'!B16,0),0)</f>
        <v>09-00000</v>
      </c>
      <c r="C16" s="24" t="str">
        <f>IF($C$4="Attiecināmās izmaksas",IF('6a+c+n'!$Q16="A",'6a+c+n'!C16,0),0)</f>
        <v>Bitumena ruļļu materiāls</v>
      </c>
      <c r="D16" s="24" t="str">
        <f>IF($C$4="Attiecināmās izmaksas",IF('6a+c+n'!$Q16="A",'6a+c+n'!D16,0),0)</f>
        <v>m2</v>
      </c>
      <c r="E16" s="46"/>
      <c r="F16" s="65"/>
      <c r="G16" s="116"/>
      <c r="H16" s="116">
        <f>IF($C$4="Attiecināmās izmaksas",IF('6a+c+n'!$Q16="A",'6a+c+n'!H16,0),0)</f>
        <v>0</v>
      </c>
      <c r="I16" s="116"/>
      <c r="J16" s="116"/>
      <c r="K16" s="117">
        <f>IF($C$4="Attiecināmās izmaksas",IF('6a+c+n'!$Q16="A",'6a+c+n'!K16,0),0)</f>
        <v>0</v>
      </c>
      <c r="L16" s="65">
        <f>IF($C$4="Attiecināmās izmaksas",IF('6a+c+n'!$Q16="A",'6a+c+n'!L16,0),0)</f>
        <v>0</v>
      </c>
      <c r="M16" s="116">
        <f>IF($C$4="Attiecināmās izmaksas",IF('6a+c+n'!$Q16="A",'6a+c+n'!M16,0),0)</f>
        <v>0</v>
      </c>
      <c r="N16" s="116">
        <f>IF($C$4="Attiecināmās izmaksas",IF('6a+c+n'!$Q16="A",'6a+c+n'!N16,0),0)</f>
        <v>0</v>
      </c>
      <c r="O16" s="116">
        <f>IF($C$4="Attiecināmās izmaksas",IF('6a+c+n'!$Q16="A",'6a+c+n'!O16,0),0)</f>
        <v>0</v>
      </c>
      <c r="P16" s="117">
        <f>IF($C$4="Attiecināmās izmaksas",IF('6a+c+n'!$Q16="A",'6a+c+n'!P16,0),0)</f>
        <v>0</v>
      </c>
    </row>
    <row r="17" spans="1:16" ht="22.5" x14ac:dyDescent="0.2">
      <c r="A17" s="51">
        <f>IF(P17=0,0,IF(COUNTBLANK(P17)=1,0,COUNTA($P$14:P17)))</f>
        <v>0</v>
      </c>
      <c r="B17" s="24" t="str">
        <f>IF($C$4="Attiecināmās izmaksas",IF('6a+c+n'!$Q17="A",'6a+c+n'!B17,0),0)</f>
        <v>09-00000</v>
      </c>
      <c r="C17" s="24" t="str">
        <f>IF($C$4="Attiecināmās izmaksas",IF('6a+c+n'!$Q17="A",'6a+c+n'!C17,0),0)</f>
        <v>Mitrumizturīgs saplāksnis b=15mm</v>
      </c>
      <c r="D17" s="24" t="str">
        <f>IF($C$4="Attiecināmās izmaksas",IF('6a+c+n'!$Q17="A",'6a+c+n'!D17,0),0)</f>
        <v>m2</v>
      </c>
      <c r="E17" s="46"/>
      <c r="F17" s="65"/>
      <c r="G17" s="116"/>
      <c r="H17" s="116">
        <f>IF($C$4="Attiecināmās izmaksas",IF('6a+c+n'!$Q17="A",'6a+c+n'!H17,0),0)</f>
        <v>0</v>
      </c>
      <c r="I17" s="116"/>
      <c r="J17" s="116"/>
      <c r="K17" s="117">
        <f>IF($C$4="Attiecināmās izmaksas",IF('6a+c+n'!$Q17="A",'6a+c+n'!K17,0),0)</f>
        <v>0</v>
      </c>
      <c r="L17" s="65">
        <f>IF($C$4="Attiecināmās izmaksas",IF('6a+c+n'!$Q17="A",'6a+c+n'!L17,0),0)</f>
        <v>0</v>
      </c>
      <c r="M17" s="116">
        <f>IF($C$4="Attiecināmās izmaksas",IF('6a+c+n'!$Q17="A",'6a+c+n'!M17,0),0)</f>
        <v>0</v>
      </c>
      <c r="N17" s="116">
        <f>IF($C$4="Attiecināmās izmaksas",IF('6a+c+n'!$Q17="A",'6a+c+n'!N17,0),0)</f>
        <v>0</v>
      </c>
      <c r="O17" s="116">
        <f>IF($C$4="Attiecināmās izmaksas",IF('6a+c+n'!$Q17="A",'6a+c+n'!O17,0),0)</f>
        <v>0</v>
      </c>
      <c r="P17" s="117">
        <f>IF($C$4="Attiecināmās izmaksas",IF('6a+c+n'!$Q17="A",'6a+c+n'!P17,0),0)</f>
        <v>0</v>
      </c>
    </row>
    <row r="18" spans="1:16" x14ac:dyDescent="0.2">
      <c r="A18" s="51">
        <f>IF(P18=0,0,IF(COUNTBLANK(P18)=1,0,COUNTA($P$14:P18)))</f>
        <v>0</v>
      </c>
      <c r="B18" s="24">
        <f>IF($C$4="Attiecināmās izmaksas",IF('6a+c+n'!$Q18="A",'6a+c+n'!B18,0),0)</f>
        <v>0</v>
      </c>
      <c r="C18" s="24">
        <f>IF($C$4="Attiecināmās izmaksas",IF('6a+c+n'!$Q18="A",'6a+c+n'!C18,0),0)</f>
        <v>0</v>
      </c>
      <c r="D18" s="24">
        <f>IF($C$4="Attiecināmās izmaksas",IF('6a+c+n'!$Q18="A",'6a+c+n'!D18,0),0)</f>
        <v>0</v>
      </c>
      <c r="E18" s="46"/>
      <c r="F18" s="65"/>
      <c r="G18" s="116"/>
      <c r="H18" s="116">
        <f>IF($C$4="Attiecināmās izmaksas",IF('6a+c+n'!$Q18="A",'6a+c+n'!H18,0),0)</f>
        <v>0</v>
      </c>
      <c r="I18" s="116"/>
      <c r="J18" s="116"/>
      <c r="K18" s="117">
        <f>IF($C$4="Attiecināmās izmaksas",IF('6a+c+n'!$Q18="A",'6a+c+n'!K18,0),0)</f>
        <v>0</v>
      </c>
      <c r="L18" s="65">
        <f>IF($C$4="Attiecināmās izmaksas",IF('6a+c+n'!$Q18="A",'6a+c+n'!L18,0),0)</f>
        <v>0</v>
      </c>
      <c r="M18" s="116">
        <f>IF($C$4="Attiecināmās izmaksas",IF('6a+c+n'!$Q18="A",'6a+c+n'!M18,0),0)</f>
        <v>0</v>
      </c>
      <c r="N18" s="116">
        <f>IF($C$4="Attiecināmās izmaksas",IF('6a+c+n'!$Q18="A",'6a+c+n'!N18,0),0)</f>
        <v>0</v>
      </c>
      <c r="O18" s="116">
        <f>IF($C$4="Attiecināmās izmaksas",IF('6a+c+n'!$Q18="A",'6a+c+n'!O18,0),0)</f>
        <v>0</v>
      </c>
      <c r="P18" s="117">
        <f>IF($C$4="Attiecināmās izmaksas",IF('6a+c+n'!$Q18="A",'6a+c+n'!P18,0),0)</f>
        <v>0</v>
      </c>
    </row>
    <row r="19" spans="1:16" hidden="1" x14ac:dyDescent="0.2">
      <c r="A19" s="51">
        <f>IF(P19=0,0,IF(COUNTBLANK(P19)=1,0,COUNTA($P$14:P19)))</f>
        <v>0</v>
      </c>
      <c r="B19" s="24">
        <f>IF($C$4="Attiecināmās izmaksas",IF('6a+c+n'!$Q19="A",'6a+c+n'!B19,0),0)</f>
        <v>0</v>
      </c>
      <c r="C19" s="24">
        <f>IF($C$4="Attiecināmās izmaksas",IF('6a+c+n'!$Q19="A",'6a+c+n'!C19,0),0)</f>
        <v>0</v>
      </c>
      <c r="D19" s="24">
        <f>IF($C$4="Attiecināmās izmaksas",IF('6a+c+n'!$Q19="A",'6a+c+n'!D19,0),0)</f>
        <v>0</v>
      </c>
      <c r="E19" s="46"/>
      <c r="F19" s="65"/>
      <c r="G19" s="116"/>
      <c r="H19" s="116">
        <f>IF($C$4="Attiecināmās izmaksas",IF('6a+c+n'!$Q19="A",'6a+c+n'!H19,0),0)</f>
        <v>0</v>
      </c>
      <c r="I19" s="116"/>
      <c r="J19" s="116"/>
      <c r="K19" s="117">
        <f>IF($C$4="Attiecināmās izmaksas",IF('6a+c+n'!$Q19="A",'6a+c+n'!K19,0),0)</f>
        <v>0</v>
      </c>
      <c r="L19" s="65">
        <f>IF($C$4="Attiecināmās izmaksas",IF('6a+c+n'!$Q19="A",'6a+c+n'!L19,0),0)</f>
        <v>0</v>
      </c>
      <c r="M19" s="116">
        <f>IF($C$4="Attiecināmās izmaksas",IF('6a+c+n'!$Q19="A",'6a+c+n'!M19,0),0)</f>
        <v>0</v>
      </c>
      <c r="N19" s="116">
        <f>IF($C$4="Attiecināmās izmaksas",IF('6a+c+n'!$Q19="A",'6a+c+n'!N19,0),0)</f>
        <v>0</v>
      </c>
      <c r="O19" s="116">
        <f>IF($C$4="Attiecināmās izmaksas",IF('6a+c+n'!$Q19="A",'6a+c+n'!O19,0),0)</f>
        <v>0</v>
      </c>
      <c r="P19" s="117">
        <f>IF($C$4="Attiecināmās izmaksas",IF('6a+c+n'!$Q19="A",'6a+c+n'!P19,0),0)</f>
        <v>0</v>
      </c>
    </row>
    <row r="20" spans="1:16" hidden="1" x14ac:dyDescent="0.2">
      <c r="A20" s="51">
        <f>IF(P20=0,0,IF(COUNTBLANK(P20)=1,0,COUNTA($P$14:P20)))</f>
        <v>0</v>
      </c>
      <c r="B20" s="24">
        <f>IF($C$4="Attiecināmās izmaksas",IF('6a+c+n'!$Q20="A",'6a+c+n'!B20,0),0)</f>
        <v>0</v>
      </c>
      <c r="C20" s="24">
        <f>IF($C$4="Attiecināmās izmaksas",IF('6a+c+n'!$Q20="A",'6a+c+n'!C20,0),0)</f>
        <v>0</v>
      </c>
      <c r="D20" s="24">
        <f>IF($C$4="Attiecināmās izmaksas",IF('6a+c+n'!$Q20="A",'6a+c+n'!D20,0),0)</f>
        <v>0</v>
      </c>
      <c r="E20" s="46"/>
      <c r="F20" s="65"/>
      <c r="G20" s="116"/>
      <c r="H20" s="116">
        <f>IF($C$4="Attiecināmās izmaksas",IF('6a+c+n'!$Q20="A",'6a+c+n'!H20,0),0)</f>
        <v>0</v>
      </c>
      <c r="I20" s="116"/>
      <c r="J20" s="116"/>
      <c r="K20" s="117">
        <f>IF($C$4="Attiecināmās izmaksas",IF('6a+c+n'!$Q20="A",'6a+c+n'!K20,0),0)</f>
        <v>0</v>
      </c>
      <c r="L20" s="65">
        <f>IF($C$4="Attiecināmās izmaksas",IF('6a+c+n'!$Q20="A",'6a+c+n'!L20,0),0)</f>
        <v>0</v>
      </c>
      <c r="M20" s="116">
        <f>IF($C$4="Attiecināmās izmaksas",IF('6a+c+n'!$Q20="A",'6a+c+n'!M20,0),0)</f>
        <v>0</v>
      </c>
      <c r="N20" s="116">
        <f>IF($C$4="Attiecināmās izmaksas",IF('6a+c+n'!$Q20="A",'6a+c+n'!N20,0),0)</f>
        <v>0</v>
      </c>
      <c r="O20" s="116">
        <f>IF($C$4="Attiecināmās izmaksas",IF('6a+c+n'!$Q20="A",'6a+c+n'!O20,0),0)</f>
        <v>0</v>
      </c>
      <c r="P20" s="117">
        <f>IF($C$4="Attiecināmās izmaksas",IF('6a+c+n'!$Q20="A",'6a+c+n'!P20,0),0)</f>
        <v>0</v>
      </c>
    </row>
    <row r="21" spans="1:16" hidden="1" x14ac:dyDescent="0.2">
      <c r="A21" s="51">
        <f>IF(P21=0,0,IF(COUNTBLANK(P21)=1,0,COUNTA($P$14:P21)))</f>
        <v>0</v>
      </c>
      <c r="B21" s="24">
        <f>IF($C$4="Attiecināmās izmaksas",IF('6a+c+n'!$Q21="A",'6a+c+n'!B21,0),0)</f>
        <v>0</v>
      </c>
      <c r="C21" s="24">
        <f>IF($C$4="Attiecināmās izmaksas",IF('6a+c+n'!$Q21="A",'6a+c+n'!C21,0),0)</f>
        <v>0</v>
      </c>
      <c r="D21" s="24">
        <f>IF($C$4="Attiecināmās izmaksas",IF('6a+c+n'!$Q21="A",'6a+c+n'!D21,0),0)</f>
        <v>0</v>
      </c>
      <c r="E21" s="46"/>
      <c r="F21" s="65"/>
      <c r="G21" s="116"/>
      <c r="H21" s="116">
        <f>IF($C$4="Attiecināmās izmaksas",IF('6a+c+n'!$Q21="A",'6a+c+n'!H21,0),0)</f>
        <v>0</v>
      </c>
      <c r="I21" s="116"/>
      <c r="J21" s="116"/>
      <c r="K21" s="117">
        <f>IF($C$4="Attiecināmās izmaksas",IF('6a+c+n'!$Q21="A",'6a+c+n'!K21,0),0)</f>
        <v>0</v>
      </c>
      <c r="L21" s="65">
        <f>IF($C$4="Attiecināmās izmaksas",IF('6a+c+n'!$Q21="A",'6a+c+n'!L21,0),0)</f>
        <v>0</v>
      </c>
      <c r="M21" s="116">
        <f>IF($C$4="Attiecināmās izmaksas",IF('6a+c+n'!$Q21="A",'6a+c+n'!M21,0),0)</f>
        <v>0</v>
      </c>
      <c r="N21" s="116">
        <f>IF($C$4="Attiecināmās izmaksas",IF('6a+c+n'!$Q21="A",'6a+c+n'!N21,0),0)</f>
        <v>0</v>
      </c>
      <c r="O21" s="116">
        <f>IF($C$4="Attiecināmās izmaksas",IF('6a+c+n'!$Q21="A",'6a+c+n'!O21,0),0)</f>
        <v>0</v>
      </c>
      <c r="P21" s="117">
        <f>IF($C$4="Attiecināmās izmaksas",IF('6a+c+n'!$Q21="A",'6a+c+n'!P21,0),0)</f>
        <v>0</v>
      </c>
    </row>
    <row r="22" spans="1:16" hidden="1" x14ac:dyDescent="0.2">
      <c r="A22" s="51">
        <f>IF(P22=0,0,IF(COUNTBLANK(P22)=1,0,COUNTA($P$14:P22)))</f>
        <v>0</v>
      </c>
      <c r="B22" s="24">
        <f>IF($C$4="Attiecināmās izmaksas",IF('6a+c+n'!$Q22="A",'6a+c+n'!B22,0),0)</f>
        <v>0</v>
      </c>
      <c r="C22" s="24">
        <f>IF($C$4="Attiecināmās izmaksas",IF('6a+c+n'!$Q22="A",'6a+c+n'!C22,0),0)</f>
        <v>0</v>
      </c>
      <c r="D22" s="24">
        <f>IF($C$4="Attiecināmās izmaksas",IF('6a+c+n'!$Q22="A",'6a+c+n'!D22,0),0)</f>
        <v>0</v>
      </c>
      <c r="E22" s="46"/>
      <c r="F22" s="65"/>
      <c r="G22" s="116"/>
      <c r="H22" s="116">
        <f>IF($C$4="Attiecināmās izmaksas",IF('6a+c+n'!$Q22="A",'6a+c+n'!H22,0),0)</f>
        <v>0</v>
      </c>
      <c r="I22" s="116"/>
      <c r="J22" s="116"/>
      <c r="K22" s="117">
        <f>IF($C$4="Attiecināmās izmaksas",IF('6a+c+n'!$Q22="A",'6a+c+n'!K22,0),0)</f>
        <v>0</v>
      </c>
      <c r="L22" s="65">
        <f>IF($C$4="Attiecināmās izmaksas",IF('6a+c+n'!$Q22="A",'6a+c+n'!L22,0),0)</f>
        <v>0</v>
      </c>
      <c r="M22" s="116">
        <f>IF($C$4="Attiecināmās izmaksas",IF('6a+c+n'!$Q22="A",'6a+c+n'!M22,0),0)</f>
        <v>0</v>
      </c>
      <c r="N22" s="116">
        <f>IF($C$4="Attiecināmās izmaksas",IF('6a+c+n'!$Q22="A",'6a+c+n'!N22,0),0)</f>
        <v>0</v>
      </c>
      <c r="O22" s="116">
        <f>IF($C$4="Attiecināmās izmaksas",IF('6a+c+n'!$Q22="A",'6a+c+n'!O22,0),0)</f>
        <v>0</v>
      </c>
      <c r="P22" s="117">
        <f>IF($C$4="Attiecināmās izmaksas",IF('6a+c+n'!$Q22="A",'6a+c+n'!P22,0),0)</f>
        <v>0</v>
      </c>
    </row>
    <row r="23" spans="1:16" hidden="1" x14ac:dyDescent="0.2">
      <c r="A23" s="51">
        <f>IF(P23=0,0,IF(COUNTBLANK(P23)=1,0,COUNTA($P$14:P23)))</f>
        <v>0</v>
      </c>
      <c r="B23" s="24">
        <f>IF($C$4="Attiecināmās izmaksas",IF('6a+c+n'!$Q23="A",'6a+c+n'!B23,0),0)</f>
        <v>0</v>
      </c>
      <c r="C23" s="24">
        <f>IF($C$4="Attiecināmās izmaksas",IF('6a+c+n'!$Q23="A",'6a+c+n'!C23,0),0)</f>
        <v>0</v>
      </c>
      <c r="D23" s="24">
        <f>IF($C$4="Attiecināmās izmaksas",IF('6a+c+n'!$Q23="A",'6a+c+n'!D23,0),0)</f>
        <v>0</v>
      </c>
      <c r="E23" s="46"/>
      <c r="F23" s="65"/>
      <c r="G23" s="116"/>
      <c r="H23" s="116">
        <f>IF($C$4="Attiecināmās izmaksas",IF('6a+c+n'!$Q23="A",'6a+c+n'!H23,0),0)</f>
        <v>0</v>
      </c>
      <c r="I23" s="116"/>
      <c r="J23" s="116"/>
      <c r="K23" s="117">
        <f>IF($C$4="Attiecināmās izmaksas",IF('6a+c+n'!$Q23="A",'6a+c+n'!K23,0),0)</f>
        <v>0</v>
      </c>
      <c r="L23" s="65">
        <f>IF($C$4="Attiecināmās izmaksas",IF('6a+c+n'!$Q23="A",'6a+c+n'!L23,0),0)</f>
        <v>0</v>
      </c>
      <c r="M23" s="116">
        <f>IF($C$4="Attiecināmās izmaksas",IF('6a+c+n'!$Q23="A",'6a+c+n'!M23,0),0)</f>
        <v>0</v>
      </c>
      <c r="N23" s="116">
        <f>IF($C$4="Attiecināmās izmaksas",IF('6a+c+n'!$Q23="A",'6a+c+n'!N23,0),0)</f>
        <v>0</v>
      </c>
      <c r="O23" s="116">
        <f>IF($C$4="Attiecināmās izmaksas",IF('6a+c+n'!$Q23="A",'6a+c+n'!O23,0),0)</f>
        <v>0</v>
      </c>
      <c r="P23" s="117">
        <f>IF($C$4="Attiecināmās izmaksas",IF('6a+c+n'!$Q23="A",'6a+c+n'!P23,0),0)</f>
        <v>0</v>
      </c>
    </row>
    <row r="24" spans="1:16" hidden="1" x14ac:dyDescent="0.2">
      <c r="A24" s="51">
        <f>IF(P24=0,0,IF(COUNTBLANK(P24)=1,0,COUNTA($P$14:P24)))</f>
        <v>0</v>
      </c>
      <c r="B24" s="24">
        <f>IF($C$4="Attiecināmās izmaksas",IF('6a+c+n'!$Q24="A",'6a+c+n'!B24,0),0)</f>
        <v>0</v>
      </c>
      <c r="C24" s="24">
        <f>IF($C$4="Attiecināmās izmaksas",IF('6a+c+n'!$Q24="A",'6a+c+n'!C24,0),0)</f>
        <v>0</v>
      </c>
      <c r="D24" s="24">
        <f>IF($C$4="Attiecināmās izmaksas",IF('6a+c+n'!$Q24="A",'6a+c+n'!D24,0),0)</f>
        <v>0</v>
      </c>
      <c r="E24" s="46"/>
      <c r="F24" s="65"/>
      <c r="G24" s="116"/>
      <c r="H24" s="116">
        <f>IF($C$4="Attiecināmās izmaksas",IF('6a+c+n'!$Q24="A",'6a+c+n'!H24,0),0)</f>
        <v>0</v>
      </c>
      <c r="I24" s="116"/>
      <c r="J24" s="116"/>
      <c r="K24" s="117">
        <f>IF($C$4="Attiecināmās izmaksas",IF('6a+c+n'!$Q24="A",'6a+c+n'!K24,0),0)</f>
        <v>0</v>
      </c>
      <c r="L24" s="65">
        <f>IF($C$4="Attiecināmās izmaksas",IF('6a+c+n'!$Q24="A",'6a+c+n'!L24,0),0)</f>
        <v>0</v>
      </c>
      <c r="M24" s="116">
        <f>IF($C$4="Attiecināmās izmaksas",IF('6a+c+n'!$Q24="A",'6a+c+n'!M24,0),0)</f>
        <v>0</v>
      </c>
      <c r="N24" s="116">
        <f>IF($C$4="Attiecināmās izmaksas",IF('6a+c+n'!$Q24="A",'6a+c+n'!N24,0),0)</f>
        <v>0</v>
      </c>
      <c r="O24" s="116">
        <f>IF($C$4="Attiecināmās izmaksas",IF('6a+c+n'!$Q24="A",'6a+c+n'!O24,0),0)</f>
        <v>0</v>
      </c>
      <c r="P24" s="117">
        <f>IF($C$4="Attiecināmās izmaksas",IF('6a+c+n'!$Q24="A",'6a+c+n'!P24,0),0)</f>
        <v>0</v>
      </c>
    </row>
    <row r="25" spans="1:16" hidden="1" x14ac:dyDescent="0.2">
      <c r="A25" s="51">
        <f>IF(P25=0,0,IF(COUNTBLANK(P25)=1,0,COUNTA($P$14:P25)))</f>
        <v>0</v>
      </c>
      <c r="B25" s="24">
        <f>IF($C$4="Attiecināmās izmaksas",IF('6a+c+n'!$Q25="A",'6a+c+n'!B25,0),0)</f>
        <v>0</v>
      </c>
      <c r="C25" s="24">
        <f>IF($C$4="Attiecināmās izmaksas",IF('6a+c+n'!$Q25="A",'6a+c+n'!C25,0),0)</f>
        <v>0</v>
      </c>
      <c r="D25" s="24">
        <f>IF($C$4="Attiecināmās izmaksas",IF('6a+c+n'!$Q25="A",'6a+c+n'!D25,0),0)</f>
        <v>0</v>
      </c>
      <c r="E25" s="46"/>
      <c r="F25" s="65"/>
      <c r="G25" s="116"/>
      <c r="H25" s="116">
        <f>IF($C$4="Attiecināmās izmaksas",IF('6a+c+n'!$Q25="A",'6a+c+n'!H25,0),0)</f>
        <v>0</v>
      </c>
      <c r="I25" s="116"/>
      <c r="J25" s="116"/>
      <c r="K25" s="117">
        <f>IF($C$4="Attiecināmās izmaksas",IF('6a+c+n'!$Q25="A",'6a+c+n'!K25,0),0)</f>
        <v>0</v>
      </c>
      <c r="L25" s="65">
        <f>IF($C$4="Attiecināmās izmaksas",IF('6a+c+n'!$Q25="A",'6a+c+n'!L25,0),0)</f>
        <v>0</v>
      </c>
      <c r="M25" s="116">
        <f>IF($C$4="Attiecināmās izmaksas",IF('6a+c+n'!$Q25="A",'6a+c+n'!M25,0),0)</f>
        <v>0</v>
      </c>
      <c r="N25" s="116">
        <f>IF($C$4="Attiecināmās izmaksas",IF('6a+c+n'!$Q25="A",'6a+c+n'!N25,0),0)</f>
        <v>0</v>
      </c>
      <c r="O25" s="116">
        <f>IF($C$4="Attiecināmās izmaksas",IF('6a+c+n'!$Q25="A",'6a+c+n'!O25,0),0)</f>
        <v>0</v>
      </c>
      <c r="P25" s="117">
        <f>IF($C$4="Attiecināmās izmaksas",IF('6a+c+n'!$Q25="A",'6a+c+n'!P25,0),0)</f>
        <v>0</v>
      </c>
    </row>
    <row r="26" spans="1:16" hidden="1" x14ac:dyDescent="0.2">
      <c r="A26" s="51">
        <f>IF(P26=0,0,IF(COUNTBLANK(P26)=1,0,COUNTA($P$14:P26)))</f>
        <v>0</v>
      </c>
      <c r="B26" s="24">
        <f>IF($C$4="Attiecināmās izmaksas",IF('6a+c+n'!$Q26="A",'6a+c+n'!B26,0),0)</f>
        <v>0</v>
      </c>
      <c r="C26" s="24">
        <f>IF($C$4="Attiecināmās izmaksas",IF('6a+c+n'!$Q26="A",'6a+c+n'!C26,0),0)</f>
        <v>0</v>
      </c>
      <c r="D26" s="24">
        <f>IF($C$4="Attiecināmās izmaksas",IF('6a+c+n'!$Q26="A",'6a+c+n'!D26,0),0)</f>
        <v>0</v>
      </c>
      <c r="E26" s="46"/>
      <c r="F26" s="65"/>
      <c r="G26" s="116"/>
      <c r="H26" s="116">
        <f>IF($C$4="Attiecināmās izmaksas",IF('6a+c+n'!$Q26="A",'6a+c+n'!H26,0),0)</f>
        <v>0</v>
      </c>
      <c r="I26" s="116"/>
      <c r="J26" s="116"/>
      <c r="K26" s="117">
        <f>IF($C$4="Attiecināmās izmaksas",IF('6a+c+n'!$Q26="A",'6a+c+n'!K26,0),0)</f>
        <v>0</v>
      </c>
      <c r="L26" s="65">
        <f>IF($C$4="Attiecināmās izmaksas",IF('6a+c+n'!$Q26="A",'6a+c+n'!L26,0),0)</f>
        <v>0</v>
      </c>
      <c r="M26" s="116">
        <f>IF($C$4="Attiecināmās izmaksas",IF('6a+c+n'!$Q26="A",'6a+c+n'!M26,0),0)</f>
        <v>0</v>
      </c>
      <c r="N26" s="116">
        <f>IF($C$4="Attiecināmās izmaksas",IF('6a+c+n'!$Q26="A",'6a+c+n'!N26,0),0)</f>
        <v>0</v>
      </c>
      <c r="O26" s="116">
        <f>IF($C$4="Attiecināmās izmaksas",IF('6a+c+n'!$Q26="A",'6a+c+n'!O26,0),0)</f>
        <v>0</v>
      </c>
      <c r="P26" s="117">
        <f>IF($C$4="Attiecināmās izmaksas",IF('6a+c+n'!$Q26="A",'6a+c+n'!P26,0),0)</f>
        <v>0</v>
      </c>
    </row>
    <row r="27" spans="1:16" hidden="1" x14ac:dyDescent="0.2">
      <c r="A27" s="51">
        <f>IF(P27=0,0,IF(COUNTBLANK(P27)=1,0,COUNTA($P$14:P27)))</f>
        <v>0</v>
      </c>
      <c r="B27" s="24">
        <f>IF($C$4="Attiecināmās izmaksas",IF('6a+c+n'!$Q27="A",'6a+c+n'!B27,0),0)</f>
        <v>0</v>
      </c>
      <c r="C27" s="24">
        <f>IF($C$4="Attiecināmās izmaksas",IF('6a+c+n'!$Q27="A",'6a+c+n'!C27,0),0)</f>
        <v>0</v>
      </c>
      <c r="D27" s="24">
        <f>IF($C$4="Attiecināmās izmaksas",IF('6a+c+n'!$Q27="A",'6a+c+n'!D27,0),0)</f>
        <v>0</v>
      </c>
      <c r="E27" s="46"/>
      <c r="F27" s="65"/>
      <c r="G27" s="116"/>
      <c r="H27" s="116">
        <f>IF($C$4="Attiecināmās izmaksas",IF('6a+c+n'!$Q27="A",'6a+c+n'!H27,0),0)</f>
        <v>0</v>
      </c>
      <c r="I27" s="116"/>
      <c r="J27" s="116"/>
      <c r="K27" s="117">
        <f>IF($C$4="Attiecināmās izmaksas",IF('6a+c+n'!$Q27="A",'6a+c+n'!K27,0),0)</f>
        <v>0</v>
      </c>
      <c r="L27" s="65">
        <f>IF($C$4="Attiecināmās izmaksas",IF('6a+c+n'!$Q27="A",'6a+c+n'!L27,0),0)</f>
        <v>0</v>
      </c>
      <c r="M27" s="116">
        <f>IF($C$4="Attiecināmās izmaksas",IF('6a+c+n'!$Q27="A",'6a+c+n'!M27,0),0)</f>
        <v>0</v>
      </c>
      <c r="N27" s="116">
        <f>IF($C$4="Attiecināmās izmaksas",IF('6a+c+n'!$Q27="A",'6a+c+n'!N27,0),0)</f>
        <v>0</v>
      </c>
      <c r="O27" s="116">
        <f>IF($C$4="Attiecināmās izmaksas",IF('6a+c+n'!$Q27="A",'6a+c+n'!O27,0),0)</f>
        <v>0</v>
      </c>
      <c r="P27" s="117">
        <f>IF($C$4="Attiecināmās izmaksas",IF('6a+c+n'!$Q27="A",'6a+c+n'!P27,0),0)</f>
        <v>0</v>
      </c>
    </row>
    <row r="28" spans="1:16" hidden="1" x14ac:dyDescent="0.2">
      <c r="A28" s="51">
        <f>IF(P28=0,0,IF(COUNTBLANK(P28)=1,0,COUNTA($P$14:P28)))</f>
        <v>0</v>
      </c>
      <c r="B28" s="24">
        <f>IF($C$4="Attiecināmās izmaksas",IF('6a+c+n'!$Q28="A",'6a+c+n'!B28,0),0)</f>
        <v>0</v>
      </c>
      <c r="C28" s="24">
        <f>IF($C$4="Attiecināmās izmaksas",IF('6a+c+n'!$Q28="A",'6a+c+n'!C28,0),0)</f>
        <v>0</v>
      </c>
      <c r="D28" s="24">
        <f>IF($C$4="Attiecināmās izmaksas",IF('6a+c+n'!$Q28="A",'6a+c+n'!D28,0),0)</f>
        <v>0</v>
      </c>
      <c r="E28" s="46"/>
      <c r="F28" s="65"/>
      <c r="G28" s="116"/>
      <c r="H28" s="116">
        <f>IF($C$4="Attiecināmās izmaksas",IF('6a+c+n'!$Q28="A",'6a+c+n'!H28,0),0)</f>
        <v>0</v>
      </c>
      <c r="I28" s="116"/>
      <c r="J28" s="116"/>
      <c r="K28" s="117">
        <f>IF($C$4="Attiecināmās izmaksas",IF('6a+c+n'!$Q28="A",'6a+c+n'!K28,0),0)</f>
        <v>0</v>
      </c>
      <c r="L28" s="65">
        <f>IF($C$4="Attiecināmās izmaksas",IF('6a+c+n'!$Q28="A",'6a+c+n'!L28,0),0)</f>
        <v>0</v>
      </c>
      <c r="M28" s="116">
        <f>IF($C$4="Attiecināmās izmaksas",IF('6a+c+n'!$Q28="A",'6a+c+n'!M28,0),0)</f>
        <v>0</v>
      </c>
      <c r="N28" s="116">
        <f>IF($C$4="Attiecināmās izmaksas",IF('6a+c+n'!$Q28="A",'6a+c+n'!N28,0),0)</f>
        <v>0</v>
      </c>
      <c r="O28" s="116">
        <f>IF($C$4="Attiecināmās izmaksas",IF('6a+c+n'!$Q28="A",'6a+c+n'!O28,0),0)</f>
        <v>0</v>
      </c>
      <c r="P28" s="117">
        <f>IF($C$4="Attiecināmās izmaksas",IF('6a+c+n'!$Q28="A",'6a+c+n'!P28,0),0)</f>
        <v>0</v>
      </c>
    </row>
    <row r="29" spans="1:16" hidden="1" x14ac:dyDescent="0.2">
      <c r="A29" s="51">
        <f>IF(P29=0,0,IF(COUNTBLANK(P29)=1,0,COUNTA($P$14:P29)))</f>
        <v>0</v>
      </c>
      <c r="B29" s="24">
        <f>IF($C$4="Attiecināmās izmaksas",IF('6a+c+n'!$Q29="A",'6a+c+n'!B29,0),0)</f>
        <v>0</v>
      </c>
      <c r="C29" s="24">
        <f>IF($C$4="Attiecināmās izmaksas",IF('6a+c+n'!$Q29="A",'6a+c+n'!C29,0),0)</f>
        <v>0</v>
      </c>
      <c r="D29" s="24">
        <f>IF($C$4="Attiecināmās izmaksas",IF('6a+c+n'!$Q29="A",'6a+c+n'!D29,0),0)</f>
        <v>0</v>
      </c>
      <c r="E29" s="46"/>
      <c r="F29" s="65"/>
      <c r="G29" s="116"/>
      <c r="H29" s="116">
        <f>IF($C$4="Attiecināmās izmaksas",IF('6a+c+n'!$Q29="A",'6a+c+n'!H29,0),0)</f>
        <v>0</v>
      </c>
      <c r="I29" s="116"/>
      <c r="J29" s="116"/>
      <c r="K29" s="117">
        <f>IF($C$4="Attiecināmās izmaksas",IF('6a+c+n'!$Q29="A",'6a+c+n'!K29,0),0)</f>
        <v>0</v>
      </c>
      <c r="L29" s="65">
        <f>IF($C$4="Attiecināmās izmaksas",IF('6a+c+n'!$Q29="A",'6a+c+n'!L29,0),0)</f>
        <v>0</v>
      </c>
      <c r="M29" s="116">
        <f>IF($C$4="Attiecināmās izmaksas",IF('6a+c+n'!$Q29="A",'6a+c+n'!M29,0),0)</f>
        <v>0</v>
      </c>
      <c r="N29" s="116">
        <f>IF($C$4="Attiecināmās izmaksas",IF('6a+c+n'!$Q29="A",'6a+c+n'!N29,0),0)</f>
        <v>0</v>
      </c>
      <c r="O29" s="116">
        <f>IF($C$4="Attiecināmās izmaksas",IF('6a+c+n'!$Q29="A",'6a+c+n'!O29,0),0)</f>
        <v>0</v>
      </c>
      <c r="P29" s="117">
        <f>IF($C$4="Attiecināmās izmaksas",IF('6a+c+n'!$Q29="A",'6a+c+n'!P29,0),0)</f>
        <v>0</v>
      </c>
    </row>
    <row r="30" spans="1:16" hidden="1" x14ac:dyDescent="0.2">
      <c r="A30" s="51">
        <f>IF(P30=0,0,IF(COUNTBLANK(P30)=1,0,COUNTA($P$14:P30)))</f>
        <v>0</v>
      </c>
      <c r="B30" s="24">
        <f>IF($C$4="Attiecināmās izmaksas",IF('6a+c+n'!$Q30="A",'6a+c+n'!B30,0),0)</f>
        <v>0</v>
      </c>
      <c r="C30" s="24">
        <f>IF($C$4="Attiecināmās izmaksas",IF('6a+c+n'!$Q30="A",'6a+c+n'!C30,0),0)</f>
        <v>0</v>
      </c>
      <c r="D30" s="24">
        <f>IF($C$4="Attiecināmās izmaksas",IF('6a+c+n'!$Q30="A",'6a+c+n'!D30,0),0)</f>
        <v>0</v>
      </c>
      <c r="E30" s="46"/>
      <c r="F30" s="65"/>
      <c r="G30" s="116"/>
      <c r="H30" s="116">
        <f>IF($C$4="Attiecināmās izmaksas",IF('6a+c+n'!$Q30="A",'6a+c+n'!H30,0),0)</f>
        <v>0</v>
      </c>
      <c r="I30" s="116"/>
      <c r="J30" s="116"/>
      <c r="K30" s="117">
        <f>IF($C$4="Attiecināmās izmaksas",IF('6a+c+n'!$Q30="A",'6a+c+n'!K30,0),0)</f>
        <v>0</v>
      </c>
      <c r="L30" s="65">
        <f>IF($C$4="Attiecināmās izmaksas",IF('6a+c+n'!$Q30="A",'6a+c+n'!L30,0),0)</f>
        <v>0</v>
      </c>
      <c r="M30" s="116">
        <f>IF($C$4="Attiecināmās izmaksas",IF('6a+c+n'!$Q30="A",'6a+c+n'!M30,0),0)</f>
        <v>0</v>
      </c>
      <c r="N30" s="116">
        <f>IF($C$4="Attiecināmās izmaksas",IF('6a+c+n'!$Q30="A",'6a+c+n'!N30,0),0)</f>
        <v>0</v>
      </c>
      <c r="O30" s="116">
        <f>IF($C$4="Attiecināmās izmaksas",IF('6a+c+n'!$Q30="A",'6a+c+n'!O30,0),0)</f>
        <v>0</v>
      </c>
      <c r="P30" s="117">
        <f>IF($C$4="Attiecināmās izmaksas",IF('6a+c+n'!$Q30="A",'6a+c+n'!P30,0),0)</f>
        <v>0</v>
      </c>
    </row>
    <row r="31" spans="1:16" hidden="1" x14ac:dyDescent="0.2">
      <c r="A31" s="51">
        <f>IF(P31=0,0,IF(COUNTBLANK(P31)=1,0,COUNTA($P$14:P31)))</f>
        <v>0</v>
      </c>
      <c r="B31" s="24">
        <f>IF($C$4="Attiecināmās izmaksas",IF('6a+c+n'!$Q31="A",'6a+c+n'!B31,0),0)</f>
        <v>0</v>
      </c>
      <c r="C31" s="24">
        <f>IF($C$4="Attiecināmās izmaksas",IF('6a+c+n'!$Q31="A",'6a+c+n'!C31,0),0)</f>
        <v>0</v>
      </c>
      <c r="D31" s="24">
        <f>IF($C$4="Attiecināmās izmaksas",IF('6a+c+n'!$Q31="A",'6a+c+n'!D31,0),0)</f>
        <v>0</v>
      </c>
      <c r="E31" s="46"/>
      <c r="F31" s="65"/>
      <c r="G31" s="116"/>
      <c r="H31" s="116">
        <f>IF($C$4="Attiecināmās izmaksas",IF('6a+c+n'!$Q31="A",'6a+c+n'!H31,0),0)</f>
        <v>0</v>
      </c>
      <c r="I31" s="116"/>
      <c r="J31" s="116"/>
      <c r="K31" s="117">
        <f>IF($C$4="Attiecināmās izmaksas",IF('6a+c+n'!$Q31="A",'6a+c+n'!K31,0),0)</f>
        <v>0</v>
      </c>
      <c r="L31" s="65">
        <f>IF($C$4="Attiecināmās izmaksas",IF('6a+c+n'!$Q31="A",'6a+c+n'!L31,0),0)</f>
        <v>0</v>
      </c>
      <c r="M31" s="116">
        <f>IF($C$4="Attiecināmās izmaksas",IF('6a+c+n'!$Q31="A",'6a+c+n'!M31,0),0)</f>
        <v>0</v>
      </c>
      <c r="N31" s="116">
        <f>IF($C$4="Attiecināmās izmaksas",IF('6a+c+n'!$Q31="A",'6a+c+n'!N31,0),0)</f>
        <v>0</v>
      </c>
      <c r="O31" s="116">
        <f>IF($C$4="Attiecināmās izmaksas",IF('6a+c+n'!$Q31="A",'6a+c+n'!O31,0),0)</f>
        <v>0</v>
      </c>
      <c r="P31" s="117">
        <f>IF($C$4="Attiecināmās izmaksas",IF('6a+c+n'!$Q31="A",'6a+c+n'!P31,0),0)</f>
        <v>0</v>
      </c>
    </row>
    <row r="32" spans="1:16" hidden="1" x14ac:dyDescent="0.2">
      <c r="A32" s="51">
        <f>IF(P32=0,0,IF(COUNTBLANK(P32)=1,0,COUNTA($P$14:P32)))</f>
        <v>0</v>
      </c>
      <c r="B32" s="24">
        <f>IF($C$4="Attiecināmās izmaksas",IF('6a+c+n'!$Q32="A",'6a+c+n'!B32,0),0)</f>
        <v>0</v>
      </c>
      <c r="C32" s="24">
        <f>IF($C$4="Attiecināmās izmaksas",IF('6a+c+n'!$Q32="A",'6a+c+n'!C32,0),0)</f>
        <v>0</v>
      </c>
      <c r="D32" s="24">
        <f>IF($C$4="Attiecināmās izmaksas",IF('6a+c+n'!$Q32="A",'6a+c+n'!D32,0),0)</f>
        <v>0</v>
      </c>
      <c r="E32" s="46"/>
      <c r="F32" s="65"/>
      <c r="G32" s="116"/>
      <c r="H32" s="116">
        <f>IF($C$4="Attiecināmās izmaksas",IF('6a+c+n'!$Q32="A",'6a+c+n'!H32,0),0)</f>
        <v>0</v>
      </c>
      <c r="I32" s="116"/>
      <c r="J32" s="116"/>
      <c r="K32" s="117">
        <f>IF($C$4="Attiecināmās izmaksas",IF('6a+c+n'!$Q32="A",'6a+c+n'!K32,0),0)</f>
        <v>0</v>
      </c>
      <c r="L32" s="65">
        <f>IF($C$4="Attiecināmās izmaksas",IF('6a+c+n'!$Q32="A",'6a+c+n'!L32,0),0)</f>
        <v>0</v>
      </c>
      <c r="M32" s="116">
        <f>IF($C$4="Attiecināmās izmaksas",IF('6a+c+n'!$Q32="A",'6a+c+n'!M32,0),0)</f>
        <v>0</v>
      </c>
      <c r="N32" s="116">
        <f>IF($C$4="Attiecināmās izmaksas",IF('6a+c+n'!$Q32="A",'6a+c+n'!N32,0),0)</f>
        <v>0</v>
      </c>
      <c r="O32" s="116">
        <f>IF($C$4="Attiecināmās izmaksas",IF('6a+c+n'!$Q32="A",'6a+c+n'!O32,0),0)</f>
        <v>0</v>
      </c>
      <c r="P32" s="117">
        <f>IF($C$4="Attiecināmās izmaksas",IF('6a+c+n'!$Q32="A",'6a+c+n'!P32,0),0)</f>
        <v>0</v>
      </c>
    </row>
    <row r="33" spans="1:16" ht="22.5" x14ac:dyDescent="0.2">
      <c r="A33" s="51">
        <f>IF(P33=0,0,IF(COUNTBLANK(P33)=1,0,COUNTA($P$14:P33)))</f>
        <v>0</v>
      </c>
      <c r="B33" s="24" t="str">
        <f>IF($C$4="Attiecināmās izmaksas",IF('6a+c+n'!$Q33="A",'6a+c+n'!B33,0),0)</f>
        <v>09-00000</v>
      </c>
      <c r="C33" s="24" t="str">
        <f>IF($C$4="Attiecināmās izmaksas",IF('6a+c+n'!$Q33="A",'6a+c+n'!C33,0),0)</f>
        <v>Koka brusa 100x50, t.sk. stiprinājumi</v>
      </c>
      <c r="D33" s="24" t="str">
        <f>IF($C$4="Attiecināmās izmaksas",IF('6a+c+n'!$Q33="A",'6a+c+n'!D33,0),0)</f>
        <v>tm</v>
      </c>
      <c r="E33" s="46"/>
      <c r="F33" s="65"/>
      <c r="G33" s="116"/>
      <c r="H33" s="116">
        <f>IF($C$4="Attiecināmās izmaksas",IF('6a+c+n'!$Q33="A",'6a+c+n'!H33,0),0)</f>
        <v>0</v>
      </c>
      <c r="I33" s="116"/>
      <c r="J33" s="116"/>
      <c r="K33" s="117">
        <f>IF($C$4="Attiecināmās izmaksas",IF('6a+c+n'!$Q33="A",'6a+c+n'!K33,0),0)</f>
        <v>0</v>
      </c>
      <c r="L33" s="65">
        <f>IF($C$4="Attiecināmās izmaksas",IF('6a+c+n'!$Q33="A",'6a+c+n'!L33,0),0)</f>
        <v>0</v>
      </c>
      <c r="M33" s="116">
        <f>IF($C$4="Attiecināmās izmaksas",IF('6a+c+n'!$Q33="A",'6a+c+n'!M33,0),0)</f>
        <v>0</v>
      </c>
      <c r="N33" s="116">
        <f>IF($C$4="Attiecināmās izmaksas",IF('6a+c+n'!$Q33="A",'6a+c+n'!N33,0),0)</f>
        <v>0</v>
      </c>
      <c r="O33" s="116">
        <f>IF($C$4="Attiecināmās izmaksas",IF('6a+c+n'!$Q33="A",'6a+c+n'!O33,0),0)</f>
        <v>0</v>
      </c>
      <c r="P33" s="117">
        <f>IF($C$4="Attiecināmās izmaksas",IF('6a+c+n'!$Q33="A",'6a+c+n'!P33,0),0)</f>
        <v>0</v>
      </c>
    </row>
    <row r="34" spans="1:16" ht="22.5" x14ac:dyDescent="0.2">
      <c r="A34" s="51">
        <f>IF(P34=0,0,IF(COUNTBLANK(P34)=1,0,COUNTA($P$14:P34)))</f>
        <v>0</v>
      </c>
      <c r="B34" s="24" t="str">
        <f>IF($C$4="Attiecināmās izmaksas",IF('6a+c+n'!$Q34="A",'6a+c+n'!B34,0),0)</f>
        <v>09-00000</v>
      </c>
      <c r="C34" s="24" t="str">
        <f>IF($C$4="Attiecināmās izmaksas",IF('6a+c+n'!$Q34="A",'6a+c+n'!C34,0),0)</f>
        <v>Koka  sija 120x50, l=800, t.sk. stiprinājumi</v>
      </c>
      <c r="D34" s="24" t="str">
        <f>IF($C$4="Attiecināmās izmaksas",IF('6a+c+n'!$Q34="A",'6a+c+n'!D34,0),0)</f>
        <v>gb</v>
      </c>
      <c r="E34" s="46"/>
      <c r="F34" s="65"/>
      <c r="G34" s="116"/>
      <c r="H34" s="116">
        <f>IF($C$4="Attiecināmās izmaksas",IF('6a+c+n'!$Q34="A",'6a+c+n'!H34,0),0)</f>
        <v>0</v>
      </c>
      <c r="I34" s="116"/>
      <c r="J34" s="116"/>
      <c r="K34" s="117">
        <f>IF($C$4="Attiecināmās izmaksas",IF('6a+c+n'!$Q34="A",'6a+c+n'!K34,0),0)</f>
        <v>0</v>
      </c>
      <c r="L34" s="65">
        <f>IF($C$4="Attiecināmās izmaksas",IF('6a+c+n'!$Q34="A",'6a+c+n'!L34,0),0)</f>
        <v>0</v>
      </c>
      <c r="M34" s="116">
        <f>IF($C$4="Attiecināmās izmaksas",IF('6a+c+n'!$Q34="A",'6a+c+n'!M34,0),0)</f>
        <v>0</v>
      </c>
      <c r="N34" s="116">
        <f>IF($C$4="Attiecināmās izmaksas",IF('6a+c+n'!$Q34="A",'6a+c+n'!N34,0),0)</f>
        <v>0</v>
      </c>
      <c r="O34" s="116">
        <f>IF($C$4="Attiecināmās izmaksas",IF('6a+c+n'!$Q34="A",'6a+c+n'!O34,0),0)</f>
        <v>0</v>
      </c>
      <c r="P34" s="117">
        <f>IF($C$4="Attiecināmās izmaksas",IF('6a+c+n'!$Q34="A",'6a+c+n'!P34,0),0)</f>
        <v>0</v>
      </c>
    </row>
    <row r="35" spans="1:16" ht="22.5" x14ac:dyDescent="0.2">
      <c r="A35" s="51">
        <f>IF(P35=0,0,IF(COUNTBLANK(P35)=1,0,COUNTA($P$14:P35)))</f>
        <v>0</v>
      </c>
      <c r="B35" s="24" t="str">
        <f>IF($C$4="Attiecināmās izmaksas",IF('6a+c+n'!$Q35="A",'6a+c+n'!B35,0),0)</f>
        <v>09-00000</v>
      </c>
      <c r="C35" s="24" t="str">
        <f>IF($C$4="Attiecināmās izmaksas",IF('6a+c+n'!$Q35="A",'6a+c+n'!C35,0),0)</f>
        <v>Koka brusas 30x30, t.sk. stiprinājumi</v>
      </c>
      <c r="D35" s="24" t="str">
        <f>IF($C$4="Attiecināmās izmaksas",IF('6a+c+n'!$Q35="A",'6a+c+n'!D35,0),0)</f>
        <v>tm</v>
      </c>
      <c r="E35" s="46"/>
      <c r="F35" s="65"/>
      <c r="G35" s="116"/>
      <c r="H35" s="116">
        <f>IF($C$4="Attiecināmās izmaksas",IF('6a+c+n'!$Q35="A",'6a+c+n'!H35,0),0)</f>
        <v>0</v>
      </c>
      <c r="I35" s="116"/>
      <c r="J35" s="116"/>
      <c r="K35" s="117">
        <f>IF($C$4="Attiecināmās izmaksas",IF('6a+c+n'!$Q35="A",'6a+c+n'!K35,0),0)</f>
        <v>0</v>
      </c>
      <c r="L35" s="65">
        <f>IF($C$4="Attiecināmās izmaksas",IF('6a+c+n'!$Q35="A",'6a+c+n'!L35,0),0)</f>
        <v>0</v>
      </c>
      <c r="M35" s="116">
        <f>IF($C$4="Attiecināmās izmaksas",IF('6a+c+n'!$Q35="A",'6a+c+n'!M35,0),0)</f>
        <v>0</v>
      </c>
      <c r="N35" s="116">
        <f>IF($C$4="Attiecināmās izmaksas",IF('6a+c+n'!$Q35="A",'6a+c+n'!N35,0),0)</f>
        <v>0</v>
      </c>
      <c r="O35" s="116">
        <f>IF($C$4="Attiecināmās izmaksas",IF('6a+c+n'!$Q35="A",'6a+c+n'!O35,0),0)</f>
        <v>0</v>
      </c>
      <c r="P35" s="117">
        <f>IF($C$4="Attiecināmās izmaksas",IF('6a+c+n'!$Q35="A",'6a+c+n'!P35,0),0)</f>
        <v>0</v>
      </c>
    </row>
    <row r="36" spans="1:16" ht="22.5" x14ac:dyDescent="0.2">
      <c r="A36" s="51">
        <f>IF(P36=0,0,IF(COUNTBLANK(P36)=1,0,COUNTA($P$14:P36)))</f>
        <v>0</v>
      </c>
      <c r="B36" s="24" t="str">
        <f>IF($C$4="Attiecināmās izmaksas",IF('6a+c+n'!$Q36="A",'6a+c+n'!B36,0),0)</f>
        <v>09-00000</v>
      </c>
      <c r="C36" s="24" t="str">
        <f>IF($C$4="Attiecināmās izmaksas",IF('6a+c+n'!$Q36="A",'6a+c+n'!C36,0),0)</f>
        <v>Apdares dēļu klājs b=100 un b=150, t.sk. stiprinājumi</v>
      </c>
      <c r="D36" s="24" t="str">
        <f>IF($C$4="Attiecināmās izmaksas",IF('6a+c+n'!$Q36="A",'6a+c+n'!D36,0),0)</f>
        <v>tm</v>
      </c>
      <c r="E36" s="46"/>
      <c r="F36" s="65"/>
      <c r="G36" s="116"/>
      <c r="H36" s="116">
        <f>IF($C$4="Attiecināmās izmaksas",IF('6a+c+n'!$Q36="A",'6a+c+n'!H36,0),0)</f>
        <v>0</v>
      </c>
      <c r="I36" s="116"/>
      <c r="J36" s="116"/>
      <c r="K36" s="117">
        <f>IF($C$4="Attiecināmās izmaksas",IF('6a+c+n'!$Q36="A",'6a+c+n'!K36,0),0)</f>
        <v>0</v>
      </c>
      <c r="L36" s="65">
        <f>IF($C$4="Attiecināmās izmaksas",IF('6a+c+n'!$Q36="A",'6a+c+n'!L36,0),0)</f>
        <v>0</v>
      </c>
      <c r="M36" s="116">
        <f>IF($C$4="Attiecināmās izmaksas",IF('6a+c+n'!$Q36="A",'6a+c+n'!M36,0),0)</f>
        <v>0</v>
      </c>
      <c r="N36" s="116">
        <f>IF($C$4="Attiecināmās izmaksas",IF('6a+c+n'!$Q36="A",'6a+c+n'!N36,0),0)</f>
        <v>0</v>
      </c>
      <c r="O36" s="116">
        <f>IF($C$4="Attiecināmās izmaksas",IF('6a+c+n'!$Q36="A",'6a+c+n'!O36,0),0)</f>
        <v>0</v>
      </c>
      <c r="P36" s="117">
        <f>IF($C$4="Attiecināmās izmaksas",IF('6a+c+n'!$Q36="A",'6a+c+n'!P36,0),0)</f>
        <v>0</v>
      </c>
    </row>
    <row r="37" spans="1:16" ht="22.5" x14ac:dyDescent="0.2">
      <c r="A37" s="51">
        <f>IF(P37=0,0,IF(COUNTBLANK(P37)=1,0,COUNTA($P$14:P37)))</f>
        <v>0</v>
      </c>
      <c r="B37" s="24" t="str">
        <f>IF($C$4="Attiecināmās izmaksas",IF('6a+c+n'!$Q37="A",'6a+c+n'!B37,0),0)</f>
        <v>09-00000</v>
      </c>
      <c r="C37" s="24" t="str">
        <f>IF($C$4="Attiecināmās izmaksas",IF('6a+c+n'!$Q37="A",'6a+c+n'!C37,0),0)</f>
        <v>Cinkota skārda ar PURAL pārklājumu jumta karnīze, b=0,5mm, h~150mm</v>
      </c>
      <c r="D37" s="24" t="str">
        <f>IF($C$4="Attiecināmās izmaksas",IF('6a+c+n'!$Q37="A",'6a+c+n'!D37,0),0)</f>
        <v>tm</v>
      </c>
      <c r="E37" s="46"/>
      <c r="F37" s="65"/>
      <c r="G37" s="116"/>
      <c r="H37" s="116">
        <f>IF($C$4="Attiecināmās izmaksas",IF('6a+c+n'!$Q37="A",'6a+c+n'!H37,0),0)</f>
        <v>0</v>
      </c>
      <c r="I37" s="116"/>
      <c r="J37" s="116"/>
      <c r="K37" s="117">
        <f>IF($C$4="Attiecināmās izmaksas",IF('6a+c+n'!$Q37="A",'6a+c+n'!K37,0),0)</f>
        <v>0</v>
      </c>
      <c r="L37" s="65">
        <f>IF($C$4="Attiecināmās izmaksas",IF('6a+c+n'!$Q37="A",'6a+c+n'!L37,0),0)</f>
        <v>0</v>
      </c>
      <c r="M37" s="116">
        <f>IF($C$4="Attiecināmās izmaksas",IF('6a+c+n'!$Q37="A",'6a+c+n'!M37,0),0)</f>
        <v>0</v>
      </c>
      <c r="N37" s="116">
        <f>IF($C$4="Attiecināmās izmaksas",IF('6a+c+n'!$Q37="A",'6a+c+n'!N37,0),0)</f>
        <v>0</v>
      </c>
      <c r="O37" s="116">
        <f>IF($C$4="Attiecināmās izmaksas",IF('6a+c+n'!$Q37="A",'6a+c+n'!O37,0),0)</f>
        <v>0</v>
      </c>
      <c r="P37" s="117">
        <f>IF($C$4="Attiecināmās izmaksas",IF('6a+c+n'!$Q37="A",'6a+c+n'!P37,0),0)</f>
        <v>0</v>
      </c>
    </row>
    <row r="38" spans="1:16" x14ac:dyDescent="0.2">
      <c r="A38" s="51">
        <f>IF(P38=0,0,IF(COUNTBLANK(P38)=1,0,COUNTA($P$14:P38)))</f>
        <v>0</v>
      </c>
      <c r="B38" s="24">
        <f>IF($C$4="Attiecināmās izmaksas",IF('6a+c+n'!$Q38="A",'6a+c+n'!B38,0),0)</f>
        <v>0</v>
      </c>
      <c r="C38" s="24">
        <f>IF($C$4="Attiecināmās izmaksas",IF('6a+c+n'!$Q38="A",'6a+c+n'!C38,0),0)</f>
        <v>0</v>
      </c>
      <c r="D38" s="24">
        <f>IF($C$4="Attiecināmās izmaksas",IF('6a+c+n'!$Q38="A",'6a+c+n'!D38,0),0)</f>
        <v>0</v>
      </c>
      <c r="E38" s="46"/>
      <c r="F38" s="65"/>
      <c r="G38" s="116"/>
      <c r="H38" s="116">
        <f>IF($C$4="Attiecināmās izmaksas",IF('6a+c+n'!$Q38="A",'6a+c+n'!H38,0),0)</f>
        <v>0</v>
      </c>
      <c r="I38" s="116"/>
      <c r="J38" s="116"/>
      <c r="K38" s="117">
        <f>IF($C$4="Attiecināmās izmaksas",IF('6a+c+n'!$Q38="A",'6a+c+n'!K38,0),0)</f>
        <v>0</v>
      </c>
      <c r="L38" s="65">
        <f>IF($C$4="Attiecināmās izmaksas",IF('6a+c+n'!$Q38="A",'6a+c+n'!L38,0),0)</f>
        <v>0</v>
      </c>
      <c r="M38" s="116">
        <f>IF($C$4="Attiecināmās izmaksas",IF('6a+c+n'!$Q38="A",'6a+c+n'!M38,0),0)</f>
        <v>0</v>
      </c>
      <c r="N38" s="116">
        <f>IF($C$4="Attiecināmās izmaksas",IF('6a+c+n'!$Q38="A",'6a+c+n'!N38,0),0)</f>
        <v>0</v>
      </c>
      <c r="O38" s="116">
        <f>IF($C$4="Attiecināmās izmaksas",IF('6a+c+n'!$Q38="A",'6a+c+n'!O38,0),0)</f>
        <v>0</v>
      </c>
      <c r="P38" s="117">
        <f>IF($C$4="Attiecināmās izmaksas",IF('6a+c+n'!$Q38="A",'6a+c+n'!P38,0),0)</f>
        <v>0</v>
      </c>
    </row>
    <row r="39" spans="1:16" hidden="1" x14ac:dyDescent="0.2">
      <c r="A39" s="51">
        <f>IF(P39=0,0,IF(COUNTBLANK(P39)=1,0,COUNTA($P$14:P39)))</f>
        <v>0</v>
      </c>
      <c r="B39" s="24">
        <f>IF($C$4="Attiecināmās izmaksas",IF('6a+c+n'!$Q39="A",'6a+c+n'!B39,0),0)</f>
        <v>0</v>
      </c>
      <c r="C39" s="24">
        <f>IF($C$4="Attiecināmās izmaksas",IF('6a+c+n'!$Q39="A",'6a+c+n'!C39,0),0)</f>
        <v>0</v>
      </c>
      <c r="D39" s="24">
        <f>IF($C$4="Attiecināmās izmaksas",IF('6a+c+n'!$Q39="A",'6a+c+n'!D39,0),0)</f>
        <v>0</v>
      </c>
      <c r="E39" s="46"/>
      <c r="F39" s="65"/>
      <c r="G39" s="116"/>
      <c r="H39" s="116">
        <f>IF($C$4="Attiecināmās izmaksas",IF('6a+c+n'!$Q39="A",'6a+c+n'!H39,0),0)</f>
        <v>0</v>
      </c>
      <c r="I39" s="116"/>
      <c r="J39" s="116"/>
      <c r="K39" s="117">
        <f>IF($C$4="Attiecināmās izmaksas",IF('6a+c+n'!$Q39="A",'6a+c+n'!K39,0),0)</f>
        <v>0</v>
      </c>
      <c r="L39" s="65">
        <f>IF($C$4="Attiecināmās izmaksas",IF('6a+c+n'!$Q39="A",'6a+c+n'!L39,0),0)</f>
        <v>0</v>
      </c>
      <c r="M39" s="116">
        <f>IF($C$4="Attiecināmās izmaksas",IF('6a+c+n'!$Q39="A",'6a+c+n'!M39,0),0)</f>
        <v>0</v>
      </c>
      <c r="N39" s="116">
        <f>IF($C$4="Attiecināmās izmaksas",IF('6a+c+n'!$Q39="A",'6a+c+n'!N39,0),0)</f>
        <v>0</v>
      </c>
      <c r="O39" s="116">
        <f>IF($C$4="Attiecināmās izmaksas",IF('6a+c+n'!$Q39="A",'6a+c+n'!O39,0),0)</f>
        <v>0</v>
      </c>
      <c r="P39" s="117">
        <f>IF($C$4="Attiecināmās izmaksas",IF('6a+c+n'!$Q39="A",'6a+c+n'!P39,0),0)</f>
        <v>0</v>
      </c>
    </row>
    <row r="40" spans="1:16" hidden="1" x14ac:dyDescent="0.2">
      <c r="A40" s="51">
        <f>IF(P40=0,0,IF(COUNTBLANK(P40)=1,0,COUNTA($P$14:P40)))</f>
        <v>0</v>
      </c>
      <c r="B40" s="24">
        <f>IF($C$4="Attiecināmās izmaksas",IF('6a+c+n'!$Q40="A",'6a+c+n'!B40,0),0)</f>
        <v>0</v>
      </c>
      <c r="C40" s="24">
        <f>IF($C$4="Attiecināmās izmaksas",IF('6a+c+n'!$Q40="A",'6a+c+n'!C40,0),0)</f>
        <v>0</v>
      </c>
      <c r="D40" s="24">
        <f>IF($C$4="Attiecināmās izmaksas",IF('6a+c+n'!$Q40="A",'6a+c+n'!D40,0),0)</f>
        <v>0</v>
      </c>
      <c r="E40" s="46"/>
      <c r="F40" s="65"/>
      <c r="G40" s="116"/>
      <c r="H40" s="116">
        <f>IF($C$4="Attiecināmās izmaksas",IF('6a+c+n'!$Q40="A",'6a+c+n'!H40,0),0)</f>
        <v>0</v>
      </c>
      <c r="I40" s="116"/>
      <c r="J40" s="116"/>
      <c r="K40" s="117">
        <f>IF($C$4="Attiecināmās izmaksas",IF('6a+c+n'!$Q40="A",'6a+c+n'!K40,0),0)</f>
        <v>0</v>
      </c>
      <c r="L40" s="65">
        <f>IF($C$4="Attiecināmās izmaksas",IF('6a+c+n'!$Q40="A",'6a+c+n'!L40,0),0)</f>
        <v>0</v>
      </c>
      <c r="M40" s="116">
        <f>IF($C$4="Attiecināmās izmaksas",IF('6a+c+n'!$Q40="A",'6a+c+n'!M40,0),0)</f>
        <v>0</v>
      </c>
      <c r="N40" s="116">
        <f>IF($C$4="Attiecināmās izmaksas",IF('6a+c+n'!$Q40="A",'6a+c+n'!N40,0),0)</f>
        <v>0</v>
      </c>
      <c r="O40" s="116">
        <f>IF($C$4="Attiecināmās izmaksas",IF('6a+c+n'!$Q40="A",'6a+c+n'!O40,0),0)</f>
        <v>0</v>
      </c>
      <c r="P40" s="117">
        <f>IF($C$4="Attiecināmās izmaksas",IF('6a+c+n'!$Q40="A",'6a+c+n'!P40,0),0)</f>
        <v>0</v>
      </c>
    </row>
    <row r="41" spans="1:16" hidden="1" x14ac:dyDescent="0.2">
      <c r="A41" s="51">
        <f>IF(P41=0,0,IF(COUNTBLANK(P41)=1,0,COUNTA($P$14:P41)))</f>
        <v>0</v>
      </c>
      <c r="B41" s="24">
        <f>IF($C$4="Attiecināmās izmaksas",IF('6a+c+n'!$Q41="A",'6a+c+n'!B41,0),0)</f>
        <v>0</v>
      </c>
      <c r="C41" s="24">
        <f>IF($C$4="Attiecināmās izmaksas",IF('6a+c+n'!$Q41="A",'6a+c+n'!C41,0),0)</f>
        <v>0</v>
      </c>
      <c r="D41" s="24">
        <f>IF($C$4="Attiecināmās izmaksas",IF('6a+c+n'!$Q41="A",'6a+c+n'!D41,0),0)</f>
        <v>0</v>
      </c>
      <c r="E41" s="46"/>
      <c r="F41" s="65"/>
      <c r="G41" s="116"/>
      <c r="H41" s="116">
        <f>IF($C$4="Attiecināmās izmaksas",IF('6a+c+n'!$Q41="A",'6a+c+n'!H41,0),0)</f>
        <v>0</v>
      </c>
      <c r="I41" s="116"/>
      <c r="J41" s="116"/>
      <c r="K41" s="117">
        <f>IF($C$4="Attiecināmās izmaksas",IF('6a+c+n'!$Q41="A",'6a+c+n'!K41,0),0)</f>
        <v>0</v>
      </c>
      <c r="L41" s="65">
        <f>IF($C$4="Attiecināmās izmaksas",IF('6a+c+n'!$Q41="A",'6a+c+n'!L41,0),0)</f>
        <v>0</v>
      </c>
      <c r="M41" s="116">
        <f>IF($C$4="Attiecināmās izmaksas",IF('6a+c+n'!$Q41="A",'6a+c+n'!M41,0),0)</f>
        <v>0</v>
      </c>
      <c r="N41" s="116">
        <f>IF($C$4="Attiecināmās izmaksas",IF('6a+c+n'!$Q41="A",'6a+c+n'!N41,0),0)</f>
        <v>0</v>
      </c>
      <c r="O41" s="116">
        <f>IF($C$4="Attiecināmās izmaksas",IF('6a+c+n'!$Q41="A",'6a+c+n'!O41,0),0)</f>
        <v>0</v>
      </c>
      <c r="P41" s="117">
        <f>IF($C$4="Attiecināmās izmaksas",IF('6a+c+n'!$Q41="A",'6a+c+n'!P41,0),0)</f>
        <v>0</v>
      </c>
    </row>
    <row r="42" spans="1:16" hidden="1" x14ac:dyDescent="0.2">
      <c r="A42" s="51">
        <f>IF(P42=0,0,IF(COUNTBLANK(P42)=1,0,COUNTA($P$14:P42)))</f>
        <v>0</v>
      </c>
      <c r="B42" s="24">
        <f>IF($C$4="Attiecināmās izmaksas",IF('6a+c+n'!$Q42="A",'6a+c+n'!B42,0),0)</f>
        <v>0</v>
      </c>
      <c r="C42" s="24">
        <f>IF($C$4="Attiecināmās izmaksas",IF('6a+c+n'!$Q42="A",'6a+c+n'!C42,0),0)</f>
        <v>0</v>
      </c>
      <c r="D42" s="24">
        <f>IF($C$4="Attiecināmās izmaksas",IF('6a+c+n'!$Q42="A",'6a+c+n'!D42,0),0)</f>
        <v>0</v>
      </c>
      <c r="E42" s="46"/>
      <c r="F42" s="65"/>
      <c r="G42" s="116"/>
      <c r="H42" s="116">
        <f>IF($C$4="Attiecināmās izmaksas",IF('6a+c+n'!$Q42="A",'6a+c+n'!H42,0),0)</f>
        <v>0</v>
      </c>
      <c r="I42" s="116"/>
      <c r="J42" s="116"/>
      <c r="K42" s="117">
        <f>IF($C$4="Attiecināmās izmaksas",IF('6a+c+n'!$Q42="A",'6a+c+n'!K42,0),0)</f>
        <v>0</v>
      </c>
      <c r="L42" s="65">
        <f>IF($C$4="Attiecināmās izmaksas",IF('6a+c+n'!$Q42="A",'6a+c+n'!L42,0),0)</f>
        <v>0</v>
      </c>
      <c r="M42" s="116">
        <f>IF($C$4="Attiecināmās izmaksas",IF('6a+c+n'!$Q42="A",'6a+c+n'!M42,0),0)</f>
        <v>0</v>
      </c>
      <c r="N42" s="116">
        <f>IF($C$4="Attiecināmās izmaksas",IF('6a+c+n'!$Q42="A",'6a+c+n'!N42,0),0)</f>
        <v>0</v>
      </c>
      <c r="O42" s="116">
        <f>IF($C$4="Attiecināmās izmaksas",IF('6a+c+n'!$Q42="A",'6a+c+n'!O42,0),0)</f>
        <v>0</v>
      </c>
      <c r="P42" s="117">
        <f>IF($C$4="Attiecināmās izmaksas",IF('6a+c+n'!$Q42="A",'6a+c+n'!P42,0),0)</f>
        <v>0</v>
      </c>
    </row>
    <row r="43" spans="1:16" hidden="1" x14ac:dyDescent="0.2">
      <c r="A43" s="51">
        <f>IF(P43=0,0,IF(COUNTBLANK(P43)=1,0,COUNTA($P$14:P43)))</f>
        <v>0</v>
      </c>
      <c r="B43" s="24">
        <f>IF($C$4="Attiecināmās izmaksas",IF('6a+c+n'!$Q43="A",'6a+c+n'!B43,0),0)</f>
        <v>0</v>
      </c>
      <c r="C43" s="24">
        <f>IF($C$4="Attiecināmās izmaksas",IF('6a+c+n'!$Q43="A",'6a+c+n'!C43,0),0)</f>
        <v>0</v>
      </c>
      <c r="D43" s="24">
        <f>IF($C$4="Attiecināmās izmaksas",IF('6a+c+n'!$Q43="A",'6a+c+n'!D43,0),0)</f>
        <v>0</v>
      </c>
      <c r="E43" s="46"/>
      <c r="F43" s="65"/>
      <c r="G43" s="116"/>
      <c r="H43" s="116">
        <f>IF($C$4="Attiecināmās izmaksas",IF('6a+c+n'!$Q43="A",'6a+c+n'!H43,0),0)</f>
        <v>0</v>
      </c>
      <c r="I43" s="116"/>
      <c r="J43" s="116"/>
      <c r="K43" s="117">
        <f>IF($C$4="Attiecināmās izmaksas",IF('6a+c+n'!$Q43="A",'6a+c+n'!K43,0),0)</f>
        <v>0</v>
      </c>
      <c r="L43" s="65">
        <f>IF($C$4="Attiecināmās izmaksas",IF('6a+c+n'!$Q43="A",'6a+c+n'!L43,0),0)</f>
        <v>0</v>
      </c>
      <c r="M43" s="116">
        <f>IF($C$4="Attiecināmās izmaksas",IF('6a+c+n'!$Q43="A",'6a+c+n'!M43,0),0)</f>
        <v>0</v>
      </c>
      <c r="N43" s="116">
        <f>IF($C$4="Attiecināmās izmaksas",IF('6a+c+n'!$Q43="A",'6a+c+n'!N43,0),0)</f>
        <v>0</v>
      </c>
      <c r="O43" s="116">
        <f>IF($C$4="Attiecināmās izmaksas",IF('6a+c+n'!$Q43="A",'6a+c+n'!O43,0),0)</f>
        <v>0</v>
      </c>
      <c r="P43" s="117">
        <f>IF($C$4="Attiecināmās izmaksas",IF('6a+c+n'!$Q43="A",'6a+c+n'!P43,0),0)</f>
        <v>0</v>
      </c>
    </row>
    <row r="44" spans="1:16" hidden="1" x14ac:dyDescent="0.2">
      <c r="A44" s="51">
        <f>IF(P44=0,0,IF(COUNTBLANK(P44)=1,0,COUNTA($P$14:P44)))</f>
        <v>0</v>
      </c>
      <c r="B44" s="24">
        <f>IF($C$4="Attiecināmās izmaksas",IF('6a+c+n'!$Q44="A",'6a+c+n'!B44,0),0)</f>
        <v>0</v>
      </c>
      <c r="C44" s="24">
        <f>IF($C$4="Attiecināmās izmaksas",IF('6a+c+n'!$Q44="A",'6a+c+n'!C44,0),0)</f>
        <v>0</v>
      </c>
      <c r="D44" s="24">
        <f>IF($C$4="Attiecināmās izmaksas",IF('6a+c+n'!$Q44="A",'6a+c+n'!D44,0),0)</f>
        <v>0</v>
      </c>
      <c r="E44" s="46"/>
      <c r="F44" s="65"/>
      <c r="G44" s="116"/>
      <c r="H44" s="116">
        <f>IF($C$4="Attiecināmās izmaksas",IF('6a+c+n'!$Q44="A",'6a+c+n'!H44,0),0)</f>
        <v>0</v>
      </c>
      <c r="I44" s="116"/>
      <c r="J44" s="116"/>
      <c r="K44" s="117">
        <f>IF($C$4="Attiecināmās izmaksas",IF('6a+c+n'!$Q44="A",'6a+c+n'!K44,0),0)</f>
        <v>0</v>
      </c>
      <c r="L44" s="65">
        <f>IF($C$4="Attiecināmās izmaksas",IF('6a+c+n'!$Q44="A",'6a+c+n'!L44,0),0)</f>
        <v>0</v>
      </c>
      <c r="M44" s="116">
        <f>IF($C$4="Attiecināmās izmaksas",IF('6a+c+n'!$Q44="A",'6a+c+n'!M44,0),0)</f>
        <v>0</v>
      </c>
      <c r="N44" s="116">
        <f>IF($C$4="Attiecināmās izmaksas",IF('6a+c+n'!$Q44="A",'6a+c+n'!N44,0),0)</f>
        <v>0</v>
      </c>
      <c r="O44" s="116">
        <f>IF($C$4="Attiecināmās izmaksas",IF('6a+c+n'!$Q44="A",'6a+c+n'!O44,0),0)</f>
        <v>0</v>
      </c>
      <c r="P44" s="117">
        <f>IF($C$4="Attiecināmās izmaksas",IF('6a+c+n'!$Q44="A",'6a+c+n'!P44,0),0)</f>
        <v>0</v>
      </c>
    </row>
    <row r="45" spans="1:16" ht="22.5" hidden="1" x14ac:dyDescent="0.2">
      <c r="A45" s="51">
        <f>IF(P45=0,0,IF(COUNTBLANK(P45)=1,0,COUNTA($P$14:P45)))</f>
        <v>0</v>
      </c>
      <c r="B45" s="24" t="str">
        <f>IF($C$4="Attiecināmās izmaksas",IF('6a+c+n'!$Q45="A",'6a+c+n'!B45,0),0)</f>
        <v>09-00000</v>
      </c>
      <c r="C45" s="24" t="str">
        <f>IF($C$4="Attiecināmās izmaksas",IF('6a+c+n'!$Q45="A",'6a+c+n'!C45,0),0)</f>
        <v>Individuāli izgatavota, divdaļīga, siltināta bēniņu lūka (600x800mm) EI30, U≤1.6(W/m2*K)</v>
      </c>
      <c r="D45" s="24" t="str">
        <f>IF($C$4="Attiecināmās izmaksas",IF('6a+c+n'!$Q45="A",'6a+c+n'!D45,0),0)</f>
        <v>kompl</v>
      </c>
      <c r="E45" s="46"/>
      <c r="F45" s="65"/>
      <c r="G45" s="116"/>
      <c r="H45" s="116">
        <f>IF($C$4="Attiecināmās izmaksas",IF('6a+c+n'!$Q45="A",'6a+c+n'!H45,0),0)</f>
        <v>0</v>
      </c>
      <c r="I45" s="116"/>
      <c r="J45" s="116"/>
      <c r="K45" s="117">
        <f>IF($C$4="Attiecināmās izmaksas",IF('6a+c+n'!$Q45="A",'6a+c+n'!K45,0),0)</f>
        <v>0</v>
      </c>
      <c r="L45" s="65">
        <f>IF($C$4="Attiecināmās izmaksas",IF('6a+c+n'!$Q45="A",'6a+c+n'!L45,0),0)</f>
        <v>0</v>
      </c>
      <c r="M45" s="116">
        <f>IF($C$4="Attiecināmās izmaksas",IF('6a+c+n'!$Q45="A",'6a+c+n'!M45,0),0)</f>
        <v>0</v>
      </c>
      <c r="N45" s="116">
        <f>IF($C$4="Attiecināmās izmaksas",IF('6a+c+n'!$Q45="A",'6a+c+n'!N45,0),0)</f>
        <v>0</v>
      </c>
      <c r="O45" s="116">
        <f>IF($C$4="Attiecināmās izmaksas",IF('6a+c+n'!$Q45="A",'6a+c+n'!O45,0),0)</f>
        <v>0</v>
      </c>
      <c r="P45" s="117">
        <f>IF($C$4="Attiecināmās izmaksas",IF('6a+c+n'!$Q45="A",'6a+c+n'!P45,0),0)</f>
        <v>0</v>
      </c>
    </row>
    <row r="46" spans="1:16" hidden="1" x14ac:dyDescent="0.2">
      <c r="A46" s="51">
        <f>IF(P46=0,0,IF(COUNTBLANK(P46)=1,0,COUNTA($P$14:P46)))</f>
        <v>0</v>
      </c>
      <c r="B46" s="24">
        <f>IF($C$4="Attiecināmās izmaksas",IF('6a+c+n'!$Q46="A",'6a+c+n'!B46,0),0)</f>
        <v>0</v>
      </c>
      <c r="C46" s="24">
        <f>IF($C$4="Attiecināmās izmaksas",IF('6a+c+n'!$Q46="A",'6a+c+n'!C46,0),0)</f>
        <v>0</v>
      </c>
      <c r="D46" s="24">
        <f>IF($C$4="Attiecināmās izmaksas",IF('6a+c+n'!$Q46="A",'6a+c+n'!D46,0),0)</f>
        <v>0</v>
      </c>
      <c r="E46" s="46"/>
      <c r="F46" s="65"/>
      <c r="G46" s="116"/>
      <c r="H46" s="116">
        <f>IF($C$4="Attiecināmās izmaksas",IF('6a+c+n'!$Q46="A",'6a+c+n'!H46,0),0)</f>
        <v>0</v>
      </c>
      <c r="I46" s="116"/>
      <c r="J46" s="116"/>
      <c r="K46" s="117">
        <f>IF($C$4="Attiecināmās izmaksas",IF('6a+c+n'!$Q46="A",'6a+c+n'!K46,0),0)</f>
        <v>0</v>
      </c>
      <c r="L46" s="65">
        <f>IF($C$4="Attiecināmās izmaksas",IF('6a+c+n'!$Q46="A",'6a+c+n'!L46,0),0)</f>
        <v>0</v>
      </c>
      <c r="M46" s="116">
        <f>IF($C$4="Attiecināmās izmaksas",IF('6a+c+n'!$Q46="A",'6a+c+n'!M46,0),0)</f>
        <v>0</v>
      </c>
      <c r="N46" s="116">
        <f>IF($C$4="Attiecināmās izmaksas",IF('6a+c+n'!$Q46="A",'6a+c+n'!N46,0),0)</f>
        <v>0</v>
      </c>
      <c r="O46" s="116">
        <f>IF($C$4="Attiecināmās izmaksas",IF('6a+c+n'!$Q46="A",'6a+c+n'!O46,0),0)</f>
        <v>0</v>
      </c>
      <c r="P46" s="117">
        <f>IF($C$4="Attiecināmās izmaksas",IF('6a+c+n'!$Q46="A",'6a+c+n'!P46,0),0)</f>
        <v>0</v>
      </c>
    </row>
    <row r="47" spans="1:16" hidden="1" x14ac:dyDescent="0.2">
      <c r="A47" s="51">
        <f>IF(P47=0,0,IF(COUNTBLANK(P47)=1,0,COUNTA($P$14:P47)))</f>
        <v>0</v>
      </c>
      <c r="B47" s="24">
        <f>IF($C$4="Attiecināmās izmaksas",IF('6a+c+n'!$Q47="A",'6a+c+n'!B47,0),0)</f>
        <v>0</v>
      </c>
      <c r="C47" s="24">
        <f>IF($C$4="Attiecināmās izmaksas",IF('6a+c+n'!$Q47="A",'6a+c+n'!C47,0),0)</f>
        <v>0</v>
      </c>
      <c r="D47" s="24">
        <f>IF($C$4="Attiecināmās izmaksas",IF('6a+c+n'!$Q47="A",'6a+c+n'!D47,0),0)</f>
        <v>0</v>
      </c>
      <c r="E47" s="46"/>
      <c r="F47" s="65"/>
      <c r="G47" s="116"/>
      <c r="H47" s="116">
        <f>IF($C$4="Attiecināmās izmaksas",IF('6a+c+n'!$Q47="A",'6a+c+n'!H47,0),0)</f>
        <v>0</v>
      </c>
      <c r="I47" s="116"/>
      <c r="J47" s="116"/>
      <c r="K47" s="117">
        <f>IF($C$4="Attiecināmās izmaksas",IF('6a+c+n'!$Q47="A",'6a+c+n'!K47,0),0)</f>
        <v>0</v>
      </c>
      <c r="L47" s="65">
        <f>IF($C$4="Attiecināmās izmaksas",IF('6a+c+n'!$Q47="A",'6a+c+n'!L47,0),0)</f>
        <v>0</v>
      </c>
      <c r="M47" s="116">
        <f>IF($C$4="Attiecināmās izmaksas",IF('6a+c+n'!$Q47="A",'6a+c+n'!M47,0),0)</f>
        <v>0</v>
      </c>
      <c r="N47" s="116">
        <f>IF($C$4="Attiecināmās izmaksas",IF('6a+c+n'!$Q47="A",'6a+c+n'!N47,0),0)</f>
        <v>0</v>
      </c>
      <c r="O47" s="116">
        <f>IF($C$4="Attiecināmās izmaksas",IF('6a+c+n'!$Q47="A",'6a+c+n'!O47,0),0)</f>
        <v>0</v>
      </c>
      <c r="P47" s="117">
        <f>IF($C$4="Attiecināmās izmaksas",IF('6a+c+n'!$Q47="A",'6a+c+n'!P47,0),0)</f>
        <v>0</v>
      </c>
    </row>
    <row r="48" spans="1:16" ht="22.5" x14ac:dyDescent="0.2">
      <c r="A48" s="51">
        <f>IF(P48=0,0,IF(COUNTBLANK(P48)=1,0,COUNTA($P$14:P48)))</f>
        <v>0</v>
      </c>
      <c r="B48" s="24" t="str">
        <f>IF($C$4="Attiecināmās izmaksas",IF('6a+c+n'!$Q48="A",'6a+c+n'!B48,0),0)</f>
        <v>09-00000</v>
      </c>
      <c r="C48" s="24" t="str">
        <f>IF($C$4="Attiecināmās izmaksas",IF('6a+c+n'!$Q48="A",'6a+c+n'!C48,0),0)</f>
        <v>Ventilācijas šahtu un lietusūdens novadīšanas kanālu apsekošana un tīrīšana.</v>
      </c>
      <c r="D48" s="24" t="str">
        <f>IF($C$4="Attiecināmās izmaksas",IF('6a+c+n'!$Q48="A",'6a+c+n'!D48,0),0)</f>
        <v>kompl</v>
      </c>
      <c r="E48" s="46"/>
      <c r="F48" s="65"/>
      <c r="G48" s="116"/>
      <c r="H48" s="116">
        <f>IF($C$4="Attiecināmās izmaksas",IF('6a+c+n'!$Q48="A",'6a+c+n'!H48,0),0)</f>
        <v>0</v>
      </c>
      <c r="I48" s="116"/>
      <c r="J48" s="116"/>
      <c r="K48" s="117">
        <f>IF($C$4="Attiecināmās izmaksas",IF('6a+c+n'!$Q48="A",'6a+c+n'!K48,0),0)</f>
        <v>0</v>
      </c>
      <c r="L48" s="65">
        <f>IF($C$4="Attiecināmās izmaksas",IF('6a+c+n'!$Q48="A",'6a+c+n'!L48,0),0)</f>
        <v>0</v>
      </c>
      <c r="M48" s="116">
        <f>IF($C$4="Attiecināmās izmaksas",IF('6a+c+n'!$Q48="A",'6a+c+n'!M48,0),0)</f>
        <v>0</v>
      </c>
      <c r="N48" s="116">
        <f>IF($C$4="Attiecināmās izmaksas",IF('6a+c+n'!$Q48="A",'6a+c+n'!N48,0),0)</f>
        <v>0</v>
      </c>
      <c r="O48" s="116">
        <f>IF($C$4="Attiecināmās izmaksas",IF('6a+c+n'!$Q48="A",'6a+c+n'!O48,0),0)</f>
        <v>0</v>
      </c>
      <c r="P48" s="117">
        <f>IF($C$4="Attiecināmās izmaksas",IF('6a+c+n'!$Q48="A",'6a+c+n'!P48,0),0)</f>
        <v>0</v>
      </c>
    </row>
    <row r="49" spans="1:16" ht="22.5" x14ac:dyDescent="0.2">
      <c r="A49" s="51">
        <f>IF(P49=0,0,IF(COUNTBLANK(P49)=1,0,COUNTA($P$14:P49)))</f>
        <v>0</v>
      </c>
      <c r="B49" s="24" t="str">
        <f>IF($C$4="Attiecināmās izmaksas",IF('6a+c+n'!$Q49="A",'6a+c+n'!B49,0),0)</f>
        <v>09-00000</v>
      </c>
      <c r="C49" s="24" t="str">
        <f>IF($C$4="Attiecināmās izmaksas",IF('6a+c+n'!$Q49="A",'6a+c+n'!C49,0),0)</f>
        <v>Lapu ķērāju uzstādīšana</v>
      </c>
      <c r="D49" s="24" t="str">
        <f>IF($C$4="Attiecināmās izmaksas",IF('6a+c+n'!$Q49="A",'6a+c+n'!D49,0),0)</f>
        <v>kompl</v>
      </c>
      <c r="E49" s="46"/>
      <c r="F49" s="65"/>
      <c r="G49" s="116"/>
      <c r="H49" s="116">
        <f>IF($C$4="Attiecināmās izmaksas",IF('6a+c+n'!$Q49="A",'6a+c+n'!H49,0),0)</f>
        <v>0</v>
      </c>
      <c r="I49" s="116"/>
      <c r="J49" s="116"/>
      <c r="K49" s="117">
        <f>IF($C$4="Attiecināmās izmaksas",IF('6a+c+n'!$Q49="A",'6a+c+n'!K49,0),0)</f>
        <v>0</v>
      </c>
      <c r="L49" s="65">
        <f>IF($C$4="Attiecināmās izmaksas",IF('6a+c+n'!$Q49="A",'6a+c+n'!L49,0),0)</f>
        <v>0</v>
      </c>
      <c r="M49" s="116">
        <f>IF($C$4="Attiecināmās izmaksas",IF('6a+c+n'!$Q49="A",'6a+c+n'!M49,0),0)</f>
        <v>0</v>
      </c>
      <c r="N49" s="116">
        <f>IF($C$4="Attiecināmās izmaksas",IF('6a+c+n'!$Q49="A",'6a+c+n'!N49,0),0)</f>
        <v>0</v>
      </c>
      <c r="O49" s="116">
        <f>IF($C$4="Attiecināmās izmaksas",IF('6a+c+n'!$Q49="A",'6a+c+n'!O49,0),0)</f>
        <v>0</v>
      </c>
      <c r="P49" s="117">
        <f>IF($C$4="Attiecināmās izmaksas",IF('6a+c+n'!$Q49="A",'6a+c+n'!P49,0),0)</f>
        <v>0</v>
      </c>
    </row>
    <row r="50" spans="1:16" ht="12" customHeight="1" thickBot="1" x14ac:dyDescent="0.25">
      <c r="A50" s="298" t="s">
        <v>62</v>
      </c>
      <c r="B50" s="299"/>
      <c r="C50" s="299"/>
      <c r="D50" s="299"/>
      <c r="E50" s="299"/>
      <c r="F50" s="299"/>
      <c r="G50" s="299"/>
      <c r="H50" s="299"/>
      <c r="I50" s="299"/>
      <c r="J50" s="299"/>
      <c r="K50" s="300"/>
      <c r="L50" s="127">
        <f>SUM(L14:L49)</f>
        <v>0</v>
      </c>
      <c r="M50" s="128">
        <f>SUM(M14:M49)</f>
        <v>0</v>
      </c>
      <c r="N50" s="128">
        <f>SUM(N14:N49)</f>
        <v>0</v>
      </c>
      <c r="O50" s="128">
        <f>SUM(O14:O49)</f>
        <v>0</v>
      </c>
      <c r="P50" s="129">
        <f>SUM(P14:P49)</f>
        <v>0</v>
      </c>
    </row>
    <row r="51" spans="1:16" x14ac:dyDescent="0.2">
      <c r="A51" s="16"/>
      <c r="B51" s="16"/>
      <c r="C51" s="16"/>
      <c r="D51" s="16"/>
      <c r="E51" s="16"/>
      <c r="F51" s="16"/>
      <c r="G51" s="16"/>
      <c r="H51" s="16"/>
      <c r="I51" s="16"/>
      <c r="J51" s="16"/>
      <c r="K51" s="16"/>
      <c r="L51" s="16"/>
      <c r="M51" s="16"/>
      <c r="N51" s="16"/>
      <c r="O51" s="16"/>
      <c r="P51" s="16"/>
    </row>
    <row r="52" spans="1:16" x14ac:dyDescent="0.2">
      <c r="A52" s="16"/>
      <c r="B52" s="16"/>
      <c r="C52" s="16"/>
      <c r="D52" s="16"/>
      <c r="E52" s="16"/>
      <c r="F52" s="16"/>
      <c r="G52" s="16"/>
      <c r="H52" s="16"/>
      <c r="I52" s="16"/>
      <c r="J52" s="16"/>
      <c r="K52" s="16"/>
      <c r="L52" s="16"/>
      <c r="M52" s="16"/>
      <c r="N52" s="16"/>
      <c r="O52" s="16"/>
      <c r="P52" s="16"/>
    </row>
    <row r="53" spans="1:16" x14ac:dyDescent="0.2">
      <c r="A53" s="1" t="s">
        <v>14</v>
      </c>
      <c r="B53" s="16"/>
      <c r="C53" s="301">
        <f>'Kops n'!C36:H36</f>
        <v>0</v>
      </c>
      <c r="D53" s="301"/>
      <c r="E53" s="301"/>
      <c r="F53" s="301"/>
      <c r="G53" s="301"/>
      <c r="H53" s="301"/>
      <c r="I53" s="16"/>
      <c r="J53" s="16"/>
      <c r="K53" s="16"/>
      <c r="L53" s="16"/>
      <c r="M53" s="16"/>
      <c r="N53" s="16"/>
      <c r="O53" s="16"/>
      <c r="P53" s="16"/>
    </row>
    <row r="54" spans="1:16" x14ac:dyDescent="0.2">
      <c r="A54" s="16"/>
      <c r="B54" s="16"/>
      <c r="C54" s="227" t="s">
        <v>15</v>
      </c>
      <c r="D54" s="227"/>
      <c r="E54" s="227"/>
      <c r="F54" s="227"/>
      <c r="G54" s="227"/>
      <c r="H54" s="227"/>
      <c r="I54" s="16"/>
      <c r="J54" s="16"/>
      <c r="K54" s="16"/>
      <c r="L54" s="16"/>
      <c r="M54" s="16"/>
      <c r="N54" s="16"/>
      <c r="O54" s="16"/>
      <c r="P54" s="16"/>
    </row>
    <row r="55" spans="1:16" x14ac:dyDescent="0.2">
      <c r="A55" s="16"/>
      <c r="B55" s="16"/>
      <c r="C55" s="16"/>
      <c r="D55" s="16"/>
      <c r="E55" s="16"/>
      <c r="F55" s="16"/>
      <c r="G55" s="16"/>
      <c r="H55" s="16"/>
      <c r="I55" s="16"/>
      <c r="J55" s="16"/>
      <c r="K55" s="16"/>
      <c r="L55" s="16"/>
      <c r="M55" s="16"/>
      <c r="N55" s="16"/>
      <c r="O55" s="16"/>
      <c r="P55" s="16"/>
    </row>
    <row r="56" spans="1:16" x14ac:dyDescent="0.2">
      <c r="A56" s="249" t="str">
        <f>'Kops n'!A39:D39</f>
        <v>Tāme sastādīta 2023. gada __. ____________</v>
      </c>
      <c r="B56" s="250"/>
      <c r="C56" s="250"/>
      <c r="D56" s="250"/>
      <c r="E56" s="16"/>
      <c r="F56" s="16"/>
      <c r="G56" s="16"/>
      <c r="H56" s="16"/>
      <c r="I56" s="16"/>
      <c r="J56" s="16"/>
      <c r="K56" s="16"/>
      <c r="L56" s="16"/>
      <c r="M56" s="16"/>
      <c r="N56" s="16"/>
      <c r="O56" s="16"/>
      <c r="P56" s="16"/>
    </row>
    <row r="57" spans="1:16" x14ac:dyDescent="0.2">
      <c r="A57" s="16"/>
      <c r="B57" s="16"/>
      <c r="C57" s="16"/>
      <c r="D57" s="16"/>
      <c r="E57" s="16"/>
      <c r="F57" s="16"/>
      <c r="G57" s="16"/>
      <c r="H57" s="16"/>
      <c r="I57" s="16"/>
      <c r="J57" s="16"/>
      <c r="K57" s="16"/>
      <c r="L57" s="16"/>
      <c r="M57" s="16"/>
      <c r="N57" s="16"/>
      <c r="O57" s="16"/>
      <c r="P57" s="16"/>
    </row>
    <row r="58" spans="1:16" x14ac:dyDescent="0.2">
      <c r="A58" s="1" t="s">
        <v>41</v>
      </c>
      <c r="B58" s="16"/>
      <c r="C58" s="301">
        <f>'Kops n'!C41:H41</f>
        <v>0</v>
      </c>
      <c r="D58" s="301"/>
      <c r="E58" s="301"/>
      <c r="F58" s="301"/>
      <c r="G58" s="301"/>
      <c r="H58" s="301"/>
      <c r="I58" s="16"/>
      <c r="J58" s="16"/>
      <c r="K58" s="16"/>
      <c r="L58" s="16"/>
      <c r="M58" s="16"/>
      <c r="N58" s="16"/>
      <c r="O58" s="16"/>
      <c r="P58" s="16"/>
    </row>
    <row r="59" spans="1:16" x14ac:dyDescent="0.2">
      <c r="A59" s="16"/>
      <c r="B59" s="16"/>
      <c r="C59" s="227" t="s">
        <v>15</v>
      </c>
      <c r="D59" s="227"/>
      <c r="E59" s="227"/>
      <c r="F59" s="227"/>
      <c r="G59" s="227"/>
      <c r="H59" s="227"/>
      <c r="I59" s="16"/>
      <c r="J59" s="16"/>
      <c r="K59" s="16"/>
      <c r="L59" s="16"/>
      <c r="M59" s="16"/>
      <c r="N59" s="16"/>
      <c r="O59" s="16"/>
      <c r="P59" s="16"/>
    </row>
    <row r="60" spans="1:16" x14ac:dyDescent="0.2">
      <c r="A60" s="16"/>
      <c r="B60" s="16"/>
      <c r="C60" s="16"/>
      <c r="D60" s="16"/>
      <c r="E60" s="16"/>
      <c r="F60" s="16"/>
      <c r="G60" s="16"/>
      <c r="H60" s="16"/>
      <c r="I60" s="16"/>
      <c r="J60" s="16"/>
      <c r="K60" s="16"/>
      <c r="L60" s="16"/>
      <c r="M60" s="16"/>
      <c r="N60" s="16"/>
      <c r="O60" s="16"/>
      <c r="P60" s="16"/>
    </row>
    <row r="61" spans="1:16" x14ac:dyDescent="0.2">
      <c r="A61" s="78" t="s">
        <v>16</v>
      </c>
      <c r="B61" s="42"/>
      <c r="C61" s="84">
        <f>'Kops n'!C44</f>
        <v>0</v>
      </c>
      <c r="D61" s="42"/>
      <c r="E61" s="16"/>
      <c r="F61" s="16"/>
      <c r="G61" s="16"/>
      <c r="H61" s="16"/>
      <c r="I61" s="16"/>
      <c r="J61" s="16"/>
      <c r="K61" s="16"/>
      <c r="L61" s="16"/>
      <c r="M61" s="16"/>
      <c r="N61" s="16"/>
      <c r="O61" s="16"/>
      <c r="P61" s="16"/>
    </row>
    <row r="62" spans="1:16" x14ac:dyDescent="0.2">
      <c r="A62" s="16"/>
      <c r="B62" s="16"/>
      <c r="C62" s="16"/>
      <c r="D62" s="16"/>
      <c r="E62" s="16"/>
      <c r="F62" s="16"/>
      <c r="G62" s="16"/>
      <c r="H62" s="16"/>
      <c r="I62" s="16"/>
      <c r="J62" s="16"/>
      <c r="K62" s="16"/>
      <c r="L62" s="16"/>
      <c r="M62" s="16"/>
      <c r="N62" s="16"/>
      <c r="O62" s="16"/>
      <c r="P62" s="16"/>
    </row>
  </sheetData>
  <mergeCells count="23">
    <mergeCell ref="C2:I2"/>
    <mergeCell ref="C3:I3"/>
    <mergeCell ref="C4:I4"/>
    <mergeCell ref="D5:L5"/>
    <mergeCell ref="D6:L6"/>
    <mergeCell ref="D8:L8"/>
    <mergeCell ref="A9:F9"/>
    <mergeCell ref="J9:M9"/>
    <mergeCell ref="N9:O9"/>
    <mergeCell ref="D7:L7"/>
    <mergeCell ref="C59:H59"/>
    <mergeCell ref="L12:P12"/>
    <mergeCell ref="A50:K50"/>
    <mergeCell ref="C53:H53"/>
    <mergeCell ref="C54:H54"/>
    <mergeCell ref="A56:D56"/>
    <mergeCell ref="C58:H58"/>
    <mergeCell ref="A12:A13"/>
    <mergeCell ref="B12:B13"/>
    <mergeCell ref="C12:C13"/>
    <mergeCell ref="D12:D13"/>
    <mergeCell ref="E12:E13"/>
    <mergeCell ref="F12:K12"/>
  </mergeCells>
  <conditionalFormatting sqref="A50:K50">
    <cfRule type="containsText" dxfId="171" priority="3" operator="containsText" text="Tiešās izmaksas kopā, t. sk. darba devēja sociālais nodoklis __.__% ">
      <formula>NOT(ISERROR(SEARCH("Tiešās izmaksas kopā, t. sk. darba devēja sociālais nodoklis __.__% ",A50)))</formula>
    </cfRule>
  </conditionalFormatting>
  <conditionalFormatting sqref="A14:P49">
    <cfRule type="cellIs" dxfId="170" priority="1" operator="equal">
      <formula>0</formula>
    </cfRule>
  </conditionalFormatting>
  <conditionalFormatting sqref="C2:I2 D5:L8 N9:O9 L50:P50 C53:H53 C58:H58 C61">
    <cfRule type="cellIs" dxfId="169"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F5B0-D63A-435F-B6A5-3A6CECAF006A}">
  <sheetPr>
    <tabColor rgb="FF00B0F0"/>
  </sheetPr>
  <dimension ref="A1:P58"/>
  <sheetViews>
    <sheetView topLeftCell="A24" zoomScale="85" zoomScaleNormal="85" workbookViewId="0">
      <selection activeCell="A46" sqref="A46:K4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'6a+c+n'!D1</f>
        <v>6</v>
      </c>
      <c r="E1" s="22"/>
      <c r="F1" s="22"/>
      <c r="G1" s="22"/>
      <c r="H1" s="22"/>
      <c r="I1" s="22"/>
      <c r="J1" s="22"/>
      <c r="N1" s="26"/>
      <c r="O1" s="27"/>
      <c r="P1" s="28"/>
    </row>
    <row r="2" spans="1:16" x14ac:dyDescent="0.2">
      <c r="A2" s="29"/>
      <c r="B2" s="29"/>
      <c r="C2" s="313" t="str">
        <f>'6a+c+n'!C2:I2</f>
        <v>Jumta darbi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'6a+c+n'!A9</f>
        <v>Tāme sastādīta  2023. gada tirgus cenās, pamatojoties uz AR daļas rasējumiem</v>
      </c>
      <c r="B9" s="310"/>
      <c r="C9" s="310"/>
      <c r="D9" s="310"/>
      <c r="E9" s="310"/>
      <c r="F9" s="310"/>
      <c r="G9" s="31"/>
      <c r="H9" s="31"/>
      <c r="I9" s="31"/>
      <c r="J9" s="311" t="s">
        <v>45</v>
      </c>
      <c r="K9" s="311"/>
      <c r="L9" s="311"/>
      <c r="M9" s="311"/>
      <c r="N9" s="312">
        <f>P46</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1">
        <f>IF(P14=0,0,IF(COUNTBLANK(P14)=1,0,COUNTA($P$14:P14)))</f>
        <v>0</v>
      </c>
      <c r="B14" s="24">
        <f>IF($C$4="citu pasākumu izmaksas",IF('6a+c+n'!$Q18="C",'6a+c+n'!B18,0))</f>
        <v>0</v>
      </c>
      <c r="C14" s="24">
        <f>IF($C$4="citu pasākumu izmaksas",IF('6a+c+n'!$Q18="C",'6a+c+n'!C18,0))</f>
        <v>0</v>
      </c>
      <c r="D14" s="24">
        <f>IF($C$4="citu pasākumu izmaksas",IF('6a+c+n'!$Q18="C",'6a+c+n'!D18,0))</f>
        <v>0</v>
      </c>
      <c r="E14" s="46"/>
      <c r="F14" s="65"/>
      <c r="G14" s="116"/>
      <c r="H14" s="116">
        <f>IF($C$4="citu pasākumu izmaksas",IF('6a+c+n'!$Q18="C",'6a+c+n'!H18,0))</f>
        <v>0</v>
      </c>
      <c r="I14" s="116"/>
      <c r="J14" s="116"/>
      <c r="K14" s="117">
        <f>IF($C$4="citu pasākumu izmaksas",IF('6a+c+n'!$Q18="C",'6a+c+n'!K18,0))</f>
        <v>0</v>
      </c>
      <c r="L14" s="82">
        <f>IF($C$4="citu pasākumu izmaksas",IF('6a+c+n'!$Q18="C",'6a+c+n'!L18,0))</f>
        <v>0</v>
      </c>
      <c r="M14" s="116">
        <f>IF($C$4="citu pasākumu izmaksas",IF('6a+c+n'!$Q18="C",'6a+c+n'!M18,0))</f>
        <v>0</v>
      </c>
      <c r="N14" s="116">
        <f>IF($C$4="citu pasākumu izmaksas",IF('6a+c+n'!$Q18="C",'6a+c+n'!N18,0))</f>
        <v>0</v>
      </c>
      <c r="O14" s="116">
        <f>IF($C$4="citu pasākumu izmaksas",IF('6a+c+n'!$Q18="C",'6a+c+n'!O18,0))</f>
        <v>0</v>
      </c>
      <c r="P14" s="117">
        <f>IF($C$4="citu pasākumu izmaksas",IF('6a+c+n'!$Q18="C",'6a+c+n'!P18,0))</f>
        <v>0</v>
      </c>
    </row>
    <row r="15" spans="1:16" ht="22.5" x14ac:dyDescent="0.2">
      <c r="A15" s="51">
        <f>IF(P15=0,0,IF(COUNTBLANK(P15)=1,0,COUNTA($P$14:P15)))</f>
        <v>0</v>
      </c>
      <c r="B15" s="24" t="str">
        <f>IF($C$4="citu pasākumu izmaksas",IF('6a+c+n'!$Q19="C",'6a+c+n'!B19,0))</f>
        <v>09-00000</v>
      </c>
      <c r="C15" s="24" t="str">
        <f>IF($C$4="citu pasākumu izmaksas",IF('6a+c+n'!$Q19="C",'6a+c+n'!C19,0))</f>
        <v>Cinkotas skārda joslas 50x2mm montāža pa perimetru esošiem ventilācijas skursteņiem</v>
      </c>
      <c r="D15" s="24" t="str">
        <f>IF($C$4="citu pasākumu izmaksas",IF('6a+c+n'!$Q19="C",'6a+c+n'!D19,0))</f>
        <v>tm</v>
      </c>
      <c r="E15" s="46"/>
      <c r="F15" s="65"/>
      <c r="G15" s="116"/>
      <c r="H15" s="116">
        <f>IF($C$4="citu pasākumu izmaksas",IF('6a+c+n'!$Q19="C",'6a+c+n'!H19,0))</f>
        <v>0</v>
      </c>
      <c r="I15" s="116"/>
      <c r="J15" s="116"/>
      <c r="K15" s="117">
        <f>IF($C$4="citu pasākumu izmaksas",IF('6a+c+n'!$Q19="C",'6a+c+n'!K19,0))</f>
        <v>0</v>
      </c>
      <c r="L15" s="82">
        <f>IF($C$4="citu pasākumu izmaksas",IF('6a+c+n'!$Q19="C",'6a+c+n'!L19,0))</f>
        <v>0</v>
      </c>
      <c r="M15" s="116">
        <f>IF($C$4="citu pasākumu izmaksas",IF('6a+c+n'!$Q19="C",'6a+c+n'!M19,0))</f>
        <v>0</v>
      </c>
      <c r="N15" s="116">
        <f>IF($C$4="citu pasākumu izmaksas",IF('6a+c+n'!$Q19="C",'6a+c+n'!N19,0))</f>
        <v>0</v>
      </c>
      <c r="O15" s="116">
        <f>IF($C$4="citu pasākumu izmaksas",IF('6a+c+n'!$Q19="C",'6a+c+n'!O19,0))</f>
        <v>0</v>
      </c>
      <c r="P15" s="117">
        <f>IF($C$4="citu pasākumu izmaksas",IF('6a+c+n'!$Q19="C",'6a+c+n'!P19,0))</f>
        <v>0</v>
      </c>
    </row>
    <row r="16" spans="1:16" ht="22.5" x14ac:dyDescent="0.2">
      <c r="A16" s="51">
        <f>IF(P16=0,0,IF(COUNTBLANK(P16)=1,0,COUNTA($P$14:P16)))</f>
        <v>0</v>
      </c>
      <c r="B16" s="24" t="str">
        <f>IF($C$4="citu pasākumu izmaksas",IF('6a+c+n'!$Q20="C",'6a+c+n'!B20,0))</f>
        <v>09-00000</v>
      </c>
      <c r="C16" s="24" t="str">
        <f>IF($C$4="citu pasākumu izmaksas",IF('6a+c+n'!$Q20="C",'6a+c+n'!C20,0))</f>
        <v>Karsti cinkota skārda stati 30x4 mm piemetināti</v>
      </c>
      <c r="D16" s="24" t="str">
        <f>IF($C$4="citu pasākumu izmaksas",IF('6a+c+n'!$Q20="C",'6a+c+n'!D20,0))</f>
        <v>kompl</v>
      </c>
      <c r="E16" s="46"/>
      <c r="F16" s="65"/>
      <c r="G16" s="116"/>
      <c r="H16" s="116">
        <f>IF($C$4="citu pasākumu izmaksas",IF('6a+c+n'!$Q20="C",'6a+c+n'!H20,0))</f>
        <v>0</v>
      </c>
      <c r="I16" s="116"/>
      <c r="J16" s="116"/>
      <c r="K16" s="117">
        <f>IF($C$4="citu pasākumu izmaksas",IF('6a+c+n'!$Q20="C",'6a+c+n'!K20,0))</f>
        <v>0</v>
      </c>
      <c r="L16" s="82">
        <f>IF($C$4="citu pasākumu izmaksas",IF('6a+c+n'!$Q20="C",'6a+c+n'!L20,0))</f>
        <v>0</v>
      </c>
      <c r="M16" s="116">
        <f>IF($C$4="citu pasākumu izmaksas",IF('6a+c+n'!$Q20="C",'6a+c+n'!M20,0))</f>
        <v>0</v>
      </c>
      <c r="N16" s="116">
        <f>IF($C$4="citu pasākumu izmaksas",IF('6a+c+n'!$Q20="C",'6a+c+n'!N20,0))</f>
        <v>0</v>
      </c>
      <c r="O16" s="116">
        <f>IF($C$4="citu pasākumu izmaksas",IF('6a+c+n'!$Q20="C",'6a+c+n'!O20,0))</f>
        <v>0</v>
      </c>
      <c r="P16" s="117">
        <f>IF($C$4="citu pasākumu izmaksas",IF('6a+c+n'!$Q20="C",'6a+c+n'!P20,0))</f>
        <v>0</v>
      </c>
    </row>
    <row r="17" spans="1:16" ht="33.75" x14ac:dyDescent="0.2">
      <c r="A17" s="51">
        <f>IF(P17=0,0,IF(COUNTBLANK(P17)=1,0,COUNTA($P$14:P17)))</f>
        <v>0</v>
      </c>
      <c r="B17" s="24" t="str">
        <f>IF($C$4="citu pasākumu izmaksas",IF('6a+c+n'!$Q21="C",'6a+c+n'!B21,0))</f>
        <v>09-00000</v>
      </c>
      <c r="C17" s="24" t="str">
        <f>IF($C$4="citu pasākumu izmaksas",IF('6a+c+n'!$Q21="C",'6a+c+n'!C21,0))</f>
        <v>Karsti cinkota skārda b=1.0 mm ar rūpnieciski krāsotu  PURAL pārklājumu ventilācijas skursteņu jumtiņu montāža</v>
      </c>
      <c r="D17" s="24" t="str">
        <f>IF($C$4="citu pasākumu izmaksas",IF('6a+c+n'!$Q21="C",'6a+c+n'!D21,0))</f>
        <v>kompl</v>
      </c>
      <c r="E17" s="46"/>
      <c r="F17" s="65"/>
      <c r="G17" s="116"/>
      <c r="H17" s="116">
        <f>IF($C$4="citu pasākumu izmaksas",IF('6a+c+n'!$Q21="C",'6a+c+n'!H21,0))</f>
        <v>0</v>
      </c>
      <c r="I17" s="116"/>
      <c r="J17" s="116"/>
      <c r="K17" s="117">
        <f>IF($C$4="citu pasākumu izmaksas",IF('6a+c+n'!$Q21="C",'6a+c+n'!K21,0))</f>
        <v>0</v>
      </c>
      <c r="L17" s="82">
        <f>IF($C$4="citu pasākumu izmaksas",IF('6a+c+n'!$Q21="C",'6a+c+n'!L21,0))</f>
        <v>0</v>
      </c>
      <c r="M17" s="116">
        <f>IF($C$4="citu pasākumu izmaksas",IF('6a+c+n'!$Q21="C",'6a+c+n'!M21,0))</f>
        <v>0</v>
      </c>
      <c r="N17" s="116">
        <f>IF($C$4="citu pasākumu izmaksas",IF('6a+c+n'!$Q21="C",'6a+c+n'!N21,0))</f>
        <v>0</v>
      </c>
      <c r="O17" s="116">
        <f>IF($C$4="citu pasākumu izmaksas",IF('6a+c+n'!$Q21="C",'6a+c+n'!O21,0))</f>
        <v>0</v>
      </c>
      <c r="P17" s="117">
        <f>IF($C$4="citu pasākumu izmaksas",IF('6a+c+n'!$Q21="C",'6a+c+n'!P21,0))</f>
        <v>0</v>
      </c>
    </row>
    <row r="18" spans="1:16" ht="22.5" x14ac:dyDescent="0.2">
      <c r="A18" s="51">
        <f>IF(P18=0,0,IF(COUNTBLANK(P18)=1,0,COUNTA($P$14:P18)))</f>
        <v>0</v>
      </c>
      <c r="B18" s="24" t="str">
        <f>IF($C$4="citu pasākumu izmaksas",IF('6a+c+n'!$Q22="C",'6a+c+n'!B22,0))</f>
        <v>09-00000</v>
      </c>
      <c r="C18" s="24" t="str">
        <f>IF($C$4="citu pasākumu izmaksas",IF('6a+c+n'!$Q22="C",'6a+c+n'!C22,0))</f>
        <v>Cinkota rabicas sieta (pret putniem) montāža pa perimetru ventilācijas skursteņiem</v>
      </c>
      <c r="D18" s="24" t="str">
        <f>IF($C$4="citu pasākumu izmaksas",IF('6a+c+n'!$Q22="C",'6a+c+n'!D22,0))</f>
        <v>kompl</v>
      </c>
      <c r="E18" s="46"/>
      <c r="F18" s="65"/>
      <c r="G18" s="116"/>
      <c r="H18" s="116">
        <f>IF($C$4="citu pasākumu izmaksas",IF('6a+c+n'!$Q22="C",'6a+c+n'!H22,0))</f>
        <v>0</v>
      </c>
      <c r="I18" s="116"/>
      <c r="J18" s="116"/>
      <c r="K18" s="117">
        <f>IF($C$4="citu pasākumu izmaksas",IF('6a+c+n'!$Q22="C",'6a+c+n'!K22,0))</f>
        <v>0</v>
      </c>
      <c r="L18" s="82">
        <f>IF($C$4="citu pasākumu izmaksas",IF('6a+c+n'!$Q22="C",'6a+c+n'!L22,0))</f>
        <v>0</v>
      </c>
      <c r="M18" s="116">
        <f>IF($C$4="citu pasākumu izmaksas",IF('6a+c+n'!$Q22="C",'6a+c+n'!M22,0))</f>
        <v>0</v>
      </c>
      <c r="N18" s="116">
        <f>IF($C$4="citu pasākumu izmaksas",IF('6a+c+n'!$Q22="C",'6a+c+n'!N22,0))</f>
        <v>0</v>
      </c>
      <c r="O18" s="116">
        <f>IF($C$4="citu pasākumu izmaksas",IF('6a+c+n'!$Q22="C",'6a+c+n'!O22,0))</f>
        <v>0</v>
      </c>
      <c r="P18" s="117">
        <f>IF($C$4="citu pasākumu izmaksas",IF('6a+c+n'!$Q22="C",'6a+c+n'!P22,0))</f>
        <v>0</v>
      </c>
    </row>
    <row r="19" spans="1:16" x14ac:dyDescent="0.2">
      <c r="A19" s="51">
        <f>IF(P19=0,0,IF(COUNTBLANK(P19)=1,0,COUNTA($P$14:P19)))</f>
        <v>0</v>
      </c>
      <c r="B19" s="24">
        <f>IF($C$4="citu pasākumu izmaksas",IF('6a+c+n'!$Q23="C",'6a+c+n'!B23,0))</f>
        <v>0</v>
      </c>
      <c r="C19" s="24">
        <f>IF($C$4="citu pasākumu izmaksas",IF('6a+c+n'!$Q23="C",'6a+c+n'!C23,0))</f>
        <v>0</v>
      </c>
      <c r="D19" s="24">
        <f>IF($C$4="citu pasākumu izmaksas",IF('6a+c+n'!$Q23="C",'6a+c+n'!D23,0))</f>
        <v>0</v>
      </c>
      <c r="E19" s="46"/>
      <c r="F19" s="65"/>
      <c r="G19" s="116"/>
      <c r="H19" s="116">
        <f>IF($C$4="citu pasākumu izmaksas",IF('6a+c+n'!$Q23="C",'6a+c+n'!H23,0))</f>
        <v>0</v>
      </c>
      <c r="I19" s="116"/>
      <c r="J19" s="116"/>
      <c r="K19" s="117">
        <f>IF($C$4="citu pasākumu izmaksas",IF('6a+c+n'!$Q23="C",'6a+c+n'!K23,0))</f>
        <v>0</v>
      </c>
      <c r="L19" s="82">
        <f>IF($C$4="citu pasākumu izmaksas",IF('6a+c+n'!$Q23="C",'6a+c+n'!L23,0))</f>
        <v>0</v>
      </c>
      <c r="M19" s="116">
        <f>IF($C$4="citu pasākumu izmaksas",IF('6a+c+n'!$Q23="C",'6a+c+n'!M23,0))</f>
        <v>0</v>
      </c>
      <c r="N19" s="116">
        <f>IF($C$4="citu pasākumu izmaksas",IF('6a+c+n'!$Q23="C",'6a+c+n'!N23,0))</f>
        <v>0</v>
      </c>
      <c r="O19" s="116">
        <f>IF($C$4="citu pasākumu izmaksas",IF('6a+c+n'!$Q23="C",'6a+c+n'!O23,0))</f>
        <v>0</v>
      </c>
      <c r="P19" s="117">
        <f>IF($C$4="citu pasākumu izmaksas",IF('6a+c+n'!$Q23="C",'6a+c+n'!P23,0))</f>
        <v>0</v>
      </c>
    </row>
    <row r="20" spans="1:16" ht="33.75" x14ac:dyDescent="0.2">
      <c r="A20" s="51">
        <f>IF(P20=0,0,IF(COUNTBLANK(P20)=1,0,COUNTA($P$14:P20)))</f>
        <v>0</v>
      </c>
      <c r="B20" s="24" t="str">
        <f>IF($C$4="citu pasākumu izmaksas",IF('6a+c+n'!$Q24="C",'6a+c+n'!B24,0))</f>
        <v>09-00000</v>
      </c>
      <c r="C20" s="24" t="str">
        <f>IF($C$4="citu pasākumu izmaksas",IF('6a+c+n'!$Q24="C",'6a+c+n'!C24,0))</f>
        <v>Jumta apstrāde ar
antibakteriālu fungicīdu sastāvu Vincent Fungi vai ekvivalentu. 60% no kopējā jumta laukuma</v>
      </c>
      <c r="D20" s="24" t="str">
        <f>IF($C$4="citu pasākumu izmaksas",IF('6a+c+n'!$Q24="C",'6a+c+n'!D24,0))</f>
        <v>m2</v>
      </c>
      <c r="E20" s="46"/>
      <c r="F20" s="65"/>
      <c r="G20" s="116"/>
      <c r="H20" s="116">
        <f>IF($C$4="citu pasākumu izmaksas",IF('6a+c+n'!$Q24="C",'6a+c+n'!H24,0))</f>
        <v>0</v>
      </c>
      <c r="I20" s="116"/>
      <c r="J20" s="116"/>
      <c r="K20" s="117">
        <f>IF($C$4="citu pasākumu izmaksas",IF('6a+c+n'!$Q24="C",'6a+c+n'!K24,0))</f>
        <v>0</v>
      </c>
      <c r="L20" s="82">
        <f>IF($C$4="citu pasākumu izmaksas",IF('6a+c+n'!$Q24="C",'6a+c+n'!L24,0))</f>
        <v>0</v>
      </c>
      <c r="M20" s="116">
        <f>IF($C$4="citu pasākumu izmaksas",IF('6a+c+n'!$Q24="C",'6a+c+n'!M24,0))</f>
        <v>0</v>
      </c>
      <c r="N20" s="116">
        <f>IF($C$4="citu pasākumu izmaksas",IF('6a+c+n'!$Q24="C",'6a+c+n'!N24,0))</f>
        <v>0</v>
      </c>
      <c r="O20" s="116">
        <f>IF($C$4="citu pasākumu izmaksas",IF('6a+c+n'!$Q24="C",'6a+c+n'!O24,0))</f>
        <v>0</v>
      </c>
      <c r="P20" s="117">
        <f>IF($C$4="citu pasākumu izmaksas",IF('6a+c+n'!$Q24="C",'6a+c+n'!P24,0))</f>
        <v>0</v>
      </c>
    </row>
    <row r="21" spans="1:16" ht="33.75" x14ac:dyDescent="0.2">
      <c r="A21" s="51">
        <f>IF(P21=0,0,IF(COUNTBLANK(P21)=1,0,COUNTA($P$14:P21)))</f>
        <v>0</v>
      </c>
      <c r="B21" s="24" t="str">
        <f>IF($C$4="citu pasākumu izmaksas",IF('6a+c+n'!$Q25="C",'6a+c+n'!B25,0))</f>
        <v>09-00000</v>
      </c>
      <c r="C21" s="24" t="str">
        <f>IF($C$4="citu pasākumu izmaksas",IF('6a+c+n'!$Q25="C",'6a+c+n'!C25,0))</f>
        <v>Jumta attīrīšana no bojātā un atslāņotā betona un augsnes paliekām izmantojot augsta spiediena (800 bāri) ūdens strūklu. 60% no kopējā jumta laukuma</v>
      </c>
      <c r="D21" s="24" t="str">
        <f>IF($C$4="citu pasākumu izmaksas",IF('6a+c+n'!$Q25="C",'6a+c+n'!D25,0))</f>
        <v>m2</v>
      </c>
      <c r="E21" s="46"/>
      <c r="F21" s="65"/>
      <c r="G21" s="116"/>
      <c r="H21" s="116">
        <f>IF($C$4="citu pasākumu izmaksas",IF('6a+c+n'!$Q25="C",'6a+c+n'!H25,0))</f>
        <v>0</v>
      </c>
      <c r="I21" s="116"/>
      <c r="J21" s="116"/>
      <c r="K21" s="117">
        <f>IF($C$4="citu pasākumu izmaksas",IF('6a+c+n'!$Q25="C",'6a+c+n'!K25,0))</f>
        <v>0</v>
      </c>
      <c r="L21" s="82">
        <f>IF($C$4="citu pasākumu izmaksas",IF('6a+c+n'!$Q25="C",'6a+c+n'!L25,0))</f>
        <v>0</v>
      </c>
      <c r="M21" s="116">
        <f>IF($C$4="citu pasākumu izmaksas",IF('6a+c+n'!$Q25="C",'6a+c+n'!M25,0))</f>
        <v>0</v>
      </c>
      <c r="N21" s="116">
        <f>IF($C$4="citu pasākumu izmaksas",IF('6a+c+n'!$Q25="C",'6a+c+n'!N25,0))</f>
        <v>0</v>
      </c>
      <c r="O21" s="116">
        <f>IF($C$4="citu pasākumu izmaksas",IF('6a+c+n'!$Q25="C",'6a+c+n'!O25,0))</f>
        <v>0</v>
      </c>
      <c r="P21" s="117">
        <f>IF($C$4="citu pasākumu izmaksas",IF('6a+c+n'!$Q25="C",'6a+c+n'!P25,0))</f>
        <v>0</v>
      </c>
    </row>
    <row r="22" spans="1:16" ht="33.75" x14ac:dyDescent="0.2">
      <c r="A22" s="51">
        <f>IF(P22=0,0,IF(COUNTBLANK(P22)=1,0,COUNTA($P$14:P22)))</f>
        <v>0</v>
      </c>
      <c r="B22" s="24" t="str">
        <f>IF($C$4="citu pasākumu izmaksas",IF('6a+c+n'!$Q26="C",'6a+c+n'!B26,0))</f>
        <v>09-00000</v>
      </c>
      <c r="C22" s="24" t="str">
        <f>IF($C$4="citu pasākumu izmaksas",IF('6a+c+n'!$Q26="C",'6a+c+n'!C26,0))</f>
        <v>Atsegtā stiegrojuma apstrāde ar rūsas pārveidotāju Vincent Rust Off vai ekvivalentu. 10% no jumta kopējā laukuma</v>
      </c>
      <c r="D22" s="24" t="str">
        <f>IF($C$4="citu pasākumu izmaksas",IF('6a+c+n'!$Q26="C",'6a+c+n'!D26,0))</f>
        <v>m2</v>
      </c>
      <c r="E22" s="46"/>
      <c r="F22" s="65"/>
      <c r="G22" s="116"/>
      <c r="H22" s="116">
        <f>IF($C$4="citu pasākumu izmaksas",IF('6a+c+n'!$Q26="C",'6a+c+n'!H26,0))</f>
        <v>0</v>
      </c>
      <c r="I22" s="116"/>
      <c r="J22" s="116"/>
      <c r="K22" s="117">
        <f>IF($C$4="citu pasākumu izmaksas",IF('6a+c+n'!$Q26="C",'6a+c+n'!K26,0))</f>
        <v>0</v>
      </c>
      <c r="L22" s="82">
        <f>IF($C$4="citu pasākumu izmaksas",IF('6a+c+n'!$Q26="C",'6a+c+n'!L26,0))</f>
        <v>0</v>
      </c>
      <c r="M22" s="116">
        <f>IF($C$4="citu pasākumu izmaksas",IF('6a+c+n'!$Q26="C",'6a+c+n'!M26,0))</f>
        <v>0</v>
      </c>
      <c r="N22" s="116">
        <f>IF($C$4="citu pasākumu izmaksas",IF('6a+c+n'!$Q26="C",'6a+c+n'!N26,0))</f>
        <v>0</v>
      </c>
      <c r="O22" s="116">
        <f>IF($C$4="citu pasākumu izmaksas",IF('6a+c+n'!$Q26="C",'6a+c+n'!O26,0))</f>
        <v>0</v>
      </c>
      <c r="P22" s="117">
        <f>IF($C$4="citu pasākumu izmaksas",IF('6a+c+n'!$Q26="C",'6a+c+n'!P26,0))</f>
        <v>0</v>
      </c>
    </row>
    <row r="23" spans="1:16" ht="56.25" x14ac:dyDescent="0.2">
      <c r="A23" s="51">
        <f>IF(P23=0,0,IF(COUNTBLANK(P23)=1,0,COUNTA($P$14:P23)))</f>
        <v>0</v>
      </c>
      <c r="B23" s="24" t="str">
        <f>IF($C$4="citu pasākumu izmaksas",IF('6a+c+n'!$Q27="C",'6a+c+n'!B27,0))</f>
        <v>09-00000</v>
      </c>
      <c r="C23" s="24" t="str">
        <f>IF($C$4="citu pasākumu izmaksas",IF('6a+c+n'!$Q27="C",'6a+c+n'!C27,0))</f>
        <v>Visu betona un apstrādātā metāla virsmu mitrināšana un nosegšana ar
gruntējošu sastāvu Vincents Super (vai ekvivalents) sajaucot kopā cementu masas attiecībā 1:2.              60% no kopējā jumta laukuma</v>
      </c>
      <c r="D23" s="24" t="str">
        <f>IF($C$4="citu pasākumu izmaksas",IF('6a+c+n'!$Q27="C",'6a+c+n'!D27,0))</f>
        <v>m2</v>
      </c>
      <c r="E23" s="46"/>
      <c r="F23" s="65"/>
      <c r="G23" s="116"/>
      <c r="H23" s="116">
        <f>IF($C$4="citu pasākumu izmaksas",IF('6a+c+n'!$Q27="C",'6a+c+n'!H27,0))</f>
        <v>0</v>
      </c>
      <c r="I23" s="116"/>
      <c r="J23" s="116"/>
      <c r="K23" s="117">
        <f>IF($C$4="citu pasākumu izmaksas",IF('6a+c+n'!$Q27="C",'6a+c+n'!K27,0))</f>
        <v>0</v>
      </c>
      <c r="L23" s="82">
        <f>IF($C$4="citu pasākumu izmaksas",IF('6a+c+n'!$Q27="C",'6a+c+n'!L27,0))</f>
        <v>0</v>
      </c>
      <c r="M23" s="116">
        <f>IF($C$4="citu pasākumu izmaksas",IF('6a+c+n'!$Q27="C",'6a+c+n'!M27,0))</f>
        <v>0</v>
      </c>
      <c r="N23" s="116">
        <f>IF($C$4="citu pasākumu izmaksas",IF('6a+c+n'!$Q27="C",'6a+c+n'!N27,0))</f>
        <v>0</v>
      </c>
      <c r="O23" s="116">
        <f>IF($C$4="citu pasākumu izmaksas",IF('6a+c+n'!$Q27="C",'6a+c+n'!O27,0))</f>
        <v>0</v>
      </c>
      <c r="P23" s="117">
        <f>IF($C$4="citu pasākumu izmaksas",IF('6a+c+n'!$Q27="C",'6a+c+n'!P27,0))</f>
        <v>0</v>
      </c>
    </row>
    <row r="24" spans="1:16" ht="22.5" x14ac:dyDescent="0.2">
      <c r="A24" s="51">
        <f>IF(P24=0,0,IF(COUNTBLANK(P24)=1,0,COUNTA($P$14:P24)))</f>
        <v>0</v>
      </c>
      <c r="B24" s="24" t="str">
        <f>IF($C$4="citu pasākumu izmaksas",IF('6a+c+n'!$Q28="C",'6a+c+n'!B28,0))</f>
        <v>09-00000</v>
      </c>
      <c r="C24" s="24" t="str">
        <f>IF($C$4="citu pasākumu izmaksas",IF('6a+c+n'!$Q28="C",'6a+c+n'!C28,0))</f>
        <v>Šķidrā membrāna jumtu segumiem Vincent Hidroplast UV vai ekvilanta t.sk. uzklāšana</v>
      </c>
      <c r="D24" s="24" t="str">
        <f>IF($C$4="citu pasākumu izmaksas",IF('6a+c+n'!$Q28="C",'6a+c+n'!D28,0))</f>
        <v>m2</v>
      </c>
      <c r="E24" s="46"/>
      <c r="F24" s="65"/>
      <c r="G24" s="116"/>
      <c r="H24" s="116">
        <f>IF($C$4="citu pasākumu izmaksas",IF('6a+c+n'!$Q28="C",'6a+c+n'!H28,0))</f>
        <v>0</v>
      </c>
      <c r="I24" s="116"/>
      <c r="J24" s="116"/>
      <c r="K24" s="117">
        <f>IF($C$4="citu pasākumu izmaksas",IF('6a+c+n'!$Q28="C",'6a+c+n'!K28,0))</f>
        <v>0</v>
      </c>
      <c r="L24" s="82">
        <f>IF($C$4="citu pasākumu izmaksas",IF('6a+c+n'!$Q28="C",'6a+c+n'!L28,0))</f>
        <v>0</v>
      </c>
      <c r="M24" s="116">
        <f>IF($C$4="citu pasākumu izmaksas",IF('6a+c+n'!$Q28="C",'6a+c+n'!M28,0))</f>
        <v>0</v>
      </c>
      <c r="N24" s="116">
        <f>IF($C$4="citu pasākumu izmaksas",IF('6a+c+n'!$Q28="C",'6a+c+n'!N28,0))</f>
        <v>0</v>
      </c>
      <c r="O24" s="116">
        <f>IF($C$4="citu pasākumu izmaksas",IF('6a+c+n'!$Q28="C",'6a+c+n'!O28,0))</f>
        <v>0</v>
      </c>
      <c r="P24" s="117">
        <f>IF($C$4="citu pasākumu izmaksas",IF('6a+c+n'!$Q28="C",'6a+c+n'!P28,0))</f>
        <v>0</v>
      </c>
    </row>
    <row r="25" spans="1:16" x14ac:dyDescent="0.2">
      <c r="A25" s="51">
        <f>IF(P25=0,0,IF(COUNTBLANK(P25)=1,0,COUNTA($P$14:P25)))</f>
        <v>0</v>
      </c>
      <c r="B25" s="24">
        <f>IF($C$4="citu pasākumu izmaksas",IF('6a+c+n'!$Q29="C",'6a+c+n'!B29,0))</f>
        <v>0</v>
      </c>
      <c r="C25" s="24">
        <f>IF($C$4="citu pasākumu izmaksas",IF('6a+c+n'!$Q29="C",'6a+c+n'!C29,0))</f>
        <v>0</v>
      </c>
      <c r="D25" s="24">
        <f>IF($C$4="citu pasākumu izmaksas",IF('6a+c+n'!$Q29="C",'6a+c+n'!D29,0))</f>
        <v>0</v>
      </c>
      <c r="E25" s="46"/>
      <c r="F25" s="65"/>
      <c r="G25" s="116"/>
      <c r="H25" s="116">
        <f>IF($C$4="citu pasākumu izmaksas",IF('6a+c+n'!$Q29="C",'6a+c+n'!H29,0))</f>
        <v>0</v>
      </c>
      <c r="I25" s="116"/>
      <c r="J25" s="116"/>
      <c r="K25" s="117">
        <f>IF($C$4="citu pasākumu izmaksas",IF('6a+c+n'!$Q29="C",'6a+c+n'!K29,0))</f>
        <v>0</v>
      </c>
      <c r="L25" s="82">
        <f>IF($C$4="citu pasākumu izmaksas",IF('6a+c+n'!$Q29="C",'6a+c+n'!L29,0))</f>
        <v>0</v>
      </c>
      <c r="M25" s="116">
        <f>IF($C$4="citu pasākumu izmaksas",IF('6a+c+n'!$Q29="C",'6a+c+n'!M29,0))</f>
        <v>0</v>
      </c>
      <c r="N25" s="116">
        <f>IF($C$4="citu pasākumu izmaksas",IF('6a+c+n'!$Q29="C",'6a+c+n'!N29,0))</f>
        <v>0</v>
      </c>
      <c r="O25" s="116">
        <f>IF($C$4="citu pasākumu izmaksas",IF('6a+c+n'!$Q29="C",'6a+c+n'!O29,0))</f>
        <v>0</v>
      </c>
      <c r="P25" s="117">
        <f>IF($C$4="citu pasākumu izmaksas",IF('6a+c+n'!$Q29="C",'6a+c+n'!P29,0))</f>
        <v>0</v>
      </c>
    </row>
    <row r="26" spans="1:16" ht="56.25" x14ac:dyDescent="0.2">
      <c r="A26" s="51">
        <f>IF(P26=0,0,IF(COUNTBLANK(P26)=1,0,COUNTA($P$14:P26)))</f>
        <v>0</v>
      </c>
      <c r="B26" s="24" t="str">
        <f>IF($C$4="citu pasākumu izmaksas",IF('6a+c+n'!$Q30="C",'6a+c+n'!B30,0))</f>
        <v>09-00000</v>
      </c>
      <c r="C26" s="24" t="str">
        <f>IF($C$4="citu pasākumu izmaksas",IF('6a+c+n'!$Q30="C",'6a+c+n'!C30,0))</f>
        <v xml:space="preserve">Bitumena ruļļu materiāla 2 kārtās iestrāde slīpuma veidošanai (no augšas) (virskārta - Icopal Ultra Top vai ekvivalents pamatkārta -  Icopal Ultra Base vai ekvivalents. Jānodrošina slīpums uz lietus ūdens notekām MIN 1,5o </v>
      </c>
      <c r="D26" s="24" t="str">
        <f>IF($C$4="citu pasākumu izmaksas",IF('6a+c+n'!$Q30="C",'6a+c+n'!D30,0))</f>
        <v>m2</v>
      </c>
      <c r="E26" s="46"/>
      <c r="F26" s="65"/>
      <c r="G26" s="116"/>
      <c r="H26" s="116">
        <f>IF($C$4="citu pasākumu izmaksas",IF('6a+c+n'!$Q30="C",'6a+c+n'!H30,0))</f>
        <v>0</v>
      </c>
      <c r="I26" s="116"/>
      <c r="J26" s="116"/>
      <c r="K26" s="117">
        <f>IF($C$4="citu pasākumu izmaksas",IF('6a+c+n'!$Q30="C",'6a+c+n'!K30,0))</f>
        <v>0</v>
      </c>
      <c r="L26" s="82">
        <f>IF($C$4="citu pasākumu izmaksas",IF('6a+c+n'!$Q30="C",'6a+c+n'!L30,0))</f>
        <v>0</v>
      </c>
      <c r="M26" s="116">
        <f>IF($C$4="citu pasākumu izmaksas",IF('6a+c+n'!$Q30="C",'6a+c+n'!M30,0))</f>
        <v>0</v>
      </c>
      <c r="N26" s="116">
        <f>IF($C$4="citu pasākumu izmaksas",IF('6a+c+n'!$Q30="C",'6a+c+n'!N30,0))</f>
        <v>0</v>
      </c>
      <c r="O26" s="116">
        <f>IF($C$4="citu pasākumu izmaksas",IF('6a+c+n'!$Q30="C",'6a+c+n'!O30,0))</f>
        <v>0</v>
      </c>
      <c r="P26" s="117">
        <f>IF($C$4="citu pasākumu izmaksas",IF('6a+c+n'!$Q30="C",'6a+c+n'!P30,0))</f>
        <v>0</v>
      </c>
    </row>
    <row r="27" spans="1:16" ht="33.75" x14ac:dyDescent="0.2">
      <c r="A27" s="51">
        <f>IF(P27=0,0,IF(COUNTBLANK(P27)=1,0,COUNTA($P$14:P27)))</f>
        <v>0</v>
      </c>
      <c r="B27" s="24" t="str">
        <f>IF($C$4="citu pasākumu izmaksas",IF('6a+c+n'!$Q31="C",'6a+c+n'!B31,0))</f>
        <v>09-00000</v>
      </c>
      <c r="C27" s="24" t="str">
        <f>IF($C$4="citu pasākumu izmaksas",IF('6a+c+n'!$Q31="C",'6a+c+n'!C31,0))</f>
        <v>Sausā betona maisījums slīpuma veidošanai b-70 ar Baumit Beton B30 vai ekvivalents, daudzumu precizēt objektā uz vietas</v>
      </c>
      <c r="D27" s="24" t="str">
        <f>IF($C$4="citu pasākumu izmaksas",IF('6a+c+n'!$Q31="C",'6a+c+n'!D31,0))</f>
        <v>kg</v>
      </c>
      <c r="E27" s="46"/>
      <c r="F27" s="65"/>
      <c r="G27" s="116"/>
      <c r="H27" s="116">
        <f>IF($C$4="citu pasākumu izmaksas",IF('6a+c+n'!$Q31="C",'6a+c+n'!H31,0))</f>
        <v>0</v>
      </c>
      <c r="I27" s="116"/>
      <c r="J27" s="116"/>
      <c r="K27" s="117">
        <f>IF($C$4="citu pasākumu izmaksas",IF('6a+c+n'!$Q31="C",'6a+c+n'!K31,0))</f>
        <v>0</v>
      </c>
      <c r="L27" s="82">
        <f>IF($C$4="citu pasākumu izmaksas",IF('6a+c+n'!$Q31="C",'6a+c+n'!L31,0))</f>
        <v>0</v>
      </c>
      <c r="M27" s="116">
        <f>IF($C$4="citu pasākumu izmaksas",IF('6a+c+n'!$Q31="C",'6a+c+n'!M31,0))</f>
        <v>0</v>
      </c>
      <c r="N27" s="116">
        <f>IF($C$4="citu pasākumu izmaksas",IF('6a+c+n'!$Q31="C",'6a+c+n'!N31,0))</f>
        <v>0</v>
      </c>
      <c r="O27" s="116">
        <f>IF($C$4="citu pasākumu izmaksas",IF('6a+c+n'!$Q31="C",'6a+c+n'!O31,0))</f>
        <v>0</v>
      </c>
      <c r="P27" s="117">
        <f>IF($C$4="citu pasākumu izmaksas",IF('6a+c+n'!$Q31="C",'6a+c+n'!P31,0))</f>
        <v>0</v>
      </c>
    </row>
    <row r="28" spans="1:16" x14ac:dyDescent="0.2">
      <c r="A28" s="51">
        <f>IF(P28=0,0,IF(COUNTBLANK(P28)=1,0,COUNTA($P$14:P28)))</f>
        <v>0</v>
      </c>
      <c r="B28" s="24">
        <f>IF($C$4="citu pasākumu izmaksas",IF('6a+c+n'!$Q32="C",'6a+c+n'!B32,0))</f>
        <v>0</v>
      </c>
      <c r="C28" s="24">
        <f>IF($C$4="citu pasākumu izmaksas",IF('6a+c+n'!$Q32="C",'6a+c+n'!C32,0))</f>
        <v>0</v>
      </c>
      <c r="D28" s="24">
        <f>IF($C$4="citu pasākumu izmaksas",IF('6a+c+n'!$Q32="C",'6a+c+n'!D32,0))</f>
        <v>0</v>
      </c>
      <c r="E28" s="46"/>
      <c r="F28" s="65"/>
      <c r="G28" s="116"/>
      <c r="H28" s="116">
        <f>IF($C$4="citu pasākumu izmaksas",IF('6a+c+n'!$Q32="C",'6a+c+n'!H32,0))</f>
        <v>0</v>
      </c>
      <c r="I28" s="116"/>
      <c r="J28" s="116"/>
      <c r="K28" s="117">
        <f>IF($C$4="citu pasākumu izmaksas",IF('6a+c+n'!$Q32="C",'6a+c+n'!K32,0))</f>
        <v>0</v>
      </c>
      <c r="L28" s="82">
        <f>IF($C$4="citu pasākumu izmaksas",IF('6a+c+n'!$Q32="C",'6a+c+n'!L32,0))</f>
        <v>0</v>
      </c>
      <c r="M28" s="116">
        <f>IF($C$4="citu pasākumu izmaksas",IF('6a+c+n'!$Q32="C",'6a+c+n'!M32,0))</f>
        <v>0</v>
      </c>
      <c r="N28" s="116">
        <f>IF($C$4="citu pasākumu izmaksas",IF('6a+c+n'!$Q32="C",'6a+c+n'!N32,0))</f>
        <v>0</v>
      </c>
      <c r="O28" s="116">
        <f>IF($C$4="citu pasākumu izmaksas",IF('6a+c+n'!$Q32="C",'6a+c+n'!O32,0))</f>
        <v>0</v>
      </c>
      <c r="P28" s="117">
        <f>IF($C$4="citu pasākumu izmaksas",IF('6a+c+n'!$Q32="C",'6a+c+n'!P32,0))</f>
        <v>0</v>
      </c>
    </row>
    <row r="29" spans="1:16" hidden="1" x14ac:dyDescent="0.2">
      <c r="A29" s="51">
        <f>IF(P29=0,0,IF(COUNTBLANK(P29)=1,0,COUNTA($P$14:P29)))</f>
        <v>0</v>
      </c>
      <c r="B29" s="24">
        <f>IF($C$4="citu pasākumu izmaksas",IF('6a+c+n'!$Q33="C",'6a+c+n'!B33,0))</f>
        <v>0</v>
      </c>
      <c r="C29" s="24">
        <f>IF($C$4="citu pasākumu izmaksas",IF('6a+c+n'!$Q33="C",'6a+c+n'!C33,0))</f>
        <v>0</v>
      </c>
      <c r="D29" s="24">
        <f>IF($C$4="citu pasākumu izmaksas",IF('6a+c+n'!$Q33="C",'6a+c+n'!D33,0))</f>
        <v>0</v>
      </c>
      <c r="E29" s="46"/>
      <c r="F29" s="65"/>
      <c r="G29" s="116"/>
      <c r="H29" s="116">
        <f>IF($C$4="citu pasākumu izmaksas",IF('6a+c+n'!$Q33="C",'6a+c+n'!H33,0))</f>
        <v>0</v>
      </c>
      <c r="I29" s="116"/>
      <c r="J29" s="116"/>
      <c r="K29" s="117">
        <f>IF($C$4="citu pasākumu izmaksas",IF('6a+c+n'!$Q33="C",'6a+c+n'!K33,0))</f>
        <v>0</v>
      </c>
      <c r="L29" s="82">
        <f>IF($C$4="citu pasākumu izmaksas",IF('6a+c+n'!$Q33="C",'6a+c+n'!L33,0))</f>
        <v>0</v>
      </c>
      <c r="M29" s="116">
        <f>IF($C$4="citu pasākumu izmaksas",IF('6a+c+n'!$Q33="C",'6a+c+n'!M33,0))</f>
        <v>0</v>
      </c>
      <c r="N29" s="116">
        <f>IF($C$4="citu pasākumu izmaksas",IF('6a+c+n'!$Q33="C",'6a+c+n'!N33,0))</f>
        <v>0</v>
      </c>
      <c r="O29" s="116">
        <f>IF($C$4="citu pasākumu izmaksas",IF('6a+c+n'!$Q33="C",'6a+c+n'!O33,0))</f>
        <v>0</v>
      </c>
      <c r="P29" s="117">
        <f>IF($C$4="citu pasākumu izmaksas",IF('6a+c+n'!$Q33="C",'6a+c+n'!P33,0))</f>
        <v>0</v>
      </c>
    </row>
    <row r="30" spans="1:16" hidden="1" x14ac:dyDescent="0.2">
      <c r="A30" s="51">
        <f>IF(P30=0,0,IF(COUNTBLANK(P30)=1,0,COUNTA($P$14:P30)))</f>
        <v>0</v>
      </c>
      <c r="B30" s="24">
        <f>IF($C$4="citu pasākumu izmaksas",IF('6a+c+n'!$Q34="C",'6a+c+n'!B34,0))</f>
        <v>0</v>
      </c>
      <c r="C30" s="24">
        <f>IF($C$4="citu pasākumu izmaksas",IF('6a+c+n'!$Q34="C",'6a+c+n'!C34,0))</f>
        <v>0</v>
      </c>
      <c r="D30" s="24">
        <f>IF($C$4="citu pasākumu izmaksas",IF('6a+c+n'!$Q34="C",'6a+c+n'!D34,0))</f>
        <v>0</v>
      </c>
      <c r="E30" s="46"/>
      <c r="F30" s="65"/>
      <c r="G30" s="116"/>
      <c r="H30" s="116">
        <f>IF($C$4="citu pasākumu izmaksas",IF('6a+c+n'!$Q34="C",'6a+c+n'!H34,0))</f>
        <v>0</v>
      </c>
      <c r="I30" s="116"/>
      <c r="J30" s="116"/>
      <c r="K30" s="117">
        <f>IF($C$4="citu pasākumu izmaksas",IF('6a+c+n'!$Q34="C",'6a+c+n'!K34,0))</f>
        <v>0</v>
      </c>
      <c r="L30" s="82">
        <f>IF($C$4="citu pasākumu izmaksas",IF('6a+c+n'!$Q34="C",'6a+c+n'!L34,0))</f>
        <v>0</v>
      </c>
      <c r="M30" s="116">
        <f>IF($C$4="citu pasākumu izmaksas",IF('6a+c+n'!$Q34="C",'6a+c+n'!M34,0))</f>
        <v>0</v>
      </c>
      <c r="N30" s="116">
        <f>IF($C$4="citu pasākumu izmaksas",IF('6a+c+n'!$Q34="C",'6a+c+n'!N34,0))</f>
        <v>0</v>
      </c>
      <c r="O30" s="116">
        <f>IF($C$4="citu pasākumu izmaksas",IF('6a+c+n'!$Q34="C",'6a+c+n'!O34,0))</f>
        <v>0</v>
      </c>
      <c r="P30" s="117">
        <f>IF($C$4="citu pasākumu izmaksas",IF('6a+c+n'!$Q34="C",'6a+c+n'!P34,0))</f>
        <v>0</v>
      </c>
    </row>
    <row r="31" spans="1:16" hidden="1" x14ac:dyDescent="0.2">
      <c r="A31" s="51">
        <f>IF(P31=0,0,IF(COUNTBLANK(P31)=1,0,COUNTA($P$14:P31)))</f>
        <v>0</v>
      </c>
      <c r="B31" s="24">
        <f>IF($C$4="citu pasākumu izmaksas",IF('6a+c+n'!$Q35="C",'6a+c+n'!B35,0))</f>
        <v>0</v>
      </c>
      <c r="C31" s="24">
        <f>IF($C$4="citu pasākumu izmaksas",IF('6a+c+n'!$Q35="C",'6a+c+n'!C35,0))</f>
        <v>0</v>
      </c>
      <c r="D31" s="24">
        <f>IF($C$4="citu pasākumu izmaksas",IF('6a+c+n'!$Q35="C",'6a+c+n'!D35,0))</f>
        <v>0</v>
      </c>
      <c r="E31" s="46"/>
      <c r="F31" s="65"/>
      <c r="G31" s="116"/>
      <c r="H31" s="116">
        <f>IF($C$4="citu pasākumu izmaksas",IF('6a+c+n'!$Q35="C",'6a+c+n'!H35,0))</f>
        <v>0</v>
      </c>
      <c r="I31" s="116"/>
      <c r="J31" s="116"/>
      <c r="K31" s="117">
        <f>IF($C$4="citu pasākumu izmaksas",IF('6a+c+n'!$Q35="C",'6a+c+n'!K35,0))</f>
        <v>0</v>
      </c>
      <c r="L31" s="82">
        <f>IF($C$4="citu pasākumu izmaksas",IF('6a+c+n'!$Q35="C",'6a+c+n'!L35,0))</f>
        <v>0</v>
      </c>
      <c r="M31" s="116">
        <f>IF($C$4="citu pasākumu izmaksas",IF('6a+c+n'!$Q35="C",'6a+c+n'!M35,0))</f>
        <v>0</v>
      </c>
      <c r="N31" s="116">
        <f>IF($C$4="citu pasākumu izmaksas",IF('6a+c+n'!$Q35="C",'6a+c+n'!N35,0))</f>
        <v>0</v>
      </c>
      <c r="O31" s="116">
        <f>IF($C$4="citu pasākumu izmaksas",IF('6a+c+n'!$Q35="C",'6a+c+n'!O35,0))</f>
        <v>0</v>
      </c>
      <c r="P31" s="117">
        <f>IF($C$4="citu pasākumu izmaksas",IF('6a+c+n'!$Q35="C",'6a+c+n'!P35,0))</f>
        <v>0</v>
      </c>
    </row>
    <row r="32" spans="1:16" hidden="1" x14ac:dyDescent="0.2">
      <c r="A32" s="51">
        <f>IF(P32=0,0,IF(COUNTBLANK(P32)=1,0,COUNTA($P$14:P32)))</f>
        <v>0</v>
      </c>
      <c r="B32" s="24">
        <f>IF($C$4="citu pasākumu izmaksas",IF('6a+c+n'!$Q36="C",'6a+c+n'!B36,0))</f>
        <v>0</v>
      </c>
      <c r="C32" s="24">
        <f>IF($C$4="citu pasākumu izmaksas",IF('6a+c+n'!$Q36="C",'6a+c+n'!C36,0))</f>
        <v>0</v>
      </c>
      <c r="D32" s="24">
        <f>IF($C$4="citu pasākumu izmaksas",IF('6a+c+n'!$Q36="C",'6a+c+n'!D36,0))</f>
        <v>0</v>
      </c>
      <c r="E32" s="46"/>
      <c r="F32" s="65"/>
      <c r="G32" s="116"/>
      <c r="H32" s="116">
        <f>IF($C$4="citu pasākumu izmaksas",IF('6a+c+n'!$Q36="C",'6a+c+n'!H36,0))</f>
        <v>0</v>
      </c>
      <c r="I32" s="116"/>
      <c r="J32" s="116"/>
      <c r="K32" s="117">
        <f>IF($C$4="citu pasākumu izmaksas",IF('6a+c+n'!$Q36="C",'6a+c+n'!K36,0))</f>
        <v>0</v>
      </c>
      <c r="L32" s="82">
        <f>IF($C$4="citu pasākumu izmaksas",IF('6a+c+n'!$Q36="C",'6a+c+n'!L36,0))</f>
        <v>0</v>
      </c>
      <c r="M32" s="116">
        <f>IF($C$4="citu pasākumu izmaksas",IF('6a+c+n'!$Q36="C",'6a+c+n'!M36,0))</f>
        <v>0</v>
      </c>
      <c r="N32" s="116">
        <f>IF($C$4="citu pasākumu izmaksas",IF('6a+c+n'!$Q36="C",'6a+c+n'!N36,0))</f>
        <v>0</v>
      </c>
      <c r="O32" s="116">
        <f>IF($C$4="citu pasākumu izmaksas",IF('6a+c+n'!$Q36="C",'6a+c+n'!O36,0))</f>
        <v>0</v>
      </c>
      <c r="P32" s="117">
        <f>IF($C$4="citu pasākumu izmaksas",IF('6a+c+n'!$Q36="C",'6a+c+n'!P36,0))</f>
        <v>0</v>
      </c>
    </row>
    <row r="33" spans="1:16" hidden="1" x14ac:dyDescent="0.2">
      <c r="A33" s="51">
        <f>IF(P33=0,0,IF(COUNTBLANK(P33)=1,0,COUNTA($P$14:P33)))</f>
        <v>0</v>
      </c>
      <c r="B33" s="24">
        <f>IF($C$4="citu pasākumu izmaksas",IF('6a+c+n'!$Q37="C",'6a+c+n'!B37,0))</f>
        <v>0</v>
      </c>
      <c r="C33" s="24">
        <f>IF($C$4="citu pasākumu izmaksas",IF('6a+c+n'!$Q37="C",'6a+c+n'!C37,0))</f>
        <v>0</v>
      </c>
      <c r="D33" s="24">
        <f>IF($C$4="citu pasākumu izmaksas",IF('6a+c+n'!$Q37="C",'6a+c+n'!D37,0))</f>
        <v>0</v>
      </c>
      <c r="E33" s="46"/>
      <c r="F33" s="65"/>
      <c r="G33" s="116"/>
      <c r="H33" s="116">
        <f>IF($C$4="citu pasākumu izmaksas",IF('6a+c+n'!$Q37="C",'6a+c+n'!H37,0))</f>
        <v>0</v>
      </c>
      <c r="I33" s="116"/>
      <c r="J33" s="116"/>
      <c r="K33" s="117">
        <f>IF($C$4="citu pasākumu izmaksas",IF('6a+c+n'!$Q37="C",'6a+c+n'!K37,0))</f>
        <v>0</v>
      </c>
      <c r="L33" s="82">
        <f>IF($C$4="citu pasākumu izmaksas",IF('6a+c+n'!$Q37="C",'6a+c+n'!L37,0))</f>
        <v>0</v>
      </c>
      <c r="M33" s="116">
        <f>IF($C$4="citu pasākumu izmaksas",IF('6a+c+n'!$Q37="C",'6a+c+n'!M37,0))</f>
        <v>0</v>
      </c>
      <c r="N33" s="116">
        <f>IF($C$4="citu pasākumu izmaksas",IF('6a+c+n'!$Q37="C",'6a+c+n'!N37,0))</f>
        <v>0</v>
      </c>
      <c r="O33" s="116">
        <f>IF($C$4="citu pasākumu izmaksas",IF('6a+c+n'!$Q37="C",'6a+c+n'!O37,0))</f>
        <v>0</v>
      </c>
      <c r="P33" s="117">
        <f>IF($C$4="citu pasākumu izmaksas",IF('6a+c+n'!$Q37="C",'6a+c+n'!P37,0))</f>
        <v>0</v>
      </c>
    </row>
    <row r="34" spans="1:16" hidden="1" x14ac:dyDescent="0.2">
      <c r="A34" s="51">
        <f>IF(P34=0,0,IF(COUNTBLANK(P34)=1,0,COUNTA($P$14:P34)))</f>
        <v>0</v>
      </c>
      <c r="B34" s="24">
        <f>IF($C$4="citu pasākumu izmaksas",IF('6a+c+n'!$Q38="C",'6a+c+n'!B38,0))</f>
        <v>0</v>
      </c>
      <c r="C34" s="24">
        <f>IF($C$4="citu pasākumu izmaksas",IF('6a+c+n'!$Q38="C",'6a+c+n'!C38,0))</f>
        <v>0</v>
      </c>
      <c r="D34" s="24">
        <f>IF($C$4="citu pasākumu izmaksas",IF('6a+c+n'!$Q38="C",'6a+c+n'!D38,0))</f>
        <v>0</v>
      </c>
      <c r="E34" s="46"/>
      <c r="F34" s="65"/>
      <c r="G34" s="116"/>
      <c r="H34" s="116">
        <f>IF($C$4="citu pasākumu izmaksas",IF('6a+c+n'!$Q38="C",'6a+c+n'!H38,0))</f>
        <v>0</v>
      </c>
      <c r="I34" s="116"/>
      <c r="J34" s="116"/>
      <c r="K34" s="117">
        <f>IF($C$4="citu pasākumu izmaksas",IF('6a+c+n'!$Q38="C",'6a+c+n'!K38,0))</f>
        <v>0</v>
      </c>
      <c r="L34" s="82">
        <f>IF($C$4="citu pasākumu izmaksas",IF('6a+c+n'!$Q38="C",'6a+c+n'!L38,0))</f>
        <v>0</v>
      </c>
      <c r="M34" s="116">
        <f>IF($C$4="citu pasākumu izmaksas",IF('6a+c+n'!$Q38="C",'6a+c+n'!M38,0))</f>
        <v>0</v>
      </c>
      <c r="N34" s="116">
        <f>IF($C$4="citu pasākumu izmaksas",IF('6a+c+n'!$Q38="C",'6a+c+n'!N38,0))</f>
        <v>0</v>
      </c>
      <c r="O34" s="116">
        <f>IF($C$4="citu pasākumu izmaksas",IF('6a+c+n'!$Q38="C",'6a+c+n'!O38,0))</f>
        <v>0</v>
      </c>
      <c r="P34" s="117">
        <f>IF($C$4="citu pasākumu izmaksas",IF('6a+c+n'!$Q38="C",'6a+c+n'!P38,0))</f>
        <v>0</v>
      </c>
    </row>
    <row r="35" spans="1:16" ht="22.5" x14ac:dyDescent="0.2">
      <c r="A35" s="51">
        <f>IF(P35=0,0,IF(COUNTBLANK(P35)=1,0,COUNTA($P$14:P35)))</f>
        <v>0</v>
      </c>
      <c r="B35" s="24" t="str">
        <f>IF($C$4="citu pasākumu izmaksas",IF('6a+c+n'!$Q39="C",'6a+c+n'!B39,0))</f>
        <v>09-00000</v>
      </c>
      <c r="C35" s="24" t="str">
        <f>IF($C$4="citu pasākumu izmaksas",IF('6a+c+n'!$Q39="C",'6a+c+n'!C39,0))</f>
        <v>Jauni metāla pakāpieni (5 gab.) ar uzstādīšanu</v>
      </c>
      <c r="D35" s="24" t="str">
        <f>IF($C$4="citu pasākumu izmaksas",IF('6a+c+n'!$Q39="C",'6a+c+n'!D39,0))</f>
        <v>kompl</v>
      </c>
      <c r="E35" s="46"/>
      <c r="F35" s="65"/>
      <c r="G35" s="116"/>
      <c r="H35" s="116">
        <f>IF($C$4="citu pasākumu izmaksas",IF('6a+c+n'!$Q39="C",'6a+c+n'!H39,0))</f>
        <v>0</v>
      </c>
      <c r="I35" s="116"/>
      <c r="J35" s="116"/>
      <c r="K35" s="117">
        <f>IF($C$4="citu pasākumu izmaksas",IF('6a+c+n'!$Q39="C",'6a+c+n'!K39,0))</f>
        <v>0</v>
      </c>
      <c r="L35" s="82">
        <f>IF($C$4="citu pasākumu izmaksas",IF('6a+c+n'!$Q39="C",'6a+c+n'!L39,0))</f>
        <v>0</v>
      </c>
      <c r="M35" s="116">
        <f>IF($C$4="citu pasākumu izmaksas",IF('6a+c+n'!$Q39="C",'6a+c+n'!M39,0))</f>
        <v>0</v>
      </c>
      <c r="N35" s="116">
        <f>IF($C$4="citu pasākumu izmaksas",IF('6a+c+n'!$Q39="C",'6a+c+n'!N39,0))</f>
        <v>0</v>
      </c>
      <c r="O35" s="116">
        <f>IF($C$4="citu pasākumu izmaksas",IF('6a+c+n'!$Q39="C",'6a+c+n'!O39,0))</f>
        <v>0</v>
      </c>
      <c r="P35" s="117">
        <f>IF($C$4="citu pasākumu izmaksas",IF('6a+c+n'!$Q39="C",'6a+c+n'!P39,0))</f>
        <v>0</v>
      </c>
    </row>
    <row r="36" spans="1:16" ht="22.5" x14ac:dyDescent="0.2">
      <c r="A36" s="51">
        <f>IF(P36=0,0,IF(COUNTBLANK(P36)=1,0,COUNTA($P$14:P36)))</f>
        <v>0</v>
      </c>
      <c r="B36" s="24" t="str">
        <f>IF($C$4="citu pasākumu izmaksas",IF('6a+c+n'!$Q40="C",'6a+c+n'!B40,0))</f>
        <v>09-00000</v>
      </c>
      <c r="C36" s="24" t="str">
        <f>IF($C$4="citu pasākumu izmaksas",IF('6a+c+n'!$Q40="C",'6a+c+n'!C40,0))</f>
        <v>Mitrumizturīgs saplāksnis b=12mm</v>
      </c>
      <c r="D36" s="24" t="str">
        <f>IF($C$4="citu pasākumu izmaksas",IF('6a+c+n'!$Q40="C",'6a+c+n'!D40,0))</f>
        <v>m2</v>
      </c>
      <c r="E36" s="46"/>
      <c r="F36" s="65"/>
      <c r="G36" s="116"/>
      <c r="H36" s="116">
        <f>IF($C$4="citu pasākumu izmaksas",IF('6a+c+n'!$Q40="C",'6a+c+n'!H40,0))</f>
        <v>0</v>
      </c>
      <c r="I36" s="116"/>
      <c r="J36" s="116"/>
      <c r="K36" s="117">
        <f>IF($C$4="citu pasākumu izmaksas",IF('6a+c+n'!$Q40="C",'6a+c+n'!K40,0))</f>
        <v>0</v>
      </c>
      <c r="L36" s="82">
        <f>IF($C$4="citu pasākumu izmaksas",IF('6a+c+n'!$Q40="C",'6a+c+n'!L40,0))</f>
        <v>0</v>
      </c>
      <c r="M36" s="116">
        <f>IF($C$4="citu pasākumu izmaksas",IF('6a+c+n'!$Q40="C",'6a+c+n'!M40,0))</f>
        <v>0</v>
      </c>
      <c r="N36" s="116">
        <f>IF($C$4="citu pasākumu izmaksas",IF('6a+c+n'!$Q40="C",'6a+c+n'!N40,0))</f>
        <v>0</v>
      </c>
      <c r="O36" s="116">
        <f>IF($C$4="citu pasākumu izmaksas",IF('6a+c+n'!$Q40="C",'6a+c+n'!O40,0))</f>
        <v>0</v>
      </c>
      <c r="P36" s="117">
        <f>IF($C$4="citu pasākumu izmaksas",IF('6a+c+n'!$Q40="C",'6a+c+n'!P40,0))</f>
        <v>0</v>
      </c>
    </row>
    <row r="37" spans="1:16" ht="22.5" x14ac:dyDescent="0.2">
      <c r="A37" s="51">
        <f>IF(P37=0,0,IF(COUNTBLANK(P37)=1,0,COUNTA($P$14:P37)))</f>
        <v>0</v>
      </c>
      <c r="B37" s="24" t="str">
        <f>IF($C$4="citu pasākumu izmaksas",IF('6a+c+n'!$Q41="C",'6a+c+n'!B41,0))</f>
        <v>09-00000</v>
      </c>
      <c r="C37" s="24" t="str">
        <f>IF($C$4="citu pasākumu izmaksas",IF('6a+c+n'!$Q41="C",'6a+c+n'!C41,0))</f>
        <v>Antiseptizēti koka stati 50x100mm, L=~600mm</v>
      </c>
      <c r="D37" s="24" t="str">
        <f>IF($C$4="citu pasākumu izmaksas",IF('6a+c+n'!$Q41="C",'6a+c+n'!D41,0))</f>
        <v>gab.</v>
      </c>
      <c r="E37" s="46"/>
      <c r="F37" s="65"/>
      <c r="G37" s="116"/>
      <c r="H37" s="116">
        <f>IF($C$4="citu pasākumu izmaksas",IF('6a+c+n'!$Q41="C",'6a+c+n'!H41,0))</f>
        <v>0</v>
      </c>
      <c r="I37" s="116"/>
      <c r="J37" s="116"/>
      <c r="K37" s="117">
        <f>IF($C$4="citu pasākumu izmaksas",IF('6a+c+n'!$Q41="C",'6a+c+n'!K41,0))</f>
        <v>0</v>
      </c>
      <c r="L37" s="82">
        <f>IF($C$4="citu pasākumu izmaksas",IF('6a+c+n'!$Q41="C",'6a+c+n'!L41,0))</f>
        <v>0</v>
      </c>
      <c r="M37" s="116">
        <f>IF($C$4="citu pasākumu izmaksas",IF('6a+c+n'!$Q41="C",'6a+c+n'!M41,0))</f>
        <v>0</v>
      </c>
      <c r="N37" s="116">
        <f>IF($C$4="citu pasākumu izmaksas",IF('6a+c+n'!$Q41="C",'6a+c+n'!N41,0))</f>
        <v>0</v>
      </c>
      <c r="O37" s="116">
        <f>IF($C$4="citu pasākumu izmaksas",IF('6a+c+n'!$Q41="C",'6a+c+n'!O41,0))</f>
        <v>0</v>
      </c>
      <c r="P37" s="117">
        <f>IF($C$4="citu pasākumu izmaksas",IF('6a+c+n'!$Q41="C",'6a+c+n'!P41,0))</f>
        <v>0</v>
      </c>
    </row>
    <row r="38" spans="1:16" ht="22.5" x14ac:dyDescent="0.2">
      <c r="A38" s="51">
        <f>IF(P38=0,0,IF(COUNTBLANK(P38)=1,0,COUNTA($P$14:P38)))</f>
        <v>0</v>
      </c>
      <c r="B38" s="24" t="str">
        <f>IF($C$4="citu pasākumu izmaksas",IF('6a+c+n'!$Q42="C",'6a+c+n'!B42,0))</f>
        <v>09-00000</v>
      </c>
      <c r="C38" s="24" t="str">
        <f>IF($C$4="citu pasākumu izmaksas",IF('6a+c+n'!$Q42="C",'6a+c+n'!C42,0))</f>
        <v>Antiseptizēta koka brusa 50x100mm, L=~1000mm</v>
      </c>
      <c r="D38" s="24" t="str">
        <f>IF($C$4="citu pasākumu izmaksas",IF('6a+c+n'!$Q42="C",'6a+c+n'!D42,0))</f>
        <v>gab.</v>
      </c>
      <c r="E38" s="46"/>
      <c r="F38" s="65"/>
      <c r="G38" s="116"/>
      <c r="H38" s="116">
        <f>IF($C$4="citu pasākumu izmaksas",IF('6a+c+n'!$Q42="C",'6a+c+n'!H42,0))</f>
        <v>0</v>
      </c>
      <c r="I38" s="116"/>
      <c r="J38" s="116"/>
      <c r="K38" s="117">
        <f>IF($C$4="citu pasākumu izmaksas",IF('6a+c+n'!$Q42="C",'6a+c+n'!K42,0))</f>
        <v>0</v>
      </c>
      <c r="L38" s="82">
        <f>IF($C$4="citu pasākumu izmaksas",IF('6a+c+n'!$Q42="C",'6a+c+n'!L42,0))</f>
        <v>0</v>
      </c>
      <c r="M38" s="116">
        <f>IF($C$4="citu pasākumu izmaksas",IF('6a+c+n'!$Q42="C",'6a+c+n'!M42,0))</f>
        <v>0</v>
      </c>
      <c r="N38" s="116">
        <f>IF($C$4="citu pasākumu izmaksas",IF('6a+c+n'!$Q42="C",'6a+c+n'!N42,0))</f>
        <v>0</v>
      </c>
      <c r="O38" s="116">
        <f>IF($C$4="citu pasākumu izmaksas",IF('6a+c+n'!$Q42="C",'6a+c+n'!O42,0))</f>
        <v>0</v>
      </c>
      <c r="P38" s="117">
        <f>IF($C$4="citu pasākumu izmaksas",IF('6a+c+n'!$Q42="C",'6a+c+n'!P42,0))</f>
        <v>0</v>
      </c>
    </row>
    <row r="39" spans="1:16" ht="22.5" x14ac:dyDescent="0.2">
      <c r="A39" s="51">
        <f>IF(P39=0,0,IF(COUNTBLANK(P39)=1,0,COUNTA($P$14:P39)))</f>
        <v>0</v>
      </c>
      <c r="B39" s="24" t="str">
        <f>IF($C$4="citu pasākumu izmaksas",IF('6a+c+n'!$Q43="C",'6a+c+n'!B43,0))</f>
        <v>09-00000</v>
      </c>
      <c r="C39" s="24" t="str">
        <f>IF($C$4="citu pasākumu izmaksas",IF('6a+c+n'!$Q43="C",'6a+c+n'!C43,0))</f>
        <v>Cinkota skārda nosegdetaļa - līste L=~800mm</v>
      </c>
      <c r="D39" s="24" t="str">
        <f>IF($C$4="citu pasākumu izmaksas",IF('6a+c+n'!$Q43="C",'6a+c+n'!D43,0))</f>
        <v>gab.</v>
      </c>
      <c r="E39" s="46"/>
      <c r="F39" s="65"/>
      <c r="G39" s="116"/>
      <c r="H39" s="116">
        <f>IF($C$4="citu pasākumu izmaksas",IF('6a+c+n'!$Q43="C",'6a+c+n'!H43,0))</f>
        <v>0</v>
      </c>
      <c r="I39" s="116"/>
      <c r="J39" s="116"/>
      <c r="K39" s="117">
        <f>IF($C$4="citu pasākumu izmaksas",IF('6a+c+n'!$Q43="C",'6a+c+n'!K43,0))</f>
        <v>0</v>
      </c>
      <c r="L39" s="82">
        <f>IF($C$4="citu pasākumu izmaksas",IF('6a+c+n'!$Q43="C",'6a+c+n'!L43,0))</f>
        <v>0</v>
      </c>
      <c r="M39" s="116">
        <f>IF($C$4="citu pasākumu izmaksas",IF('6a+c+n'!$Q43="C",'6a+c+n'!M43,0))</f>
        <v>0</v>
      </c>
      <c r="N39" s="116">
        <f>IF($C$4="citu pasākumu izmaksas",IF('6a+c+n'!$Q43="C",'6a+c+n'!N43,0))</f>
        <v>0</v>
      </c>
      <c r="O39" s="116">
        <f>IF($C$4="citu pasākumu izmaksas",IF('6a+c+n'!$Q43="C",'6a+c+n'!O43,0))</f>
        <v>0</v>
      </c>
      <c r="P39" s="117">
        <f>IF($C$4="citu pasākumu izmaksas",IF('6a+c+n'!$Q43="C",'6a+c+n'!P43,0))</f>
        <v>0</v>
      </c>
    </row>
    <row r="40" spans="1:16" ht="22.5" x14ac:dyDescent="0.2">
      <c r="A40" s="51">
        <f>IF(P40=0,0,IF(COUNTBLANK(P40)=1,0,COUNTA($P$14:P40)))</f>
        <v>0</v>
      </c>
      <c r="B40" s="24" t="str">
        <f>IF($C$4="citu pasākumu izmaksas",IF('6a+c+n'!$Q44="C",'6a+c+n'!B44,0))</f>
        <v>09-00000</v>
      </c>
      <c r="C40" s="24" t="str">
        <f>IF($C$4="citu pasākumu izmaksas",IF('6a+c+n'!$Q44="C",'6a+c+n'!C44,0))</f>
        <v>Ruberoīds divās kārtās</v>
      </c>
      <c r="D40" s="24" t="str">
        <f>IF($C$4="citu pasākumu izmaksas",IF('6a+c+n'!$Q44="C",'6a+c+n'!D44,0))</f>
        <v>m2</v>
      </c>
      <c r="E40" s="46"/>
      <c r="F40" s="65"/>
      <c r="G40" s="116"/>
      <c r="H40" s="116">
        <f>IF($C$4="citu pasākumu izmaksas",IF('6a+c+n'!$Q44="C",'6a+c+n'!H44,0))</f>
        <v>0</v>
      </c>
      <c r="I40" s="116"/>
      <c r="J40" s="116"/>
      <c r="K40" s="117">
        <f>IF($C$4="citu pasākumu izmaksas",IF('6a+c+n'!$Q44="C",'6a+c+n'!K44,0))</f>
        <v>0</v>
      </c>
      <c r="L40" s="82">
        <f>IF($C$4="citu pasākumu izmaksas",IF('6a+c+n'!$Q44="C",'6a+c+n'!L44,0))</f>
        <v>0</v>
      </c>
      <c r="M40" s="116">
        <f>IF($C$4="citu pasākumu izmaksas",IF('6a+c+n'!$Q44="C",'6a+c+n'!M44,0))</f>
        <v>0</v>
      </c>
      <c r="N40" s="116">
        <f>IF($C$4="citu pasākumu izmaksas",IF('6a+c+n'!$Q44="C",'6a+c+n'!N44,0))</f>
        <v>0</v>
      </c>
      <c r="O40" s="116">
        <f>IF($C$4="citu pasākumu izmaksas",IF('6a+c+n'!$Q44="C",'6a+c+n'!O44,0))</f>
        <v>0</v>
      </c>
      <c r="P40" s="117">
        <f>IF($C$4="citu pasākumu izmaksas",IF('6a+c+n'!$Q44="C",'6a+c+n'!P44,0))</f>
        <v>0</v>
      </c>
    </row>
    <row r="41" spans="1:16" x14ac:dyDescent="0.2">
      <c r="A41" s="51">
        <f>IF(P41=0,0,IF(COUNTBLANK(P41)=1,0,COUNTA($P$14:P41)))</f>
        <v>0</v>
      </c>
      <c r="B41" s="24">
        <f>IF($C$4="citu pasākumu izmaksas",IF('6a+c+n'!$Q45="C",'6a+c+n'!B45,0))</f>
        <v>0</v>
      </c>
      <c r="C41" s="24">
        <f>IF($C$4="citu pasākumu izmaksas",IF('6a+c+n'!$Q45="C",'6a+c+n'!C45,0))</f>
        <v>0</v>
      </c>
      <c r="D41" s="24">
        <f>IF($C$4="citu pasākumu izmaksas",IF('6a+c+n'!$Q45="C",'6a+c+n'!D45,0))</f>
        <v>0</v>
      </c>
      <c r="E41" s="46"/>
      <c r="F41" s="65"/>
      <c r="G41" s="116"/>
      <c r="H41" s="116">
        <f>IF($C$4="citu pasākumu izmaksas",IF('6a+c+n'!$Q45="C",'6a+c+n'!H45,0))</f>
        <v>0</v>
      </c>
      <c r="I41" s="116"/>
      <c r="J41" s="116"/>
      <c r="K41" s="117">
        <f>IF($C$4="citu pasākumu izmaksas",IF('6a+c+n'!$Q45="C",'6a+c+n'!K45,0))</f>
        <v>0</v>
      </c>
      <c r="L41" s="82">
        <f>IF($C$4="citu pasākumu izmaksas",IF('6a+c+n'!$Q45="C",'6a+c+n'!L45,0))</f>
        <v>0</v>
      </c>
      <c r="M41" s="116">
        <f>IF($C$4="citu pasākumu izmaksas",IF('6a+c+n'!$Q45="C",'6a+c+n'!M45,0))</f>
        <v>0</v>
      </c>
      <c r="N41" s="116">
        <f>IF($C$4="citu pasākumu izmaksas",IF('6a+c+n'!$Q45="C",'6a+c+n'!N45,0))</f>
        <v>0</v>
      </c>
      <c r="O41" s="116">
        <f>IF($C$4="citu pasākumu izmaksas",IF('6a+c+n'!$Q45="C",'6a+c+n'!O45,0))</f>
        <v>0</v>
      </c>
      <c r="P41" s="117">
        <f>IF($C$4="citu pasākumu izmaksas",IF('6a+c+n'!$Q45="C",'6a+c+n'!P45,0))</f>
        <v>0</v>
      </c>
    </row>
    <row r="42" spans="1:16" ht="22.5" x14ac:dyDescent="0.2">
      <c r="A42" s="51">
        <f>IF(P42=0,0,IF(COUNTBLANK(P42)=1,0,COUNTA($P$14:P42)))</f>
        <v>0</v>
      </c>
      <c r="B42" s="24" t="str">
        <f>IF($C$4="citu pasākumu izmaksas",IF('6a+c+n'!$Q46="C",'6a+c+n'!B46,0))</f>
        <v>09-00000</v>
      </c>
      <c r="C42" s="24" t="str">
        <f>IF($C$4="citu pasākumu izmaksas",IF('6a+c+n'!$Q46="C",'6a+c+n'!C46,0))</f>
        <v>Alumīnija loksne atvēruma izšūšanai</v>
      </c>
      <c r="D42" s="24" t="str">
        <f>IF($C$4="citu pasākumu izmaksas",IF('6a+c+n'!$Q46="C",'6a+c+n'!D46,0))</f>
        <v>m2</v>
      </c>
      <c r="E42" s="46"/>
      <c r="F42" s="65"/>
      <c r="G42" s="116"/>
      <c r="H42" s="116">
        <f>IF($C$4="citu pasākumu izmaksas",IF('6a+c+n'!$Q46="C",'6a+c+n'!H46,0))</f>
        <v>0</v>
      </c>
      <c r="I42" s="116"/>
      <c r="J42" s="116"/>
      <c r="K42" s="117">
        <f>IF($C$4="citu pasākumu izmaksas",IF('6a+c+n'!$Q46="C",'6a+c+n'!K46,0))</f>
        <v>0</v>
      </c>
      <c r="L42" s="82">
        <f>IF($C$4="citu pasākumu izmaksas",IF('6a+c+n'!$Q46="C",'6a+c+n'!L46,0))</f>
        <v>0</v>
      </c>
      <c r="M42" s="116">
        <f>IF($C$4="citu pasākumu izmaksas",IF('6a+c+n'!$Q46="C",'6a+c+n'!M46,0))</f>
        <v>0</v>
      </c>
      <c r="N42" s="116">
        <f>IF($C$4="citu pasākumu izmaksas",IF('6a+c+n'!$Q46="C",'6a+c+n'!N46,0))</f>
        <v>0</v>
      </c>
      <c r="O42" s="116">
        <f>IF($C$4="citu pasākumu izmaksas",IF('6a+c+n'!$Q46="C",'6a+c+n'!O46,0))</f>
        <v>0</v>
      </c>
      <c r="P42" s="117">
        <f>IF($C$4="citu pasākumu izmaksas",IF('6a+c+n'!$Q46="C",'6a+c+n'!P46,0))</f>
        <v>0</v>
      </c>
    </row>
    <row r="43" spans="1:16" x14ac:dyDescent="0.2">
      <c r="A43" s="51">
        <f>IF(P43=0,0,IF(COUNTBLANK(P43)=1,0,COUNTA($P$14:P43)))</f>
        <v>0</v>
      </c>
      <c r="B43" s="24">
        <f>IF($C$4="citu pasākumu izmaksas",IF('6a+c+n'!$Q47="C",'6a+c+n'!B47,0))</f>
        <v>0</v>
      </c>
      <c r="C43" s="24">
        <f>IF($C$4="citu pasākumu izmaksas",IF('6a+c+n'!$Q47="C",'6a+c+n'!C47,0))</f>
        <v>0</v>
      </c>
      <c r="D43" s="24">
        <f>IF($C$4="citu pasākumu izmaksas",IF('6a+c+n'!$Q47="C",'6a+c+n'!D47,0))</f>
        <v>0</v>
      </c>
      <c r="E43" s="46"/>
      <c r="F43" s="65"/>
      <c r="G43" s="116"/>
      <c r="H43" s="116">
        <f>IF($C$4="citu pasākumu izmaksas",IF('6a+c+n'!$Q47="C",'6a+c+n'!H47,0))</f>
        <v>0</v>
      </c>
      <c r="I43" s="116"/>
      <c r="J43" s="116"/>
      <c r="K43" s="117">
        <f>IF($C$4="citu pasākumu izmaksas",IF('6a+c+n'!$Q47="C",'6a+c+n'!K47,0))</f>
        <v>0</v>
      </c>
      <c r="L43" s="82">
        <f>IF($C$4="citu pasākumu izmaksas",IF('6a+c+n'!$Q47="C",'6a+c+n'!L47,0))</f>
        <v>0</v>
      </c>
      <c r="M43" s="116">
        <f>IF($C$4="citu pasākumu izmaksas",IF('6a+c+n'!$Q47="C",'6a+c+n'!M47,0))</f>
        <v>0</v>
      </c>
      <c r="N43" s="116">
        <f>IF($C$4="citu pasākumu izmaksas",IF('6a+c+n'!$Q47="C",'6a+c+n'!N47,0))</f>
        <v>0</v>
      </c>
      <c r="O43" s="116">
        <f>IF($C$4="citu pasākumu izmaksas",IF('6a+c+n'!$Q47="C",'6a+c+n'!O47,0))</f>
        <v>0</v>
      </c>
      <c r="P43" s="117">
        <f>IF($C$4="citu pasākumu izmaksas",IF('6a+c+n'!$Q47="C",'6a+c+n'!P47,0))</f>
        <v>0</v>
      </c>
    </row>
    <row r="44" spans="1:16" hidden="1" x14ac:dyDescent="0.2">
      <c r="A44" s="51">
        <f>IF(P44=0,0,IF(COUNTBLANK(P44)=1,0,COUNTA($P$14:P44)))</f>
        <v>0</v>
      </c>
      <c r="B44" s="24">
        <f>IF($C$4="citu pasākumu izmaksas",IF('6a+c+n'!$Q48="C",'6a+c+n'!B48,0))</f>
        <v>0</v>
      </c>
      <c r="C44" s="24">
        <f>IF($C$4="citu pasākumu izmaksas",IF('6a+c+n'!$Q48="C",'6a+c+n'!C48,0))</f>
        <v>0</v>
      </c>
      <c r="D44" s="24">
        <f>IF($C$4="citu pasākumu izmaksas",IF('6a+c+n'!$Q48="C",'6a+c+n'!D48,0))</f>
        <v>0</v>
      </c>
      <c r="E44" s="46"/>
      <c r="F44" s="65"/>
      <c r="G44" s="116"/>
      <c r="H44" s="116">
        <f>IF($C$4="citu pasākumu izmaksas",IF('6a+c+n'!$Q48="C",'6a+c+n'!H48,0))</f>
        <v>0</v>
      </c>
      <c r="I44" s="116"/>
      <c r="J44" s="116"/>
      <c r="K44" s="117">
        <f>IF($C$4="citu pasākumu izmaksas",IF('6a+c+n'!$Q48="C",'6a+c+n'!K48,0))</f>
        <v>0</v>
      </c>
      <c r="L44" s="82">
        <f>IF($C$4="citu pasākumu izmaksas",IF('6a+c+n'!$Q48="C",'6a+c+n'!L48,0))</f>
        <v>0</v>
      </c>
      <c r="M44" s="116">
        <f>IF($C$4="citu pasākumu izmaksas",IF('6a+c+n'!$Q48="C",'6a+c+n'!M48,0))</f>
        <v>0</v>
      </c>
      <c r="N44" s="116">
        <f>IF($C$4="citu pasākumu izmaksas",IF('6a+c+n'!$Q48="C",'6a+c+n'!N48,0))</f>
        <v>0</v>
      </c>
      <c r="O44" s="116">
        <f>IF($C$4="citu pasākumu izmaksas",IF('6a+c+n'!$Q48="C",'6a+c+n'!O48,0))</f>
        <v>0</v>
      </c>
      <c r="P44" s="117">
        <f>IF($C$4="citu pasākumu izmaksas",IF('6a+c+n'!$Q48="C",'6a+c+n'!P48,0))</f>
        <v>0</v>
      </c>
    </row>
    <row r="45" spans="1:16" ht="12" thickBot="1" x14ac:dyDescent="0.25">
      <c r="A45" s="51">
        <f>IF(P45=0,0,IF(COUNTBLANK(P45)=1,0,COUNTA($P$14:P45)))</f>
        <v>0</v>
      </c>
      <c r="B45" s="24">
        <f>IF($C$4="citu pasākumu izmaksas",IF('6a+c+n'!$Q49="C",'6a+c+n'!B49,0))</f>
        <v>0</v>
      </c>
      <c r="C45" s="24">
        <f>IF($C$4="citu pasākumu izmaksas",IF('6a+c+n'!$Q49="C",'6a+c+n'!C49,0))</f>
        <v>0</v>
      </c>
      <c r="D45" s="24">
        <f>IF($C$4="citu pasākumu izmaksas",IF('6a+c+n'!$Q49="C",'6a+c+n'!D49,0))</f>
        <v>0</v>
      </c>
      <c r="E45" s="46"/>
      <c r="F45" s="65"/>
      <c r="G45" s="116"/>
      <c r="H45" s="116">
        <f>IF($C$4="citu pasākumu izmaksas",IF('6a+c+n'!$Q49="C",'6a+c+n'!H49,0))</f>
        <v>0</v>
      </c>
      <c r="I45" s="116"/>
      <c r="J45" s="116"/>
      <c r="K45" s="117">
        <f>IF($C$4="citu pasākumu izmaksas",IF('6a+c+n'!$Q49="C",'6a+c+n'!K49,0))</f>
        <v>0</v>
      </c>
      <c r="L45" s="82">
        <f>IF($C$4="citu pasākumu izmaksas",IF('6a+c+n'!$Q49="C",'6a+c+n'!L49,0))</f>
        <v>0</v>
      </c>
      <c r="M45" s="116">
        <f>IF($C$4="citu pasākumu izmaksas",IF('6a+c+n'!$Q49="C",'6a+c+n'!M49,0))</f>
        <v>0</v>
      </c>
      <c r="N45" s="116">
        <f>IF($C$4="citu pasākumu izmaksas",IF('6a+c+n'!$Q49="C",'6a+c+n'!N49,0))</f>
        <v>0</v>
      </c>
      <c r="O45" s="116">
        <f>IF($C$4="citu pasākumu izmaksas",IF('6a+c+n'!$Q49="C",'6a+c+n'!O49,0))</f>
        <v>0</v>
      </c>
      <c r="P45" s="117">
        <f>IF($C$4="citu pasākumu izmaksas",IF('6a+c+n'!$Q49="C",'6a+c+n'!P49,0))</f>
        <v>0</v>
      </c>
    </row>
    <row r="46" spans="1:16" ht="12" customHeight="1" thickBot="1" x14ac:dyDescent="0.25">
      <c r="A46" s="298" t="s">
        <v>62</v>
      </c>
      <c r="B46" s="299"/>
      <c r="C46" s="299"/>
      <c r="D46" s="299"/>
      <c r="E46" s="299"/>
      <c r="F46" s="299"/>
      <c r="G46" s="299"/>
      <c r="H46" s="299"/>
      <c r="I46" s="299"/>
      <c r="J46" s="299"/>
      <c r="K46" s="300"/>
      <c r="L46" s="130">
        <f>SUM(L14:L45)</f>
        <v>0</v>
      </c>
      <c r="M46" s="131">
        <f>SUM(M14:M45)</f>
        <v>0</v>
      </c>
      <c r="N46" s="131">
        <f>SUM(N14:N45)</f>
        <v>0</v>
      </c>
      <c r="O46" s="131">
        <f>SUM(O14:O45)</f>
        <v>0</v>
      </c>
      <c r="P46" s="132">
        <f>SUM(P14:P45)</f>
        <v>0</v>
      </c>
    </row>
    <row r="47" spans="1:16" x14ac:dyDescent="0.2">
      <c r="A47" s="16"/>
      <c r="B47" s="16"/>
      <c r="C47" s="16"/>
      <c r="D47" s="16"/>
      <c r="E47" s="16"/>
      <c r="F47" s="16"/>
      <c r="G47" s="16"/>
      <c r="H47" s="16"/>
      <c r="I47" s="16"/>
      <c r="J47" s="16"/>
      <c r="K47" s="16"/>
      <c r="L47" s="16"/>
      <c r="M47" s="16"/>
      <c r="N47" s="16"/>
      <c r="O47" s="16"/>
      <c r="P47" s="16"/>
    </row>
    <row r="48" spans="1:16" x14ac:dyDescent="0.2">
      <c r="A48" s="16"/>
      <c r="B48" s="16"/>
      <c r="C48" s="16"/>
      <c r="D48" s="16"/>
      <c r="E48" s="16"/>
      <c r="F48" s="16"/>
      <c r="G48" s="16"/>
      <c r="H48" s="16"/>
      <c r="I48" s="16"/>
      <c r="J48" s="16"/>
      <c r="K48" s="16"/>
      <c r="L48" s="16"/>
      <c r="M48" s="16"/>
      <c r="N48" s="16"/>
      <c r="O48" s="16"/>
      <c r="P48" s="16"/>
    </row>
    <row r="49" spans="1:16" x14ac:dyDescent="0.2">
      <c r="A49" s="1" t="s">
        <v>14</v>
      </c>
      <c r="B49" s="16"/>
      <c r="C49" s="301">
        <f>'Kops c'!C36:H36</f>
        <v>0</v>
      </c>
      <c r="D49" s="301"/>
      <c r="E49" s="301"/>
      <c r="F49" s="301"/>
      <c r="G49" s="301"/>
      <c r="H49" s="301"/>
      <c r="I49" s="16"/>
      <c r="J49" s="16"/>
      <c r="K49" s="16"/>
      <c r="L49" s="16"/>
      <c r="M49" s="16"/>
      <c r="N49" s="16"/>
      <c r="O49" s="16"/>
      <c r="P49" s="16"/>
    </row>
    <row r="50" spans="1:16" x14ac:dyDescent="0.2">
      <c r="A50" s="16"/>
      <c r="B50" s="16"/>
      <c r="C50" s="227" t="s">
        <v>15</v>
      </c>
      <c r="D50" s="227"/>
      <c r="E50" s="227"/>
      <c r="F50" s="227"/>
      <c r="G50" s="227"/>
      <c r="H50" s="227"/>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row r="52" spans="1:16" x14ac:dyDescent="0.2">
      <c r="A52" s="249" t="str">
        <f>'Kops n'!A39:D39</f>
        <v>Tāme sastādīta 2023. gada __. ____________</v>
      </c>
      <c r="B52" s="250"/>
      <c r="C52" s="250"/>
      <c r="D52" s="250"/>
      <c r="E52" s="16"/>
      <c r="F52" s="16"/>
      <c r="G52" s="16"/>
      <c r="H52" s="16"/>
      <c r="I52" s="16"/>
      <c r="J52" s="16"/>
      <c r="K52" s="16"/>
      <c r="L52" s="16"/>
      <c r="M52" s="16"/>
      <c r="N52" s="16"/>
      <c r="O52" s="16"/>
      <c r="P52" s="16"/>
    </row>
    <row r="53" spans="1:16" x14ac:dyDescent="0.2">
      <c r="A53" s="16"/>
      <c r="B53" s="16"/>
      <c r="C53" s="16"/>
      <c r="D53" s="16"/>
      <c r="E53" s="16"/>
      <c r="F53" s="16"/>
      <c r="G53" s="16"/>
      <c r="H53" s="16"/>
      <c r="I53" s="16"/>
      <c r="J53" s="16"/>
      <c r="K53" s="16"/>
      <c r="L53" s="16"/>
      <c r="M53" s="16"/>
      <c r="N53" s="16"/>
      <c r="O53" s="16"/>
      <c r="P53" s="16"/>
    </row>
    <row r="54" spans="1:16" x14ac:dyDescent="0.2">
      <c r="A54" s="1" t="s">
        <v>41</v>
      </c>
      <c r="B54" s="16"/>
      <c r="C54" s="301">
        <f>'Kops c'!C41:H41</f>
        <v>0</v>
      </c>
      <c r="D54" s="301"/>
      <c r="E54" s="301"/>
      <c r="F54" s="301"/>
      <c r="G54" s="301"/>
      <c r="H54" s="301"/>
      <c r="I54" s="16"/>
      <c r="J54" s="16"/>
      <c r="K54" s="16"/>
      <c r="L54" s="16"/>
      <c r="M54" s="16"/>
      <c r="N54" s="16"/>
      <c r="O54" s="16"/>
      <c r="P54" s="16"/>
    </row>
    <row r="55" spans="1:16" x14ac:dyDescent="0.2">
      <c r="A55" s="16"/>
      <c r="B55" s="16"/>
      <c r="C55" s="227" t="s">
        <v>15</v>
      </c>
      <c r="D55" s="227"/>
      <c r="E55" s="227"/>
      <c r="F55" s="227"/>
      <c r="G55" s="227"/>
      <c r="H55" s="227"/>
      <c r="I55" s="16"/>
      <c r="J55" s="16"/>
      <c r="K55" s="16"/>
      <c r="L55" s="16"/>
      <c r="M55" s="16"/>
      <c r="N55" s="16"/>
      <c r="O55" s="16"/>
      <c r="P55" s="16"/>
    </row>
    <row r="56" spans="1:16" x14ac:dyDescent="0.2">
      <c r="A56" s="16"/>
      <c r="B56" s="16"/>
      <c r="C56" s="16"/>
      <c r="D56" s="16"/>
      <c r="E56" s="16"/>
      <c r="F56" s="16"/>
      <c r="G56" s="16"/>
      <c r="H56" s="16"/>
      <c r="I56" s="16"/>
      <c r="J56" s="16"/>
      <c r="K56" s="16"/>
      <c r="L56" s="16"/>
      <c r="M56" s="16"/>
      <c r="N56" s="16"/>
      <c r="O56" s="16"/>
      <c r="P56" s="16"/>
    </row>
    <row r="57" spans="1:16" x14ac:dyDescent="0.2">
      <c r="A57" s="78" t="s">
        <v>16</v>
      </c>
      <c r="B57" s="42"/>
      <c r="C57" s="84">
        <f>'Kops c'!C44</f>
        <v>0</v>
      </c>
      <c r="D57" s="42"/>
      <c r="E57" s="16"/>
      <c r="F57" s="16"/>
      <c r="G57" s="16"/>
      <c r="H57" s="16"/>
      <c r="I57" s="16"/>
      <c r="J57" s="16"/>
      <c r="K57" s="16"/>
      <c r="L57" s="16"/>
      <c r="M57" s="16"/>
      <c r="N57" s="16"/>
      <c r="O57" s="16"/>
      <c r="P57" s="16"/>
    </row>
    <row r="58" spans="1:16" x14ac:dyDescent="0.2">
      <c r="A58" s="16"/>
      <c r="B58" s="16"/>
      <c r="C58" s="16"/>
      <c r="D58" s="16"/>
      <c r="E58" s="16"/>
      <c r="F58" s="16"/>
      <c r="G58" s="16"/>
      <c r="H58" s="16"/>
      <c r="I58" s="16"/>
      <c r="J58" s="16"/>
      <c r="K58" s="16"/>
      <c r="L58" s="16"/>
      <c r="M58" s="16"/>
      <c r="N58" s="16"/>
      <c r="O58" s="16"/>
      <c r="P5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55:H55"/>
    <mergeCell ref="L12:P12"/>
    <mergeCell ref="A46:K46"/>
    <mergeCell ref="C49:H49"/>
    <mergeCell ref="C50:H50"/>
    <mergeCell ref="A52:D52"/>
    <mergeCell ref="C54:H54"/>
  </mergeCells>
  <conditionalFormatting sqref="A46:K46">
    <cfRule type="containsText" dxfId="168" priority="3" operator="containsText" text="Tiešās izmaksas kopā, t. sk. darba devēja sociālais nodoklis __.__% ">
      <formula>NOT(ISERROR(SEARCH("Tiešās izmaksas kopā, t. sk. darba devēja sociālais nodoklis __.__% ",A46)))</formula>
    </cfRule>
  </conditionalFormatting>
  <conditionalFormatting sqref="A14:P45">
    <cfRule type="cellIs" dxfId="167" priority="1" operator="equal">
      <formula>0</formula>
    </cfRule>
  </conditionalFormatting>
  <conditionalFormatting sqref="C2:I2 D5:L8 N9:O9 L46:P46 C49:H49 C54:H54 C57">
    <cfRule type="cellIs" dxfId="166"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A701-52E5-45AC-A920-CEA10BBE7395}">
  <sheetPr codeName="Sheet24">
    <tabColor rgb="FF00B0F0"/>
  </sheetPr>
  <dimension ref="A1:P30"/>
  <sheetViews>
    <sheetView zoomScale="70" zoomScaleNormal="70" workbookViewId="0">
      <selection activeCell="T21" sqref="T2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'6a+c+n'!D1</f>
        <v>6</v>
      </c>
      <c r="E1" s="22"/>
      <c r="F1" s="22"/>
      <c r="G1" s="22"/>
      <c r="H1" s="22"/>
      <c r="I1" s="22"/>
      <c r="J1" s="22"/>
      <c r="N1" s="26"/>
      <c r="O1" s="27"/>
      <c r="P1" s="28"/>
    </row>
    <row r="2" spans="1:16" x14ac:dyDescent="0.2">
      <c r="A2" s="29"/>
      <c r="B2" s="29"/>
      <c r="C2" s="313" t="str">
        <f>'6a+c+n'!C2:I2</f>
        <v>Jumta darbi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'6a+c+n'!A9</f>
        <v>Tāme sastādīta  2023. gada tirgus cenās, pamatojoties uz AR daļas rasējumiem</v>
      </c>
      <c r="B9" s="310"/>
      <c r="C9" s="310"/>
      <c r="D9" s="310"/>
      <c r="E9" s="310"/>
      <c r="F9" s="310"/>
      <c r="G9" s="31"/>
      <c r="H9" s="31"/>
      <c r="I9" s="31"/>
      <c r="J9" s="311" t="s">
        <v>45</v>
      </c>
      <c r="K9" s="311"/>
      <c r="L9" s="311"/>
      <c r="M9" s="311"/>
      <c r="N9" s="312">
        <f>P18</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1"/>
      <c r="B14" s="24"/>
      <c r="C14" s="24"/>
      <c r="D14" s="24"/>
      <c r="E14" s="46"/>
      <c r="F14" s="65"/>
      <c r="G14" s="116"/>
      <c r="H14" s="116"/>
      <c r="I14" s="116"/>
      <c r="J14" s="116"/>
      <c r="K14" s="117"/>
      <c r="L14" s="82"/>
      <c r="M14" s="116"/>
      <c r="N14" s="116"/>
      <c r="O14" s="116"/>
      <c r="P14" s="117"/>
    </row>
    <row r="15" spans="1:16" x14ac:dyDescent="0.2">
      <c r="A15" s="51"/>
      <c r="B15" s="24"/>
      <c r="C15" s="24"/>
      <c r="D15" s="24"/>
      <c r="E15" s="46"/>
      <c r="F15" s="65"/>
      <c r="G15" s="116"/>
      <c r="H15" s="116"/>
      <c r="I15" s="116"/>
      <c r="J15" s="116"/>
      <c r="K15" s="117"/>
      <c r="L15" s="82"/>
      <c r="M15" s="116"/>
      <c r="N15" s="116"/>
      <c r="O15" s="116"/>
      <c r="P15" s="117"/>
    </row>
    <row r="16" spans="1:16" x14ac:dyDescent="0.2">
      <c r="A16" s="51"/>
      <c r="B16" s="24"/>
      <c r="C16" s="24"/>
      <c r="D16" s="24"/>
      <c r="E16" s="46"/>
      <c r="F16" s="65"/>
      <c r="G16" s="116"/>
      <c r="H16" s="116"/>
      <c r="I16" s="116"/>
      <c r="J16" s="116"/>
      <c r="K16" s="117"/>
      <c r="L16" s="82"/>
      <c r="M16" s="116"/>
      <c r="N16" s="116"/>
      <c r="O16" s="116"/>
      <c r="P16" s="117"/>
    </row>
    <row r="17" spans="1:16" ht="12" thickBot="1" x14ac:dyDescent="0.25">
      <c r="A17" s="51"/>
      <c r="B17" s="24"/>
      <c r="C17" s="24"/>
      <c r="D17" s="24"/>
      <c r="E17" s="46"/>
      <c r="F17" s="65"/>
      <c r="G17" s="116"/>
      <c r="H17" s="116"/>
      <c r="I17" s="116"/>
      <c r="J17" s="116"/>
      <c r="K17" s="117"/>
      <c r="L17" s="82"/>
      <c r="M17" s="116"/>
      <c r="N17" s="116"/>
      <c r="O17" s="116"/>
      <c r="P17" s="117"/>
    </row>
    <row r="18" spans="1:16" ht="12" customHeight="1" thickBot="1" x14ac:dyDescent="0.25">
      <c r="A18" s="298" t="s">
        <v>62</v>
      </c>
      <c r="B18" s="299"/>
      <c r="C18" s="299"/>
      <c r="D18" s="299"/>
      <c r="E18" s="299"/>
      <c r="F18" s="299"/>
      <c r="G18" s="299"/>
      <c r="H18" s="299"/>
      <c r="I18" s="299"/>
      <c r="J18" s="299"/>
      <c r="K18" s="300"/>
      <c r="L18" s="130">
        <f>SUM(L14:L17)</f>
        <v>0</v>
      </c>
      <c r="M18" s="131">
        <f>SUM(M14:M17)</f>
        <v>0</v>
      </c>
      <c r="N18" s="131">
        <f>SUM(N14:N17)</f>
        <v>0</v>
      </c>
      <c r="O18" s="131">
        <f>SUM(O14:O17)</f>
        <v>0</v>
      </c>
      <c r="P18" s="132">
        <f>SUM(P14:P17)</f>
        <v>0</v>
      </c>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6"/>
      <c r="K20" s="16"/>
      <c r="L20" s="16"/>
      <c r="M20" s="16"/>
      <c r="N20" s="16"/>
      <c r="O20" s="16"/>
      <c r="P20" s="16"/>
    </row>
    <row r="21" spans="1:16" x14ac:dyDescent="0.2">
      <c r="A21" s="1" t="s">
        <v>14</v>
      </c>
      <c r="B21" s="16"/>
      <c r="C21" s="301">
        <f>'Kops n'!C36:H36</f>
        <v>0</v>
      </c>
      <c r="D21" s="301"/>
      <c r="E21" s="301"/>
      <c r="F21" s="301"/>
      <c r="G21" s="301"/>
      <c r="H21" s="301"/>
      <c r="I21" s="16"/>
      <c r="J21" s="16"/>
      <c r="K21" s="16"/>
      <c r="L21" s="16"/>
      <c r="M21" s="16"/>
      <c r="N21" s="16"/>
      <c r="O21" s="16"/>
      <c r="P21" s="16"/>
    </row>
    <row r="22" spans="1:16" x14ac:dyDescent="0.2">
      <c r="A22" s="16"/>
      <c r="B22" s="16"/>
      <c r="C22" s="227" t="s">
        <v>15</v>
      </c>
      <c r="D22" s="227"/>
      <c r="E22" s="227"/>
      <c r="F22" s="227"/>
      <c r="G22" s="227"/>
      <c r="H22" s="227"/>
      <c r="I22" s="16"/>
      <c r="J22" s="16"/>
      <c r="K22" s="16"/>
      <c r="L22" s="16"/>
      <c r="M22" s="16"/>
      <c r="N22" s="16"/>
      <c r="O22" s="16"/>
      <c r="P22" s="16"/>
    </row>
    <row r="23" spans="1:16" x14ac:dyDescent="0.2">
      <c r="A23" s="16"/>
      <c r="B23" s="16"/>
      <c r="C23" s="16"/>
      <c r="D23" s="16"/>
      <c r="E23" s="16"/>
      <c r="F23" s="16"/>
      <c r="G23" s="16"/>
      <c r="H23" s="16"/>
      <c r="I23" s="16"/>
      <c r="J23" s="16"/>
      <c r="K23" s="16"/>
      <c r="L23" s="16"/>
      <c r="M23" s="16"/>
      <c r="N23" s="16"/>
      <c r="O23" s="16"/>
      <c r="P23" s="16"/>
    </row>
    <row r="24" spans="1:16" x14ac:dyDescent="0.2">
      <c r="A24" s="249" t="str">
        <f>'Kops n'!A39:D39</f>
        <v>Tāme sastādīta 2023. gada __. ____________</v>
      </c>
      <c r="B24" s="250"/>
      <c r="C24" s="250"/>
      <c r="D24" s="250"/>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41</v>
      </c>
      <c r="B26" s="16"/>
      <c r="C26" s="301">
        <f>'Kops n'!C41:H41</f>
        <v>0</v>
      </c>
      <c r="D26" s="301"/>
      <c r="E26" s="301"/>
      <c r="F26" s="301"/>
      <c r="G26" s="301"/>
      <c r="H26" s="301"/>
      <c r="I26" s="16"/>
      <c r="J26" s="16"/>
      <c r="K26" s="16"/>
      <c r="L26" s="16"/>
      <c r="M26" s="16"/>
      <c r="N26" s="16"/>
      <c r="O26" s="16"/>
      <c r="P26" s="16"/>
    </row>
    <row r="27" spans="1:16" x14ac:dyDescent="0.2">
      <c r="A27" s="16"/>
      <c r="B27" s="16"/>
      <c r="C27" s="227" t="s">
        <v>15</v>
      </c>
      <c r="D27" s="227"/>
      <c r="E27" s="227"/>
      <c r="F27" s="227"/>
      <c r="G27" s="227"/>
      <c r="H27" s="227"/>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78" t="s">
        <v>16</v>
      </c>
      <c r="B29" s="42"/>
      <c r="C29" s="84">
        <f>'Kops n'!C44</f>
        <v>0</v>
      </c>
      <c r="D29" s="42"/>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sheetData>
  <mergeCells count="23">
    <mergeCell ref="C2:I2"/>
    <mergeCell ref="C3:I3"/>
    <mergeCell ref="C4:I4"/>
    <mergeCell ref="D5:L5"/>
    <mergeCell ref="D6:L6"/>
    <mergeCell ref="D8:L8"/>
    <mergeCell ref="A9:F9"/>
    <mergeCell ref="J9:M9"/>
    <mergeCell ref="N9:O9"/>
    <mergeCell ref="D7:L7"/>
    <mergeCell ref="C27:H27"/>
    <mergeCell ref="L12:P12"/>
    <mergeCell ref="A18:K18"/>
    <mergeCell ref="C21:H21"/>
    <mergeCell ref="C22:H22"/>
    <mergeCell ref="A24:D24"/>
    <mergeCell ref="C26:H26"/>
    <mergeCell ref="A12:A13"/>
    <mergeCell ref="B12:B13"/>
    <mergeCell ref="C12:C13"/>
    <mergeCell ref="D12:D13"/>
    <mergeCell ref="E12:E13"/>
    <mergeCell ref="F12:K12"/>
  </mergeCells>
  <conditionalFormatting sqref="A18:K18">
    <cfRule type="containsText" dxfId="165"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164" priority="1" operator="equal">
      <formula>0</formula>
    </cfRule>
  </conditionalFormatting>
  <conditionalFormatting sqref="C2:I2 D5:L8 N9:O9 L18:P18 C21:H21 C26:H26 C29">
    <cfRule type="cellIs" dxfId="163"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DFDE-FC69-4706-83B9-7FB5298402FE}">
  <sheetPr codeName="Sheet25">
    <tabColor rgb="FF0070C0"/>
  </sheetPr>
  <dimension ref="A1:Q32"/>
  <sheetViews>
    <sheetView topLeftCell="A2" zoomScale="85" zoomScaleNormal="85" workbookViewId="0">
      <selection activeCell="H18" sqref="H1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7</v>
      </c>
      <c r="E1" s="22"/>
      <c r="F1" s="22"/>
      <c r="G1" s="22"/>
      <c r="H1" s="22"/>
      <c r="I1" s="22"/>
      <c r="J1" s="22"/>
      <c r="N1" s="26"/>
      <c r="O1" s="27"/>
      <c r="P1" s="28"/>
    </row>
    <row r="2" spans="1:17" x14ac:dyDescent="0.2">
      <c r="A2" s="29"/>
      <c r="B2" s="29"/>
      <c r="C2" s="313" t="s">
        <v>332</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323</v>
      </c>
      <c r="B9" s="310"/>
      <c r="C9" s="310"/>
      <c r="D9" s="310"/>
      <c r="E9" s="310"/>
      <c r="F9" s="310"/>
      <c r="G9" s="31"/>
      <c r="H9" s="31"/>
      <c r="I9" s="31"/>
      <c r="J9" s="311" t="s">
        <v>45</v>
      </c>
      <c r="K9" s="311"/>
      <c r="L9" s="311"/>
      <c r="M9" s="311"/>
      <c r="N9" s="312">
        <f>P20</f>
        <v>0</v>
      </c>
      <c r="O9" s="312"/>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17"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2" t="s">
        <v>169</v>
      </c>
      <c r="D14" s="23"/>
      <c r="E14" s="45"/>
      <c r="F14" s="71"/>
      <c r="G14" s="134"/>
      <c r="H14" s="108">
        <f>F14*G14</f>
        <v>0</v>
      </c>
      <c r="I14" s="134"/>
      <c r="J14" s="134"/>
      <c r="K14" s="112">
        <f>SUM(H14:J14)</f>
        <v>0</v>
      </c>
      <c r="L14" s="71">
        <f>E14*F14</f>
        <v>0</v>
      </c>
      <c r="M14" s="108">
        <f>H14*E14</f>
        <v>0</v>
      </c>
      <c r="N14" s="108">
        <f>I14*E14</f>
        <v>0</v>
      </c>
      <c r="O14" s="108">
        <f>J14*E14</f>
        <v>0</v>
      </c>
      <c r="P14" s="109">
        <f>SUM(M14:O14)</f>
        <v>0</v>
      </c>
      <c r="Q14" s="57"/>
    </row>
    <row r="15" spans="1:17" ht="45" x14ac:dyDescent="0.2">
      <c r="A15" s="36">
        <v>1</v>
      </c>
      <c r="B15" s="24" t="s">
        <v>162</v>
      </c>
      <c r="C15" s="40" t="s">
        <v>163</v>
      </c>
      <c r="D15" s="24" t="s">
        <v>76</v>
      </c>
      <c r="E15" s="46">
        <v>801.0200000000001</v>
      </c>
      <c r="F15" s="41"/>
      <c r="G15" s="146"/>
      <c r="H15" s="110">
        <f>F15*G15</f>
        <v>0</v>
      </c>
      <c r="I15" s="135"/>
      <c r="J15" s="135"/>
      <c r="K15" s="113">
        <f t="shared" ref="K15:K19" si="0">SUM(H15:J15)</f>
        <v>0</v>
      </c>
      <c r="L15" s="41">
        <f t="shared" ref="L15:L19" si="1">E15*F15</f>
        <v>0</v>
      </c>
      <c r="M15" s="110">
        <f t="shared" ref="M15:M19" si="2">H15*E15</f>
        <v>0</v>
      </c>
      <c r="N15" s="110">
        <f t="shared" ref="N15:N19" si="3">I15*E15</f>
        <v>0</v>
      </c>
      <c r="O15" s="110">
        <f t="shared" ref="O15:O19" si="4">J15*E15</f>
        <v>0</v>
      </c>
      <c r="P15" s="111">
        <f t="shared" ref="P15:P19" si="5">SUM(M15:O15)</f>
        <v>0</v>
      </c>
      <c r="Q15" s="61" t="s">
        <v>47</v>
      </c>
    </row>
    <row r="16" spans="1:17" ht="33.75" x14ac:dyDescent="0.2">
      <c r="A16" s="36">
        <v>2</v>
      </c>
      <c r="B16" s="24" t="s">
        <v>162</v>
      </c>
      <c r="C16" s="40" t="s">
        <v>164</v>
      </c>
      <c r="D16" s="24" t="s">
        <v>76</v>
      </c>
      <c r="E16" s="46">
        <v>315.92</v>
      </c>
      <c r="F16" s="41"/>
      <c r="G16" s="146"/>
      <c r="H16" s="110">
        <f t="shared" ref="H16:H19" si="6">F16*G16</f>
        <v>0</v>
      </c>
      <c r="I16" s="135"/>
      <c r="J16" s="135"/>
      <c r="K16" s="113">
        <f t="shared" si="0"/>
        <v>0</v>
      </c>
      <c r="L16" s="41">
        <f t="shared" si="1"/>
        <v>0</v>
      </c>
      <c r="M16" s="110">
        <f t="shared" si="2"/>
        <v>0</v>
      </c>
      <c r="N16" s="110">
        <f t="shared" si="3"/>
        <v>0</v>
      </c>
      <c r="O16" s="110">
        <f t="shared" si="4"/>
        <v>0</v>
      </c>
      <c r="P16" s="111">
        <f t="shared" si="5"/>
        <v>0</v>
      </c>
      <c r="Q16" s="61" t="s">
        <v>47</v>
      </c>
    </row>
    <row r="17" spans="1:17" ht="45" x14ac:dyDescent="0.2">
      <c r="A17" s="36">
        <v>3</v>
      </c>
      <c r="B17" s="24" t="s">
        <v>162</v>
      </c>
      <c r="C17" s="40" t="s">
        <v>165</v>
      </c>
      <c r="D17" s="24" t="s">
        <v>76</v>
      </c>
      <c r="E17" s="46">
        <v>35.200000000000003</v>
      </c>
      <c r="F17" s="41"/>
      <c r="G17" s="146"/>
      <c r="H17" s="110">
        <f t="shared" si="6"/>
        <v>0</v>
      </c>
      <c r="I17" s="135"/>
      <c r="J17" s="135"/>
      <c r="K17" s="113">
        <f t="shared" si="0"/>
        <v>0</v>
      </c>
      <c r="L17" s="41">
        <f t="shared" si="1"/>
        <v>0</v>
      </c>
      <c r="M17" s="110">
        <f t="shared" si="2"/>
        <v>0</v>
      </c>
      <c r="N17" s="110">
        <f t="shared" si="3"/>
        <v>0</v>
      </c>
      <c r="O17" s="110">
        <f t="shared" si="4"/>
        <v>0</v>
      </c>
      <c r="P17" s="111">
        <f t="shared" si="5"/>
        <v>0</v>
      </c>
      <c r="Q17" s="61" t="s">
        <v>47</v>
      </c>
    </row>
    <row r="18" spans="1:17" ht="67.5" x14ac:dyDescent="0.2">
      <c r="A18" s="36">
        <v>4</v>
      </c>
      <c r="B18" s="24" t="s">
        <v>162</v>
      </c>
      <c r="C18" s="40" t="s">
        <v>166</v>
      </c>
      <c r="D18" s="24" t="s">
        <v>76</v>
      </c>
      <c r="E18" s="46">
        <v>31.240000000000002</v>
      </c>
      <c r="F18" s="41"/>
      <c r="G18" s="146"/>
      <c r="H18" s="110">
        <f t="shared" si="6"/>
        <v>0</v>
      </c>
      <c r="I18" s="135"/>
      <c r="J18" s="135"/>
      <c r="K18" s="113">
        <f t="shared" si="0"/>
        <v>0</v>
      </c>
      <c r="L18" s="41">
        <f t="shared" si="1"/>
        <v>0</v>
      </c>
      <c r="M18" s="110">
        <f t="shared" si="2"/>
        <v>0</v>
      </c>
      <c r="N18" s="110">
        <f t="shared" si="3"/>
        <v>0</v>
      </c>
      <c r="O18" s="110">
        <f t="shared" si="4"/>
        <v>0</v>
      </c>
      <c r="P18" s="111">
        <f t="shared" si="5"/>
        <v>0</v>
      </c>
      <c r="Q18" s="61" t="s">
        <v>54</v>
      </c>
    </row>
    <row r="19" spans="1:17" ht="33.75" x14ac:dyDescent="0.2">
      <c r="A19" s="36">
        <v>5</v>
      </c>
      <c r="B19" s="24" t="s">
        <v>162</v>
      </c>
      <c r="C19" s="40" t="s">
        <v>303</v>
      </c>
      <c r="D19" s="24" t="s">
        <v>66</v>
      </c>
      <c r="E19" s="46">
        <v>117.7</v>
      </c>
      <c r="F19" s="41"/>
      <c r="G19" s="146"/>
      <c r="H19" s="110">
        <f t="shared" si="6"/>
        <v>0</v>
      </c>
      <c r="I19" s="135"/>
      <c r="J19" s="135"/>
      <c r="K19" s="113">
        <f t="shared" si="0"/>
        <v>0</v>
      </c>
      <c r="L19" s="41">
        <f t="shared" si="1"/>
        <v>0</v>
      </c>
      <c r="M19" s="110">
        <f t="shared" si="2"/>
        <v>0</v>
      </c>
      <c r="N19" s="110">
        <f t="shared" si="3"/>
        <v>0</v>
      </c>
      <c r="O19" s="110">
        <f t="shared" si="4"/>
        <v>0</v>
      </c>
      <c r="P19" s="111">
        <f t="shared" si="5"/>
        <v>0</v>
      </c>
      <c r="Q19" s="61" t="s">
        <v>54</v>
      </c>
    </row>
    <row r="20" spans="1:17" ht="12" customHeight="1" thickBot="1" x14ac:dyDescent="0.25">
      <c r="A20" s="298" t="s">
        <v>62</v>
      </c>
      <c r="B20" s="299"/>
      <c r="C20" s="299"/>
      <c r="D20" s="299"/>
      <c r="E20" s="299"/>
      <c r="F20" s="299"/>
      <c r="G20" s="299"/>
      <c r="H20" s="299"/>
      <c r="I20" s="299"/>
      <c r="J20" s="299"/>
      <c r="K20" s="300"/>
      <c r="L20" s="127">
        <f>SUM(L14:L19)</f>
        <v>0</v>
      </c>
      <c r="M20" s="128">
        <f>SUM(M14:M19)</f>
        <v>0</v>
      </c>
      <c r="N20" s="128">
        <f>SUM(N14:N19)</f>
        <v>0</v>
      </c>
      <c r="O20" s="128">
        <f>SUM(O14:O19)</f>
        <v>0</v>
      </c>
      <c r="P20" s="129">
        <f>SUM(P14:P19)</f>
        <v>0</v>
      </c>
    </row>
    <row r="21" spans="1:17" x14ac:dyDescent="0.2">
      <c r="A21" s="16"/>
      <c r="B21" s="16"/>
      <c r="C21" s="16"/>
      <c r="D21" s="16"/>
      <c r="E21" s="16"/>
      <c r="F21" s="16"/>
      <c r="G21" s="16"/>
      <c r="H21" s="16"/>
      <c r="I21" s="16"/>
      <c r="J21" s="16"/>
      <c r="K21" s="16"/>
      <c r="L21" s="16"/>
      <c r="M21" s="16"/>
      <c r="N21" s="16"/>
      <c r="O21" s="16"/>
      <c r="P21" s="16"/>
    </row>
    <row r="22" spans="1:17" x14ac:dyDescent="0.2">
      <c r="A22" s="16"/>
      <c r="B22" s="16"/>
      <c r="C22" s="16"/>
      <c r="D22" s="16"/>
      <c r="E22" s="16"/>
      <c r="F22" s="16"/>
      <c r="G22" s="16"/>
      <c r="H22" s="16"/>
      <c r="I22" s="16"/>
      <c r="J22" s="16"/>
      <c r="K22" s="16"/>
      <c r="L22" s="16"/>
      <c r="M22" s="16"/>
      <c r="N22" s="16"/>
      <c r="O22" s="16"/>
      <c r="P22" s="16"/>
    </row>
    <row r="23" spans="1:17" x14ac:dyDescent="0.2">
      <c r="A23" s="1" t="s">
        <v>14</v>
      </c>
      <c r="B23" s="16"/>
      <c r="C23" s="301">
        <f>'Kops n'!C36:H36</f>
        <v>0</v>
      </c>
      <c r="D23" s="301"/>
      <c r="E23" s="301"/>
      <c r="F23" s="301"/>
      <c r="G23" s="301"/>
      <c r="H23" s="301"/>
      <c r="I23" s="16"/>
      <c r="J23" s="16"/>
      <c r="K23" s="16"/>
      <c r="L23" s="16"/>
      <c r="M23" s="16"/>
      <c r="N23" s="16"/>
      <c r="O23" s="16"/>
      <c r="P23" s="16"/>
    </row>
    <row r="24" spans="1:17" x14ac:dyDescent="0.2">
      <c r="A24" s="16"/>
      <c r="B24" s="16"/>
      <c r="C24" s="227" t="s">
        <v>15</v>
      </c>
      <c r="D24" s="227"/>
      <c r="E24" s="227"/>
      <c r="F24" s="227"/>
      <c r="G24" s="227"/>
      <c r="H24" s="227"/>
      <c r="I24" s="16"/>
      <c r="J24" s="16"/>
      <c r="K24" s="16"/>
      <c r="L24" s="16"/>
      <c r="M24" s="16"/>
      <c r="N24" s="16"/>
      <c r="O24" s="16"/>
      <c r="P24" s="16"/>
    </row>
    <row r="25" spans="1:17" x14ac:dyDescent="0.2">
      <c r="A25" s="16"/>
      <c r="B25" s="16"/>
      <c r="C25" s="16"/>
      <c r="D25" s="16"/>
      <c r="E25" s="16"/>
      <c r="F25" s="16"/>
      <c r="G25" s="16"/>
      <c r="H25" s="16"/>
      <c r="I25" s="16"/>
      <c r="J25" s="16"/>
      <c r="K25" s="16"/>
      <c r="L25" s="16"/>
      <c r="M25" s="16"/>
      <c r="N25" s="16"/>
      <c r="O25" s="16"/>
      <c r="P25" s="16"/>
    </row>
    <row r="26" spans="1:17" x14ac:dyDescent="0.2">
      <c r="A26" s="249" t="str">
        <f>'Kops n'!A39:D39</f>
        <v>Tāme sastādīta 2023. gada __. ____________</v>
      </c>
      <c r="B26" s="250"/>
      <c r="C26" s="250"/>
      <c r="D26" s="250"/>
      <c r="E26" s="16"/>
      <c r="F26" s="16"/>
      <c r="G26" s="16"/>
      <c r="H26" s="16"/>
      <c r="I26" s="16"/>
      <c r="J26" s="16"/>
      <c r="K26" s="16"/>
      <c r="L26" s="16"/>
      <c r="M26" s="16"/>
      <c r="N26" s="16"/>
      <c r="O26" s="16"/>
      <c r="P26" s="16"/>
    </row>
    <row r="27" spans="1:17" x14ac:dyDescent="0.2">
      <c r="A27" s="16"/>
      <c r="B27" s="16"/>
      <c r="C27" s="16"/>
      <c r="D27" s="16"/>
      <c r="E27" s="16"/>
      <c r="F27" s="16"/>
      <c r="G27" s="16"/>
      <c r="H27" s="16"/>
      <c r="I27" s="16"/>
      <c r="J27" s="16"/>
      <c r="K27" s="16"/>
      <c r="L27" s="16"/>
      <c r="M27" s="16"/>
      <c r="N27" s="16"/>
      <c r="O27" s="16"/>
      <c r="P27" s="16"/>
    </row>
    <row r="28" spans="1:17" x14ac:dyDescent="0.2">
      <c r="A28" s="1" t="s">
        <v>41</v>
      </c>
      <c r="B28" s="16"/>
      <c r="C28" s="301">
        <f>'Kops n'!C41:H41</f>
        <v>0</v>
      </c>
      <c r="D28" s="301"/>
      <c r="E28" s="301"/>
      <c r="F28" s="301"/>
      <c r="G28" s="301"/>
      <c r="H28" s="301"/>
      <c r="I28" s="16"/>
      <c r="J28" s="16"/>
      <c r="K28" s="16"/>
      <c r="L28" s="16"/>
      <c r="M28" s="16"/>
      <c r="N28" s="16"/>
      <c r="O28" s="16"/>
      <c r="P28" s="16"/>
    </row>
    <row r="29" spans="1:17" x14ac:dyDescent="0.2">
      <c r="A29" s="16"/>
      <c r="B29" s="16"/>
      <c r="C29" s="227" t="s">
        <v>15</v>
      </c>
      <c r="D29" s="227"/>
      <c r="E29" s="227"/>
      <c r="F29" s="227"/>
      <c r="G29" s="227"/>
      <c r="H29" s="227"/>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78" t="s">
        <v>16</v>
      </c>
      <c r="B31" s="42"/>
      <c r="C31" s="84">
        <f>'Kops n'!C44</f>
        <v>0</v>
      </c>
      <c r="D31" s="42"/>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sheetData>
  <mergeCells count="23">
    <mergeCell ref="C2:I2"/>
    <mergeCell ref="C3:I3"/>
    <mergeCell ref="C4:I4"/>
    <mergeCell ref="D5:L5"/>
    <mergeCell ref="D6:L6"/>
    <mergeCell ref="D8:L8"/>
    <mergeCell ref="A9:F9"/>
    <mergeCell ref="J9:M9"/>
    <mergeCell ref="N9:O9"/>
    <mergeCell ref="D7:L7"/>
    <mergeCell ref="C29:H29"/>
    <mergeCell ref="L12:P12"/>
    <mergeCell ref="A20:K20"/>
    <mergeCell ref="C23:H23"/>
    <mergeCell ref="C24:H24"/>
    <mergeCell ref="A26:D26"/>
    <mergeCell ref="C28:H28"/>
    <mergeCell ref="A12:A13"/>
    <mergeCell ref="B12:B13"/>
    <mergeCell ref="C12:C13"/>
    <mergeCell ref="D12:D13"/>
    <mergeCell ref="E12:E13"/>
    <mergeCell ref="F12:K12"/>
  </mergeCells>
  <conditionalFormatting sqref="A9:F9">
    <cfRule type="containsText" dxfId="160" priority="33"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9">
    <cfRule type="cellIs" dxfId="159" priority="14" operator="equal">
      <formula>0</formula>
    </cfRule>
  </conditionalFormatting>
  <conditionalFormatting sqref="A20:K20">
    <cfRule type="containsText" dxfId="158" priority="19" operator="containsText" text="Tiešās izmaksas kopā, t. sk. darba devēja sociālais nodoklis __.__% ">
      <formula>NOT(ISERROR(SEARCH("Tiešās izmaksas kopā, t. sk. darba devēja sociālais nodoklis __.__% ",A20)))</formula>
    </cfRule>
  </conditionalFormatting>
  <conditionalFormatting sqref="C23:H23">
    <cfRule type="cellIs" dxfId="157" priority="26" operator="equal">
      <formula>0</formula>
    </cfRule>
  </conditionalFormatting>
  <conditionalFormatting sqref="C28:H28">
    <cfRule type="cellIs" dxfId="156" priority="27" operator="equal">
      <formula>0</formula>
    </cfRule>
  </conditionalFormatting>
  <conditionalFormatting sqref="C2:I2">
    <cfRule type="cellIs" dxfId="155" priority="32" operator="equal">
      <formula>0</formula>
    </cfRule>
  </conditionalFormatting>
  <conditionalFormatting sqref="C4:I4">
    <cfRule type="cellIs" dxfId="154" priority="24" operator="equal">
      <formula>0</formula>
    </cfRule>
  </conditionalFormatting>
  <conditionalFormatting sqref="D1">
    <cfRule type="cellIs" dxfId="153" priority="21" operator="equal">
      <formula>0</formula>
    </cfRule>
  </conditionalFormatting>
  <conditionalFormatting sqref="D5:L8">
    <cfRule type="cellIs" dxfId="152" priority="22" operator="equal">
      <formula>0</formula>
    </cfRule>
  </conditionalFormatting>
  <conditionalFormatting sqref="H14:H19">
    <cfRule type="cellIs" dxfId="151" priority="17" operator="equal">
      <formula>0</formula>
    </cfRule>
  </conditionalFormatting>
  <conditionalFormatting sqref="I14:J19">
    <cfRule type="cellIs" dxfId="150" priority="13" operator="equal">
      <formula>0</formula>
    </cfRule>
  </conditionalFormatting>
  <conditionalFormatting sqref="K14:P19">
    <cfRule type="cellIs" dxfId="149" priority="16" operator="equal">
      <formula>0</formula>
    </cfRule>
  </conditionalFormatting>
  <conditionalFormatting sqref="L20:P20">
    <cfRule type="cellIs" dxfId="148" priority="25" operator="equal">
      <formula>0</formula>
    </cfRule>
  </conditionalFormatting>
  <conditionalFormatting sqref="N9:O9">
    <cfRule type="cellIs" dxfId="147" priority="34" operator="equal">
      <formula>0</formula>
    </cfRule>
  </conditionalFormatting>
  <conditionalFormatting sqref="Q14:Q19">
    <cfRule type="cellIs" dxfId="146" priority="15" operator="equal">
      <formula>0</formula>
    </cfRule>
  </conditionalFormatting>
  <dataValidations count="1">
    <dataValidation type="list" allowBlank="1" showInputMessage="1" showErrorMessage="1" sqref="Q14:Q19" xr:uid="{A13D972E-2A28-4217-A615-BD9AEC1778FD}">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9" operator="containsText" id="{7147BC1D-48D1-42AC-A18F-E1A61E03E1A7}">
            <xm:f>NOT(ISERROR(SEARCH("Tāme sastādīta ____. gada ___. ______________",A26)))</xm:f>
            <xm:f>"Tāme sastādīta ____. gada ___. ______________"</xm:f>
            <x14:dxf>
              <font>
                <color auto="1"/>
              </font>
              <fill>
                <patternFill>
                  <bgColor rgb="FFC6EFCE"/>
                </patternFill>
              </fill>
            </x14:dxf>
          </x14:cfRule>
          <xm:sqref>A26</xm:sqref>
        </x14:conditionalFormatting>
        <x14:conditionalFormatting xmlns:xm="http://schemas.microsoft.com/office/excel/2006/main">
          <x14:cfRule type="containsText" priority="28" operator="containsText" id="{694EE524-F5D1-40CC-8DDC-9A24CDC41892}">
            <xm:f>NOT(ISERROR(SEARCH("Sertifikāta Nr. _________________________________",A31)))</xm:f>
            <xm:f>"Sertifikāta Nr. _________________________________"</xm:f>
            <x14:dxf>
              <font>
                <color auto="1"/>
              </font>
              <fill>
                <patternFill>
                  <bgColor rgb="FFC6EFCE"/>
                </patternFill>
              </fill>
            </x14:dxf>
          </x14:cfRule>
          <xm:sqref>A31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26">
    <tabColor rgb="FF0070C0"/>
  </sheetPr>
  <dimension ref="A1:P29"/>
  <sheetViews>
    <sheetView topLeftCell="A3"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'7a+c+n'!D1</f>
        <v>7</v>
      </c>
      <c r="E1" s="22"/>
      <c r="F1" s="22"/>
      <c r="G1" s="22"/>
      <c r="H1" s="22"/>
      <c r="I1" s="22"/>
      <c r="J1" s="22"/>
      <c r="N1" s="26"/>
      <c r="O1" s="27"/>
      <c r="P1" s="28"/>
    </row>
    <row r="2" spans="1:16" x14ac:dyDescent="0.2">
      <c r="A2" s="29"/>
      <c r="B2" s="29"/>
      <c r="C2" s="313" t="str">
        <f>'7a+c+n'!C2:I2</f>
        <v>Iekštelpu darbi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'7a+c+n'!A9</f>
        <v>Tāme sastādīta  2023. gada tirgus cenās, pamatojoties uz AR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izmaksas",IF('7a+c+n'!$Q14="A",'7a+c+n'!B14,0),0)</f>
        <v>0</v>
      </c>
      <c r="C14" s="23">
        <f>IF($C$4="Attiecināmās izmaksas",IF('7a+c+n'!$Q14="A",'7a+c+n'!C14,0),0)</f>
        <v>0</v>
      </c>
      <c r="D14" s="23">
        <f>IF($C$4="Attiecināmās izmaksas",IF('7a+c+n'!$Q14="A",'7a+c+n'!D14,0),0)</f>
        <v>0</v>
      </c>
      <c r="E14" s="45"/>
      <c r="F14" s="63"/>
      <c r="G14" s="114"/>
      <c r="H14" s="114">
        <f>IF($C$4="Attiecināmās izmaksas",IF('7a+c+n'!$Q14="A",'7a+c+n'!H14,0),0)</f>
        <v>0</v>
      </c>
      <c r="I14" s="114"/>
      <c r="J14" s="114"/>
      <c r="K14" s="115">
        <f>IF($C$4="Attiecināmās izmaksas",IF('7a+c+n'!$Q14="A",'7a+c+n'!K14,0),0)</f>
        <v>0</v>
      </c>
      <c r="L14" s="63">
        <f>IF($C$4="Attiecināmās izmaksas",IF('7a+c+n'!$Q14="A",'7a+c+n'!L14,0),0)</f>
        <v>0</v>
      </c>
      <c r="M14" s="114">
        <f>IF($C$4="Attiecināmās izmaksas",IF('7a+c+n'!$Q14="A",'7a+c+n'!M14,0),0)</f>
        <v>0</v>
      </c>
      <c r="N14" s="114">
        <f>IF($C$4="Attiecināmās izmaksas",IF('7a+c+n'!$Q14="A",'7a+c+n'!N14,0),0)</f>
        <v>0</v>
      </c>
      <c r="O14" s="114">
        <f>IF($C$4="Attiecināmās izmaksas",IF('7a+c+n'!$Q14="A",'7a+c+n'!O14,0),0)</f>
        <v>0</v>
      </c>
      <c r="P14" s="115">
        <f>IF($C$4="Attiecināmās izmaksas",IF('7a+c+n'!$Q14="A",'7a+c+n'!P14,0),0)</f>
        <v>0</v>
      </c>
    </row>
    <row r="15" spans="1:16" x14ac:dyDescent="0.2">
      <c r="A15" s="51">
        <f>IF(P15=0,0,IF(COUNTBLANK(P15)=1,0,COUNTA($P$14:P15)))</f>
        <v>0</v>
      </c>
      <c r="B15" s="24">
        <f>IF($C$4="Attiecināmās izmaksas",IF('7a+c+n'!$Q15="A",'7a+c+n'!B15,0),0)</f>
        <v>0</v>
      </c>
      <c r="C15" s="24">
        <f>IF($C$4="Attiecināmās izmaksas",IF('7a+c+n'!$Q15="A",'7a+c+n'!C15,0),0)</f>
        <v>0</v>
      </c>
      <c r="D15" s="24">
        <f>IF($C$4="Attiecināmās izmaksas",IF('7a+c+n'!$Q15="A",'7a+c+n'!D15,0),0)</f>
        <v>0</v>
      </c>
      <c r="E15" s="46"/>
      <c r="F15" s="65"/>
      <c r="G15" s="116"/>
      <c r="H15" s="116">
        <f>IF($C$4="Attiecināmās izmaksas",IF('7a+c+n'!$Q15="A",'7a+c+n'!H15,0),0)</f>
        <v>0</v>
      </c>
      <c r="I15" s="116"/>
      <c r="J15" s="116"/>
      <c r="K15" s="117">
        <f>IF($C$4="Attiecināmās izmaksas",IF('7a+c+n'!$Q15="A",'7a+c+n'!K15,0),0)</f>
        <v>0</v>
      </c>
      <c r="L15" s="65">
        <f>IF($C$4="Attiecināmās izmaksas",IF('7a+c+n'!$Q15="A",'7a+c+n'!L15,0),0)</f>
        <v>0</v>
      </c>
      <c r="M15" s="116">
        <f>IF($C$4="Attiecināmās izmaksas",IF('7a+c+n'!$Q15="A",'7a+c+n'!M15,0),0)</f>
        <v>0</v>
      </c>
      <c r="N15" s="116">
        <f>IF($C$4="Attiecināmās izmaksas",IF('7a+c+n'!$Q15="A",'7a+c+n'!N15,0),0)</f>
        <v>0</v>
      </c>
      <c r="O15" s="116">
        <f>IF($C$4="Attiecināmās izmaksas",IF('7a+c+n'!$Q15="A",'7a+c+n'!O15,0),0)</f>
        <v>0</v>
      </c>
      <c r="P15" s="117">
        <f>IF($C$4="Attiecināmās izmaksas",IF('7a+c+n'!$Q15="A",'7a+c+n'!P15,0),0)</f>
        <v>0</v>
      </c>
    </row>
    <row r="16" spans="1:16" x14ac:dyDescent="0.2">
      <c r="A16" s="51">
        <f>IF(P16=0,0,IF(COUNTBLANK(P16)=1,0,COUNTA($P$14:P16)))</f>
        <v>0</v>
      </c>
      <c r="B16" s="24">
        <f>IF($C$4="Attiecināmās izmaksas",IF('7a+c+n'!$Q16="A",'7a+c+n'!B16,0),0)</f>
        <v>0</v>
      </c>
      <c r="C16" s="24">
        <f>IF($C$4="Attiecināmās izmaksas",IF('7a+c+n'!$Q16="A",'7a+c+n'!C16,0),0)</f>
        <v>0</v>
      </c>
      <c r="D16" s="24">
        <f>IF($C$4="Attiecināmās izmaksas",IF('7a+c+n'!$Q16="A",'7a+c+n'!D16,0),0)</f>
        <v>0</v>
      </c>
      <c r="E16" s="46"/>
      <c r="F16" s="65"/>
      <c r="G16" s="116"/>
      <c r="H16" s="116">
        <f>IF($C$4="Attiecināmās izmaksas",IF('7a+c+n'!$Q16="A",'7a+c+n'!H16,0),0)</f>
        <v>0</v>
      </c>
      <c r="I16" s="116"/>
      <c r="J16" s="116"/>
      <c r="K16" s="117">
        <f>IF($C$4="Attiecināmās izmaksas",IF('7a+c+n'!$Q16="A",'7a+c+n'!K16,0),0)</f>
        <v>0</v>
      </c>
      <c r="L16" s="65">
        <f>IF($C$4="Attiecināmās izmaksas",IF('7a+c+n'!$Q16="A",'7a+c+n'!L16,0),0)</f>
        <v>0</v>
      </c>
      <c r="M16" s="116">
        <f>IF($C$4="Attiecināmās izmaksas",IF('7a+c+n'!$Q16="A",'7a+c+n'!M16,0),0)</f>
        <v>0</v>
      </c>
      <c r="N16" s="116">
        <f>IF($C$4="Attiecināmās izmaksas",IF('7a+c+n'!$Q16="A",'7a+c+n'!N16,0),0)</f>
        <v>0</v>
      </c>
      <c r="O16" s="116">
        <f>IF($C$4="Attiecināmās izmaksas",IF('7a+c+n'!$Q16="A",'7a+c+n'!O16,0),0)</f>
        <v>0</v>
      </c>
      <c r="P16" s="117">
        <f>IF($C$4="Attiecināmās izmaksas",IF('7a+c+n'!$Q16="A",'7a+c+n'!P16,0),0)</f>
        <v>0</v>
      </c>
    </row>
    <row r="17" spans="1:16" ht="12" customHeight="1" thickBot="1" x14ac:dyDescent="0.25">
      <c r="A17" s="298" t="s">
        <v>62</v>
      </c>
      <c r="B17" s="299"/>
      <c r="C17" s="299"/>
      <c r="D17" s="299"/>
      <c r="E17" s="299"/>
      <c r="F17" s="299"/>
      <c r="G17" s="299"/>
      <c r="H17" s="299"/>
      <c r="I17" s="299"/>
      <c r="J17" s="299"/>
      <c r="K17" s="300"/>
      <c r="L17" s="127">
        <f>SUM(L14:L16)</f>
        <v>0</v>
      </c>
      <c r="M17" s="128">
        <f>SUM(M14:M16)</f>
        <v>0</v>
      </c>
      <c r="N17" s="128">
        <f>SUM(N14:N16)</f>
        <v>0</v>
      </c>
      <c r="O17" s="128">
        <f>SUM(O14:O16)</f>
        <v>0</v>
      </c>
      <c r="P17" s="129">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n'!C36:H36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n'!C41:H41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n'!C44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26:H26"/>
    <mergeCell ref="C4:I4"/>
    <mergeCell ref="F12:K12"/>
    <mergeCell ref="A9:F9"/>
    <mergeCell ref="J9:M9"/>
    <mergeCell ref="D8:L8"/>
    <mergeCell ref="A17:K17"/>
    <mergeCell ref="C20:H20"/>
    <mergeCell ref="C21:H21"/>
    <mergeCell ref="A23:D23"/>
    <mergeCell ref="C25:H25"/>
  </mergeCells>
  <conditionalFormatting sqref="A17:K17">
    <cfRule type="containsText" dxfId="145"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144" priority="1" operator="equal">
      <formula>0</formula>
    </cfRule>
  </conditionalFormatting>
  <conditionalFormatting sqref="C2:I2 D5:L8 N9:O9 L17:P17 C20:H20 C25:H25 C28">
    <cfRule type="cellIs" dxfId="143"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A909-4E16-475C-A8DE-4AE9280C928F}">
  <sheetPr>
    <tabColor rgb="FF0070C0"/>
  </sheetPr>
  <dimension ref="A1:P30"/>
  <sheetViews>
    <sheetView zoomScale="70" zoomScaleNormal="70" workbookViewId="0">
      <selection activeCell="S35" sqref="S3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'7a+c+n'!D1</f>
        <v>7</v>
      </c>
      <c r="E1" s="22"/>
      <c r="F1" s="22"/>
      <c r="G1" s="22"/>
      <c r="H1" s="22"/>
      <c r="I1" s="22"/>
      <c r="J1" s="22"/>
      <c r="N1" s="26"/>
      <c r="O1" s="27"/>
      <c r="P1" s="28"/>
    </row>
    <row r="2" spans="1:16" x14ac:dyDescent="0.2">
      <c r="A2" s="29"/>
      <c r="B2" s="29"/>
      <c r="C2" s="313" t="str">
        <f>'7a+c+n'!C2:I2</f>
        <v>Iekštelpu darbi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'7a+c+n'!A9</f>
        <v>Tāme sastādīta  2023. gada tirgus cenās, pamatojoties uz AR daļas rasējumiem</v>
      </c>
      <c r="B9" s="310"/>
      <c r="C9" s="310"/>
      <c r="D9" s="310"/>
      <c r="E9" s="310"/>
      <c r="F9" s="310"/>
      <c r="G9" s="31"/>
      <c r="H9" s="31"/>
      <c r="I9" s="31"/>
      <c r="J9" s="311" t="s">
        <v>45</v>
      </c>
      <c r="K9" s="311"/>
      <c r="L9" s="311"/>
      <c r="M9" s="311"/>
      <c r="N9" s="312">
        <f>P18</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izmaksas",IF('7a+c+n'!$Q14="C",'7a+c+n'!B14,0))</f>
        <v>0</v>
      </c>
      <c r="C14" s="23">
        <f>IF($C$4="citu pasākumu izmaksas",IF('7a+c+n'!$Q14="C",'7a+c+n'!C14,0))</f>
        <v>0</v>
      </c>
      <c r="D14" s="23">
        <f>IF($C$4="citu pasākumu izmaksas",IF('7a+c+n'!$Q14="C",'7a+c+n'!D14,0))</f>
        <v>0</v>
      </c>
      <c r="E14" s="45"/>
      <c r="F14" s="63"/>
      <c r="G14" s="114"/>
      <c r="H14" s="114">
        <f>IF($C$4="citu pasākumu izmaksas",IF('7a+c+n'!$Q14="C",'7a+c+n'!H14,0))</f>
        <v>0</v>
      </c>
      <c r="I14" s="114"/>
      <c r="J14" s="114"/>
      <c r="K14" s="115">
        <f>IF($C$4="citu pasākumu izmaksas",IF('7a+c+n'!$Q14="C",'7a+c+n'!K14,0))</f>
        <v>0</v>
      </c>
      <c r="L14" s="81">
        <f>IF($C$4="citu pasākumu izmaksas",IF('7a+c+n'!$Q14="C",'7a+c+n'!L14,0))</f>
        <v>0</v>
      </c>
      <c r="M14" s="114">
        <f>IF($C$4="citu pasākumu izmaksas",IF('7a+c+n'!$Q14="C",'7a+c+n'!M14,0))</f>
        <v>0</v>
      </c>
      <c r="N14" s="114">
        <f>IF($C$4="citu pasākumu izmaksas",IF('7a+c+n'!$Q14="C",'7a+c+n'!N14,0))</f>
        <v>0</v>
      </c>
      <c r="O14" s="114">
        <f>IF($C$4="citu pasākumu izmaksas",IF('7a+c+n'!$Q14="C",'7a+c+n'!O14,0))</f>
        <v>0</v>
      </c>
      <c r="P14" s="115">
        <f>IF($C$4="citu pasākumu izmaksas",IF('7a+c+n'!$Q14="C",'7a+c+n'!P14,0))</f>
        <v>0</v>
      </c>
    </row>
    <row r="15" spans="1:16" ht="45" x14ac:dyDescent="0.2">
      <c r="A15" s="51">
        <f>IF(P15=0,0,IF(COUNTBLANK(P15)=1,0,COUNTA($P$14:P15)))</f>
        <v>0</v>
      </c>
      <c r="B15" s="24" t="str">
        <f>IF($C$4="citu pasākumu izmaksas",IF('7a+c+n'!$Q15="C",'7a+c+n'!B15,0))</f>
        <v>10-00000</v>
      </c>
      <c r="C15" s="24" t="str">
        <f>IF($C$4="citu pasākumu izmaksas",IF('7a+c+n'!$Q15="C",'7a+c+n'!C15,0))</f>
        <v>Sienu atjaunošana, t.sk. virsmas sagatavošana, špaktelēšana, ģipša mašīnapmetuma iestrāde un krāsošana ar iekštelpu krāsu, toni saskaņojot ar Pasūtītāju</v>
      </c>
      <c r="D15" s="24" t="str">
        <f>IF($C$4="citu pasākumu izmaksas",IF('7a+c+n'!$Q15="C",'7a+c+n'!D15,0))</f>
        <v>m2</v>
      </c>
      <c r="E15" s="46"/>
      <c r="F15" s="65"/>
      <c r="G15" s="116"/>
      <c r="H15" s="116">
        <f>IF($C$4="citu pasākumu izmaksas",IF('7a+c+n'!$Q15="C",'7a+c+n'!H15,0))</f>
        <v>0</v>
      </c>
      <c r="I15" s="116"/>
      <c r="J15" s="116"/>
      <c r="K15" s="117">
        <f>IF($C$4="citu pasākumu izmaksas",IF('7a+c+n'!$Q15="C",'7a+c+n'!K15,0))</f>
        <v>0</v>
      </c>
      <c r="L15" s="82">
        <f>IF($C$4="citu pasākumu izmaksas",IF('7a+c+n'!$Q15="C",'7a+c+n'!L15,0))</f>
        <v>0</v>
      </c>
      <c r="M15" s="116">
        <f>IF($C$4="citu pasākumu izmaksas",IF('7a+c+n'!$Q15="C",'7a+c+n'!M15,0))</f>
        <v>0</v>
      </c>
      <c r="N15" s="116">
        <f>IF($C$4="citu pasākumu izmaksas",IF('7a+c+n'!$Q15="C",'7a+c+n'!N15,0))</f>
        <v>0</v>
      </c>
      <c r="O15" s="116">
        <f>IF($C$4="citu pasākumu izmaksas",IF('7a+c+n'!$Q15="C",'7a+c+n'!O15,0))</f>
        <v>0</v>
      </c>
      <c r="P15" s="117">
        <f>IF($C$4="citu pasākumu izmaksas",IF('7a+c+n'!$Q15="C",'7a+c+n'!P15,0))</f>
        <v>0</v>
      </c>
    </row>
    <row r="16" spans="1:16" ht="33.75" x14ac:dyDescent="0.2">
      <c r="A16" s="51">
        <f>IF(P16=0,0,IF(COUNTBLANK(P16)=1,0,COUNTA($P$14:P16)))</f>
        <v>0</v>
      </c>
      <c r="B16" s="24" t="str">
        <f>IF($C$4="citu pasākumu izmaksas",IF('7a+c+n'!$Q16="C",'7a+c+n'!B16,0))</f>
        <v>10-00000</v>
      </c>
      <c r="C16" s="24" t="str">
        <f>IF($C$4="citu pasākumu izmaksas",IF('7a+c+n'!$Q16="C",'7a+c+n'!C16,0))</f>
        <v>Griestu atjaunošanu, t.sk. vismas sagatavošana, špaktelēšana un krāsošanana, toni saskaņojot ar Pasūtītāju</v>
      </c>
      <c r="D16" s="24" t="str">
        <f>IF($C$4="citu pasākumu izmaksas",IF('7a+c+n'!$Q16="C",'7a+c+n'!D16,0))</f>
        <v>m2</v>
      </c>
      <c r="E16" s="46"/>
      <c r="F16" s="65"/>
      <c r="G16" s="116"/>
      <c r="H16" s="116">
        <f>IF($C$4="citu pasākumu izmaksas",IF('7a+c+n'!$Q16="C",'7a+c+n'!H16,0))</f>
        <v>0</v>
      </c>
      <c r="I16" s="116"/>
      <c r="J16" s="116"/>
      <c r="K16" s="117">
        <f>IF($C$4="citu pasākumu izmaksas",IF('7a+c+n'!$Q16="C",'7a+c+n'!K16,0))</f>
        <v>0</v>
      </c>
      <c r="L16" s="82">
        <f>IF($C$4="citu pasākumu izmaksas",IF('7a+c+n'!$Q16="C",'7a+c+n'!L16,0))</f>
        <v>0</v>
      </c>
      <c r="M16" s="116">
        <f>IF($C$4="citu pasākumu izmaksas",IF('7a+c+n'!$Q16="C",'7a+c+n'!M16,0))</f>
        <v>0</v>
      </c>
      <c r="N16" s="116">
        <f>IF($C$4="citu pasākumu izmaksas",IF('7a+c+n'!$Q16="C",'7a+c+n'!N16,0))</f>
        <v>0</v>
      </c>
      <c r="O16" s="116">
        <f>IF($C$4="citu pasākumu izmaksas",IF('7a+c+n'!$Q16="C",'7a+c+n'!O16,0))</f>
        <v>0</v>
      </c>
      <c r="P16" s="117">
        <f>IF($C$4="citu pasākumu izmaksas",IF('7a+c+n'!$Q16="C",'7a+c+n'!P16,0))</f>
        <v>0</v>
      </c>
    </row>
    <row r="17" spans="1:16" ht="45.75" thickBot="1" x14ac:dyDescent="0.25">
      <c r="A17" s="51">
        <f>IF(P17=0,0,IF(COUNTBLANK(P17)=1,0,COUNTA($P$14:P17)))</f>
        <v>0</v>
      </c>
      <c r="B17" s="24" t="str">
        <f>IF($C$4="citu pasākumu izmaksas",IF('7a+c+n'!$Q17="C",'7a+c+n'!B17,0))</f>
        <v>10-00000</v>
      </c>
      <c r="C17" s="24" t="str">
        <f>IF($C$4="citu pasākumu izmaksas",IF('7a+c+n'!$Q17="C",'7a+c+n'!C17,0))</f>
        <v>Esošo grīdu atjaunošana, izmantojot atbilstošo remontsastāvu ~ 20% no grīdu platības, t.sk. esošās izlīdzinošās kārtas nokalšana, ja nepieciešams, gruntēšana</v>
      </c>
      <c r="D17" s="24" t="str">
        <f>IF($C$4="citu pasākumu izmaksas",IF('7a+c+n'!$Q17="C",'7a+c+n'!D17,0))</f>
        <v>m2</v>
      </c>
      <c r="E17" s="46"/>
      <c r="F17" s="65"/>
      <c r="G17" s="116"/>
      <c r="H17" s="116">
        <f>IF($C$4="citu pasākumu izmaksas",IF('7a+c+n'!$Q17="C",'7a+c+n'!H17,0))</f>
        <v>0</v>
      </c>
      <c r="I17" s="116"/>
      <c r="J17" s="116"/>
      <c r="K17" s="117">
        <f>IF($C$4="citu pasākumu izmaksas",IF('7a+c+n'!$Q17="C",'7a+c+n'!K17,0))</f>
        <v>0</v>
      </c>
      <c r="L17" s="82">
        <f>IF($C$4="citu pasākumu izmaksas",IF('7a+c+n'!$Q17="C",'7a+c+n'!L17,0))</f>
        <v>0</v>
      </c>
      <c r="M17" s="116">
        <f>IF($C$4="citu pasākumu izmaksas",IF('7a+c+n'!$Q17="C",'7a+c+n'!M17,0))</f>
        <v>0</v>
      </c>
      <c r="N17" s="116">
        <f>IF($C$4="citu pasākumu izmaksas",IF('7a+c+n'!$Q17="C",'7a+c+n'!N17,0))</f>
        <v>0</v>
      </c>
      <c r="O17" s="116">
        <f>IF($C$4="citu pasākumu izmaksas",IF('7a+c+n'!$Q17="C",'7a+c+n'!O17,0))</f>
        <v>0</v>
      </c>
      <c r="P17" s="117">
        <f>IF($C$4="citu pasākumu izmaksas",IF('7a+c+n'!$Q17="C",'7a+c+n'!P17,0))</f>
        <v>0</v>
      </c>
    </row>
    <row r="18" spans="1:16" ht="12" customHeight="1" thickBot="1" x14ac:dyDescent="0.25">
      <c r="A18" s="298" t="s">
        <v>62</v>
      </c>
      <c r="B18" s="299"/>
      <c r="C18" s="299"/>
      <c r="D18" s="299"/>
      <c r="E18" s="299"/>
      <c r="F18" s="299"/>
      <c r="G18" s="299"/>
      <c r="H18" s="299"/>
      <c r="I18" s="299"/>
      <c r="J18" s="299"/>
      <c r="K18" s="300"/>
      <c r="L18" s="130">
        <f>SUM(L14:L17)</f>
        <v>0</v>
      </c>
      <c r="M18" s="131">
        <f>SUM(M14:M17)</f>
        <v>0</v>
      </c>
      <c r="N18" s="131">
        <f>SUM(N14:N17)</f>
        <v>0</v>
      </c>
      <c r="O18" s="131">
        <f>SUM(O14:O17)</f>
        <v>0</v>
      </c>
      <c r="P18" s="132">
        <f>SUM(P14:P17)</f>
        <v>0</v>
      </c>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6"/>
      <c r="K20" s="16"/>
      <c r="L20" s="16"/>
      <c r="M20" s="16"/>
      <c r="N20" s="16"/>
      <c r="O20" s="16"/>
      <c r="P20" s="16"/>
    </row>
    <row r="21" spans="1:16" x14ac:dyDescent="0.2">
      <c r="A21" s="1" t="s">
        <v>14</v>
      </c>
      <c r="B21" s="16"/>
      <c r="C21" s="301">
        <f>'Kops c'!C36:H36</f>
        <v>0</v>
      </c>
      <c r="D21" s="301"/>
      <c r="E21" s="301"/>
      <c r="F21" s="301"/>
      <c r="G21" s="301"/>
      <c r="H21" s="301"/>
      <c r="I21" s="16"/>
      <c r="J21" s="16"/>
      <c r="K21" s="16"/>
      <c r="L21" s="16"/>
      <c r="M21" s="16"/>
      <c r="N21" s="16"/>
      <c r="O21" s="16"/>
      <c r="P21" s="16"/>
    </row>
    <row r="22" spans="1:16" x14ac:dyDescent="0.2">
      <c r="A22" s="16"/>
      <c r="B22" s="16"/>
      <c r="C22" s="227" t="s">
        <v>15</v>
      </c>
      <c r="D22" s="227"/>
      <c r="E22" s="227"/>
      <c r="F22" s="227"/>
      <c r="G22" s="227"/>
      <c r="H22" s="227"/>
      <c r="I22" s="16"/>
      <c r="J22" s="16"/>
      <c r="K22" s="16"/>
      <c r="L22" s="16"/>
      <c r="M22" s="16"/>
      <c r="N22" s="16"/>
      <c r="O22" s="16"/>
      <c r="P22" s="16"/>
    </row>
    <row r="23" spans="1:16" x14ac:dyDescent="0.2">
      <c r="A23" s="16"/>
      <c r="B23" s="16"/>
      <c r="C23" s="16"/>
      <c r="D23" s="16"/>
      <c r="E23" s="16"/>
      <c r="F23" s="16"/>
      <c r="G23" s="16"/>
      <c r="H23" s="16"/>
      <c r="I23" s="16"/>
      <c r="J23" s="16"/>
      <c r="K23" s="16"/>
      <c r="L23" s="16"/>
      <c r="M23" s="16"/>
      <c r="N23" s="16"/>
      <c r="O23" s="16"/>
      <c r="P23" s="16"/>
    </row>
    <row r="24" spans="1:16" x14ac:dyDescent="0.2">
      <c r="A24" s="249" t="str">
        <f>'Kops n'!A39:D39</f>
        <v>Tāme sastādīta 2023. gada __. ____________</v>
      </c>
      <c r="B24" s="250"/>
      <c r="C24" s="250"/>
      <c r="D24" s="250"/>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41</v>
      </c>
      <c r="B26" s="16"/>
      <c r="C26" s="301">
        <f>'Kops c'!C41:H41</f>
        <v>0</v>
      </c>
      <c r="D26" s="301"/>
      <c r="E26" s="301"/>
      <c r="F26" s="301"/>
      <c r="G26" s="301"/>
      <c r="H26" s="301"/>
      <c r="I26" s="16"/>
      <c r="J26" s="16"/>
      <c r="K26" s="16"/>
      <c r="L26" s="16"/>
      <c r="M26" s="16"/>
      <c r="N26" s="16"/>
      <c r="O26" s="16"/>
      <c r="P26" s="16"/>
    </row>
    <row r="27" spans="1:16" x14ac:dyDescent="0.2">
      <c r="A27" s="16"/>
      <c r="B27" s="16"/>
      <c r="C27" s="227" t="s">
        <v>15</v>
      </c>
      <c r="D27" s="227"/>
      <c r="E27" s="227"/>
      <c r="F27" s="227"/>
      <c r="G27" s="227"/>
      <c r="H27" s="227"/>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78" t="s">
        <v>16</v>
      </c>
      <c r="B29" s="42"/>
      <c r="C29" s="84">
        <f>'Kops c'!C44</f>
        <v>0</v>
      </c>
      <c r="D29" s="42"/>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7:H27"/>
    <mergeCell ref="L12:P12"/>
    <mergeCell ref="A18:K18"/>
    <mergeCell ref="C21:H21"/>
    <mergeCell ref="C22:H22"/>
    <mergeCell ref="A24:D24"/>
    <mergeCell ref="C26:H26"/>
  </mergeCells>
  <conditionalFormatting sqref="A18:K18">
    <cfRule type="containsText" dxfId="142"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141" priority="1" operator="equal">
      <formula>0</formula>
    </cfRule>
  </conditionalFormatting>
  <conditionalFormatting sqref="C2:I2 D5:L8 N9:O9 L18:P18 C21:H21 C26:H26 C29">
    <cfRule type="cellIs" dxfId="140"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E893-0ACA-45C7-84EA-A379D2A38EC1}">
  <sheetPr codeName="Sheet27">
    <tabColor rgb="FF0070C0"/>
  </sheetPr>
  <dimension ref="A1:P33"/>
  <sheetViews>
    <sheetView topLeftCell="A6" zoomScale="85" zoomScaleNormal="85" workbookViewId="0">
      <selection activeCell="A21" sqref="A21: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'7a+c+n'!D1</f>
        <v>7</v>
      </c>
      <c r="E1" s="22"/>
      <c r="F1" s="22"/>
      <c r="G1" s="22"/>
      <c r="H1" s="22"/>
      <c r="I1" s="22"/>
      <c r="J1" s="22"/>
      <c r="N1" s="26"/>
      <c r="O1" s="27"/>
      <c r="P1" s="28"/>
    </row>
    <row r="2" spans="1:16" x14ac:dyDescent="0.2">
      <c r="A2" s="29"/>
      <c r="B2" s="29"/>
      <c r="C2" s="313" t="str">
        <f>'7a+c+n'!C2:I2</f>
        <v>Iekštelpu darbi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'7a+c+n'!A9</f>
        <v>Tāme sastādīta  2023. gada tirgus cenās, pamatojoties uz AR daļas rasējumiem</v>
      </c>
      <c r="B9" s="310"/>
      <c r="C9" s="310"/>
      <c r="D9" s="310"/>
      <c r="E9" s="310"/>
      <c r="F9" s="310"/>
      <c r="G9" s="31"/>
      <c r="H9" s="31"/>
      <c r="I9" s="31"/>
      <c r="J9" s="311" t="s">
        <v>45</v>
      </c>
      <c r="K9" s="311"/>
      <c r="L9" s="311"/>
      <c r="M9" s="311"/>
      <c r="N9" s="312">
        <f>P21</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hidden="1" x14ac:dyDescent="0.2">
      <c r="A14" s="50">
        <f>IF(P14=0,0,IF(COUNTBLANK(P14)=1,0,COUNTA($P$14:P14)))</f>
        <v>0</v>
      </c>
      <c r="B14" s="23">
        <f>IF($C$4="Neattiecināmās izmaksas",IF('7a+c+n'!$Q14="N",'7a+c+n'!B14,0))</f>
        <v>0</v>
      </c>
      <c r="C14" s="23">
        <f>IF($C$4="Neattiecināmās izmaksas",IF('7a+c+n'!$Q14="N",'7a+c+n'!C14,0))</f>
        <v>0</v>
      </c>
      <c r="D14" s="23">
        <f>IF($C$4="Neattiecināmās izmaksas",IF('7a+c+n'!$Q14="N",'7a+c+n'!D14,0))</f>
        <v>0</v>
      </c>
      <c r="E14" s="45"/>
      <c r="F14" s="63"/>
      <c r="G14" s="114"/>
      <c r="H14" s="114">
        <f>IF($C$4="Neattiecināmās izmaksas",IF('7a+c+n'!$Q14="N",'7a+c+n'!H14,0))</f>
        <v>0</v>
      </c>
      <c r="I14" s="114"/>
      <c r="J14" s="114"/>
      <c r="K14" s="115">
        <f>IF($C$4="Neattiecināmās izmaksas",IF('7a+c+n'!$Q14="N",'7a+c+n'!K14,0))</f>
        <v>0</v>
      </c>
      <c r="L14" s="81">
        <f>IF($C$4="Neattiecināmās izmaksas",IF('7a+c+n'!$Q14="N",'7a+c+n'!L14,0))</f>
        <v>0</v>
      </c>
      <c r="M14" s="114">
        <f>IF($C$4="Neattiecināmās izmaksas",IF('7a+c+n'!$Q14="N",'7a+c+n'!M14,0))</f>
        <v>0</v>
      </c>
      <c r="N14" s="114">
        <f>IF($C$4="Neattiecināmās izmaksas",IF('7a+c+n'!$Q14="N",'7a+c+n'!N14,0))</f>
        <v>0</v>
      </c>
      <c r="O14" s="114">
        <f>IF($C$4="Neattiecināmās izmaksas",IF('7a+c+n'!$Q14="N",'7a+c+n'!O14,0))</f>
        <v>0</v>
      </c>
      <c r="P14" s="115">
        <f>IF($C$4="Neattiecināmās izmaksas",IF('7a+c+n'!$Q14="N",'7a+c+n'!P14,0))</f>
        <v>0</v>
      </c>
    </row>
    <row r="15" spans="1:16" hidden="1" x14ac:dyDescent="0.2">
      <c r="A15" s="51">
        <f>IF(P15=0,0,IF(COUNTBLANK(P15)=1,0,COUNTA($P$14:P15)))</f>
        <v>0</v>
      </c>
      <c r="B15" s="24">
        <f>IF($C$4="Neattiecināmās izmaksas",IF('7a+c+n'!$Q15="N",'7a+c+n'!B15,0))</f>
        <v>0</v>
      </c>
      <c r="C15" s="24">
        <f>IF($C$4="Neattiecināmās izmaksas",IF('7a+c+n'!$Q15="N",'7a+c+n'!C15,0))</f>
        <v>0</v>
      </c>
      <c r="D15" s="24">
        <f>IF($C$4="Neattiecināmās izmaksas",IF('7a+c+n'!$Q15="N",'7a+c+n'!D15,0))</f>
        <v>0</v>
      </c>
      <c r="E15" s="46"/>
      <c r="F15" s="65"/>
      <c r="G15" s="116"/>
      <c r="H15" s="116">
        <f>IF($C$4="Neattiecināmās izmaksas",IF('7a+c+n'!$Q15="N",'7a+c+n'!H15,0))</f>
        <v>0</v>
      </c>
      <c r="I15" s="116"/>
      <c r="J15" s="116"/>
      <c r="K15" s="117">
        <f>IF($C$4="Neattiecināmās izmaksas",IF('7a+c+n'!$Q15="N",'7a+c+n'!K15,0))</f>
        <v>0</v>
      </c>
      <c r="L15" s="82">
        <f>IF($C$4="Neattiecināmās izmaksas",IF('7a+c+n'!$Q15="N",'7a+c+n'!L15,0))</f>
        <v>0</v>
      </c>
      <c r="M15" s="116">
        <f>IF($C$4="Neattiecināmās izmaksas",IF('7a+c+n'!$Q15="N",'7a+c+n'!M15,0))</f>
        <v>0</v>
      </c>
      <c r="N15" s="116">
        <f>IF($C$4="Neattiecināmās izmaksas",IF('7a+c+n'!$Q15="N",'7a+c+n'!N15,0))</f>
        <v>0</v>
      </c>
      <c r="O15" s="116">
        <f>IF($C$4="Neattiecināmās izmaksas",IF('7a+c+n'!$Q15="N",'7a+c+n'!O15,0))</f>
        <v>0</v>
      </c>
      <c r="P15" s="117">
        <f>IF($C$4="Neattiecināmās izmaksas",IF('7a+c+n'!$Q15="N",'7a+c+n'!P15,0))</f>
        <v>0</v>
      </c>
    </row>
    <row r="16" spans="1:16" hidden="1" x14ac:dyDescent="0.2">
      <c r="A16" s="51">
        <f>IF(P16=0,0,IF(COUNTBLANK(P16)=1,0,COUNTA($P$14:P16)))</f>
        <v>0</v>
      </c>
      <c r="B16" s="24">
        <f>IF($C$4="Neattiecināmās izmaksas",IF('7a+c+n'!$Q16="N",'7a+c+n'!B16,0))</f>
        <v>0</v>
      </c>
      <c r="C16" s="24">
        <f>IF($C$4="Neattiecināmās izmaksas",IF('7a+c+n'!$Q16="N",'7a+c+n'!C16,0))</f>
        <v>0</v>
      </c>
      <c r="D16" s="24">
        <f>IF($C$4="Neattiecināmās izmaksas",IF('7a+c+n'!$Q16="N",'7a+c+n'!D16,0))</f>
        <v>0</v>
      </c>
      <c r="E16" s="46"/>
      <c r="F16" s="65"/>
      <c r="G16" s="116"/>
      <c r="H16" s="116">
        <f>IF($C$4="Neattiecināmās izmaksas",IF('7a+c+n'!$Q16="N",'7a+c+n'!H16,0))</f>
        <v>0</v>
      </c>
      <c r="I16" s="116"/>
      <c r="J16" s="116"/>
      <c r="K16" s="117">
        <f>IF($C$4="Neattiecināmās izmaksas",IF('7a+c+n'!$Q16="N",'7a+c+n'!K16,0))</f>
        <v>0</v>
      </c>
      <c r="L16" s="82">
        <f>IF($C$4="Neattiecināmās izmaksas",IF('7a+c+n'!$Q16="N",'7a+c+n'!L16,0))</f>
        <v>0</v>
      </c>
      <c r="M16" s="116">
        <f>IF($C$4="Neattiecināmās izmaksas",IF('7a+c+n'!$Q16="N",'7a+c+n'!M16,0))</f>
        <v>0</v>
      </c>
      <c r="N16" s="116">
        <f>IF($C$4="Neattiecināmās izmaksas",IF('7a+c+n'!$Q16="N",'7a+c+n'!N16,0))</f>
        <v>0</v>
      </c>
      <c r="O16" s="116">
        <f>IF($C$4="Neattiecināmās izmaksas",IF('7a+c+n'!$Q16="N",'7a+c+n'!O16,0))</f>
        <v>0</v>
      </c>
      <c r="P16" s="117">
        <f>IF($C$4="Neattiecināmās izmaksas",IF('7a+c+n'!$Q16="N",'7a+c+n'!P16,0))</f>
        <v>0</v>
      </c>
    </row>
    <row r="17" spans="1:16" x14ac:dyDescent="0.2">
      <c r="A17" s="51">
        <f>IF(P17=0,0,IF(COUNTBLANK(P17)=1,0,COUNTA($P$14:P17)))</f>
        <v>0</v>
      </c>
      <c r="B17" s="24">
        <f>IF($C$4="Neattiecināmās izmaksas",IF('7a+c+n'!$Q17="N",'7a+c+n'!B17,0))</f>
        <v>0</v>
      </c>
      <c r="C17" s="24">
        <f>IF($C$4="Neattiecināmās izmaksas",IF('7a+c+n'!$Q17="N",'7a+c+n'!C17,0))</f>
        <v>0</v>
      </c>
      <c r="D17" s="24">
        <f>IF($C$4="Neattiecināmās izmaksas",IF('7a+c+n'!$Q17="N",'7a+c+n'!D17,0))</f>
        <v>0</v>
      </c>
      <c r="E17" s="46"/>
      <c r="F17" s="65"/>
      <c r="G17" s="116"/>
      <c r="H17" s="116">
        <f>IF($C$4="Neattiecināmās izmaksas",IF('7a+c+n'!$Q17="N",'7a+c+n'!H17,0))</f>
        <v>0</v>
      </c>
      <c r="I17" s="116"/>
      <c r="J17" s="116"/>
      <c r="K17" s="117">
        <f>IF($C$4="Neattiecināmās izmaksas",IF('7a+c+n'!$Q17="N",'7a+c+n'!K17,0))</f>
        <v>0</v>
      </c>
      <c r="L17" s="82">
        <f>IF($C$4="Neattiecināmās izmaksas",IF('7a+c+n'!$Q17="N",'7a+c+n'!L17,0))</f>
        <v>0</v>
      </c>
      <c r="M17" s="116">
        <f>IF($C$4="Neattiecināmās izmaksas",IF('7a+c+n'!$Q17="N",'7a+c+n'!M17,0))</f>
        <v>0</v>
      </c>
      <c r="N17" s="116">
        <f>IF($C$4="Neattiecināmās izmaksas",IF('7a+c+n'!$Q17="N",'7a+c+n'!N17,0))</f>
        <v>0</v>
      </c>
      <c r="O17" s="116">
        <f>IF($C$4="Neattiecināmās izmaksas",IF('7a+c+n'!$Q17="N",'7a+c+n'!O17,0))</f>
        <v>0</v>
      </c>
      <c r="P17" s="117">
        <f>IF($C$4="Neattiecināmās izmaksas",IF('7a+c+n'!$Q17="N",'7a+c+n'!P17,0))</f>
        <v>0</v>
      </c>
    </row>
    <row r="18" spans="1:16" ht="67.5" x14ac:dyDescent="0.2">
      <c r="A18" s="51">
        <f>IF(P18=0,0,IF(COUNTBLANK(P18)=1,0,COUNTA($P$14:P18)))</f>
        <v>0</v>
      </c>
      <c r="B18" s="24" t="str">
        <f>IF($C$4="Neattiecināmās izmaksas",IF('7a+c+n'!$Q18="N",'7a+c+n'!B18,0))</f>
        <v>10-00000</v>
      </c>
      <c r="C18" s="24" t="str">
        <f>IF($C$4="Neattiecināmās izmaksas",IF('7a+c+n'!$Q18="N",'7a+c+n'!C18,0))</f>
        <v>Esošo pakāpienu atjaunošana izmantojot atbilstošo remontsastāvu ~ 20% no kopējās platības, t.sk. esošās izlīdzinošās kārtas nokalšana, ja nepieciešams, gruntēšana. Krāsošana ar atbilstošu, nodilumizturīgu krāsu. Tonis saskaņojams ar Pasūtītāju.</v>
      </c>
      <c r="D18" s="24" t="str">
        <f>IF($C$4="Neattiecināmās izmaksas",IF('7a+c+n'!$Q18="N",'7a+c+n'!D18,0))</f>
        <v>m2</v>
      </c>
      <c r="E18" s="46"/>
      <c r="F18" s="65"/>
      <c r="G18" s="116"/>
      <c r="H18" s="116">
        <f>IF($C$4="Neattiecināmās izmaksas",IF('7a+c+n'!$Q18="N",'7a+c+n'!H18,0))</f>
        <v>0</v>
      </c>
      <c r="I18" s="116"/>
      <c r="J18" s="116"/>
      <c r="K18" s="117">
        <f>IF($C$4="Neattiecināmās izmaksas",IF('7a+c+n'!$Q18="N",'7a+c+n'!K18,0))</f>
        <v>0</v>
      </c>
      <c r="L18" s="82">
        <f>IF($C$4="Neattiecināmās izmaksas",IF('7a+c+n'!$Q18="N",'7a+c+n'!L18,0))</f>
        <v>0</v>
      </c>
      <c r="M18" s="116">
        <f>IF($C$4="Neattiecināmās izmaksas",IF('7a+c+n'!$Q18="N",'7a+c+n'!M18,0))</f>
        <v>0</v>
      </c>
      <c r="N18" s="116">
        <f>IF($C$4="Neattiecināmās izmaksas",IF('7a+c+n'!$Q18="N",'7a+c+n'!N18,0))</f>
        <v>0</v>
      </c>
      <c r="O18" s="116">
        <f>IF($C$4="Neattiecināmās izmaksas",IF('7a+c+n'!$Q18="N",'7a+c+n'!O18,0))</f>
        <v>0</v>
      </c>
      <c r="P18" s="117">
        <f>IF($C$4="Neattiecināmās izmaksas",IF('7a+c+n'!$Q18="N",'7a+c+n'!P18,0))</f>
        <v>0</v>
      </c>
    </row>
    <row r="19" spans="1:16" ht="33.75" x14ac:dyDescent="0.2">
      <c r="A19" s="51">
        <f>IF(P19=0,0,IF(COUNTBLANK(P19)=1,0,COUNTA($P$14:P19)))</f>
        <v>0</v>
      </c>
      <c r="B19" s="24" t="str">
        <f>IF($C$4="Neattiecināmās izmaksas",IF('7a+c+n'!$Q19="N",'7a+c+n'!B19,0))</f>
        <v>10-00000</v>
      </c>
      <c r="C19" s="24" t="str">
        <f>IF($C$4="Neattiecināmās izmaksas",IF('7a+c+n'!$Q19="N",'7a+c+n'!C19,0))</f>
        <v>Esošo margu un lenteru atjaunošana, t.sk. jauna lentera uzstādīšana, esošās krāsas noņemšana, krāsošana, saskaņojot ar Pasūtītāju.</v>
      </c>
      <c r="D19" s="24" t="str">
        <f>IF($C$4="Neattiecināmās izmaksas",IF('7a+c+n'!$Q19="N",'7a+c+n'!D19,0))</f>
        <v>tm</v>
      </c>
      <c r="E19" s="46"/>
      <c r="F19" s="65"/>
      <c r="G19" s="116"/>
      <c r="H19" s="116">
        <f>IF($C$4="Neattiecināmās izmaksas",IF('7a+c+n'!$Q19="N",'7a+c+n'!H19,0))</f>
        <v>0</v>
      </c>
      <c r="I19" s="116"/>
      <c r="J19" s="116"/>
      <c r="K19" s="117">
        <f>IF($C$4="Neattiecināmās izmaksas",IF('7a+c+n'!$Q19="N",'7a+c+n'!K19,0))</f>
        <v>0</v>
      </c>
      <c r="L19" s="82">
        <f>IF($C$4="Neattiecināmās izmaksas",IF('7a+c+n'!$Q19="N",'7a+c+n'!L19,0))</f>
        <v>0</v>
      </c>
      <c r="M19" s="116">
        <f>IF($C$4="Neattiecināmās izmaksas",IF('7a+c+n'!$Q19="N",'7a+c+n'!M19,0))</f>
        <v>0</v>
      </c>
      <c r="N19" s="116">
        <f>IF($C$4="Neattiecināmās izmaksas",IF('7a+c+n'!$Q19="N",'7a+c+n'!N19,0))</f>
        <v>0</v>
      </c>
      <c r="O19" s="116">
        <f>IF($C$4="Neattiecināmās izmaksas",IF('7a+c+n'!$Q19="N",'7a+c+n'!O19,0))</f>
        <v>0</v>
      </c>
      <c r="P19" s="117">
        <f>IF($C$4="Neattiecināmās izmaksas",IF('7a+c+n'!$Q19="N",'7a+c+n'!P19,0))</f>
        <v>0</v>
      </c>
    </row>
    <row r="20" spans="1:16" ht="12" thickBot="1" x14ac:dyDescent="0.25">
      <c r="A20" s="51"/>
      <c r="B20" s="24"/>
      <c r="C20" s="24"/>
      <c r="D20" s="24"/>
      <c r="E20" s="46"/>
      <c r="F20" s="65"/>
      <c r="G20" s="116"/>
      <c r="H20" s="116"/>
      <c r="I20" s="116"/>
      <c r="J20" s="116"/>
      <c r="K20" s="117"/>
      <c r="L20" s="82"/>
      <c r="M20" s="116"/>
      <c r="N20" s="116"/>
      <c r="O20" s="116"/>
      <c r="P20" s="117"/>
    </row>
    <row r="21" spans="1:16" ht="12" customHeight="1" thickBot="1" x14ac:dyDescent="0.25">
      <c r="A21" s="298" t="s">
        <v>62</v>
      </c>
      <c r="B21" s="299"/>
      <c r="C21" s="299"/>
      <c r="D21" s="299"/>
      <c r="E21" s="299"/>
      <c r="F21" s="299"/>
      <c r="G21" s="299"/>
      <c r="H21" s="299"/>
      <c r="I21" s="299"/>
      <c r="J21" s="299"/>
      <c r="K21" s="300"/>
      <c r="L21" s="130">
        <f>SUM(L14:L20)</f>
        <v>0</v>
      </c>
      <c r="M21" s="131">
        <f>SUM(M14:M20)</f>
        <v>0</v>
      </c>
      <c r="N21" s="131">
        <f>SUM(N14:N20)</f>
        <v>0</v>
      </c>
      <c r="O21" s="131">
        <f>SUM(O14:O20)</f>
        <v>0</v>
      </c>
      <c r="P21" s="132">
        <f>SUM(P14:P20)</f>
        <v>0</v>
      </c>
    </row>
    <row r="22" spans="1:16" x14ac:dyDescent="0.2">
      <c r="A22" s="16"/>
      <c r="B22" s="16"/>
      <c r="C22" s="16"/>
      <c r="D22" s="16"/>
      <c r="E22" s="16"/>
      <c r="F22" s="16"/>
      <c r="G22" s="16"/>
      <c r="H22" s="16"/>
      <c r="I22" s="16"/>
      <c r="J22" s="16"/>
      <c r="K22" s="16"/>
      <c r="L22" s="16"/>
      <c r="M22" s="16"/>
      <c r="N22" s="16"/>
      <c r="O22" s="16"/>
      <c r="P22" s="16"/>
    </row>
    <row r="23" spans="1:16" x14ac:dyDescent="0.2">
      <c r="A23" s="16"/>
      <c r="B23" s="16"/>
      <c r="C23" s="16"/>
      <c r="D23" s="16"/>
      <c r="E23" s="16"/>
      <c r="F23" s="16"/>
      <c r="G23" s="16"/>
      <c r="H23" s="16"/>
      <c r="I23" s="16"/>
      <c r="J23" s="16"/>
      <c r="K23" s="16"/>
      <c r="L23" s="16"/>
      <c r="M23" s="16"/>
      <c r="N23" s="16"/>
      <c r="O23" s="16"/>
      <c r="P23" s="16"/>
    </row>
    <row r="24" spans="1:16" x14ac:dyDescent="0.2">
      <c r="A24" s="1" t="s">
        <v>14</v>
      </c>
      <c r="B24" s="16"/>
      <c r="C24" s="301">
        <f>'Kops n'!C36:H36</f>
        <v>0</v>
      </c>
      <c r="D24" s="301"/>
      <c r="E24" s="301"/>
      <c r="F24" s="301"/>
      <c r="G24" s="301"/>
      <c r="H24" s="301"/>
      <c r="I24" s="16"/>
      <c r="J24" s="16"/>
      <c r="K24" s="16"/>
      <c r="L24" s="16"/>
      <c r="M24" s="16"/>
      <c r="N24" s="16"/>
      <c r="O24" s="16"/>
      <c r="P24" s="16"/>
    </row>
    <row r="25" spans="1:16" x14ac:dyDescent="0.2">
      <c r="A25" s="16"/>
      <c r="B25" s="16"/>
      <c r="C25" s="227" t="s">
        <v>15</v>
      </c>
      <c r="D25" s="227"/>
      <c r="E25" s="227"/>
      <c r="F25" s="227"/>
      <c r="G25" s="227"/>
      <c r="H25" s="227"/>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249" t="str">
        <f>'Kops n'!A39:D39</f>
        <v>Tāme sastādīta 2023. gada __. ____________</v>
      </c>
      <c r="B27" s="250"/>
      <c r="C27" s="250"/>
      <c r="D27" s="250"/>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41</v>
      </c>
      <c r="B29" s="16"/>
      <c r="C29" s="301">
        <f>'Kops n'!C41:H41</f>
        <v>0</v>
      </c>
      <c r="D29" s="301"/>
      <c r="E29" s="301"/>
      <c r="F29" s="301"/>
      <c r="G29" s="301"/>
      <c r="H29" s="301"/>
      <c r="I29" s="16"/>
      <c r="J29" s="16"/>
      <c r="K29" s="16"/>
      <c r="L29" s="16"/>
      <c r="M29" s="16"/>
      <c r="N29" s="16"/>
      <c r="O29" s="16"/>
      <c r="P29" s="16"/>
    </row>
    <row r="30" spans="1:16" x14ac:dyDescent="0.2">
      <c r="A30" s="16"/>
      <c r="B30" s="16"/>
      <c r="C30" s="227" t="s">
        <v>15</v>
      </c>
      <c r="D30" s="227"/>
      <c r="E30" s="227"/>
      <c r="F30" s="227"/>
      <c r="G30" s="227"/>
      <c r="H30" s="227"/>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78" t="s">
        <v>16</v>
      </c>
      <c r="B32" s="42"/>
      <c r="C32" s="84">
        <f>'Kops n'!C44</f>
        <v>0</v>
      </c>
      <c r="D32" s="42"/>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sheetData>
  <mergeCells count="23">
    <mergeCell ref="C2:I2"/>
    <mergeCell ref="C3:I3"/>
    <mergeCell ref="C4:I4"/>
    <mergeCell ref="D5:L5"/>
    <mergeCell ref="D6:L6"/>
    <mergeCell ref="D8:L8"/>
    <mergeCell ref="A9:F9"/>
    <mergeCell ref="J9:M9"/>
    <mergeCell ref="N9:O9"/>
    <mergeCell ref="D7:L7"/>
    <mergeCell ref="C30:H30"/>
    <mergeCell ref="L12:P12"/>
    <mergeCell ref="A21:K21"/>
    <mergeCell ref="C24:H24"/>
    <mergeCell ref="C25:H25"/>
    <mergeCell ref="A27:D27"/>
    <mergeCell ref="C29:H29"/>
    <mergeCell ref="A12:A13"/>
    <mergeCell ref="B12:B13"/>
    <mergeCell ref="C12:C13"/>
    <mergeCell ref="D12:D13"/>
    <mergeCell ref="E12:E13"/>
    <mergeCell ref="F12:K12"/>
  </mergeCells>
  <conditionalFormatting sqref="A21:K21">
    <cfRule type="containsText" dxfId="139" priority="3" operator="containsText" text="Tiešās izmaksas kopā, t. sk. darba devēja sociālais nodoklis __.__% ">
      <formula>NOT(ISERROR(SEARCH("Tiešās izmaksas kopā, t. sk. darba devēja sociālais nodoklis __.__% ",A21)))</formula>
    </cfRule>
  </conditionalFormatting>
  <conditionalFormatting sqref="A14:P20">
    <cfRule type="cellIs" dxfId="138" priority="1" operator="equal">
      <formula>0</formula>
    </cfRule>
  </conditionalFormatting>
  <conditionalFormatting sqref="C2:I2 D5:L8 N9:O9 L21:P21 C24:H24 C29:H29 C32">
    <cfRule type="cellIs" dxfId="137"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28">
    <tabColor rgb="FF002060"/>
  </sheetPr>
  <dimension ref="A1:Q32"/>
  <sheetViews>
    <sheetView topLeftCell="A12" zoomScaleNormal="100" workbookViewId="0">
      <selection activeCell="I15" sqref="I15:J1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8</v>
      </c>
      <c r="E1" s="22"/>
      <c r="F1" s="22"/>
      <c r="G1" s="22"/>
      <c r="H1" s="22"/>
      <c r="I1" s="22"/>
      <c r="J1" s="22"/>
      <c r="N1" s="26"/>
      <c r="O1" s="27"/>
      <c r="P1" s="28"/>
    </row>
    <row r="2" spans="1:17" x14ac:dyDescent="0.2">
      <c r="A2" s="29"/>
      <c r="B2" s="29"/>
      <c r="C2" s="313" t="s">
        <v>333</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323</v>
      </c>
      <c r="B9" s="310"/>
      <c r="C9" s="310"/>
      <c r="D9" s="310"/>
      <c r="E9" s="310"/>
      <c r="F9" s="310"/>
      <c r="G9" s="31"/>
      <c r="H9" s="31"/>
      <c r="I9" s="31"/>
      <c r="J9" s="311" t="s">
        <v>45</v>
      </c>
      <c r="K9" s="311"/>
      <c r="L9" s="311"/>
      <c r="M9" s="311"/>
      <c r="N9" s="312">
        <f>P20</f>
        <v>0</v>
      </c>
      <c r="O9" s="312"/>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315" t="s">
        <v>52</v>
      </c>
      <c r="G12" s="296"/>
      <c r="H12" s="296"/>
      <c r="I12" s="296"/>
      <c r="J12" s="296"/>
      <c r="K12" s="297"/>
      <c r="L12" s="315" t="s">
        <v>53</v>
      </c>
      <c r="M12" s="296"/>
      <c r="N12" s="296"/>
      <c r="O12" s="296"/>
      <c r="P12" s="297"/>
      <c r="Q12" s="88" t="s">
        <v>54</v>
      </c>
    </row>
    <row r="13" spans="1:17" ht="126.75" customHeight="1" x14ac:dyDescent="0.2">
      <c r="A13" s="316"/>
      <c r="B13" s="317"/>
      <c r="C13" s="318"/>
      <c r="D13" s="319"/>
      <c r="E13" s="320"/>
      <c r="F13" s="184" t="s">
        <v>55</v>
      </c>
      <c r="G13" s="178" t="s">
        <v>56</v>
      </c>
      <c r="H13" s="178" t="s">
        <v>57</v>
      </c>
      <c r="I13" s="178" t="s">
        <v>58</v>
      </c>
      <c r="J13" s="178" t="s">
        <v>59</v>
      </c>
      <c r="K13" s="183" t="s">
        <v>60</v>
      </c>
      <c r="L13" s="184" t="s">
        <v>55</v>
      </c>
      <c r="M13" s="178" t="s">
        <v>57</v>
      </c>
      <c r="N13" s="178" t="s">
        <v>58</v>
      </c>
      <c r="O13" s="178" t="s">
        <v>59</v>
      </c>
      <c r="P13" s="183" t="s">
        <v>60</v>
      </c>
      <c r="Q13" s="180" t="s">
        <v>61</v>
      </c>
    </row>
    <row r="14" spans="1:17" ht="22.5" x14ac:dyDescent="0.2">
      <c r="A14" s="36">
        <v>1</v>
      </c>
      <c r="B14" s="72"/>
      <c r="C14" s="148" t="s">
        <v>170</v>
      </c>
      <c r="D14" s="24"/>
      <c r="E14" s="46"/>
      <c r="F14" s="163"/>
      <c r="G14" s="135"/>
      <c r="H14" s="110">
        <f t="shared" ref="H14:H17" si="0">F14*G14</f>
        <v>0</v>
      </c>
      <c r="I14" s="135"/>
      <c r="J14" s="135"/>
      <c r="K14" s="113">
        <f t="shared" ref="K14:K17" si="1">SUM(H14:J14)</f>
        <v>0</v>
      </c>
      <c r="L14" s="163">
        <f t="shared" ref="L14:L17" si="2">E14*F14</f>
        <v>0</v>
      </c>
      <c r="M14" s="110">
        <f t="shared" ref="M14:M17" si="3">H14*E14</f>
        <v>0</v>
      </c>
      <c r="N14" s="110">
        <f t="shared" ref="N14:N17" si="4">I14*E14</f>
        <v>0</v>
      </c>
      <c r="O14" s="110">
        <f t="shared" ref="O14:O17" si="5">J14*E14</f>
        <v>0</v>
      </c>
      <c r="P14" s="113">
        <f t="shared" ref="P14:P17" si="6">SUM(M14:O14)</f>
        <v>0</v>
      </c>
      <c r="Q14" s="181"/>
    </row>
    <row r="15" spans="1:17" ht="22.5" x14ac:dyDescent="0.2">
      <c r="A15" s="36">
        <v>2</v>
      </c>
      <c r="B15" s="24" t="s">
        <v>86</v>
      </c>
      <c r="C15" s="40" t="s">
        <v>171</v>
      </c>
      <c r="D15" s="24" t="s">
        <v>68</v>
      </c>
      <c r="E15" s="46">
        <v>1</v>
      </c>
      <c r="F15" s="163"/>
      <c r="G15" s="146"/>
      <c r="H15" s="110">
        <f t="shared" si="0"/>
        <v>0</v>
      </c>
      <c r="I15" s="135"/>
      <c r="J15" s="135"/>
      <c r="K15" s="113">
        <f t="shared" si="1"/>
        <v>0</v>
      </c>
      <c r="L15" s="163">
        <f t="shared" si="2"/>
        <v>0</v>
      </c>
      <c r="M15" s="110">
        <f t="shared" si="3"/>
        <v>0</v>
      </c>
      <c r="N15" s="110">
        <f t="shared" si="4"/>
        <v>0</v>
      </c>
      <c r="O15" s="110">
        <f t="shared" si="5"/>
        <v>0</v>
      </c>
      <c r="P15" s="113">
        <f t="shared" si="6"/>
        <v>0</v>
      </c>
      <c r="Q15" s="181" t="s">
        <v>46</v>
      </c>
    </row>
    <row r="16" spans="1:17" ht="22.5" x14ac:dyDescent="0.2">
      <c r="A16" s="36">
        <v>3</v>
      </c>
      <c r="B16" s="24" t="s">
        <v>86</v>
      </c>
      <c r="C16" s="40" t="s">
        <v>172</v>
      </c>
      <c r="D16" s="24" t="s">
        <v>90</v>
      </c>
      <c r="E16" s="46">
        <v>792.00000000000011</v>
      </c>
      <c r="F16" s="163"/>
      <c r="G16" s="146"/>
      <c r="H16" s="110">
        <f t="shared" si="0"/>
        <v>0</v>
      </c>
      <c r="I16" s="135"/>
      <c r="J16" s="135"/>
      <c r="K16" s="113">
        <f t="shared" si="1"/>
        <v>0</v>
      </c>
      <c r="L16" s="163">
        <f t="shared" si="2"/>
        <v>0</v>
      </c>
      <c r="M16" s="110">
        <f t="shared" si="3"/>
        <v>0</v>
      </c>
      <c r="N16" s="110">
        <f t="shared" si="4"/>
        <v>0</v>
      </c>
      <c r="O16" s="110">
        <f t="shared" si="5"/>
        <v>0</v>
      </c>
      <c r="P16" s="113">
        <f t="shared" si="6"/>
        <v>0</v>
      </c>
      <c r="Q16" s="181" t="s">
        <v>46</v>
      </c>
    </row>
    <row r="17" spans="1:17" ht="33.75" x14ac:dyDescent="0.2">
      <c r="A17" s="36">
        <v>4</v>
      </c>
      <c r="B17" s="24" t="s">
        <v>86</v>
      </c>
      <c r="C17" s="40" t="s">
        <v>173</v>
      </c>
      <c r="D17" s="24" t="s">
        <v>174</v>
      </c>
      <c r="E17" s="46">
        <v>284.90000000000003</v>
      </c>
      <c r="F17" s="163"/>
      <c r="G17" s="146"/>
      <c r="H17" s="110">
        <f t="shared" si="0"/>
        <v>0</v>
      </c>
      <c r="I17" s="135"/>
      <c r="J17" s="135"/>
      <c r="K17" s="113">
        <f t="shared" si="1"/>
        <v>0</v>
      </c>
      <c r="L17" s="163">
        <f t="shared" si="2"/>
        <v>0</v>
      </c>
      <c r="M17" s="110">
        <f t="shared" si="3"/>
        <v>0</v>
      </c>
      <c r="N17" s="110">
        <f t="shared" si="4"/>
        <v>0</v>
      </c>
      <c r="O17" s="110">
        <f t="shared" si="5"/>
        <v>0</v>
      </c>
      <c r="P17" s="113">
        <f t="shared" si="6"/>
        <v>0</v>
      </c>
      <c r="Q17" s="181" t="s">
        <v>46</v>
      </c>
    </row>
    <row r="18" spans="1:17" x14ac:dyDescent="0.2">
      <c r="A18" s="36">
        <v>5</v>
      </c>
      <c r="B18" s="24"/>
      <c r="C18" s="148" t="s">
        <v>149</v>
      </c>
      <c r="D18" s="24"/>
      <c r="E18" s="46"/>
      <c r="F18" s="163"/>
      <c r="G18" s="135"/>
      <c r="H18" s="135">
        <f>F18*G18</f>
        <v>0</v>
      </c>
      <c r="I18" s="135"/>
      <c r="J18" s="135"/>
      <c r="K18" s="170">
        <f>SUM(H18:J18)</f>
        <v>0</v>
      </c>
      <c r="L18" s="163">
        <f>E18*F18</f>
        <v>0</v>
      </c>
      <c r="M18" s="135">
        <f>H18*E18</f>
        <v>0</v>
      </c>
      <c r="N18" s="135">
        <f>I18*E18</f>
        <v>0</v>
      </c>
      <c r="O18" s="135">
        <f>J18*E18</f>
        <v>0</v>
      </c>
      <c r="P18" s="170">
        <f>SUM(M18:O18)</f>
        <v>0</v>
      </c>
      <c r="Q18" s="181" t="s">
        <v>304</v>
      </c>
    </row>
    <row r="19" spans="1:17" ht="33.75" x14ac:dyDescent="0.2">
      <c r="A19" s="36">
        <v>6</v>
      </c>
      <c r="B19" s="24" t="s">
        <v>161</v>
      </c>
      <c r="C19" s="139" t="s">
        <v>419</v>
      </c>
      <c r="D19" s="153" t="s">
        <v>68</v>
      </c>
      <c r="E19" s="141">
        <v>1</v>
      </c>
      <c r="F19" s="222"/>
      <c r="G19" s="135"/>
      <c r="H19" s="135">
        <f t="shared" ref="H19" si="7">F19*G19</f>
        <v>0</v>
      </c>
      <c r="I19" s="223"/>
      <c r="J19" s="223"/>
      <c r="K19" s="170">
        <f t="shared" ref="K19" si="8">SUM(H19:J19)</f>
        <v>0</v>
      </c>
      <c r="L19" s="163">
        <f t="shared" ref="L19" si="9">E19*F19</f>
        <v>0</v>
      </c>
      <c r="M19" s="135">
        <f t="shared" ref="M19" si="10">H19*E19</f>
        <v>0</v>
      </c>
      <c r="N19" s="135">
        <f t="shared" ref="N19" si="11">I19*E19</f>
        <v>0</v>
      </c>
      <c r="O19" s="135">
        <f t="shared" ref="O19" si="12">J19*E19</f>
        <v>0</v>
      </c>
      <c r="P19" s="170">
        <f t="shared" ref="P19" si="13">SUM(M19:O19)</f>
        <v>0</v>
      </c>
      <c r="Q19" s="181" t="s">
        <v>46</v>
      </c>
    </row>
    <row r="20" spans="1:17" ht="12" customHeight="1" thickBot="1" x14ac:dyDescent="0.25">
      <c r="A20" s="298" t="s">
        <v>62</v>
      </c>
      <c r="B20" s="299"/>
      <c r="C20" s="299"/>
      <c r="D20" s="299"/>
      <c r="E20" s="299"/>
      <c r="F20" s="299"/>
      <c r="G20" s="299"/>
      <c r="H20" s="299"/>
      <c r="I20" s="299"/>
      <c r="J20" s="299"/>
      <c r="K20" s="300"/>
      <c r="L20" s="127">
        <f>SUM(L14:L19)</f>
        <v>0</v>
      </c>
      <c r="M20" s="128">
        <f>SUM(M14:M19)</f>
        <v>0</v>
      </c>
      <c r="N20" s="128">
        <f>SUM(N14:N19)</f>
        <v>0</v>
      </c>
      <c r="O20" s="128">
        <f>SUM(O14:O19)</f>
        <v>0</v>
      </c>
      <c r="P20" s="129">
        <f>SUM(P14:P19)</f>
        <v>0</v>
      </c>
    </row>
    <row r="21" spans="1:17" x14ac:dyDescent="0.2">
      <c r="A21" s="16"/>
      <c r="B21" s="16"/>
      <c r="C21" s="16"/>
      <c r="D21" s="16"/>
      <c r="E21" s="16"/>
      <c r="F21" s="16"/>
      <c r="G21" s="16"/>
      <c r="H21" s="16"/>
      <c r="I21" s="16"/>
      <c r="J21" s="16"/>
      <c r="K21" s="16"/>
      <c r="L21" s="16"/>
      <c r="M21" s="16"/>
      <c r="N21" s="16"/>
      <c r="O21" s="16"/>
      <c r="P21" s="16"/>
    </row>
    <row r="22" spans="1:17" x14ac:dyDescent="0.2">
      <c r="A22" s="16"/>
      <c r="B22" s="16"/>
      <c r="C22" s="16"/>
      <c r="D22" s="16"/>
      <c r="E22" s="16"/>
      <c r="F22" s="16"/>
      <c r="G22" s="16"/>
      <c r="H22" s="16"/>
      <c r="I22" s="16"/>
      <c r="J22" s="16"/>
      <c r="K22" s="16"/>
      <c r="L22" s="16"/>
      <c r="M22" s="16"/>
      <c r="N22" s="16"/>
      <c r="O22" s="16"/>
      <c r="P22" s="16"/>
    </row>
    <row r="23" spans="1:17" x14ac:dyDescent="0.2">
      <c r="A23" s="1" t="s">
        <v>14</v>
      </c>
      <c r="B23" s="16"/>
      <c r="C23" s="301">
        <f>'Kops n'!C36:H36</f>
        <v>0</v>
      </c>
      <c r="D23" s="301"/>
      <c r="E23" s="301"/>
      <c r="F23" s="301"/>
      <c r="G23" s="301"/>
      <c r="H23" s="301"/>
      <c r="I23" s="16"/>
      <c r="J23" s="16"/>
      <c r="K23" s="16"/>
      <c r="L23" s="16"/>
      <c r="M23" s="16"/>
      <c r="N23" s="16"/>
      <c r="O23" s="16"/>
      <c r="P23" s="16"/>
    </row>
    <row r="24" spans="1:17" x14ac:dyDescent="0.2">
      <c r="A24" s="16"/>
      <c r="B24" s="16"/>
      <c r="C24" s="227" t="s">
        <v>15</v>
      </c>
      <c r="D24" s="227"/>
      <c r="E24" s="227"/>
      <c r="F24" s="227"/>
      <c r="G24" s="227"/>
      <c r="H24" s="227"/>
      <c r="I24" s="16"/>
      <c r="J24" s="16"/>
      <c r="K24" s="16"/>
      <c r="L24" s="16"/>
      <c r="M24" s="16"/>
      <c r="N24" s="16"/>
      <c r="O24" s="16"/>
      <c r="P24" s="16"/>
    </row>
    <row r="25" spans="1:17" x14ac:dyDescent="0.2">
      <c r="A25" s="16"/>
      <c r="B25" s="16"/>
      <c r="C25" s="16"/>
      <c r="D25" s="16"/>
      <c r="E25" s="16"/>
      <c r="F25" s="16"/>
      <c r="G25" s="16"/>
      <c r="H25" s="16"/>
      <c r="I25" s="16"/>
      <c r="J25" s="16"/>
      <c r="K25" s="16"/>
      <c r="L25" s="16"/>
      <c r="M25" s="16"/>
      <c r="N25" s="16"/>
      <c r="O25" s="16"/>
      <c r="P25" s="16"/>
    </row>
    <row r="26" spans="1:17" x14ac:dyDescent="0.2">
      <c r="A26" s="249" t="str">
        <f>'Kops n'!A39:D39</f>
        <v>Tāme sastādīta 2023. gada __. ____________</v>
      </c>
      <c r="B26" s="250"/>
      <c r="C26" s="250"/>
      <c r="D26" s="250"/>
      <c r="E26" s="16"/>
      <c r="F26" s="16"/>
      <c r="G26" s="16"/>
      <c r="H26" s="16"/>
      <c r="I26" s="16"/>
      <c r="J26" s="16"/>
      <c r="K26" s="16"/>
      <c r="L26" s="16"/>
      <c r="M26" s="16"/>
      <c r="N26" s="16"/>
      <c r="O26" s="16"/>
      <c r="P26" s="16"/>
    </row>
    <row r="27" spans="1:17" x14ac:dyDescent="0.2">
      <c r="A27" s="16"/>
      <c r="B27" s="16"/>
      <c r="C27" s="16"/>
      <c r="D27" s="16"/>
      <c r="E27" s="16"/>
      <c r="F27" s="16"/>
      <c r="G27" s="16"/>
      <c r="H27" s="16"/>
      <c r="I27" s="16"/>
      <c r="J27" s="16"/>
      <c r="K27" s="16"/>
      <c r="L27" s="16"/>
      <c r="M27" s="16"/>
      <c r="N27" s="16"/>
      <c r="O27" s="16"/>
      <c r="P27" s="16"/>
    </row>
    <row r="28" spans="1:17" x14ac:dyDescent="0.2">
      <c r="A28" s="1" t="s">
        <v>41</v>
      </c>
      <c r="B28" s="16"/>
      <c r="C28" s="301">
        <f>'Kops n'!C41:H41</f>
        <v>0</v>
      </c>
      <c r="D28" s="301"/>
      <c r="E28" s="301"/>
      <c r="F28" s="301"/>
      <c r="G28" s="301"/>
      <c r="H28" s="301"/>
      <c r="I28" s="16"/>
      <c r="J28" s="16"/>
      <c r="K28" s="16"/>
      <c r="L28" s="16"/>
      <c r="M28" s="16"/>
      <c r="N28" s="16"/>
      <c r="O28" s="16"/>
      <c r="P28" s="16"/>
    </row>
    <row r="29" spans="1:17" x14ac:dyDescent="0.2">
      <c r="A29" s="16"/>
      <c r="B29" s="16"/>
      <c r="C29" s="227" t="s">
        <v>15</v>
      </c>
      <c r="D29" s="227"/>
      <c r="E29" s="227"/>
      <c r="F29" s="227"/>
      <c r="G29" s="227"/>
      <c r="H29" s="227"/>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78" t="s">
        <v>16</v>
      </c>
      <c r="B31" s="42"/>
      <c r="C31" s="84">
        <f>'Kops n'!C44</f>
        <v>0</v>
      </c>
      <c r="D31" s="42"/>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29:H29"/>
    <mergeCell ref="C4:I4"/>
    <mergeCell ref="F12:K12"/>
    <mergeCell ref="A9:F9"/>
    <mergeCell ref="J9:M9"/>
    <mergeCell ref="D8:L8"/>
    <mergeCell ref="A20:K20"/>
    <mergeCell ref="C23:H23"/>
    <mergeCell ref="C24:H24"/>
    <mergeCell ref="A26:D26"/>
    <mergeCell ref="C28:H28"/>
  </mergeCells>
  <conditionalFormatting sqref="A9:F9">
    <cfRule type="containsText" dxfId="134" priority="99" operator="containsText" text="Tāme sastādīta  20__. gada tirgus cenās, pamatojoties uz ___ daļas rasējumiem">
      <formula>NOT(ISERROR(SEARCH("Tāme sastādīta  20__. gada tirgus cenās, pamatojoties uz ___ daļas rasējumiem",A9)))</formula>
    </cfRule>
  </conditionalFormatting>
  <conditionalFormatting sqref="A20:K20">
    <cfRule type="containsText" dxfId="133" priority="85" operator="containsText" text="Tiešās izmaksas kopā, t. sk. darba devēja sociālais nodoklis __.__% ">
      <formula>NOT(ISERROR(SEARCH("Tiešās izmaksas kopā, t. sk. darba devēja sociālais nodoklis __.__% ",A20)))</formula>
    </cfRule>
  </conditionalFormatting>
  <conditionalFormatting sqref="B18:G19">
    <cfRule type="cellIs" dxfId="132" priority="1" operator="equal">
      <formula>0</formula>
    </cfRule>
  </conditionalFormatting>
  <conditionalFormatting sqref="C15:F16">
    <cfRule type="cellIs" dxfId="131" priority="76" operator="equal">
      <formula>0</formula>
    </cfRule>
  </conditionalFormatting>
  <conditionalFormatting sqref="C14:G14 B14:B16 A14:A19 Q14:Q19 G15:G17 B17:F17">
    <cfRule type="cellIs" dxfId="130" priority="80" operator="equal">
      <formula>0</formula>
    </cfRule>
  </conditionalFormatting>
  <conditionalFormatting sqref="C23:H23">
    <cfRule type="cellIs" dxfId="129" priority="92" operator="equal">
      <formula>0</formula>
    </cfRule>
  </conditionalFormatting>
  <conditionalFormatting sqref="C28:H28">
    <cfRule type="cellIs" dxfId="128" priority="93" operator="equal">
      <formula>0</formula>
    </cfRule>
  </conditionalFormatting>
  <conditionalFormatting sqref="C2:I2">
    <cfRule type="cellIs" dxfId="127" priority="98" operator="equal">
      <formula>0</formula>
    </cfRule>
  </conditionalFormatting>
  <conditionalFormatting sqref="C4:I4">
    <cfRule type="cellIs" dxfId="126" priority="90" operator="equal">
      <formula>0</formula>
    </cfRule>
  </conditionalFormatting>
  <conditionalFormatting sqref="D1">
    <cfRule type="cellIs" dxfId="125" priority="87" operator="equal">
      <formula>0</formula>
    </cfRule>
  </conditionalFormatting>
  <conditionalFormatting sqref="D5:L8 H14:H19 K14:P19">
    <cfRule type="cellIs" dxfId="124" priority="88" operator="equal">
      <formula>0</formula>
    </cfRule>
  </conditionalFormatting>
  <conditionalFormatting sqref="I14:J19">
    <cfRule type="cellIs" dxfId="123" priority="10" operator="equal">
      <formula>0</formula>
    </cfRule>
  </conditionalFormatting>
  <conditionalFormatting sqref="L20:P20">
    <cfRule type="cellIs" dxfId="122" priority="91" operator="equal">
      <formula>0</formula>
    </cfRule>
  </conditionalFormatting>
  <conditionalFormatting sqref="N9:O9">
    <cfRule type="cellIs" dxfId="121" priority="100" operator="equal">
      <formula>0</formula>
    </cfRule>
  </conditionalFormatting>
  <dataValidations count="1">
    <dataValidation type="list" allowBlank="1" showInputMessage="1" showErrorMessage="1" sqref="Q14:Q19" xr:uid="{0954C2CA-3A3B-4266-A4BC-48A5217A2C9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5" operator="containsText" id="{691F4930-6CFB-4D6E-9602-D8BBD1FA0B0A}">
            <xm:f>NOT(ISERROR(SEARCH("Tāme sastādīta ____. gada ___. ______________",A26)))</xm:f>
            <xm:f>"Tāme sastādīta ____. gada ___. ______________"</xm:f>
            <x14:dxf>
              <font>
                <color auto="1"/>
              </font>
              <fill>
                <patternFill>
                  <bgColor rgb="FFC6EFCE"/>
                </patternFill>
              </fill>
            </x14:dxf>
          </x14:cfRule>
          <xm:sqref>A26</xm:sqref>
        </x14:conditionalFormatting>
        <x14:conditionalFormatting xmlns:xm="http://schemas.microsoft.com/office/excel/2006/main">
          <x14:cfRule type="containsText" priority="94" operator="containsText" id="{5235297E-D242-4173-AE1C-DA1CD197EAF6}">
            <xm:f>NOT(ISERROR(SEARCH("Sertifikāta Nr. _________________________________",A31)))</xm:f>
            <xm:f>"Sertifikāta Nr. _________________________________"</xm:f>
            <x14:dxf>
              <font>
                <color auto="1"/>
              </font>
              <fill>
                <patternFill>
                  <bgColor rgb="FFC6EFCE"/>
                </patternFill>
              </fill>
            </x14:dxf>
          </x14:cfRule>
          <xm:sqref>A31</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28E5-32B9-41A0-BE05-3FF1628C371E}">
  <sheetPr codeName="Sheet29">
    <tabColor rgb="FF002060"/>
  </sheetPr>
  <dimension ref="A1:P37"/>
  <sheetViews>
    <sheetView topLeftCell="A11" workbookViewId="0">
      <selection activeCell="A25" sqref="A25:XFD101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'8a+c+n'!D1</f>
        <v>8</v>
      </c>
      <c r="E1" s="22"/>
      <c r="F1" s="22"/>
      <c r="G1" s="22"/>
      <c r="H1" s="22"/>
      <c r="I1" s="22"/>
      <c r="J1" s="22"/>
      <c r="N1" s="26"/>
      <c r="O1" s="27"/>
      <c r="P1" s="28"/>
    </row>
    <row r="2" spans="1:16" x14ac:dyDescent="0.2">
      <c r="A2" s="29"/>
      <c r="B2" s="29"/>
      <c r="C2" s="313" t="str">
        <f>'8a+c+n'!C2:I2</f>
        <v>Bēniņu siltināšana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'8a+c+n'!A9</f>
        <v>Tāme sastādīta  2023. gada tirgus cenās, pamatojoties uz AR daļas rasējumiem</v>
      </c>
      <c r="B9" s="310"/>
      <c r="C9" s="310"/>
      <c r="D9" s="310"/>
      <c r="E9" s="310"/>
      <c r="F9" s="310"/>
      <c r="G9" s="31"/>
      <c r="H9" s="31"/>
      <c r="I9" s="31"/>
      <c r="J9" s="311" t="s">
        <v>45</v>
      </c>
      <c r="K9" s="311"/>
      <c r="L9" s="311"/>
      <c r="M9" s="311"/>
      <c r="N9" s="312">
        <f>P25</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hidden="1" x14ac:dyDescent="0.2">
      <c r="A14" s="51"/>
      <c r="B14" s="67"/>
      <c r="C14" s="67"/>
      <c r="D14" s="67"/>
      <c r="E14" s="83"/>
      <c r="F14" s="51"/>
      <c r="G14" s="116"/>
      <c r="H14" s="116"/>
      <c r="I14" s="116"/>
      <c r="J14" s="116"/>
      <c r="K14" s="117"/>
      <c r="L14" s="51"/>
      <c r="M14" s="116"/>
      <c r="N14" s="116"/>
      <c r="O14" s="116"/>
      <c r="P14" s="117"/>
    </row>
    <row r="15" spans="1:16" hidden="1" x14ac:dyDescent="0.2">
      <c r="A15" s="51"/>
      <c r="B15" s="67"/>
      <c r="C15" s="67"/>
      <c r="D15" s="67"/>
      <c r="E15" s="83"/>
      <c r="F15" s="51"/>
      <c r="G15" s="116"/>
      <c r="H15" s="116"/>
      <c r="I15" s="116"/>
      <c r="J15" s="116"/>
      <c r="K15" s="117"/>
      <c r="L15" s="51"/>
      <c r="M15" s="116"/>
      <c r="N15" s="116"/>
      <c r="O15" s="116"/>
      <c r="P15" s="117"/>
    </row>
    <row r="16" spans="1:16" hidden="1" x14ac:dyDescent="0.2">
      <c r="A16" s="51"/>
      <c r="B16" s="67"/>
      <c r="C16" s="67"/>
      <c r="D16" s="67"/>
      <c r="E16" s="83"/>
      <c r="F16" s="51"/>
      <c r="G16" s="116"/>
      <c r="H16" s="116"/>
      <c r="I16" s="116"/>
      <c r="J16" s="116"/>
      <c r="K16" s="117"/>
      <c r="L16" s="51"/>
      <c r="M16" s="116"/>
      <c r="N16" s="116"/>
      <c r="O16" s="116"/>
      <c r="P16" s="117"/>
    </row>
    <row r="17" spans="1:16" hidden="1" x14ac:dyDescent="0.2">
      <c r="A17" s="51"/>
      <c r="B17" s="67"/>
      <c r="C17" s="67"/>
      <c r="D17" s="67"/>
      <c r="E17" s="83"/>
      <c r="F17" s="51"/>
      <c r="G17" s="116"/>
      <c r="H17" s="116"/>
      <c r="I17" s="116"/>
      <c r="J17" s="116"/>
      <c r="K17" s="117"/>
      <c r="L17" s="51"/>
      <c r="M17" s="116"/>
      <c r="N17" s="116"/>
      <c r="O17" s="116"/>
      <c r="P17" s="117"/>
    </row>
    <row r="18" spans="1:16" hidden="1" x14ac:dyDescent="0.2">
      <c r="A18" s="51"/>
      <c r="B18" s="67"/>
      <c r="C18" s="67"/>
      <c r="D18" s="67"/>
      <c r="E18" s="83"/>
      <c r="F18" s="51"/>
      <c r="G18" s="116"/>
      <c r="H18" s="116"/>
      <c r="I18" s="116"/>
      <c r="J18" s="116"/>
      <c r="K18" s="117"/>
      <c r="L18" s="51"/>
      <c r="M18" s="116"/>
      <c r="N18" s="116"/>
      <c r="O18" s="116"/>
      <c r="P18" s="117"/>
    </row>
    <row r="19" spans="1:16" x14ac:dyDescent="0.2">
      <c r="A19" s="51">
        <f>IF(P19=0,0,IF(COUNTBLANK(P19)=1,0,COUNTA($P$14:P19)))</f>
        <v>0</v>
      </c>
      <c r="B19" s="67">
        <f>IF($C$4="Attiecināmās izmaksas",IF('8a+c+n'!$Q14="A",'8a+c+n'!B14,0),0)</f>
        <v>0</v>
      </c>
      <c r="C19" s="67">
        <f>IF($C$4="Attiecināmās izmaksas",IF('8a+c+n'!$Q14="A",'8a+c+n'!C14,0),0)</f>
        <v>0</v>
      </c>
      <c r="D19" s="67">
        <f>IF($C$4="Attiecināmās izmaksas",IF('8a+c+n'!$Q14="A",'8a+c+n'!D14,0),0)</f>
        <v>0</v>
      </c>
      <c r="E19" s="83"/>
      <c r="F19" s="51"/>
      <c r="G19" s="116"/>
      <c r="H19" s="116">
        <f>IF($C$4="Attiecināmās izmaksas",IF('8a+c+n'!$Q14="A",'8a+c+n'!H14,0),0)</f>
        <v>0</v>
      </c>
      <c r="I19" s="116"/>
      <c r="J19" s="116"/>
      <c r="K19" s="117">
        <f>IF($C$4="Attiecināmās izmaksas",IF('8a+c+n'!$Q14="A",'8a+c+n'!K14,0),0)</f>
        <v>0</v>
      </c>
      <c r="L19" s="51">
        <f>IF($C$4="Attiecināmās izmaksas",IF('8a+c+n'!$Q14="A",'8a+c+n'!L14,0),0)</f>
        <v>0</v>
      </c>
      <c r="M19" s="116">
        <f>IF($C$4="Attiecināmās izmaksas",IF('8a+c+n'!$Q14="A",'8a+c+n'!M14,0),0)</f>
        <v>0</v>
      </c>
      <c r="N19" s="116">
        <f>IF($C$4="Attiecināmās izmaksas",IF('8a+c+n'!$Q14="A",'8a+c+n'!N14,0),0)</f>
        <v>0</v>
      </c>
      <c r="O19" s="116">
        <f>IF($C$4="Attiecināmās izmaksas",IF('8a+c+n'!$Q14="A",'8a+c+n'!O14,0),0)</f>
        <v>0</v>
      </c>
      <c r="P19" s="117">
        <f>IF($C$4="Attiecināmās izmaksas",IF('8a+c+n'!$Q14="A",'8a+c+n'!P14,0),0)</f>
        <v>0</v>
      </c>
    </row>
    <row r="20" spans="1:16" ht="22.5" x14ac:dyDescent="0.2">
      <c r="A20" s="51">
        <f>IF(P20=0,0,IF(COUNTBLANK(P20)=1,0,COUNTA($P$14:P20)))</f>
        <v>0</v>
      </c>
      <c r="B20" s="67" t="str">
        <f>IF($C$4="Attiecināmās izmaksas",IF('8a+c+n'!$Q15="A",'8a+c+n'!B15,0),0)</f>
        <v>13-00000</v>
      </c>
      <c r="C20" s="67" t="str">
        <f>IF($C$4="Attiecināmās izmaksas",IF('8a+c+n'!$Q15="A",'8a+c+n'!C15,0),0)</f>
        <v>Esošā pārseguma attīrīšana</v>
      </c>
      <c r="D20" s="67" t="str">
        <f>IF($C$4="Attiecināmās izmaksas",IF('8a+c+n'!$Q15="A",'8a+c+n'!D15,0),0)</f>
        <v>kompl</v>
      </c>
      <c r="E20" s="83"/>
      <c r="F20" s="51"/>
      <c r="G20" s="116"/>
      <c r="H20" s="116">
        <f>IF($C$4="Attiecināmās izmaksas",IF('8a+c+n'!$Q15="A",'8a+c+n'!H15,0),0)</f>
        <v>0</v>
      </c>
      <c r="I20" s="116"/>
      <c r="J20" s="116"/>
      <c r="K20" s="117">
        <f>IF($C$4="Attiecināmās izmaksas",IF('8a+c+n'!$Q15="A",'8a+c+n'!K15,0),0)</f>
        <v>0</v>
      </c>
      <c r="L20" s="51">
        <f>IF($C$4="Attiecināmās izmaksas",IF('8a+c+n'!$Q15="A",'8a+c+n'!L15,0),0)</f>
        <v>0</v>
      </c>
      <c r="M20" s="116">
        <f>IF($C$4="Attiecināmās izmaksas",IF('8a+c+n'!$Q15="A",'8a+c+n'!M15,0),0)</f>
        <v>0</v>
      </c>
      <c r="N20" s="116">
        <f>IF($C$4="Attiecināmās izmaksas",IF('8a+c+n'!$Q15="A",'8a+c+n'!N15,0),0)</f>
        <v>0</v>
      </c>
      <c r="O20" s="116">
        <f>IF($C$4="Attiecināmās izmaksas",IF('8a+c+n'!$Q15="A",'8a+c+n'!O15,0),0)</f>
        <v>0</v>
      </c>
      <c r="P20" s="117">
        <f>IF($C$4="Attiecināmās izmaksas",IF('8a+c+n'!$Q15="A",'8a+c+n'!P15,0),0)</f>
        <v>0</v>
      </c>
    </row>
    <row r="21" spans="1:16" ht="22.5" x14ac:dyDescent="0.2">
      <c r="A21" s="51">
        <f>IF(P21=0,0,IF(COUNTBLANK(P21)=1,0,COUNTA($P$14:P21)))</f>
        <v>0</v>
      </c>
      <c r="B21" s="67" t="str">
        <f>IF($C$4="Attiecināmās izmaksas",IF('8a+c+n'!$Q16="A",'8a+c+n'!B16,0),0)</f>
        <v>13-00000</v>
      </c>
      <c r="C21" s="67" t="str">
        <f>IF($C$4="Attiecināmās izmaksas",IF('8a+c+n'!$Q16="A",'8a+c+n'!C16,0),0)</f>
        <v>Pretvēja plēve., ieklāšana - ar pārlaidi, blīvi nosedzot visu laukumu</v>
      </c>
      <c r="D21" s="67" t="str">
        <f>IF($C$4="Attiecināmās izmaksas",IF('8a+c+n'!$Q16="A",'8a+c+n'!D16,0),0)</f>
        <v>m2</v>
      </c>
      <c r="E21" s="83"/>
      <c r="F21" s="51"/>
      <c r="G21" s="116"/>
      <c r="H21" s="116">
        <f>IF($C$4="Attiecināmās izmaksas",IF('8a+c+n'!$Q16="A",'8a+c+n'!H16,0),0)</f>
        <v>0</v>
      </c>
      <c r="I21" s="116"/>
      <c r="J21" s="116"/>
      <c r="K21" s="117">
        <f>IF($C$4="Attiecināmās izmaksas",IF('8a+c+n'!$Q16="A",'8a+c+n'!K16,0),0)</f>
        <v>0</v>
      </c>
      <c r="L21" s="51">
        <f>IF($C$4="Attiecināmās izmaksas",IF('8a+c+n'!$Q16="A",'8a+c+n'!L16,0),0)</f>
        <v>0</v>
      </c>
      <c r="M21" s="116">
        <f>IF($C$4="Attiecināmās izmaksas",IF('8a+c+n'!$Q16="A",'8a+c+n'!M16,0),0)</f>
        <v>0</v>
      </c>
      <c r="N21" s="116">
        <f>IF($C$4="Attiecināmās izmaksas",IF('8a+c+n'!$Q16="A",'8a+c+n'!N16,0),0)</f>
        <v>0</v>
      </c>
      <c r="O21" s="116">
        <f>IF($C$4="Attiecināmās izmaksas",IF('8a+c+n'!$Q16="A",'8a+c+n'!O16,0),0)</f>
        <v>0</v>
      </c>
      <c r="P21" s="117">
        <f>IF($C$4="Attiecināmās izmaksas",IF('8a+c+n'!$Q16="A",'8a+c+n'!P16,0),0)</f>
        <v>0</v>
      </c>
    </row>
    <row r="22" spans="1:16" ht="33.75" x14ac:dyDescent="0.2">
      <c r="A22" s="51">
        <f>IF(P22=0,0,IF(COUNTBLANK(P22)=1,0,COUNTA($P$14:P22)))</f>
        <v>0</v>
      </c>
      <c r="B22" s="67" t="str">
        <f>IF($C$4="Attiecināmās izmaksas",IF('8a+c+n'!$Q17="A",'8a+c+n'!B17,0),0)</f>
        <v>13-00000</v>
      </c>
      <c r="C22" s="67" t="str">
        <f>IF($C$4="Attiecināmās izmaksas",IF('8a+c+n'!$Q17="A",'8a+c+n'!C17,0),0)</f>
        <v>Beramās akmens vates siltumizolācijas slāņa ieklāšana PAROC BLT3 vai ekvivalentas (λ&lt;=0,041 W/(mK)) b=300mm, papildis apjoms 20% sēšanās</v>
      </c>
      <c r="D22" s="67" t="str">
        <f>IF($C$4="Attiecināmās izmaksas",IF('8a+c+n'!$Q17="A",'8a+c+n'!D17,0),0)</f>
        <v>m3</v>
      </c>
      <c r="E22" s="83"/>
      <c r="F22" s="51"/>
      <c r="G22" s="116"/>
      <c r="H22" s="116">
        <f>IF($C$4="Attiecināmās izmaksas",IF('8a+c+n'!$Q17="A",'8a+c+n'!H17,0),0)</f>
        <v>0</v>
      </c>
      <c r="I22" s="116"/>
      <c r="J22" s="116"/>
      <c r="K22" s="117">
        <f>IF($C$4="Attiecināmās izmaksas",IF('8a+c+n'!$Q17="A",'8a+c+n'!K17,0),0)</f>
        <v>0</v>
      </c>
      <c r="L22" s="51">
        <f>IF($C$4="Attiecināmās izmaksas",IF('8a+c+n'!$Q17="A",'8a+c+n'!L17,0),0)</f>
        <v>0</v>
      </c>
      <c r="M22" s="116">
        <f>IF($C$4="Attiecināmās izmaksas",IF('8a+c+n'!$Q17="A",'8a+c+n'!M17,0),0)</f>
        <v>0</v>
      </c>
      <c r="N22" s="116">
        <f>IF($C$4="Attiecināmās izmaksas",IF('8a+c+n'!$Q17="A",'8a+c+n'!N17,0),0)</f>
        <v>0</v>
      </c>
      <c r="O22" s="116">
        <f>IF($C$4="Attiecināmās izmaksas",IF('8a+c+n'!$Q17="A",'8a+c+n'!O17,0),0)</f>
        <v>0</v>
      </c>
      <c r="P22" s="117">
        <f>IF($C$4="Attiecināmās izmaksas",IF('8a+c+n'!$Q17="A",'8a+c+n'!P17,0),0)</f>
        <v>0</v>
      </c>
    </row>
    <row r="23" spans="1:16" x14ac:dyDescent="0.2">
      <c r="A23" s="51">
        <f>IF(P23=0,0,IF(COUNTBLANK(P23)=1,0,COUNTA($P$14:P23)))</f>
        <v>0</v>
      </c>
      <c r="B23" s="67">
        <f>IF($C$4="Attiecināmās izmaksas",IF('8a+c+n'!$Q18="A",'8a+c+n'!B18,0),0)</f>
        <v>0</v>
      </c>
      <c r="C23" s="67">
        <f>IF($C$4="Attiecināmās izmaksas",IF('8a+c+n'!$Q18="A",'8a+c+n'!C18,0),0)</f>
        <v>0</v>
      </c>
      <c r="D23" s="67">
        <f>IF($C$4="Attiecināmās izmaksas",IF('8a+c+n'!$Q18="A",'8a+c+n'!D18,0),0)</f>
        <v>0</v>
      </c>
      <c r="E23" s="83"/>
      <c r="F23" s="51"/>
      <c r="G23" s="116"/>
      <c r="H23" s="116">
        <f>IF($C$4="Attiecināmās izmaksas",IF('8a+c+n'!$Q18="A",'8a+c+n'!H18,0),0)</f>
        <v>0</v>
      </c>
      <c r="I23" s="116"/>
      <c r="J23" s="116"/>
      <c r="K23" s="117">
        <f>IF($C$4="Attiecināmās izmaksas",IF('8a+c+n'!$Q18="A",'8a+c+n'!K18,0),0)</f>
        <v>0</v>
      </c>
      <c r="L23" s="51">
        <f>IF($C$4="Attiecināmās izmaksas",IF('8a+c+n'!$Q18="A",'8a+c+n'!L18,0),0)</f>
        <v>0</v>
      </c>
      <c r="M23" s="116">
        <f>IF($C$4="Attiecināmās izmaksas",IF('8a+c+n'!$Q18="A",'8a+c+n'!M18,0),0)</f>
        <v>0</v>
      </c>
      <c r="N23" s="116">
        <f>IF($C$4="Attiecināmās izmaksas",IF('8a+c+n'!$Q18="A",'8a+c+n'!N18,0),0)</f>
        <v>0</v>
      </c>
      <c r="O23" s="116">
        <f>IF($C$4="Attiecināmās izmaksas",IF('8a+c+n'!$Q18="A",'8a+c+n'!O18,0),0)</f>
        <v>0</v>
      </c>
      <c r="P23" s="117">
        <f>IF($C$4="Attiecināmās izmaksas",IF('8a+c+n'!$Q18="A",'8a+c+n'!P18,0),0)</f>
        <v>0</v>
      </c>
    </row>
    <row r="24" spans="1:16" ht="33.75" x14ac:dyDescent="0.2">
      <c r="A24" s="51">
        <f>IF(P24=0,0,IF(COUNTBLANK(P24)=1,0,COUNTA($P$14:P24)))</f>
        <v>0</v>
      </c>
      <c r="B24" s="67" t="str">
        <f>IF($C$4="Attiecināmās izmaksas",IF('8a+c+n'!$Q19="A",'8a+c+n'!B19,0),0)</f>
        <v>09-00000</v>
      </c>
      <c r="C24" s="67" t="str">
        <f>IF($C$4="Attiecināmās izmaksas",IF('8a+c+n'!$Q19="A",'8a+c+n'!C19,0),0)</f>
        <v>BAUROC (Aeroc) Clasic 150x200 vai ekviv. mūrējums, ventilācijas atvērumu aizmūrēšanai, t.sk. Java. Apjomu precizēt būvdarbu laikā.</v>
      </c>
      <c r="D24" s="67" t="str">
        <f>IF($C$4="Attiecināmās izmaksas",IF('8a+c+n'!$Q19="A",'8a+c+n'!D19,0),0)</f>
        <v>kompl</v>
      </c>
      <c r="E24" s="83"/>
      <c r="F24" s="51"/>
      <c r="G24" s="116"/>
      <c r="H24" s="116">
        <f>IF($C$4="Attiecināmās izmaksas",IF('8a+c+n'!$Q19="A",'8a+c+n'!H19,0),0)</f>
        <v>0</v>
      </c>
      <c r="I24" s="116"/>
      <c r="J24" s="116"/>
      <c r="K24" s="117">
        <f>IF($C$4="Attiecināmās izmaksas",IF('8a+c+n'!$Q19="A",'8a+c+n'!K19,0),0)</f>
        <v>0</v>
      </c>
      <c r="L24" s="51">
        <f>IF($C$4="Attiecināmās izmaksas",IF('8a+c+n'!$Q19="A",'8a+c+n'!L19,0),0)</f>
        <v>0</v>
      </c>
      <c r="M24" s="116">
        <f>IF($C$4="Attiecināmās izmaksas",IF('8a+c+n'!$Q19="A",'8a+c+n'!M19,0),0)</f>
        <v>0</v>
      </c>
      <c r="N24" s="116">
        <f>IF($C$4="Attiecināmās izmaksas",IF('8a+c+n'!$Q19="A",'8a+c+n'!N19,0),0)</f>
        <v>0</v>
      </c>
      <c r="O24" s="116">
        <f>IF($C$4="Attiecināmās izmaksas",IF('8a+c+n'!$Q19="A",'8a+c+n'!O19,0),0)</f>
        <v>0</v>
      </c>
      <c r="P24" s="117">
        <f>IF($C$4="Attiecināmās izmaksas",IF('8a+c+n'!$Q19="A",'8a+c+n'!P19,0),0)</f>
        <v>0</v>
      </c>
    </row>
    <row r="25" spans="1:16" ht="12" customHeight="1" thickBot="1" x14ac:dyDescent="0.25">
      <c r="A25" s="298" t="s">
        <v>62</v>
      </c>
      <c r="B25" s="299"/>
      <c r="C25" s="299"/>
      <c r="D25" s="299"/>
      <c r="E25" s="299"/>
      <c r="F25" s="299"/>
      <c r="G25" s="299"/>
      <c r="H25" s="299"/>
      <c r="I25" s="299"/>
      <c r="J25" s="299"/>
      <c r="K25" s="300"/>
      <c r="L25" s="127">
        <f>SUM(L14:L24)</f>
        <v>0</v>
      </c>
      <c r="M25" s="128">
        <f>SUM(M14:M24)</f>
        <v>0</v>
      </c>
      <c r="N25" s="128">
        <f>SUM(N14:N24)</f>
        <v>0</v>
      </c>
      <c r="O25" s="128">
        <f>SUM(O14:O24)</f>
        <v>0</v>
      </c>
      <c r="P25" s="129">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301">
        <f>'Kops n'!C36:H36</f>
        <v>0</v>
      </c>
      <c r="D28" s="301"/>
      <c r="E28" s="301"/>
      <c r="F28" s="301"/>
      <c r="G28" s="301"/>
      <c r="H28" s="301"/>
      <c r="I28" s="16"/>
      <c r="J28" s="16"/>
      <c r="K28" s="16"/>
      <c r="L28" s="16"/>
      <c r="M28" s="16"/>
      <c r="N28" s="16"/>
      <c r="O28" s="16"/>
      <c r="P28" s="16"/>
    </row>
    <row r="29" spans="1:16" x14ac:dyDescent="0.2">
      <c r="A29" s="16"/>
      <c r="B29" s="16"/>
      <c r="C29" s="227" t="s">
        <v>15</v>
      </c>
      <c r="D29" s="227"/>
      <c r="E29" s="227"/>
      <c r="F29" s="227"/>
      <c r="G29" s="227"/>
      <c r="H29" s="227"/>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49" t="str">
        <f>'Kops n'!A39:D39</f>
        <v>Tāme sastādīta 2023. gada __. ____________</v>
      </c>
      <c r="B31" s="250"/>
      <c r="C31" s="250"/>
      <c r="D31" s="250"/>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301">
        <f>'Kops n'!C41:H41</f>
        <v>0</v>
      </c>
      <c r="D33" s="301"/>
      <c r="E33" s="301"/>
      <c r="F33" s="301"/>
      <c r="G33" s="301"/>
      <c r="H33" s="301"/>
      <c r="I33" s="16"/>
      <c r="J33" s="16"/>
      <c r="K33" s="16"/>
      <c r="L33" s="16"/>
      <c r="M33" s="16"/>
      <c r="N33" s="16"/>
      <c r="O33" s="16"/>
      <c r="P33" s="16"/>
    </row>
    <row r="34" spans="1:16" x14ac:dyDescent="0.2">
      <c r="A34" s="16"/>
      <c r="B34" s="16"/>
      <c r="C34" s="227" t="s">
        <v>15</v>
      </c>
      <c r="D34" s="227"/>
      <c r="E34" s="227"/>
      <c r="F34" s="227"/>
      <c r="G34" s="227"/>
      <c r="H34" s="227"/>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4">
        <f>'Kops n'!C44</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25:K25">
    <cfRule type="containsText" dxfId="120"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119" priority="1" operator="equal">
      <formula>0</formula>
    </cfRule>
  </conditionalFormatting>
  <conditionalFormatting sqref="C2:I2 D5:L8 N9:O9 L25:P25 C28:H28 C33:H33 C36">
    <cfRule type="cellIs" dxfId="118"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4A98-0811-4A73-8095-152364A1A466}">
  <sheetPr>
    <tabColor rgb="FF002060"/>
  </sheetPr>
  <dimension ref="A1:P29"/>
  <sheetViews>
    <sheetView topLeftCell="A3"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'8a+c+n'!D1</f>
        <v>8</v>
      </c>
      <c r="E1" s="22"/>
      <c r="F1" s="22"/>
      <c r="G1" s="22"/>
      <c r="H1" s="22"/>
      <c r="I1" s="22"/>
      <c r="J1" s="22"/>
      <c r="N1" s="26"/>
      <c r="O1" s="27"/>
      <c r="P1" s="28"/>
    </row>
    <row r="2" spans="1:16" x14ac:dyDescent="0.2">
      <c r="A2" s="29"/>
      <c r="B2" s="29"/>
      <c r="C2" s="313" t="str">
        <f>'8a+c+n'!C2:I2</f>
        <v>Bēniņu siltināšana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'8a+c+n'!A9</f>
        <v>Tāme sastādīta  2023. gada tirgus cenās, pamatojoties uz AR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c r="B14" s="23"/>
      <c r="C14" s="23"/>
      <c r="D14" s="23"/>
      <c r="E14" s="45"/>
      <c r="F14" s="63"/>
      <c r="G14" s="114"/>
      <c r="H14" s="114"/>
      <c r="I14" s="114"/>
      <c r="J14" s="114"/>
      <c r="K14" s="115"/>
      <c r="L14" s="81"/>
      <c r="M14" s="114"/>
      <c r="N14" s="114"/>
      <c r="O14" s="114"/>
      <c r="P14" s="115"/>
    </row>
    <row r="15" spans="1:16" x14ac:dyDescent="0.2">
      <c r="A15" s="51"/>
      <c r="B15" s="24"/>
      <c r="C15" s="24"/>
      <c r="D15" s="24"/>
      <c r="E15" s="46"/>
      <c r="F15" s="65"/>
      <c r="G15" s="116"/>
      <c r="H15" s="116"/>
      <c r="I15" s="116"/>
      <c r="J15" s="116"/>
      <c r="K15" s="117"/>
      <c r="L15" s="82"/>
      <c r="M15" s="116"/>
      <c r="N15" s="116"/>
      <c r="O15" s="116"/>
      <c r="P15" s="117"/>
    </row>
    <row r="16" spans="1:16" ht="12" thickBot="1" x14ac:dyDescent="0.25">
      <c r="A16" s="51"/>
      <c r="B16" s="24"/>
      <c r="C16" s="24"/>
      <c r="D16" s="24"/>
      <c r="E16" s="46"/>
      <c r="F16" s="65"/>
      <c r="G16" s="116"/>
      <c r="H16" s="116"/>
      <c r="I16" s="116"/>
      <c r="J16" s="116"/>
      <c r="K16" s="117"/>
      <c r="L16" s="82"/>
      <c r="M16" s="116"/>
      <c r="N16" s="116"/>
      <c r="O16" s="116"/>
      <c r="P16" s="117"/>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c'!C36:H36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c'!C41:H41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c'!C44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6:H26"/>
    <mergeCell ref="L12:P12"/>
    <mergeCell ref="A17:K17"/>
    <mergeCell ref="C20:H20"/>
    <mergeCell ref="C21:H21"/>
    <mergeCell ref="A23:D23"/>
    <mergeCell ref="C25:H25"/>
  </mergeCells>
  <conditionalFormatting sqref="A17:K17">
    <cfRule type="containsText" dxfId="117"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116" priority="1" operator="equal">
      <formula>0</formula>
    </cfRule>
  </conditionalFormatting>
  <conditionalFormatting sqref="C2:I2 D5:L8 N9:O9 L17:P17 C20:H20 C25:H25 C28">
    <cfRule type="cellIs" dxfId="115"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2D98-A18A-47CD-BF81-5EE621A64752}">
  <sheetPr codeName="Sheet30">
    <tabColor rgb="FF002060"/>
  </sheetPr>
  <dimension ref="A1:P29"/>
  <sheetViews>
    <sheetView topLeftCell="A3"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'8a+c+n'!D1</f>
        <v>8</v>
      </c>
      <c r="E1" s="22"/>
      <c r="F1" s="22"/>
      <c r="G1" s="22"/>
      <c r="H1" s="22"/>
      <c r="I1" s="22"/>
      <c r="J1" s="22"/>
      <c r="N1" s="26"/>
      <c r="O1" s="27"/>
      <c r="P1" s="28"/>
    </row>
    <row r="2" spans="1:16" x14ac:dyDescent="0.2">
      <c r="A2" s="29"/>
      <c r="B2" s="29"/>
      <c r="C2" s="313" t="str">
        <f>'8a+c+n'!C2:I2</f>
        <v>Bēniņu siltināšana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'8a+c+n'!A9</f>
        <v>Tāme sastādīta  2023. gada tirgus cenās, pamatojoties uz AR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c r="B14" s="23"/>
      <c r="C14" s="23"/>
      <c r="D14" s="23"/>
      <c r="E14" s="45"/>
      <c r="F14" s="63"/>
      <c r="G14" s="114"/>
      <c r="H14" s="114"/>
      <c r="I14" s="114"/>
      <c r="J14" s="114"/>
      <c r="K14" s="115"/>
      <c r="L14" s="81"/>
      <c r="M14" s="114"/>
      <c r="N14" s="114"/>
      <c r="O14" s="114"/>
      <c r="P14" s="115"/>
    </row>
    <row r="15" spans="1:16" x14ac:dyDescent="0.2">
      <c r="A15" s="51"/>
      <c r="B15" s="24"/>
      <c r="C15" s="24"/>
      <c r="D15" s="24"/>
      <c r="E15" s="46"/>
      <c r="F15" s="65"/>
      <c r="G15" s="116"/>
      <c r="H15" s="116"/>
      <c r="I15" s="116"/>
      <c r="J15" s="116"/>
      <c r="K15" s="117"/>
      <c r="L15" s="82"/>
      <c r="M15" s="116"/>
      <c r="N15" s="116"/>
      <c r="O15" s="116"/>
      <c r="P15" s="117"/>
    </row>
    <row r="16" spans="1:16" ht="12" thickBot="1" x14ac:dyDescent="0.25">
      <c r="A16" s="51"/>
      <c r="B16" s="24"/>
      <c r="C16" s="24"/>
      <c r="D16" s="24"/>
      <c r="E16" s="46"/>
      <c r="F16" s="65"/>
      <c r="G16" s="116"/>
      <c r="H16" s="116"/>
      <c r="I16" s="116"/>
      <c r="J16" s="116"/>
      <c r="K16" s="117"/>
      <c r="L16" s="82"/>
      <c r="M16" s="116"/>
      <c r="N16" s="116"/>
      <c r="O16" s="116"/>
      <c r="P16" s="117"/>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n'!C36:H36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n'!C41:H41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n'!C44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C2:I2"/>
    <mergeCell ref="C3:I3"/>
    <mergeCell ref="C4:I4"/>
    <mergeCell ref="D5:L5"/>
    <mergeCell ref="D6:L6"/>
    <mergeCell ref="D8:L8"/>
    <mergeCell ref="A9:F9"/>
    <mergeCell ref="J9:M9"/>
    <mergeCell ref="N9:O9"/>
    <mergeCell ref="D7:L7"/>
    <mergeCell ref="C26:H26"/>
    <mergeCell ref="L12:P12"/>
    <mergeCell ref="A17:K17"/>
    <mergeCell ref="C20:H20"/>
    <mergeCell ref="C21:H21"/>
    <mergeCell ref="A23:D23"/>
    <mergeCell ref="C25:H25"/>
    <mergeCell ref="A12:A13"/>
    <mergeCell ref="B12:B13"/>
    <mergeCell ref="C12:C13"/>
    <mergeCell ref="D12:D13"/>
    <mergeCell ref="E12:E13"/>
    <mergeCell ref="F12:K12"/>
  </mergeCells>
  <conditionalFormatting sqref="A17:K17">
    <cfRule type="containsText" dxfId="114"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113" priority="1" operator="equal">
      <formula>0</formula>
    </cfRule>
  </conditionalFormatting>
  <conditionalFormatting sqref="C2:I2 D5:L8 N9:O9 L17:P17 C20:H20 C25:H25 C28">
    <cfRule type="cellIs" dxfId="112"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31">
    <tabColor rgb="FF7030A0"/>
  </sheetPr>
  <dimension ref="A1:Q38"/>
  <sheetViews>
    <sheetView topLeftCell="A8" zoomScale="85" zoomScaleNormal="85" workbookViewId="0">
      <selection activeCell="J24" sqref="J2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9</v>
      </c>
      <c r="E1" s="22"/>
      <c r="F1" s="22"/>
      <c r="G1" s="22"/>
      <c r="H1" s="22"/>
      <c r="I1" s="22"/>
      <c r="J1" s="22"/>
      <c r="N1" s="26"/>
      <c r="O1" s="27"/>
      <c r="P1" s="28"/>
    </row>
    <row r="2" spans="1:17" x14ac:dyDescent="0.2">
      <c r="A2" s="29"/>
      <c r="B2" s="29"/>
      <c r="C2" s="313" t="s">
        <v>334</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323</v>
      </c>
      <c r="B9" s="310"/>
      <c r="C9" s="310"/>
      <c r="D9" s="310"/>
      <c r="E9" s="310"/>
      <c r="F9" s="310"/>
      <c r="G9" s="31"/>
      <c r="H9" s="31"/>
      <c r="I9" s="31"/>
      <c r="J9" s="311" t="s">
        <v>45</v>
      </c>
      <c r="K9" s="311"/>
      <c r="L9" s="311"/>
      <c r="M9" s="311"/>
      <c r="N9" s="312">
        <f>P26</f>
        <v>0</v>
      </c>
      <c r="O9" s="312"/>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17"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2" t="s">
        <v>175</v>
      </c>
      <c r="D14" s="23"/>
      <c r="E14" s="45"/>
      <c r="F14" s="71"/>
      <c r="G14" s="134"/>
      <c r="H14" s="108">
        <f>F14*G14</f>
        <v>0</v>
      </c>
      <c r="I14" s="134"/>
      <c r="J14" s="134"/>
      <c r="K14" s="112">
        <f>SUM(H14:J14)</f>
        <v>0</v>
      </c>
      <c r="L14" s="194">
        <f>E14*F14</f>
        <v>0</v>
      </c>
      <c r="M14" s="108">
        <f>H14*E14</f>
        <v>0</v>
      </c>
      <c r="N14" s="108">
        <f>I14*E14</f>
        <v>0</v>
      </c>
      <c r="O14" s="108">
        <f>J14*E14</f>
        <v>0</v>
      </c>
      <c r="P14" s="109">
        <f>SUM(M14:O14)</f>
        <v>0</v>
      </c>
      <c r="Q14" s="57"/>
    </row>
    <row r="15" spans="1:17" ht="22.5" x14ac:dyDescent="0.2">
      <c r="A15" s="36">
        <v>1</v>
      </c>
      <c r="B15" s="24" t="s">
        <v>176</v>
      </c>
      <c r="C15" s="40" t="s">
        <v>177</v>
      </c>
      <c r="D15" s="24" t="s">
        <v>76</v>
      </c>
      <c r="E15" s="46">
        <v>90.96</v>
      </c>
      <c r="F15" s="41"/>
      <c r="G15" s="146"/>
      <c r="H15" s="110">
        <f>F15*G15</f>
        <v>0</v>
      </c>
      <c r="I15" s="135"/>
      <c r="J15" s="135"/>
      <c r="K15" s="113">
        <f t="shared" ref="K15:K22" si="0">SUM(H15:J15)</f>
        <v>0</v>
      </c>
      <c r="L15" s="163">
        <f t="shared" ref="L15:L22" si="1">E15*F15</f>
        <v>0</v>
      </c>
      <c r="M15" s="110">
        <f t="shared" ref="M15:M22" si="2">H15*E15</f>
        <v>0</v>
      </c>
      <c r="N15" s="110">
        <f t="shared" ref="N15:N22" si="3">I15*E15</f>
        <v>0</v>
      </c>
      <c r="O15" s="110">
        <f t="shared" ref="O15:O22" si="4">J15*E15</f>
        <v>0</v>
      </c>
      <c r="P15" s="111">
        <f t="shared" ref="P15:P22" si="5">SUM(M15:O15)</f>
        <v>0</v>
      </c>
      <c r="Q15" s="61" t="s">
        <v>46</v>
      </c>
    </row>
    <row r="16" spans="1:17" ht="22.5" x14ac:dyDescent="0.2">
      <c r="A16" s="36">
        <v>2</v>
      </c>
      <c r="B16" s="24" t="s">
        <v>176</v>
      </c>
      <c r="C16" s="40" t="s">
        <v>178</v>
      </c>
      <c r="D16" s="24" t="s">
        <v>179</v>
      </c>
      <c r="E16" s="46">
        <v>4.54</v>
      </c>
      <c r="F16" s="41"/>
      <c r="G16" s="146"/>
      <c r="H16" s="110">
        <f t="shared" ref="H16:H25" si="6">F16*G16</f>
        <v>0</v>
      </c>
      <c r="I16" s="135"/>
      <c r="J16" s="135"/>
      <c r="K16" s="113">
        <f t="shared" ref="K16:K25" si="7">SUM(H16:J16)</f>
        <v>0</v>
      </c>
      <c r="L16" s="163">
        <f t="shared" ref="L16:L25" si="8">E16*F16</f>
        <v>0</v>
      </c>
      <c r="M16" s="110">
        <f t="shared" ref="M16:M25" si="9">H16*E16</f>
        <v>0</v>
      </c>
      <c r="N16" s="110">
        <f t="shared" ref="N16:N25" si="10">I16*E16</f>
        <v>0</v>
      </c>
      <c r="O16" s="110">
        <f t="shared" ref="O16:O25" si="11">J16*E16</f>
        <v>0</v>
      </c>
      <c r="P16" s="111">
        <f t="shared" ref="P16:P25" si="12">SUM(M16:O16)</f>
        <v>0</v>
      </c>
      <c r="Q16" s="61" t="s">
        <v>46</v>
      </c>
    </row>
    <row r="17" spans="1:17" ht="22.5" x14ac:dyDescent="0.2">
      <c r="A17" s="36">
        <v>3</v>
      </c>
      <c r="B17" s="24" t="s">
        <v>176</v>
      </c>
      <c r="C17" s="40" t="s">
        <v>180</v>
      </c>
      <c r="D17" s="24" t="s">
        <v>179</v>
      </c>
      <c r="E17" s="46">
        <v>13.64</v>
      </c>
      <c r="F17" s="41"/>
      <c r="G17" s="146"/>
      <c r="H17" s="110">
        <f t="shared" si="6"/>
        <v>0</v>
      </c>
      <c r="I17" s="135"/>
      <c r="J17" s="135"/>
      <c r="K17" s="113">
        <f t="shared" si="7"/>
        <v>0</v>
      </c>
      <c r="L17" s="163">
        <f t="shared" si="8"/>
        <v>0</v>
      </c>
      <c r="M17" s="110">
        <f t="shared" si="9"/>
        <v>0</v>
      </c>
      <c r="N17" s="110">
        <f t="shared" si="10"/>
        <v>0</v>
      </c>
      <c r="O17" s="110">
        <f t="shared" si="11"/>
        <v>0</v>
      </c>
      <c r="P17" s="111">
        <f t="shared" si="12"/>
        <v>0</v>
      </c>
      <c r="Q17" s="61" t="s">
        <v>46</v>
      </c>
    </row>
    <row r="18" spans="1:17" ht="22.5" x14ac:dyDescent="0.2">
      <c r="A18" s="36">
        <v>4</v>
      </c>
      <c r="B18" s="24" t="s">
        <v>176</v>
      </c>
      <c r="C18" s="40" t="s">
        <v>181</v>
      </c>
      <c r="D18" s="24" t="s">
        <v>68</v>
      </c>
      <c r="E18" s="46">
        <v>1</v>
      </c>
      <c r="F18" s="41"/>
      <c r="G18" s="146"/>
      <c r="H18" s="110">
        <f t="shared" si="6"/>
        <v>0</v>
      </c>
      <c r="I18" s="135"/>
      <c r="J18" s="135"/>
      <c r="K18" s="113">
        <f t="shared" si="7"/>
        <v>0</v>
      </c>
      <c r="L18" s="163">
        <f t="shared" si="8"/>
        <v>0</v>
      </c>
      <c r="M18" s="110">
        <f t="shared" si="9"/>
        <v>0</v>
      </c>
      <c r="N18" s="110">
        <f t="shared" si="10"/>
        <v>0</v>
      </c>
      <c r="O18" s="110">
        <f t="shared" si="11"/>
        <v>0</v>
      </c>
      <c r="P18" s="111">
        <f t="shared" si="12"/>
        <v>0</v>
      </c>
      <c r="Q18" s="61" t="s">
        <v>46</v>
      </c>
    </row>
    <row r="19" spans="1:17" ht="22.5" x14ac:dyDescent="0.2">
      <c r="A19" s="36">
        <v>5</v>
      </c>
      <c r="B19" s="24" t="s">
        <v>176</v>
      </c>
      <c r="C19" s="40" t="s">
        <v>182</v>
      </c>
      <c r="D19" s="24" t="s">
        <v>66</v>
      </c>
      <c r="E19" s="46">
        <v>78.11</v>
      </c>
      <c r="F19" s="41"/>
      <c r="G19" s="146"/>
      <c r="H19" s="110">
        <f t="shared" si="6"/>
        <v>0</v>
      </c>
      <c r="I19" s="135"/>
      <c r="J19" s="135"/>
      <c r="K19" s="113">
        <f t="shared" si="7"/>
        <v>0</v>
      </c>
      <c r="L19" s="163">
        <f t="shared" si="8"/>
        <v>0</v>
      </c>
      <c r="M19" s="110">
        <f t="shared" si="9"/>
        <v>0</v>
      </c>
      <c r="N19" s="110">
        <f t="shared" si="10"/>
        <v>0</v>
      </c>
      <c r="O19" s="110">
        <f t="shared" si="11"/>
        <v>0</v>
      </c>
      <c r="P19" s="111">
        <f t="shared" si="12"/>
        <v>0</v>
      </c>
      <c r="Q19" s="61" t="s">
        <v>46</v>
      </c>
    </row>
    <row r="20" spans="1:17" ht="22.5" x14ac:dyDescent="0.2">
      <c r="A20" s="36">
        <v>6</v>
      </c>
      <c r="B20" s="24" t="s">
        <v>176</v>
      </c>
      <c r="C20" s="40" t="s">
        <v>183</v>
      </c>
      <c r="D20" s="24" t="s">
        <v>66</v>
      </c>
      <c r="E20" s="46">
        <v>143</v>
      </c>
      <c r="F20" s="41"/>
      <c r="G20" s="146"/>
      <c r="H20" s="110">
        <f t="shared" si="6"/>
        <v>0</v>
      </c>
      <c r="I20" s="135"/>
      <c r="J20" s="135"/>
      <c r="K20" s="113">
        <f t="shared" si="7"/>
        <v>0</v>
      </c>
      <c r="L20" s="163">
        <f t="shared" si="8"/>
        <v>0</v>
      </c>
      <c r="M20" s="110">
        <f t="shared" si="9"/>
        <v>0</v>
      </c>
      <c r="N20" s="110">
        <f t="shared" si="10"/>
        <v>0</v>
      </c>
      <c r="O20" s="110">
        <f t="shared" si="11"/>
        <v>0</v>
      </c>
      <c r="P20" s="111">
        <f t="shared" si="12"/>
        <v>0</v>
      </c>
      <c r="Q20" s="61" t="s">
        <v>46</v>
      </c>
    </row>
    <row r="21" spans="1:17" ht="22.5" x14ac:dyDescent="0.2">
      <c r="A21" s="36">
        <v>7</v>
      </c>
      <c r="B21" s="24" t="s">
        <v>176</v>
      </c>
      <c r="C21" s="40" t="s">
        <v>184</v>
      </c>
      <c r="D21" s="24" t="s">
        <v>185</v>
      </c>
      <c r="E21" s="46">
        <v>1</v>
      </c>
      <c r="F21" s="41"/>
      <c r="G21" s="146"/>
      <c r="H21" s="110">
        <f t="shared" si="6"/>
        <v>0</v>
      </c>
      <c r="I21" s="135"/>
      <c r="J21" s="135"/>
      <c r="K21" s="113">
        <f t="shared" si="7"/>
        <v>0</v>
      </c>
      <c r="L21" s="163">
        <f t="shared" si="8"/>
        <v>0</v>
      </c>
      <c r="M21" s="110">
        <f t="shared" si="9"/>
        <v>0</v>
      </c>
      <c r="N21" s="110">
        <f t="shared" si="10"/>
        <v>0</v>
      </c>
      <c r="O21" s="110">
        <f t="shared" si="11"/>
        <v>0</v>
      </c>
      <c r="P21" s="111">
        <f t="shared" si="12"/>
        <v>0</v>
      </c>
      <c r="Q21" s="61" t="s">
        <v>47</v>
      </c>
    </row>
    <row r="22" spans="1:17" ht="22.5" x14ac:dyDescent="0.2">
      <c r="A22" s="36">
        <v>8</v>
      </c>
      <c r="B22" s="24" t="s">
        <v>176</v>
      </c>
      <c r="C22" s="40" t="s">
        <v>186</v>
      </c>
      <c r="D22" s="24" t="s">
        <v>70</v>
      </c>
      <c r="E22" s="46">
        <v>22</v>
      </c>
      <c r="F22" s="41"/>
      <c r="G22" s="146"/>
      <c r="H22" s="110">
        <f t="shared" si="6"/>
        <v>0</v>
      </c>
      <c r="I22" s="135"/>
      <c r="J22" s="135"/>
      <c r="K22" s="113">
        <f t="shared" si="7"/>
        <v>0</v>
      </c>
      <c r="L22" s="163">
        <f t="shared" si="8"/>
        <v>0</v>
      </c>
      <c r="M22" s="110">
        <f t="shared" si="9"/>
        <v>0</v>
      </c>
      <c r="N22" s="110">
        <f t="shared" si="10"/>
        <v>0</v>
      </c>
      <c r="O22" s="110">
        <f t="shared" si="11"/>
        <v>0</v>
      </c>
      <c r="P22" s="111">
        <f t="shared" si="12"/>
        <v>0</v>
      </c>
      <c r="Q22" s="61" t="s">
        <v>46</v>
      </c>
    </row>
    <row r="23" spans="1:17" ht="22.5" x14ac:dyDescent="0.2">
      <c r="A23" s="36">
        <v>10</v>
      </c>
      <c r="B23" s="24" t="s">
        <v>176</v>
      </c>
      <c r="C23" s="40" t="s">
        <v>420</v>
      </c>
      <c r="D23" s="110" t="s">
        <v>174</v>
      </c>
      <c r="E23" s="195">
        <v>23</v>
      </c>
      <c r="F23" s="41"/>
      <c r="G23" s="146"/>
      <c r="H23" s="110">
        <f t="shared" si="6"/>
        <v>0</v>
      </c>
      <c r="I23" s="135"/>
      <c r="J23" s="135"/>
      <c r="K23" s="113">
        <f t="shared" si="7"/>
        <v>0</v>
      </c>
      <c r="L23" s="163">
        <f t="shared" si="8"/>
        <v>0</v>
      </c>
      <c r="M23" s="110">
        <f t="shared" si="9"/>
        <v>0</v>
      </c>
      <c r="N23" s="110">
        <f t="shared" si="10"/>
        <v>0</v>
      </c>
      <c r="O23" s="110">
        <f t="shared" si="11"/>
        <v>0</v>
      </c>
      <c r="P23" s="111">
        <f t="shared" si="12"/>
        <v>0</v>
      </c>
      <c r="Q23" s="61" t="s">
        <v>47</v>
      </c>
    </row>
    <row r="24" spans="1:17" ht="22.5" x14ac:dyDescent="0.2">
      <c r="A24" s="36">
        <v>11</v>
      </c>
      <c r="B24" s="24" t="s">
        <v>176</v>
      </c>
      <c r="C24" s="40" t="s">
        <v>421</v>
      </c>
      <c r="D24" s="110" t="s">
        <v>70</v>
      </c>
      <c r="E24" s="195">
        <v>4</v>
      </c>
      <c r="F24" s="41"/>
      <c r="G24" s="146"/>
      <c r="H24" s="110">
        <f t="shared" si="6"/>
        <v>0</v>
      </c>
      <c r="I24" s="135"/>
      <c r="J24" s="135"/>
      <c r="K24" s="113">
        <f t="shared" si="7"/>
        <v>0</v>
      </c>
      <c r="L24" s="163">
        <f t="shared" si="8"/>
        <v>0</v>
      </c>
      <c r="M24" s="110">
        <f t="shared" si="9"/>
        <v>0</v>
      </c>
      <c r="N24" s="110">
        <f t="shared" si="10"/>
        <v>0</v>
      </c>
      <c r="O24" s="110">
        <f t="shared" si="11"/>
        <v>0</v>
      </c>
      <c r="P24" s="111">
        <f t="shared" si="12"/>
        <v>0</v>
      </c>
      <c r="Q24" s="61" t="s">
        <v>46</v>
      </c>
    </row>
    <row r="25" spans="1:17" ht="22.5" x14ac:dyDescent="0.2">
      <c r="A25" s="36">
        <v>12</v>
      </c>
      <c r="B25" s="24" t="s">
        <v>176</v>
      </c>
      <c r="C25" s="40" t="s">
        <v>422</v>
      </c>
      <c r="D25" s="110" t="s">
        <v>70</v>
      </c>
      <c r="E25" s="195">
        <v>4</v>
      </c>
      <c r="F25" s="41"/>
      <c r="G25" s="146"/>
      <c r="H25" s="110">
        <f t="shared" si="6"/>
        <v>0</v>
      </c>
      <c r="I25" s="135"/>
      <c r="J25" s="135"/>
      <c r="K25" s="113">
        <f t="shared" si="7"/>
        <v>0</v>
      </c>
      <c r="L25" s="163">
        <f t="shared" si="8"/>
        <v>0</v>
      </c>
      <c r="M25" s="110">
        <f t="shared" si="9"/>
        <v>0</v>
      </c>
      <c r="N25" s="110">
        <f t="shared" si="10"/>
        <v>0</v>
      </c>
      <c r="O25" s="110">
        <f t="shared" si="11"/>
        <v>0</v>
      </c>
      <c r="P25" s="111">
        <f t="shared" si="12"/>
        <v>0</v>
      </c>
      <c r="Q25" s="61" t="s">
        <v>46</v>
      </c>
    </row>
    <row r="26" spans="1:17" ht="12" customHeight="1" thickBot="1" x14ac:dyDescent="0.25">
      <c r="A26" s="298" t="s">
        <v>62</v>
      </c>
      <c r="B26" s="299"/>
      <c r="C26" s="299"/>
      <c r="D26" s="299"/>
      <c r="E26" s="299"/>
      <c r="F26" s="299"/>
      <c r="G26" s="299"/>
      <c r="H26" s="299"/>
      <c r="I26" s="299"/>
      <c r="J26" s="299"/>
      <c r="K26" s="300"/>
      <c r="L26" s="127">
        <f>SUM(L14:L25)</f>
        <v>0</v>
      </c>
      <c r="M26" s="128">
        <f>SUM(M14:M25)</f>
        <v>0</v>
      </c>
      <c r="N26" s="128">
        <f>SUM(N14:N25)</f>
        <v>0</v>
      </c>
      <c r="O26" s="128">
        <f>SUM(O14:O25)</f>
        <v>0</v>
      </c>
      <c r="P26" s="129">
        <f>SUM(P14:P25)</f>
        <v>0</v>
      </c>
    </row>
    <row r="27" spans="1:17" x14ac:dyDescent="0.2">
      <c r="A27" s="16"/>
      <c r="B27" s="16"/>
      <c r="C27" s="16"/>
      <c r="D27" s="16"/>
      <c r="E27" s="16"/>
      <c r="F27" s="16"/>
      <c r="G27" s="16"/>
      <c r="H27" s="16"/>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1" t="s">
        <v>14</v>
      </c>
      <c r="B29" s="16"/>
      <c r="C29" s="301">
        <f>'Kops n'!C36:H36</f>
        <v>0</v>
      </c>
      <c r="D29" s="301"/>
      <c r="E29" s="301"/>
      <c r="F29" s="301"/>
      <c r="G29" s="301"/>
      <c r="H29" s="301"/>
      <c r="I29" s="16"/>
      <c r="J29" s="16"/>
      <c r="K29" s="16"/>
      <c r="L29" s="16"/>
      <c r="M29" s="16"/>
      <c r="N29" s="16"/>
      <c r="O29" s="16"/>
      <c r="P29" s="16"/>
    </row>
    <row r="30" spans="1:17" x14ac:dyDescent="0.2">
      <c r="A30" s="16"/>
      <c r="B30" s="16"/>
      <c r="C30" s="227" t="s">
        <v>15</v>
      </c>
      <c r="D30" s="227"/>
      <c r="E30" s="227"/>
      <c r="F30" s="227"/>
      <c r="G30" s="227"/>
      <c r="H30" s="227"/>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249" t="str">
        <f>'Kops n'!A39:D39</f>
        <v>Tāme sastādīta 2023. gada __. ____________</v>
      </c>
      <c r="B32" s="250"/>
      <c r="C32" s="250"/>
      <c r="D32" s="250"/>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01">
        <f>'Kops n'!C41:H41</f>
        <v>0</v>
      </c>
      <c r="D34" s="301"/>
      <c r="E34" s="301"/>
      <c r="F34" s="301"/>
      <c r="G34" s="301"/>
      <c r="H34" s="301"/>
      <c r="I34" s="16"/>
      <c r="J34" s="16"/>
      <c r="K34" s="16"/>
      <c r="L34" s="16"/>
      <c r="M34" s="16"/>
      <c r="N34" s="16"/>
      <c r="O34" s="16"/>
      <c r="P34" s="16"/>
    </row>
    <row r="35" spans="1:16" x14ac:dyDescent="0.2">
      <c r="A35" s="16"/>
      <c r="B35" s="16"/>
      <c r="C35" s="227" t="s">
        <v>15</v>
      </c>
      <c r="D35" s="227"/>
      <c r="E35" s="227"/>
      <c r="F35" s="227"/>
      <c r="G35" s="227"/>
      <c r="H35" s="227"/>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4">
        <f>'Kops n'!C44</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5:H35"/>
    <mergeCell ref="C4:I4"/>
    <mergeCell ref="F12:K12"/>
    <mergeCell ref="A9:F9"/>
    <mergeCell ref="J9:M9"/>
    <mergeCell ref="D8:L8"/>
    <mergeCell ref="A26:K26"/>
    <mergeCell ref="C29:H29"/>
    <mergeCell ref="C30:H30"/>
    <mergeCell ref="A32:D32"/>
    <mergeCell ref="C34:H34"/>
  </mergeCells>
  <conditionalFormatting sqref="A23:C25">
    <cfRule type="cellIs" dxfId="109" priority="2" operator="equal">
      <formula>0</formula>
    </cfRule>
  </conditionalFormatting>
  <conditionalFormatting sqref="A9:F9">
    <cfRule type="containsText" dxfId="108" priority="38"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5 A16:E22 F16:G25">
    <cfRule type="cellIs" dxfId="107" priority="17" operator="equal">
      <formula>0</formula>
    </cfRule>
  </conditionalFormatting>
  <conditionalFormatting sqref="A26:K26">
    <cfRule type="containsText" dxfId="106" priority="22" operator="containsText" text="Tiešās izmaksas kopā, t. sk. darba devēja sociālais nodoklis __.__% ">
      <formula>NOT(ISERROR(SEARCH("Tiešās izmaksas kopā, t. sk. darba devēja sociālais nodoklis __.__% ",A26)))</formula>
    </cfRule>
  </conditionalFormatting>
  <conditionalFormatting sqref="C29:H29">
    <cfRule type="cellIs" dxfId="105" priority="31" operator="equal">
      <formula>0</formula>
    </cfRule>
  </conditionalFormatting>
  <conditionalFormatting sqref="C34:H34">
    <cfRule type="cellIs" dxfId="104" priority="32" operator="equal">
      <formula>0</formula>
    </cfRule>
  </conditionalFormatting>
  <conditionalFormatting sqref="C2:I2">
    <cfRule type="cellIs" dxfId="103" priority="37" operator="equal">
      <formula>0</formula>
    </cfRule>
  </conditionalFormatting>
  <conditionalFormatting sqref="C4:I4">
    <cfRule type="cellIs" dxfId="102" priority="29" operator="equal">
      <formula>0</formula>
    </cfRule>
  </conditionalFormatting>
  <conditionalFormatting sqref="D1">
    <cfRule type="cellIs" dxfId="101" priority="24" operator="equal">
      <formula>0</formula>
    </cfRule>
  </conditionalFormatting>
  <conditionalFormatting sqref="D5:L8">
    <cfRule type="cellIs" dxfId="100" priority="25" operator="equal">
      <formula>0</formula>
    </cfRule>
  </conditionalFormatting>
  <conditionalFormatting sqref="D23:E25">
    <cfRule type="cellIs" dxfId="99" priority="1" operator="equal">
      <formula>0</formula>
    </cfRule>
  </conditionalFormatting>
  <conditionalFormatting sqref="H14:H25">
    <cfRule type="cellIs" dxfId="98" priority="20" operator="equal">
      <formula>0</formula>
    </cfRule>
  </conditionalFormatting>
  <conditionalFormatting sqref="I14:J25">
    <cfRule type="cellIs" dxfId="97" priority="16" operator="equal">
      <formula>0</formula>
    </cfRule>
  </conditionalFormatting>
  <conditionalFormatting sqref="K14:P25">
    <cfRule type="cellIs" dxfId="96" priority="19" operator="equal">
      <formula>0</formula>
    </cfRule>
  </conditionalFormatting>
  <conditionalFormatting sqref="L26:P26">
    <cfRule type="cellIs" dxfId="95" priority="30" operator="equal">
      <formula>0</formula>
    </cfRule>
  </conditionalFormatting>
  <conditionalFormatting sqref="N9:O9">
    <cfRule type="cellIs" dxfId="94" priority="40" operator="equal">
      <formula>0</formula>
    </cfRule>
  </conditionalFormatting>
  <conditionalFormatting sqref="Q14:Q25">
    <cfRule type="cellIs" dxfId="93" priority="18" operator="equal">
      <formula>0</formula>
    </cfRule>
  </conditionalFormatting>
  <dataValidations count="1">
    <dataValidation type="list" allowBlank="1" showInputMessage="1" showErrorMessage="1" sqref="Q14:Q25" xr:uid="{01D3D7D5-2F80-4BED-AF25-4DE21AD1A92B}">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4" operator="containsText" id="{CA968219-76FB-4505-92C3-C4DDA46A6362}">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33" operator="containsText" id="{F298470E-59D4-4BDF-88C0-AD8C775F3EA9}">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9BF8-09FC-43ED-A701-B40A9EE9B302}">
  <sheetPr codeName="Sheet32">
    <tabColor rgb="FF7030A0"/>
  </sheetPr>
  <dimension ref="A1:P38"/>
  <sheetViews>
    <sheetView topLeftCell="A14" zoomScaleNormal="100" workbookViewId="0">
      <selection activeCell="A26" sqref="A2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'9a+c+n'!D1</f>
        <v>9</v>
      </c>
      <c r="E1" s="22"/>
      <c r="F1" s="22"/>
      <c r="G1" s="22"/>
      <c r="H1" s="22"/>
      <c r="I1" s="22"/>
      <c r="J1" s="22"/>
      <c r="N1" s="26"/>
      <c r="O1" s="27"/>
      <c r="P1" s="28"/>
    </row>
    <row r="2" spans="1:16" x14ac:dyDescent="0.2">
      <c r="A2" s="29"/>
      <c r="B2" s="29"/>
      <c r="C2" s="313" t="str">
        <f>'9a+c+n'!C2:I2</f>
        <v>Labiekārtošana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'9a+c+n'!A9</f>
        <v>Tāme sastādīta  2023. gada tirgus cenās, pamatojoties uz AR daļas rasējumiem</v>
      </c>
      <c r="B9" s="310"/>
      <c r="C9" s="310"/>
      <c r="D9" s="310"/>
      <c r="E9" s="310"/>
      <c r="F9" s="310"/>
      <c r="G9" s="31"/>
      <c r="H9" s="31"/>
      <c r="I9" s="31"/>
      <c r="J9" s="311" t="s">
        <v>45</v>
      </c>
      <c r="K9" s="311"/>
      <c r="L9" s="311"/>
      <c r="M9" s="311"/>
      <c r="N9" s="312">
        <f>P26</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izmaksas",IF('9a+c+n'!$Q14="A",'9a+c+n'!B14,0),0)</f>
        <v>0</v>
      </c>
      <c r="C14" s="23">
        <f>IF($C$4="Attiecināmās izmaksas",IF('9a+c+n'!$Q14="A",'9a+c+n'!C14,0),0)</f>
        <v>0</v>
      </c>
      <c r="D14" s="23">
        <f>IF($C$4="Attiecināmās izmaksas",IF('9a+c+n'!$Q14="A",'9a+c+n'!D14,0),0)</f>
        <v>0</v>
      </c>
      <c r="E14" s="45"/>
      <c r="F14" s="63"/>
      <c r="G14" s="114"/>
      <c r="H14" s="114">
        <f>IF($C$4="Attiecināmās izmaksas",IF('9a+c+n'!$Q14="A",'9a+c+n'!H14,0),0)</f>
        <v>0</v>
      </c>
      <c r="I14" s="114"/>
      <c r="J14" s="114"/>
      <c r="K14" s="115">
        <f>IF($C$4="Attiecināmās izmaksas",IF('9a+c+n'!$Q14="A",'9a+c+n'!K14,0),0)</f>
        <v>0</v>
      </c>
      <c r="L14" s="63">
        <f>IF($C$4="Attiecināmās izmaksas",IF('9a+c+n'!$Q14="A",'9a+c+n'!L14,0),0)</f>
        <v>0</v>
      </c>
      <c r="M14" s="114">
        <f>IF($C$4="Attiecināmās izmaksas",IF('9a+c+n'!$Q14="A",'9a+c+n'!M14,0),0)</f>
        <v>0</v>
      </c>
      <c r="N14" s="114">
        <f>IF($C$4="Attiecināmās izmaksas",IF('9a+c+n'!$Q14="A",'9a+c+n'!N14,0),0)</f>
        <v>0</v>
      </c>
      <c r="O14" s="114">
        <f>IF($C$4="Attiecināmās izmaksas",IF('9a+c+n'!$Q14="A",'9a+c+n'!O14,0),0)</f>
        <v>0</v>
      </c>
      <c r="P14" s="115">
        <f>IF($C$4="Attiecināmās izmaksas",IF('9a+c+n'!$Q14="A",'9a+c+n'!P14,0),0)</f>
        <v>0</v>
      </c>
    </row>
    <row r="15" spans="1:16" ht="22.5" x14ac:dyDescent="0.2">
      <c r="A15" s="51">
        <f>IF(P15=0,0,IF(COUNTBLANK(P15)=1,0,COUNTA($P$14:P15)))</f>
        <v>0</v>
      </c>
      <c r="B15" s="24" t="str">
        <f>IF($C$4="Attiecināmās izmaksas",IF('9a+c+n'!$Q15="A",'9a+c+n'!B15,0),0)</f>
        <v>31-00000</v>
      </c>
      <c r="C15" s="24" t="str">
        <f>IF($C$4="Attiecināmās izmaksas",IF('9a+c+n'!$Q15="A",'9a+c+n'!C15,0),0)</f>
        <v>Betona bruģakmens"PRIZMA" vai ekvivalents, 100x200x60 ieklāšana 600mm joslā</v>
      </c>
      <c r="D15" s="24" t="str">
        <f>IF($C$4="Attiecināmās izmaksas",IF('9a+c+n'!$Q15="A",'9a+c+n'!D15,0),0)</f>
        <v>m2</v>
      </c>
      <c r="E15" s="46"/>
      <c r="F15" s="65"/>
      <c r="G15" s="116"/>
      <c r="H15" s="116">
        <f>IF($C$4="Attiecināmās izmaksas",IF('9a+c+n'!$Q15="A",'9a+c+n'!H15,0),0)</f>
        <v>0</v>
      </c>
      <c r="I15" s="116"/>
      <c r="J15" s="116"/>
      <c r="K15" s="117">
        <f>IF($C$4="Attiecināmās izmaksas",IF('9a+c+n'!$Q15="A",'9a+c+n'!K15,0),0)</f>
        <v>0</v>
      </c>
      <c r="L15" s="65">
        <f>IF($C$4="Attiecināmās izmaksas",IF('9a+c+n'!$Q15="A",'9a+c+n'!L15,0),0)</f>
        <v>0</v>
      </c>
      <c r="M15" s="116">
        <f>IF($C$4="Attiecināmās izmaksas",IF('9a+c+n'!$Q15="A",'9a+c+n'!M15,0),0)</f>
        <v>0</v>
      </c>
      <c r="N15" s="116">
        <f>IF($C$4="Attiecināmās izmaksas",IF('9a+c+n'!$Q15="A",'9a+c+n'!N15,0),0)</f>
        <v>0</v>
      </c>
      <c r="O15" s="116">
        <f>IF($C$4="Attiecināmās izmaksas",IF('9a+c+n'!$Q15="A",'9a+c+n'!O15,0),0)</f>
        <v>0</v>
      </c>
      <c r="P15" s="117">
        <f>IF($C$4="Attiecināmās izmaksas",IF('9a+c+n'!$Q15="A",'9a+c+n'!P15,0),0)</f>
        <v>0</v>
      </c>
    </row>
    <row r="16" spans="1:16" ht="22.5" x14ac:dyDescent="0.2">
      <c r="A16" s="51">
        <f>IF(P16=0,0,IF(COUNTBLANK(P16)=1,0,COUNTA($P$14:P16)))</f>
        <v>0</v>
      </c>
      <c r="B16" s="24" t="str">
        <f>IF($C$4="Attiecināmās izmaksas",IF('9a+c+n'!$Q16="A",'9a+c+n'!B16,0),0)</f>
        <v>31-00000</v>
      </c>
      <c r="C16" s="24" t="str">
        <f>IF($C$4="Attiecināmās izmaksas",IF('9a+c+n'!$Q16="A",'9a+c+n'!C16,0),0)</f>
        <v>Dolomīta atsijas fr. 2 - 8; 50mm</v>
      </c>
      <c r="D16" s="24" t="str">
        <f>IF($C$4="Attiecināmās izmaksas",IF('9a+c+n'!$Q16="A",'9a+c+n'!D16,0),0)</f>
        <v>m3</v>
      </c>
      <c r="E16" s="46"/>
      <c r="F16" s="65"/>
      <c r="G16" s="116"/>
      <c r="H16" s="116">
        <f>IF($C$4="Attiecināmās izmaksas",IF('9a+c+n'!$Q16="A",'9a+c+n'!H16,0),0)</f>
        <v>0</v>
      </c>
      <c r="I16" s="116"/>
      <c r="J16" s="116"/>
      <c r="K16" s="117">
        <f>IF($C$4="Attiecināmās izmaksas",IF('9a+c+n'!$Q16="A",'9a+c+n'!K16,0),0)</f>
        <v>0</v>
      </c>
      <c r="L16" s="65">
        <f>IF($C$4="Attiecināmās izmaksas",IF('9a+c+n'!$Q16="A",'9a+c+n'!L16,0),0)</f>
        <v>0</v>
      </c>
      <c r="M16" s="116">
        <f>IF($C$4="Attiecināmās izmaksas",IF('9a+c+n'!$Q16="A",'9a+c+n'!M16,0),0)</f>
        <v>0</v>
      </c>
      <c r="N16" s="116">
        <f>IF($C$4="Attiecināmās izmaksas",IF('9a+c+n'!$Q16="A",'9a+c+n'!N16,0),0)</f>
        <v>0</v>
      </c>
      <c r="O16" s="116">
        <f>IF($C$4="Attiecināmās izmaksas",IF('9a+c+n'!$Q16="A",'9a+c+n'!O16,0),0)</f>
        <v>0</v>
      </c>
      <c r="P16" s="117">
        <f>IF($C$4="Attiecināmās izmaksas",IF('9a+c+n'!$Q16="A",'9a+c+n'!P16,0),0)</f>
        <v>0</v>
      </c>
    </row>
    <row r="17" spans="1:16" ht="22.5" x14ac:dyDescent="0.2">
      <c r="A17" s="51">
        <f>IF(P17=0,0,IF(COUNTBLANK(P17)=1,0,COUNTA($P$14:P17)))</f>
        <v>0</v>
      </c>
      <c r="B17" s="24" t="str">
        <f>IF($C$4="Attiecināmās izmaksas",IF('9a+c+n'!$Q17="A",'9a+c+n'!B17,0),0)</f>
        <v>31-00000</v>
      </c>
      <c r="C17" s="24" t="str">
        <f>IF($C$4="Attiecināmās izmaksas",IF('9a+c+n'!$Q17="A",'9a+c+n'!C17,0),0)</f>
        <v>Šķembas fr. 20-60mm, biezums 150 mm</v>
      </c>
      <c r="D17" s="24" t="str">
        <f>IF($C$4="Attiecināmās izmaksas",IF('9a+c+n'!$Q17="A",'9a+c+n'!D17,0),0)</f>
        <v>m3</v>
      </c>
      <c r="E17" s="46"/>
      <c r="F17" s="65"/>
      <c r="G17" s="116"/>
      <c r="H17" s="116">
        <f>IF($C$4="Attiecināmās izmaksas",IF('9a+c+n'!$Q17="A",'9a+c+n'!H17,0),0)</f>
        <v>0</v>
      </c>
      <c r="I17" s="116"/>
      <c r="J17" s="116"/>
      <c r="K17" s="117">
        <f>IF($C$4="Attiecināmās izmaksas",IF('9a+c+n'!$Q17="A",'9a+c+n'!K17,0),0)</f>
        <v>0</v>
      </c>
      <c r="L17" s="65">
        <f>IF($C$4="Attiecināmās izmaksas",IF('9a+c+n'!$Q17="A",'9a+c+n'!L17,0),0)</f>
        <v>0</v>
      </c>
      <c r="M17" s="116">
        <f>IF($C$4="Attiecināmās izmaksas",IF('9a+c+n'!$Q17="A",'9a+c+n'!M17,0),0)</f>
        <v>0</v>
      </c>
      <c r="N17" s="116">
        <f>IF($C$4="Attiecināmās izmaksas",IF('9a+c+n'!$Q17="A",'9a+c+n'!N17,0),0)</f>
        <v>0</v>
      </c>
      <c r="O17" s="116">
        <f>IF($C$4="Attiecināmās izmaksas",IF('9a+c+n'!$Q17="A",'9a+c+n'!O17,0),0)</f>
        <v>0</v>
      </c>
      <c r="P17" s="117">
        <f>IF($C$4="Attiecināmās izmaksas",IF('9a+c+n'!$Q17="A",'9a+c+n'!P17,0),0)</f>
        <v>0</v>
      </c>
    </row>
    <row r="18" spans="1:16" ht="22.5" x14ac:dyDescent="0.2">
      <c r="A18" s="51">
        <f>IF(P18=0,0,IF(COUNTBLANK(P18)=1,0,COUNTA($P$14:P18)))</f>
        <v>0</v>
      </c>
      <c r="B18" s="24" t="str">
        <f>IF($C$4="Attiecināmās izmaksas",IF('9a+c+n'!$Q18="A",'9a+c+n'!B18,0),0)</f>
        <v>31-00000</v>
      </c>
      <c r="C18" s="24" t="str">
        <f>IF($C$4="Attiecināmās izmaksas",IF('9a+c+n'!$Q18="A",'9a+c+n'!C18,0),0)</f>
        <v>Esošās grunts blietēšana</v>
      </c>
      <c r="D18" s="24" t="str">
        <f>IF($C$4="Attiecināmās izmaksas",IF('9a+c+n'!$Q18="A",'9a+c+n'!D18,0),0)</f>
        <v>kompl</v>
      </c>
      <c r="E18" s="46"/>
      <c r="F18" s="65"/>
      <c r="G18" s="116"/>
      <c r="H18" s="116">
        <f>IF($C$4="Attiecināmās izmaksas",IF('9a+c+n'!$Q18="A",'9a+c+n'!H18,0),0)</f>
        <v>0</v>
      </c>
      <c r="I18" s="116"/>
      <c r="J18" s="116"/>
      <c r="K18" s="117">
        <f>IF($C$4="Attiecināmās izmaksas",IF('9a+c+n'!$Q18="A",'9a+c+n'!K18,0),0)</f>
        <v>0</v>
      </c>
      <c r="L18" s="65">
        <f>IF($C$4="Attiecināmās izmaksas",IF('9a+c+n'!$Q18="A",'9a+c+n'!L18,0),0)</f>
        <v>0</v>
      </c>
      <c r="M18" s="116">
        <f>IF($C$4="Attiecināmās izmaksas",IF('9a+c+n'!$Q18="A",'9a+c+n'!M18,0),0)</f>
        <v>0</v>
      </c>
      <c r="N18" s="116">
        <f>IF($C$4="Attiecināmās izmaksas",IF('9a+c+n'!$Q18="A",'9a+c+n'!N18,0),0)</f>
        <v>0</v>
      </c>
      <c r="O18" s="116">
        <f>IF($C$4="Attiecināmās izmaksas",IF('9a+c+n'!$Q18="A",'9a+c+n'!O18,0),0)</f>
        <v>0</v>
      </c>
      <c r="P18" s="117">
        <f>IF($C$4="Attiecināmās izmaksas",IF('9a+c+n'!$Q18="A",'9a+c+n'!P18,0),0)</f>
        <v>0</v>
      </c>
    </row>
    <row r="19" spans="1:16" ht="22.5" x14ac:dyDescent="0.2">
      <c r="A19" s="51">
        <f>IF(P19=0,0,IF(COUNTBLANK(P19)=1,0,COUNTA($P$14:P19)))</f>
        <v>0</v>
      </c>
      <c r="B19" s="24" t="str">
        <f>IF($C$4="Attiecināmās izmaksas",IF('9a+c+n'!$Q19="A",'9a+c+n'!B19,0),0)</f>
        <v>31-00000</v>
      </c>
      <c r="C19" s="24" t="str">
        <f>IF($C$4="Attiecināmās izmaksas",IF('9a+c+n'!$Q19="A",'9a+c+n'!C19,0),0)</f>
        <v>Betona bortakmeņa BR 100.20.8 iebūve</v>
      </c>
      <c r="D19" s="24" t="str">
        <f>IF($C$4="Attiecināmās izmaksas",IF('9a+c+n'!$Q19="A",'9a+c+n'!D19,0),0)</f>
        <v>tm</v>
      </c>
      <c r="E19" s="46"/>
      <c r="F19" s="65"/>
      <c r="G19" s="116"/>
      <c r="H19" s="116">
        <f>IF($C$4="Attiecināmās izmaksas",IF('9a+c+n'!$Q19="A",'9a+c+n'!H19,0),0)</f>
        <v>0</v>
      </c>
      <c r="I19" s="116"/>
      <c r="J19" s="116"/>
      <c r="K19" s="117">
        <f>IF($C$4="Attiecināmās izmaksas",IF('9a+c+n'!$Q19="A",'9a+c+n'!K19,0),0)</f>
        <v>0</v>
      </c>
      <c r="L19" s="65">
        <f>IF($C$4="Attiecināmās izmaksas",IF('9a+c+n'!$Q19="A",'9a+c+n'!L19,0),0)</f>
        <v>0</v>
      </c>
      <c r="M19" s="116">
        <f>IF($C$4="Attiecināmās izmaksas",IF('9a+c+n'!$Q19="A",'9a+c+n'!M19,0),0)</f>
        <v>0</v>
      </c>
      <c r="N19" s="116">
        <f>IF($C$4="Attiecināmās izmaksas",IF('9a+c+n'!$Q19="A",'9a+c+n'!N19,0),0)</f>
        <v>0</v>
      </c>
      <c r="O19" s="116">
        <f>IF($C$4="Attiecināmās izmaksas",IF('9a+c+n'!$Q19="A",'9a+c+n'!O19,0),0)</f>
        <v>0</v>
      </c>
      <c r="P19" s="117">
        <f>IF($C$4="Attiecināmās izmaksas",IF('9a+c+n'!$Q19="A",'9a+c+n'!P19,0),0)</f>
        <v>0</v>
      </c>
    </row>
    <row r="20" spans="1:16" ht="22.5" x14ac:dyDescent="0.2">
      <c r="A20" s="51">
        <f>IF(P20=0,0,IF(COUNTBLANK(P20)=1,0,COUNTA($P$14:P20)))</f>
        <v>0</v>
      </c>
      <c r="B20" s="24" t="str">
        <f>IF($C$4="Attiecināmās izmaksas",IF('9a+c+n'!$Q20="A",'9a+c+n'!B20,0),0)</f>
        <v>31-00000</v>
      </c>
      <c r="C20" s="24" t="str">
        <f>IF($C$4="Attiecināmās izmaksas",IF('9a+c+n'!$Q20="A",'9a+c+n'!C20,0),0)</f>
        <v>Betona C16/20 pamatnes izveidošana bortakmens pamatnei</v>
      </c>
      <c r="D20" s="24" t="str">
        <f>IF($C$4="Attiecināmās izmaksas",IF('9a+c+n'!$Q20="A",'9a+c+n'!D20,0),0)</f>
        <v>tm</v>
      </c>
      <c r="E20" s="46"/>
      <c r="F20" s="65"/>
      <c r="G20" s="116"/>
      <c r="H20" s="116">
        <f>IF($C$4="Attiecināmās izmaksas",IF('9a+c+n'!$Q20="A",'9a+c+n'!H20,0),0)</f>
        <v>0</v>
      </c>
      <c r="I20" s="116"/>
      <c r="J20" s="116"/>
      <c r="K20" s="117">
        <f>IF($C$4="Attiecināmās izmaksas",IF('9a+c+n'!$Q20="A",'9a+c+n'!K20,0),0)</f>
        <v>0</v>
      </c>
      <c r="L20" s="65">
        <f>IF($C$4="Attiecināmās izmaksas",IF('9a+c+n'!$Q20="A",'9a+c+n'!L20,0),0)</f>
        <v>0</v>
      </c>
      <c r="M20" s="116">
        <f>IF($C$4="Attiecināmās izmaksas",IF('9a+c+n'!$Q20="A",'9a+c+n'!M20,0),0)</f>
        <v>0</v>
      </c>
      <c r="N20" s="116">
        <f>IF($C$4="Attiecināmās izmaksas",IF('9a+c+n'!$Q20="A",'9a+c+n'!N20,0),0)</f>
        <v>0</v>
      </c>
      <c r="O20" s="116">
        <f>IF($C$4="Attiecināmās izmaksas",IF('9a+c+n'!$Q20="A",'9a+c+n'!O20,0),0)</f>
        <v>0</v>
      </c>
      <c r="P20" s="117">
        <f>IF($C$4="Attiecināmās izmaksas",IF('9a+c+n'!$Q20="A",'9a+c+n'!P20,0),0)</f>
        <v>0</v>
      </c>
    </row>
    <row r="21" spans="1:16" x14ac:dyDescent="0.2">
      <c r="A21" s="51">
        <f>IF(P21=0,0,IF(COUNTBLANK(P21)=1,0,COUNTA($P$14:P21)))</f>
        <v>0</v>
      </c>
      <c r="B21" s="24">
        <f>IF($C$4="Attiecināmās izmaksas",IF('9a+c+n'!$Q21="A",'9a+c+n'!B21,0),0)</f>
        <v>0</v>
      </c>
      <c r="C21" s="24">
        <f>IF($C$4="Attiecināmās izmaksas",IF('9a+c+n'!$Q21="A",'9a+c+n'!C21,0),0)</f>
        <v>0</v>
      </c>
      <c r="D21" s="24">
        <f>IF($C$4="Attiecināmās izmaksas",IF('9a+c+n'!$Q21="A",'9a+c+n'!D21,0),0)</f>
        <v>0</v>
      </c>
      <c r="E21" s="46"/>
      <c r="F21" s="65"/>
      <c r="G21" s="116"/>
      <c r="H21" s="116">
        <f>IF($C$4="Attiecināmās izmaksas",IF('9a+c+n'!$Q21="A",'9a+c+n'!H21,0),0)</f>
        <v>0</v>
      </c>
      <c r="I21" s="116"/>
      <c r="J21" s="116"/>
      <c r="K21" s="117">
        <f>IF($C$4="Attiecināmās izmaksas",IF('9a+c+n'!$Q21="A",'9a+c+n'!K21,0),0)</f>
        <v>0</v>
      </c>
      <c r="L21" s="65">
        <f>IF($C$4="Attiecināmās izmaksas",IF('9a+c+n'!$Q21="A",'9a+c+n'!L21,0),0)</f>
        <v>0</v>
      </c>
      <c r="M21" s="116">
        <f>IF($C$4="Attiecināmās izmaksas",IF('9a+c+n'!$Q21="A",'9a+c+n'!M21,0),0)</f>
        <v>0</v>
      </c>
      <c r="N21" s="116">
        <f>IF($C$4="Attiecināmās izmaksas",IF('9a+c+n'!$Q21="A",'9a+c+n'!N21,0),0)</f>
        <v>0</v>
      </c>
      <c r="O21" s="116">
        <f>IF($C$4="Attiecināmās izmaksas",IF('9a+c+n'!$Q21="A",'9a+c+n'!O21,0),0)</f>
        <v>0</v>
      </c>
      <c r="P21" s="117">
        <f>IF($C$4="Attiecināmās izmaksas",IF('9a+c+n'!$Q21="A",'9a+c+n'!P21,0),0)</f>
        <v>0</v>
      </c>
    </row>
    <row r="22" spans="1:16" ht="22.5" x14ac:dyDescent="0.2">
      <c r="A22" s="51">
        <f>IF(P22=0,0,IF(COUNTBLANK(P22)=1,0,COUNTA($P$14:P22)))</f>
        <v>0</v>
      </c>
      <c r="B22" s="24" t="str">
        <f>IF($C$4="Attiecināmās izmaksas",IF('9a+c+n'!$Q22="A",'9a+c+n'!B22,0),0)</f>
        <v>31-00000</v>
      </c>
      <c r="C22" s="24" t="str">
        <f>IF($C$4="Attiecināmās izmaksas",IF('9a+c+n'!$Q22="A",'9a+c+n'!C22,0),0)</f>
        <v>Dalīto aizsargcauruļu uzstādīšana esošiem elektrības un sakaru kabeļiem, atrokot pamatus, l=2000</v>
      </c>
      <c r="D22" s="24" t="str">
        <f>IF($C$4="Attiecināmās izmaksas",IF('9a+c+n'!$Q22="A",'9a+c+n'!D22,0),0)</f>
        <v>gab</v>
      </c>
      <c r="E22" s="46"/>
      <c r="F22" s="65"/>
      <c r="G22" s="116"/>
      <c r="H22" s="116">
        <f>IF($C$4="Attiecināmās izmaksas",IF('9a+c+n'!$Q22="A",'9a+c+n'!H22,0),0)</f>
        <v>0</v>
      </c>
      <c r="I22" s="116"/>
      <c r="J22" s="116"/>
      <c r="K22" s="117">
        <f>IF($C$4="Attiecināmās izmaksas",IF('9a+c+n'!$Q22="A",'9a+c+n'!K22,0),0)</f>
        <v>0</v>
      </c>
      <c r="L22" s="65">
        <f>IF($C$4="Attiecināmās izmaksas",IF('9a+c+n'!$Q22="A",'9a+c+n'!L22,0),0)</f>
        <v>0</v>
      </c>
      <c r="M22" s="116">
        <f>IF($C$4="Attiecināmās izmaksas",IF('9a+c+n'!$Q22="A",'9a+c+n'!M22,0),0)</f>
        <v>0</v>
      </c>
      <c r="N22" s="116">
        <f>IF($C$4="Attiecināmās izmaksas",IF('9a+c+n'!$Q22="A",'9a+c+n'!N22,0),0)</f>
        <v>0</v>
      </c>
      <c r="O22" s="116">
        <f>IF($C$4="Attiecināmās izmaksas",IF('9a+c+n'!$Q22="A",'9a+c+n'!O22,0),0)</f>
        <v>0</v>
      </c>
      <c r="P22" s="117">
        <f>IF($C$4="Attiecināmās izmaksas",IF('9a+c+n'!$Q22="A",'9a+c+n'!P22,0),0)</f>
        <v>0</v>
      </c>
    </row>
    <row r="23" spans="1:16" x14ac:dyDescent="0.2">
      <c r="A23" s="51">
        <f>IF(P23=0,0,IF(COUNTBLANK(P23)=1,0,COUNTA($P$14:P23)))</f>
        <v>0</v>
      </c>
      <c r="B23" s="24">
        <f>IF($C$4="Attiecināmās izmaksas",IF('9a+c+n'!$Q23="A",'9a+c+n'!B23,0),0)</f>
        <v>0</v>
      </c>
      <c r="C23" s="24">
        <f>IF($C$4="Attiecināmās izmaksas",IF('9a+c+n'!$Q23="A",'9a+c+n'!C23,0),0)</f>
        <v>0</v>
      </c>
      <c r="D23" s="24">
        <f>IF($C$4="Attiecināmās izmaksas",IF('9a+c+n'!$Q23="A",'9a+c+n'!D23,0),0)</f>
        <v>0</v>
      </c>
      <c r="E23" s="46"/>
      <c r="F23" s="65"/>
      <c r="G23" s="116"/>
      <c r="H23" s="116">
        <f>IF($C$4="Attiecināmās izmaksas",IF('9a+c+n'!$Q23="A",'9a+c+n'!H23,0),0)</f>
        <v>0</v>
      </c>
      <c r="I23" s="116"/>
      <c r="J23" s="116"/>
      <c r="K23" s="117">
        <f>IF($C$4="Attiecināmās izmaksas",IF('9a+c+n'!$Q23="A",'9a+c+n'!K23,0),0)</f>
        <v>0</v>
      </c>
      <c r="L23" s="65">
        <f>IF($C$4="Attiecināmās izmaksas",IF('9a+c+n'!$Q23="A",'9a+c+n'!L23,0),0)</f>
        <v>0</v>
      </c>
      <c r="M23" s="116">
        <f>IF($C$4="Attiecināmās izmaksas",IF('9a+c+n'!$Q23="A",'9a+c+n'!M23,0),0)</f>
        <v>0</v>
      </c>
      <c r="N23" s="116">
        <f>IF($C$4="Attiecināmās izmaksas",IF('9a+c+n'!$Q23="A",'9a+c+n'!N23,0),0)</f>
        <v>0</v>
      </c>
      <c r="O23" s="116">
        <f>IF($C$4="Attiecināmās izmaksas",IF('9a+c+n'!$Q23="A",'9a+c+n'!O23,0),0)</f>
        <v>0</v>
      </c>
      <c r="P23" s="117">
        <f>IF($C$4="Attiecināmās izmaksas",IF('9a+c+n'!$Q23="A",'9a+c+n'!P23,0),0)</f>
        <v>0</v>
      </c>
    </row>
    <row r="24" spans="1:16" ht="22.5" x14ac:dyDescent="0.2">
      <c r="A24" s="51">
        <f>IF(P24=0,0,IF(COUNTBLANK(P24)=1,0,COUNTA($P$14:P24)))</f>
        <v>0</v>
      </c>
      <c r="B24" s="24" t="str">
        <f>IF($C$4="Attiecināmās izmaksas",IF('9a+c+n'!$Q24="A",'9a+c+n'!B24,0),0)</f>
        <v>31-00000</v>
      </c>
      <c r="C24" s="24" t="str">
        <f>IF($C$4="Attiecināmās izmaksas",IF('9a+c+n'!$Q24="A",'9a+c+n'!C24,0),0)</f>
        <v>Betona lietus tekne, L=~4,7m., t.sk. uzstādīšana.</v>
      </c>
      <c r="D24" s="24" t="str">
        <f>IF($C$4="Attiecināmās izmaksas",IF('9a+c+n'!$Q24="A",'9a+c+n'!D24,0),0)</f>
        <v>gab</v>
      </c>
      <c r="E24" s="46"/>
      <c r="F24" s="65"/>
      <c r="G24" s="116"/>
      <c r="H24" s="116">
        <f>IF($C$4="Attiecināmās izmaksas",IF('9a+c+n'!$Q24="A",'9a+c+n'!H24,0),0)</f>
        <v>0</v>
      </c>
      <c r="I24" s="116"/>
      <c r="J24" s="116"/>
      <c r="K24" s="117">
        <f>IF($C$4="Attiecināmās izmaksas",IF('9a+c+n'!$Q24="A",'9a+c+n'!K24,0),0)</f>
        <v>0</v>
      </c>
      <c r="L24" s="65">
        <f>IF($C$4="Attiecināmās izmaksas",IF('9a+c+n'!$Q24="A",'9a+c+n'!L24,0),0)</f>
        <v>0</v>
      </c>
      <c r="M24" s="116">
        <f>IF($C$4="Attiecināmās izmaksas",IF('9a+c+n'!$Q24="A",'9a+c+n'!M24,0),0)</f>
        <v>0</v>
      </c>
      <c r="N24" s="116">
        <f>IF($C$4="Attiecināmās izmaksas",IF('9a+c+n'!$Q24="A",'9a+c+n'!N24,0),0)</f>
        <v>0</v>
      </c>
      <c r="O24" s="116">
        <f>IF($C$4="Attiecināmās izmaksas",IF('9a+c+n'!$Q24="A",'9a+c+n'!O24,0),0)</f>
        <v>0</v>
      </c>
      <c r="P24" s="117">
        <f>IF($C$4="Attiecināmās izmaksas",IF('9a+c+n'!$Q24="A",'9a+c+n'!P24,0),0)</f>
        <v>0</v>
      </c>
    </row>
    <row r="25" spans="1:16" ht="22.5" x14ac:dyDescent="0.2">
      <c r="A25" s="51">
        <f>IF(P25=0,0,IF(COUNTBLANK(P25)=1,0,COUNTA($P$14:P25)))</f>
        <v>0</v>
      </c>
      <c r="B25" s="24" t="str">
        <f>IF($C$4="Attiecināmās izmaksas",IF('9a+c+n'!$Q25="A",'9a+c+n'!B25,0),0)</f>
        <v>31-00000</v>
      </c>
      <c r="C25" s="24" t="str">
        <f>IF($C$4="Attiecināmās izmaksas",IF('9a+c+n'!$Q25="A",'9a+c+n'!C25,0),0)</f>
        <v>PVC caurule caur cokola siltinājumu ar resti, L=150mm, diamtru precizēt objektā uz vietas</v>
      </c>
      <c r="D25" s="24" t="str">
        <f>IF($C$4="Attiecināmās izmaksas",IF('9a+c+n'!$Q25="A",'9a+c+n'!D25,0),0)</f>
        <v>gab</v>
      </c>
      <c r="E25" s="46"/>
      <c r="F25" s="65"/>
      <c r="G25" s="116"/>
      <c r="H25" s="116">
        <f>IF($C$4="Attiecināmās izmaksas",IF('9a+c+n'!$Q25="A",'9a+c+n'!H25,0),0)</f>
        <v>0</v>
      </c>
      <c r="I25" s="116"/>
      <c r="J25" s="116"/>
      <c r="K25" s="117">
        <f>IF($C$4="Attiecināmās izmaksas",IF('9a+c+n'!$Q25="A",'9a+c+n'!K25,0),0)</f>
        <v>0</v>
      </c>
      <c r="L25" s="65">
        <f>IF($C$4="Attiecināmās izmaksas",IF('9a+c+n'!$Q25="A",'9a+c+n'!L25,0),0)</f>
        <v>0</v>
      </c>
      <c r="M25" s="116">
        <f>IF($C$4="Attiecināmās izmaksas",IF('9a+c+n'!$Q25="A",'9a+c+n'!M25,0),0)</f>
        <v>0</v>
      </c>
      <c r="N25" s="116">
        <f>IF($C$4="Attiecināmās izmaksas",IF('9a+c+n'!$Q25="A",'9a+c+n'!N25,0),0)</f>
        <v>0</v>
      </c>
      <c r="O25" s="116">
        <f>IF($C$4="Attiecināmās izmaksas",IF('9a+c+n'!$Q25="A",'9a+c+n'!O25,0),0)</f>
        <v>0</v>
      </c>
      <c r="P25" s="117">
        <f>IF($C$4="Attiecināmās izmaksas",IF('9a+c+n'!$Q25="A",'9a+c+n'!P25,0),0)</f>
        <v>0</v>
      </c>
    </row>
    <row r="26" spans="1:16" ht="12" customHeight="1" thickBot="1" x14ac:dyDescent="0.25">
      <c r="A26" s="298" t="s">
        <v>62</v>
      </c>
      <c r="B26" s="299"/>
      <c r="C26" s="299"/>
      <c r="D26" s="299"/>
      <c r="E26" s="299"/>
      <c r="F26" s="299"/>
      <c r="G26" s="299"/>
      <c r="H26" s="299"/>
      <c r="I26" s="299"/>
      <c r="J26" s="299"/>
      <c r="K26" s="300"/>
      <c r="L26" s="127">
        <f>SUM(L14:L25)</f>
        <v>0</v>
      </c>
      <c r="M26" s="128">
        <f>SUM(M14:M25)</f>
        <v>0</v>
      </c>
      <c r="N26" s="128">
        <f>SUM(N14:N25)</f>
        <v>0</v>
      </c>
      <c r="O26" s="128">
        <f>SUM(O14:O25)</f>
        <v>0</v>
      </c>
      <c r="P26" s="129">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301">
        <f>'Kops n'!C36:H36</f>
        <v>0</v>
      </c>
      <c r="D29" s="301"/>
      <c r="E29" s="301"/>
      <c r="F29" s="301"/>
      <c r="G29" s="301"/>
      <c r="H29" s="301"/>
      <c r="I29" s="16"/>
      <c r="J29" s="16"/>
      <c r="K29" s="16"/>
      <c r="L29" s="16"/>
      <c r="M29" s="16"/>
      <c r="N29" s="16"/>
      <c r="O29" s="16"/>
      <c r="P29" s="16"/>
    </row>
    <row r="30" spans="1:16" x14ac:dyDescent="0.2">
      <c r="A30" s="16"/>
      <c r="B30" s="16"/>
      <c r="C30" s="227" t="s">
        <v>15</v>
      </c>
      <c r="D30" s="227"/>
      <c r="E30" s="227"/>
      <c r="F30" s="227"/>
      <c r="G30" s="227"/>
      <c r="H30" s="227"/>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249" t="str">
        <f>'Kops n'!A39:D39</f>
        <v>Tāme sastādīta 2023. gada __. ____________</v>
      </c>
      <c r="B32" s="250"/>
      <c r="C32" s="250"/>
      <c r="D32" s="250"/>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01">
        <f>'Kops n'!C41:H41</f>
        <v>0</v>
      </c>
      <c r="D34" s="301"/>
      <c r="E34" s="301"/>
      <c r="F34" s="301"/>
      <c r="G34" s="301"/>
      <c r="H34" s="301"/>
      <c r="I34" s="16"/>
      <c r="J34" s="16"/>
      <c r="K34" s="16"/>
      <c r="L34" s="16"/>
      <c r="M34" s="16"/>
      <c r="N34" s="16"/>
      <c r="O34" s="16"/>
      <c r="P34" s="16"/>
    </row>
    <row r="35" spans="1:16" x14ac:dyDescent="0.2">
      <c r="A35" s="16"/>
      <c r="B35" s="16"/>
      <c r="C35" s="227" t="s">
        <v>15</v>
      </c>
      <c r="D35" s="227"/>
      <c r="E35" s="227"/>
      <c r="F35" s="227"/>
      <c r="G35" s="227"/>
      <c r="H35" s="227"/>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4">
        <f>'Kops n'!C44</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26:K26">
    <cfRule type="containsText" dxfId="92"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91" priority="1" operator="equal">
      <formula>0</formula>
    </cfRule>
  </conditionalFormatting>
  <conditionalFormatting sqref="C2:I2 D5:L8 N9:O9 L26:P26 C29:H29 C34:H34 C37">
    <cfRule type="cellIs" dxfId="90"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5418-072E-495A-9648-1212B5DF6C71}">
  <sheetPr>
    <tabColor rgb="FF7030A0"/>
  </sheetPr>
  <dimension ref="A1:P30"/>
  <sheetViews>
    <sheetView zoomScale="85" zoomScaleNormal="85" workbookViewId="0">
      <selection activeCell="R38" sqref="R3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'9a+c+n'!D1</f>
        <v>9</v>
      </c>
      <c r="E1" s="22"/>
      <c r="F1" s="22"/>
      <c r="G1" s="22"/>
      <c r="H1" s="22"/>
      <c r="I1" s="22"/>
      <c r="J1" s="22"/>
      <c r="N1" s="26"/>
      <c r="O1" s="27"/>
      <c r="P1" s="28"/>
    </row>
    <row r="2" spans="1:16" x14ac:dyDescent="0.2">
      <c r="A2" s="29"/>
      <c r="B2" s="29"/>
      <c r="C2" s="313" t="str">
        <f>'9a+c+n'!C2:I2</f>
        <v>Labiekārtošana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'9a+c+n'!A9</f>
        <v>Tāme sastādīta  2023. gada tirgus cenās, pamatojoties uz AR daļas rasējumiem</v>
      </c>
      <c r="B9" s="310"/>
      <c r="C9" s="310"/>
      <c r="D9" s="310"/>
      <c r="E9" s="310"/>
      <c r="F9" s="310"/>
      <c r="G9" s="31"/>
      <c r="H9" s="31"/>
      <c r="I9" s="31"/>
      <c r="J9" s="311" t="s">
        <v>45</v>
      </c>
      <c r="K9" s="311"/>
      <c r="L9" s="311"/>
      <c r="M9" s="311"/>
      <c r="N9" s="312">
        <f>P18</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izmaksas",IF('9a+c+n'!$Q14="C",'9a+c+n'!B14,0))</f>
        <v>0</v>
      </c>
      <c r="C14" s="23">
        <f>IF($C$4="citu pasākumu izmaksas",IF('9a+c+n'!$Q14="C",'9a+c+n'!C14,0))</f>
        <v>0</v>
      </c>
      <c r="D14" s="23">
        <f>IF($C$4="citu pasākumu izmaksas",IF('9a+c+n'!$Q14="C",'9a+c+n'!D14,0))</f>
        <v>0</v>
      </c>
      <c r="E14" s="45"/>
      <c r="F14" s="63"/>
      <c r="G14" s="114"/>
      <c r="H14" s="114">
        <f>IF($C$4="citu pasākumu izmaksas",IF('9a+c+n'!$Q14="C",'9a+c+n'!H14,0))</f>
        <v>0</v>
      </c>
      <c r="I14" s="114"/>
      <c r="J14" s="114"/>
      <c r="K14" s="115">
        <f>IF($C$4="citu pasākumu izmaksas",IF('9a+c+n'!$Q14="C",'9a+c+n'!K14,0))</f>
        <v>0</v>
      </c>
      <c r="L14" s="81">
        <f>IF($C$4="citu pasākumu izmaksas",IF('9a+c+n'!$Q14="C",'9a+c+n'!L14,0))</f>
        <v>0</v>
      </c>
      <c r="M14" s="114">
        <f>IF($C$4="citu pasākumu izmaksas",IF('9a+c+n'!$Q14="C",'9a+c+n'!M14,0))</f>
        <v>0</v>
      </c>
      <c r="N14" s="114">
        <f>IF($C$4="citu pasākumu izmaksas",IF('9a+c+n'!$Q14="C",'9a+c+n'!N14,0))</f>
        <v>0</v>
      </c>
      <c r="O14" s="114">
        <f>IF($C$4="citu pasākumu izmaksas",IF('9a+c+n'!$Q14="C",'9a+c+n'!O14,0))</f>
        <v>0</v>
      </c>
      <c r="P14" s="115">
        <f>IF($C$4="citu pasākumu izmaksas",IF('9a+c+n'!$Q14="C",'9a+c+n'!P14,0))</f>
        <v>0</v>
      </c>
    </row>
    <row r="15" spans="1:16" ht="22.5" x14ac:dyDescent="0.2">
      <c r="A15" s="51">
        <f>IF(P15=0,0,IF(COUNTBLANK(P15)=1,0,COUNTA($P$14:P15)))</f>
        <v>0</v>
      </c>
      <c r="B15" s="24" t="str">
        <f>IF($C$4="citu pasākumu izmaksas",IF('9a+c+n'!$Q21="C",'9a+c+n'!B21,0))</f>
        <v>31-00000</v>
      </c>
      <c r="C15" s="24" t="str">
        <f>IF($C$4="citu pasākumu izmaksas",IF('9a+c+n'!$Q21="C",'9a+c+n'!C21,0))</f>
        <v>Zāliena atjaunošana pēc darbu pabeigšanas, t.sk. melnzemes uzbēršana 150mm un zāliena sēšana</v>
      </c>
      <c r="D15" s="24" t="str">
        <f>IF($C$4="citu pasākumu izmaksas",IF('9a+c+n'!$Q21="C",'9a+c+n'!D21,0))</f>
        <v>obj</v>
      </c>
      <c r="E15" s="46"/>
      <c r="F15" s="65"/>
      <c r="G15" s="116"/>
      <c r="H15" s="116">
        <f>IF($C$4="citu pasākumu izmaksas",IF('9a+c+n'!$Q21="C",'9a+c+n'!H21,0))</f>
        <v>0</v>
      </c>
      <c r="I15" s="116"/>
      <c r="J15" s="116"/>
      <c r="K15" s="117">
        <f>IF($C$4="citu pasākumu izmaksas",IF('9a+c+n'!$Q21="C",'9a+c+n'!K21,0))</f>
        <v>0</v>
      </c>
      <c r="L15" s="82">
        <f>IF($C$4="citu pasākumu izmaksas",IF('9a+c+n'!$Q21="C",'9a+c+n'!L21,0))</f>
        <v>0</v>
      </c>
      <c r="M15" s="116">
        <f>IF($C$4="citu pasākumu izmaksas",IF('9a+c+n'!$Q21="C",'9a+c+n'!M21,0))</f>
        <v>0</v>
      </c>
      <c r="N15" s="116">
        <f>IF($C$4="citu pasākumu izmaksas",IF('9a+c+n'!$Q21="C",'9a+c+n'!N21,0))</f>
        <v>0</v>
      </c>
      <c r="O15" s="116">
        <f>IF($C$4="citu pasākumu izmaksas",IF('9a+c+n'!$Q21="C",'9a+c+n'!O21,0))</f>
        <v>0</v>
      </c>
      <c r="P15" s="117">
        <f>IF($C$4="citu pasākumu izmaksas",IF('9a+c+n'!$Q21="C",'9a+c+n'!P21,0))</f>
        <v>0</v>
      </c>
    </row>
    <row r="16" spans="1:16" x14ac:dyDescent="0.2">
      <c r="A16" s="51">
        <f>IF(P16=0,0,IF(COUNTBLANK(P16)=1,0,COUNTA($P$14:P16)))</f>
        <v>0</v>
      </c>
      <c r="B16" s="24">
        <f>IF($C$4="citu pasākumu izmaksas",IF('9a+c+n'!$Q22="C",'9a+c+n'!B22,0))</f>
        <v>0</v>
      </c>
      <c r="C16" s="24">
        <f>IF($C$4="citu pasākumu izmaksas",IF('9a+c+n'!$Q22="C",'9a+c+n'!C22,0))</f>
        <v>0</v>
      </c>
      <c r="D16" s="24">
        <f>IF($C$4="citu pasākumu izmaksas",IF('9a+c+n'!$Q22="C",'9a+c+n'!D22,0))</f>
        <v>0</v>
      </c>
      <c r="E16" s="46"/>
      <c r="F16" s="65"/>
      <c r="G16" s="116"/>
      <c r="H16" s="116">
        <f>IF($C$4="citu pasākumu izmaksas",IF('9a+c+n'!$Q22="C",'9a+c+n'!H22,0))</f>
        <v>0</v>
      </c>
      <c r="I16" s="116"/>
      <c r="J16" s="116"/>
      <c r="K16" s="117">
        <f>IF($C$4="citu pasākumu izmaksas",IF('9a+c+n'!$Q22="C",'9a+c+n'!K22,0))</f>
        <v>0</v>
      </c>
      <c r="L16" s="82">
        <f>IF($C$4="citu pasākumu izmaksas",IF('9a+c+n'!$Q22="C",'9a+c+n'!L22,0))</f>
        <v>0</v>
      </c>
      <c r="M16" s="116">
        <f>IF($C$4="citu pasākumu izmaksas",IF('9a+c+n'!$Q22="C",'9a+c+n'!M22,0))</f>
        <v>0</v>
      </c>
      <c r="N16" s="116">
        <f>IF($C$4="citu pasākumu izmaksas",IF('9a+c+n'!$Q22="C",'9a+c+n'!N22,0))</f>
        <v>0</v>
      </c>
      <c r="O16" s="116">
        <f>IF($C$4="citu pasākumu izmaksas",IF('9a+c+n'!$Q22="C",'9a+c+n'!O22,0))</f>
        <v>0</v>
      </c>
      <c r="P16" s="117">
        <f>IF($C$4="citu pasākumu izmaksas",IF('9a+c+n'!$Q22="C",'9a+c+n'!P22,0))</f>
        <v>0</v>
      </c>
    </row>
    <row r="17" spans="1:16" ht="23.25" thickBot="1" x14ac:dyDescent="0.25">
      <c r="A17" s="51">
        <f>IF(P17=0,0,IF(COUNTBLANK(P17)=1,0,COUNTA($P$14:P17)))</f>
        <v>0</v>
      </c>
      <c r="B17" s="24" t="str">
        <f>IF($C$4="citu pasākumu izmaksas",IF('9a+c+n'!$Q23="C",'9a+c+n'!B23,0))</f>
        <v>31-00000</v>
      </c>
      <c r="C17" s="24" t="str">
        <f>IF($C$4="citu pasākumu izmaksas",IF('9a+c+n'!$Q23="C",'9a+c+n'!C23,0))</f>
        <v>Papildus grunts piebēršana 2m joslā ap ēku, nodrošinot slīpumu no ēkas</v>
      </c>
      <c r="D17" s="24" t="str">
        <f>IF($C$4="citu pasākumu izmaksas",IF('9a+c+n'!$Q23="C",'9a+c+n'!D23,0))</f>
        <v>m3</v>
      </c>
      <c r="E17" s="46"/>
      <c r="F17" s="65"/>
      <c r="G17" s="116"/>
      <c r="H17" s="116">
        <f>IF($C$4="citu pasākumu izmaksas",IF('9a+c+n'!$Q23="C",'9a+c+n'!H23,0))</f>
        <v>0</v>
      </c>
      <c r="I17" s="116"/>
      <c r="J17" s="116"/>
      <c r="K17" s="117">
        <f>IF($C$4="citu pasākumu izmaksas",IF('9a+c+n'!$Q23="C",'9a+c+n'!K23,0))</f>
        <v>0</v>
      </c>
      <c r="L17" s="82">
        <f>IF($C$4="citu pasākumu izmaksas",IF('9a+c+n'!$Q23="C",'9a+c+n'!L23,0))</f>
        <v>0</v>
      </c>
      <c r="M17" s="116">
        <f>IF($C$4="citu pasākumu izmaksas",IF('9a+c+n'!$Q23="C",'9a+c+n'!M23,0))</f>
        <v>0</v>
      </c>
      <c r="N17" s="116">
        <f>IF($C$4="citu pasākumu izmaksas",IF('9a+c+n'!$Q23="C",'9a+c+n'!N23,0))</f>
        <v>0</v>
      </c>
      <c r="O17" s="116">
        <f>IF($C$4="citu pasākumu izmaksas",IF('9a+c+n'!$Q23="C",'9a+c+n'!O23,0))</f>
        <v>0</v>
      </c>
      <c r="P17" s="117">
        <f>IF($C$4="citu pasākumu izmaksas",IF('9a+c+n'!$Q23="C",'9a+c+n'!P23,0))</f>
        <v>0</v>
      </c>
    </row>
    <row r="18" spans="1:16" ht="12" customHeight="1" thickBot="1" x14ac:dyDescent="0.25">
      <c r="A18" s="298" t="s">
        <v>62</v>
      </c>
      <c r="B18" s="299"/>
      <c r="C18" s="299"/>
      <c r="D18" s="299"/>
      <c r="E18" s="299"/>
      <c r="F18" s="299"/>
      <c r="G18" s="299"/>
      <c r="H18" s="299"/>
      <c r="I18" s="299"/>
      <c r="J18" s="299"/>
      <c r="K18" s="300"/>
      <c r="L18" s="130">
        <f>SUM(L14:L17)</f>
        <v>0</v>
      </c>
      <c r="M18" s="131">
        <f>SUM(M14:M17)</f>
        <v>0</v>
      </c>
      <c r="N18" s="131">
        <f>SUM(N14:N17)</f>
        <v>0</v>
      </c>
      <c r="O18" s="131">
        <f>SUM(O14:O17)</f>
        <v>0</v>
      </c>
      <c r="P18" s="132">
        <f>SUM(P14:P17)</f>
        <v>0</v>
      </c>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6"/>
      <c r="K20" s="16"/>
      <c r="L20" s="16"/>
      <c r="M20" s="16"/>
      <c r="N20" s="16"/>
      <c r="O20" s="16"/>
      <c r="P20" s="16"/>
    </row>
    <row r="21" spans="1:16" x14ac:dyDescent="0.2">
      <c r="A21" s="1" t="s">
        <v>14</v>
      </c>
      <c r="B21" s="16"/>
      <c r="C21" s="301">
        <f>'Kops c'!C36:H36</f>
        <v>0</v>
      </c>
      <c r="D21" s="301"/>
      <c r="E21" s="301"/>
      <c r="F21" s="301"/>
      <c r="G21" s="301"/>
      <c r="H21" s="301"/>
      <c r="I21" s="16"/>
      <c r="J21" s="16"/>
      <c r="K21" s="16"/>
      <c r="L21" s="16"/>
      <c r="M21" s="16"/>
      <c r="N21" s="16"/>
      <c r="O21" s="16"/>
      <c r="P21" s="16"/>
    </row>
    <row r="22" spans="1:16" x14ac:dyDescent="0.2">
      <c r="A22" s="16"/>
      <c r="B22" s="16"/>
      <c r="C22" s="227" t="s">
        <v>15</v>
      </c>
      <c r="D22" s="227"/>
      <c r="E22" s="227"/>
      <c r="F22" s="227"/>
      <c r="G22" s="227"/>
      <c r="H22" s="227"/>
      <c r="I22" s="16"/>
      <c r="J22" s="16"/>
      <c r="K22" s="16"/>
      <c r="L22" s="16"/>
      <c r="M22" s="16"/>
      <c r="N22" s="16"/>
      <c r="O22" s="16"/>
      <c r="P22" s="16"/>
    </row>
    <row r="23" spans="1:16" x14ac:dyDescent="0.2">
      <c r="A23" s="16"/>
      <c r="B23" s="16"/>
      <c r="C23" s="16"/>
      <c r="D23" s="16"/>
      <c r="E23" s="16"/>
      <c r="F23" s="16"/>
      <c r="G23" s="16"/>
      <c r="H23" s="16"/>
      <c r="I23" s="16"/>
      <c r="J23" s="16"/>
      <c r="K23" s="16"/>
      <c r="L23" s="16"/>
      <c r="M23" s="16"/>
      <c r="N23" s="16"/>
      <c r="O23" s="16"/>
      <c r="P23" s="16"/>
    </row>
    <row r="24" spans="1:16" x14ac:dyDescent="0.2">
      <c r="A24" s="249" t="str">
        <f>'Kops n'!A39:D39</f>
        <v>Tāme sastādīta 2023. gada __. ____________</v>
      </c>
      <c r="B24" s="250"/>
      <c r="C24" s="250"/>
      <c r="D24" s="250"/>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41</v>
      </c>
      <c r="B26" s="16"/>
      <c r="C26" s="301">
        <f>'Kops c'!C41:H41</f>
        <v>0</v>
      </c>
      <c r="D26" s="301"/>
      <c r="E26" s="301"/>
      <c r="F26" s="301"/>
      <c r="G26" s="301"/>
      <c r="H26" s="301"/>
      <c r="I26" s="16"/>
      <c r="J26" s="16"/>
      <c r="K26" s="16"/>
      <c r="L26" s="16"/>
      <c r="M26" s="16"/>
      <c r="N26" s="16"/>
      <c r="O26" s="16"/>
      <c r="P26" s="16"/>
    </row>
    <row r="27" spans="1:16" x14ac:dyDescent="0.2">
      <c r="A27" s="16"/>
      <c r="B27" s="16"/>
      <c r="C27" s="227" t="s">
        <v>15</v>
      </c>
      <c r="D27" s="227"/>
      <c r="E27" s="227"/>
      <c r="F27" s="227"/>
      <c r="G27" s="227"/>
      <c r="H27" s="227"/>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78" t="s">
        <v>16</v>
      </c>
      <c r="B29" s="42"/>
      <c r="C29" s="84">
        <f>'Kops c'!C44</f>
        <v>0</v>
      </c>
      <c r="D29" s="42"/>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7:H27"/>
    <mergeCell ref="L12:P12"/>
    <mergeCell ref="A18:K18"/>
    <mergeCell ref="C21:H21"/>
    <mergeCell ref="C22:H22"/>
    <mergeCell ref="A24:D24"/>
    <mergeCell ref="C26:H26"/>
  </mergeCells>
  <conditionalFormatting sqref="A18:K18">
    <cfRule type="containsText" dxfId="89"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88" priority="1" operator="equal">
      <formula>0</formula>
    </cfRule>
  </conditionalFormatting>
  <conditionalFormatting sqref="C2:I2 D5:L8 N9:O9 L18:P18 C21:H21 C26:H26 C29">
    <cfRule type="cellIs" dxfId="87"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D0AA-0DEF-4D17-B221-F4EBF783DACF}">
  <sheetPr codeName="Sheet33">
    <tabColor rgb="FF7030A0"/>
  </sheetPr>
  <dimension ref="A1:P36"/>
  <sheetViews>
    <sheetView topLeftCell="A2" workbookViewId="0">
      <selection activeCell="A24" sqref="A24: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'9a+c+n'!D1</f>
        <v>9</v>
      </c>
      <c r="E1" s="22"/>
      <c r="F1" s="22"/>
      <c r="G1" s="22"/>
      <c r="H1" s="22"/>
      <c r="I1" s="22"/>
      <c r="J1" s="22"/>
      <c r="N1" s="26"/>
      <c r="O1" s="27"/>
      <c r="P1" s="28"/>
    </row>
    <row r="2" spans="1:16" x14ac:dyDescent="0.2">
      <c r="A2" s="29"/>
      <c r="B2" s="29"/>
      <c r="C2" s="313" t="str">
        <f>'9a+c+n'!C2:I2</f>
        <v>Labiekārtošana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'9a+c+n'!A9</f>
        <v>Tāme sastādīta  2023. gada tirgus cenās, pamatojoties uz AR daļas rasējumiem</v>
      </c>
      <c r="B9" s="310"/>
      <c r="C9" s="310"/>
      <c r="D9" s="310"/>
      <c r="E9" s="310"/>
      <c r="F9" s="310"/>
      <c r="G9" s="31"/>
      <c r="H9" s="31"/>
      <c r="I9" s="31"/>
      <c r="J9" s="311" t="s">
        <v>45</v>
      </c>
      <c r="K9" s="311"/>
      <c r="L9" s="311"/>
      <c r="M9" s="311"/>
      <c r="N9" s="312">
        <f>P24</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hidden="1" x14ac:dyDescent="0.2">
      <c r="A14" s="50">
        <f>IF(P14=0,0,IF(COUNTBLANK(P14)=1,0,COUNTA($P$14:P14)))</f>
        <v>0</v>
      </c>
      <c r="B14" s="23">
        <f>IF($C$4="Neattiecināmās izmaksas",IF('9a+c+n'!$Q14="N",'9a+c+n'!B14,0))</f>
        <v>0</v>
      </c>
      <c r="C14" s="23">
        <f>IF($C$4="Neattiecināmās izmaksas",IF('9a+c+n'!$Q14="N",'9a+c+n'!C14,0))</f>
        <v>0</v>
      </c>
      <c r="D14" s="23">
        <f>IF($C$4="Neattiecināmās izmaksas",IF('9a+c+n'!$Q14="N",'9a+c+n'!D14,0))</f>
        <v>0</v>
      </c>
      <c r="E14" s="45"/>
      <c r="F14" s="63"/>
      <c r="G14" s="114"/>
      <c r="H14" s="114">
        <f>IF($C$4="Neattiecināmās izmaksas",IF('9a+c+n'!$Q14="N",'9a+c+n'!H14,0))</f>
        <v>0</v>
      </c>
      <c r="I14" s="114"/>
      <c r="J14" s="114"/>
      <c r="K14" s="115">
        <f>IF($C$4="Neattiecināmās izmaksas",IF('9a+c+n'!$Q14="N",'9a+c+n'!K14,0))</f>
        <v>0</v>
      </c>
      <c r="L14" s="81">
        <f>IF($C$4="Neattiecināmās izmaksas",IF('9a+c+n'!$Q14="N",'9a+c+n'!L14,0))</f>
        <v>0</v>
      </c>
      <c r="M14" s="114">
        <f>IF($C$4="Neattiecināmās izmaksas",IF('9a+c+n'!$Q14="N",'9a+c+n'!M14,0))</f>
        <v>0</v>
      </c>
      <c r="N14" s="114">
        <f>IF($C$4="Neattiecināmās izmaksas",IF('9a+c+n'!$Q14="N",'9a+c+n'!N14,0))</f>
        <v>0</v>
      </c>
      <c r="O14" s="114">
        <f>IF($C$4="Neattiecināmās izmaksas",IF('9a+c+n'!$Q14="N",'9a+c+n'!O14,0))</f>
        <v>0</v>
      </c>
      <c r="P14" s="115">
        <f>IF($C$4="Neattiecināmās izmaksas",IF('9a+c+n'!$Q14="N",'9a+c+n'!P14,0))</f>
        <v>0</v>
      </c>
    </row>
    <row r="15" spans="1:16" hidden="1" x14ac:dyDescent="0.2">
      <c r="A15" s="51">
        <f>IF(P15=0,0,IF(COUNTBLANK(P15)=1,0,COUNTA($P$14:P15)))</f>
        <v>0</v>
      </c>
      <c r="B15" s="24">
        <f>IF($C$4="Neattiecināmās izmaksas",IF('9a+c+n'!$Q15="N",'9a+c+n'!B15,0))</f>
        <v>0</v>
      </c>
      <c r="C15" s="24">
        <f>IF($C$4="Neattiecināmās izmaksas",IF('9a+c+n'!$Q15="N",'9a+c+n'!C15,0))</f>
        <v>0</v>
      </c>
      <c r="D15" s="24">
        <f>IF($C$4="Neattiecināmās izmaksas",IF('9a+c+n'!$Q15="N",'9a+c+n'!D15,0))</f>
        <v>0</v>
      </c>
      <c r="E15" s="46"/>
      <c r="F15" s="65"/>
      <c r="G15" s="116"/>
      <c r="H15" s="116">
        <f>IF($C$4="Neattiecināmās izmaksas",IF('9a+c+n'!$Q15="N",'9a+c+n'!H15,0))</f>
        <v>0</v>
      </c>
      <c r="I15" s="116"/>
      <c r="J15" s="116"/>
      <c r="K15" s="117">
        <f>IF($C$4="Neattiecināmās izmaksas",IF('9a+c+n'!$Q15="N",'9a+c+n'!K15,0))</f>
        <v>0</v>
      </c>
      <c r="L15" s="82">
        <f>IF($C$4="Neattiecināmās izmaksas",IF('9a+c+n'!$Q15="N",'9a+c+n'!L15,0))</f>
        <v>0</v>
      </c>
      <c r="M15" s="116">
        <f>IF($C$4="Neattiecināmās izmaksas",IF('9a+c+n'!$Q15="N",'9a+c+n'!M15,0))</f>
        <v>0</v>
      </c>
      <c r="N15" s="116">
        <f>IF($C$4="Neattiecināmās izmaksas",IF('9a+c+n'!$Q15="N",'9a+c+n'!N15,0))</f>
        <v>0</v>
      </c>
      <c r="O15" s="116">
        <f>IF($C$4="Neattiecināmās izmaksas",IF('9a+c+n'!$Q15="N",'9a+c+n'!O15,0))</f>
        <v>0</v>
      </c>
      <c r="P15" s="117">
        <f>IF($C$4="Neattiecināmās izmaksas",IF('9a+c+n'!$Q15="N",'9a+c+n'!P15,0))</f>
        <v>0</v>
      </c>
    </row>
    <row r="16" spans="1:16" hidden="1" x14ac:dyDescent="0.2">
      <c r="A16" s="51">
        <f>IF(P16=0,0,IF(COUNTBLANK(P16)=1,0,COUNTA($P$14:P16)))</f>
        <v>0</v>
      </c>
      <c r="B16" s="24">
        <f>IF($C$4="Neattiecināmās izmaksas",IF('9a+c+n'!$Q16="N",'9a+c+n'!B16,0))</f>
        <v>0</v>
      </c>
      <c r="C16" s="24">
        <f>IF($C$4="Neattiecināmās izmaksas",IF('9a+c+n'!$Q16="N",'9a+c+n'!C16,0))</f>
        <v>0</v>
      </c>
      <c r="D16" s="24">
        <f>IF($C$4="Neattiecināmās izmaksas",IF('9a+c+n'!$Q16="N",'9a+c+n'!D16,0))</f>
        <v>0</v>
      </c>
      <c r="E16" s="46"/>
      <c r="F16" s="65"/>
      <c r="G16" s="116"/>
      <c r="H16" s="116">
        <f>IF($C$4="Neattiecināmās izmaksas",IF('9a+c+n'!$Q16="N",'9a+c+n'!H16,0))</f>
        <v>0</v>
      </c>
      <c r="I16" s="116"/>
      <c r="J16" s="116"/>
      <c r="K16" s="117">
        <f>IF($C$4="Neattiecināmās izmaksas",IF('9a+c+n'!$Q16="N",'9a+c+n'!K16,0))</f>
        <v>0</v>
      </c>
      <c r="L16" s="82">
        <f>IF($C$4="Neattiecināmās izmaksas",IF('9a+c+n'!$Q16="N",'9a+c+n'!L16,0))</f>
        <v>0</v>
      </c>
      <c r="M16" s="116">
        <f>IF($C$4="Neattiecināmās izmaksas",IF('9a+c+n'!$Q16="N",'9a+c+n'!M16,0))</f>
        <v>0</v>
      </c>
      <c r="N16" s="116">
        <f>IF($C$4="Neattiecināmās izmaksas",IF('9a+c+n'!$Q16="N",'9a+c+n'!N16,0))</f>
        <v>0</v>
      </c>
      <c r="O16" s="116">
        <f>IF($C$4="Neattiecināmās izmaksas",IF('9a+c+n'!$Q16="N",'9a+c+n'!O16,0))</f>
        <v>0</v>
      </c>
      <c r="P16" s="117">
        <f>IF($C$4="Neattiecināmās izmaksas",IF('9a+c+n'!$Q16="N",'9a+c+n'!P16,0))</f>
        <v>0</v>
      </c>
    </row>
    <row r="17" spans="1:16" hidden="1" x14ac:dyDescent="0.2">
      <c r="A17" s="51">
        <f>IF(P17=0,0,IF(COUNTBLANK(P17)=1,0,COUNTA($P$14:P17)))</f>
        <v>0</v>
      </c>
      <c r="B17" s="24">
        <f>IF($C$4="Neattiecināmās izmaksas",IF('9a+c+n'!$Q17="N",'9a+c+n'!B17,0))</f>
        <v>0</v>
      </c>
      <c r="C17" s="24">
        <f>IF($C$4="Neattiecināmās izmaksas",IF('9a+c+n'!$Q17="N",'9a+c+n'!C17,0))</f>
        <v>0</v>
      </c>
      <c r="D17" s="24">
        <f>IF($C$4="Neattiecināmās izmaksas",IF('9a+c+n'!$Q17="N",'9a+c+n'!D17,0))</f>
        <v>0</v>
      </c>
      <c r="E17" s="46"/>
      <c r="F17" s="65"/>
      <c r="G17" s="116"/>
      <c r="H17" s="116">
        <f>IF($C$4="Neattiecināmās izmaksas",IF('9a+c+n'!$Q17="N",'9a+c+n'!H17,0))</f>
        <v>0</v>
      </c>
      <c r="I17" s="116"/>
      <c r="J17" s="116"/>
      <c r="K17" s="117">
        <f>IF($C$4="Neattiecināmās izmaksas",IF('9a+c+n'!$Q17="N",'9a+c+n'!K17,0))</f>
        <v>0</v>
      </c>
      <c r="L17" s="82">
        <f>IF($C$4="Neattiecināmās izmaksas",IF('9a+c+n'!$Q17="N",'9a+c+n'!L17,0))</f>
        <v>0</v>
      </c>
      <c r="M17" s="116">
        <f>IF($C$4="Neattiecināmās izmaksas",IF('9a+c+n'!$Q17="N",'9a+c+n'!M17,0))</f>
        <v>0</v>
      </c>
      <c r="N17" s="116">
        <f>IF($C$4="Neattiecināmās izmaksas",IF('9a+c+n'!$Q17="N",'9a+c+n'!N17,0))</f>
        <v>0</v>
      </c>
      <c r="O17" s="116">
        <f>IF($C$4="Neattiecināmās izmaksas",IF('9a+c+n'!$Q17="N",'9a+c+n'!O17,0))</f>
        <v>0</v>
      </c>
      <c r="P17" s="117">
        <f>IF($C$4="Neattiecināmās izmaksas",IF('9a+c+n'!$Q17="N",'9a+c+n'!P17,0))</f>
        <v>0</v>
      </c>
    </row>
    <row r="18" spans="1:16" hidden="1" x14ac:dyDescent="0.2">
      <c r="A18" s="51">
        <f>IF(P18=0,0,IF(COUNTBLANK(P18)=1,0,COUNTA($P$14:P18)))</f>
        <v>0</v>
      </c>
      <c r="B18" s="24">
        <f>IF($C$4="Neattiecināmās izmaksas",IF('9a+c+n'!$Q18="N",'9a+c+n'!B18,0))</f>
        <v>0</v>
      </c>
      <c r="C18" s="24">
        <f>IF($C$4="Neattiecināmās izmaksas",IF('9a+c+n'!$Q18="N",'9a+c+n'!C18,0))</f>
        <v>0</v>
      </c>
      <c r="D18" s="24">
        <f>IF($C$4="Neattiecināmās izmaksas",IF('9a+c+n'!$Q18="N",'9a+c+n'!D18,0))</f>
        <v>0</v>
      </c>
      <c r="E18" s="46"/>
      <c r="F18" s="65"/>
      <c r="G18" s="116"/>
      <c r="H18" s="116">
        <f>IF($C$4="Neattiecināmās izmaksas",IF('9a+c+n'!$Q18="N",'9a+c+n'!H18,0))</f>
        <v>0</v>
      </c>
      <c r="I18" s="116"/>
      <c r="J18" s="116"/>
      <c r="K18" s="117">
        <f>IF($C$4="Neattiecināmās izmaksas",IF('9a+c+n'!$Q18="N",'9a+c+n'!K18,0))</f>
        <v>0</v>
      </c>
      <c r="L18" s="82">
        <f>IF($C$4="Neattiecināmās izmaksas",IF('9a+c+n'!$Q18="N",'9a+c+n'!L18,0))</f>
        <v>0</v>
      </c>
      <c r="M18" s="116">
        <f>IF($C$4="Neattiecināmās izmaksas",IF('9a+c+n'!$Q18="N",'9a+c+n'!M18,0))</f>
        <v>0</v>
      </c>
      <c r="N18" s="116">
        <f>IF($C$4="Neattiecināmās izmaksas",IF('9a+c+n'!$Q18="N",'9a+c+n'!N18,0))</f>
        <v>0</v>
      </c>
      <c r="O18" s="116">
        <f>IF($C$4="Neattiecināmās izmaksas",IF('9a+c+n'!$Q18="N",'9a+c+n'!O18,0))</f>
        <v>0</v>
      </c>
      <c r="P18" s="117">
        <f>IF($C$4="Neattiecināmās izmaksas",IF('9a+c+n'!$Q18="N",'9a+c+n'!P18,0))</f>
        <v>0</v>
      </c>
    </row>
    <row r="19" spans="1:16" hidden="1" x14ac:dyDescent="0.2">
      <c r="A19" s="51">
        <f>IF(P19=0,0,IF(COUNTBLANK(P19)=1,0,COUNTA($P$14:P19)))</f>
        <v>0</v>
      </c>
      <c r="B19" s="24">
        <f>IF($C$4="Neattiecināmās izmaksas",IF('9a+c+n'!$Q19="N",'9a+c+n'!B19,0))</f>
        <v>0</v>
      </c>
      <c r="C19" s="24">
        <f>IF($C$4="Neattiecināmās izmaksas",IF('9a+c+n'!$Q19="N",'9a+c+n'!C19,0))</f>
        <v>0</v>
      </c>
      <c r="D19" s="24">
        <f>IF($C$4="Neattiecināmās izmaksas",IF('9a+c+n'!$Q19="N",'9a+c+n'!D19,0))</f>
        <v>0</v>
      </c>
      <c r="E19" s="46"/>
      <c r="F19" s="65"/>
      <c r="G19" s="116"/>
      <c r="H19" s="116">
        <f>IF($C$4="Neattiecināmās izmaksas",IF('9a+c+n'!$Q19="N",'9a+c+n'!H19,0))</f>
        <v>0</v>
      </c>
      <c r="I19" s="116"/>
      <c r="J19" s="116"/>
      <c r="K19" s="117">
        <f>IF($C$4="Neattiecināmās izmaksas",IF('9a+c+n'!$Q19="N",'9a+c+n'!K19,0))</f>
        <v>0</v>
      </c>
      <c r="L19" s="82">
        <f>IF($C$4="Neattiecināmās izmaksas",IF('9a+c+n'!$Q19="N",'9a+c+n'!L19,0))</f>
        <v>0</v>
      </c>
      <c r="M19" s="116">
        <f>IF($C$4="Neattiecināmās izmaksas",IF('9a+c+n'!$Q19="N",'9a+c+n'!M19,0))</f>
        <v>0</v>
      </c>
      <c r="N19" s="116">
        <f>IF($C$4="Neattiecināmās izmaksas",IF('9a+c+n'!$Q19="N",'9a+c+n'!N19,0))</f>
        <v>0</v>
      </c>
      <c r="O19" s="116">
        <f>IF($C$4="Neattiecināmās izmaksas",IF('9a+c+n'!$Q19="N",'9a+c+n'!O19,0))</f>
        <v>0</v>
      </c>
      <c r="P19" s="117">
        <f>IF($C$4="Neattiecināmās izmaksas",IF('9a+c+n'!$Q19="N",'9a+c+n'!P19,0))</f>
        <v>0</v>
      </c>
    </row>
    <row r="20" spans="1:16" hidden="1" x14ac:dyDescent="0.2">
      <c r="A20" s="51">
        <f>IF(P20=0,0,IF(COUNTBLANK(P20)=1,0,COUNTA($P$14:P20)))</f>
        <v>0</v>
      </c>
      <c r="B20" s="24">
        <f>IF($C$4="Neattiecināmās izmaksas",IF('9a+c+n'!$Q20="N",'9a+c+n'!B20,0))</f>
        <v>0</v>
      </c>
      <c r="C20" s="24">
        <f>IF($C$4="Neattiecināmās izmaksas",IF('9a+c+n'!$Q20="N",'9a+c+n'!C20,0))</f>
        <v>0</v>
      </c>
      <c r="D20" s="24">
        <f>IF($C$4="Neattiecināmās izmaksas",IF('9a+c+n'!$Q20="N",'9a+c+n'!D20,0))</f>
        <v>0</v>
      </c>
      <c r="E20" s="46"/>
      <c r="F20" s="65"/>
      <c r="G20" s="116"/>
      <c r="H20" s="116">
        <f>IF($C$4="Neattiecināmās izmaksas",IF('9a+c+n'!$Q20="N",'9a+c+n'!H20,0))</f>
        <v>0</v>
      </c>
      <c r="I20" s="116"/>
      <c r="J20" s="116"/>
      <c r="K20" s="117">
        <f>IF($C$4="Neattiecināmās izmaksas",IF('9a+c+n'!$Q20="N",'9a+c+n'!K20,0))</f>
        <v>0</v>
      </c>
      <c r="L20" s="82">
        <f>IF($C$4="Neattiecināmās izmaksas",IF('9a+c+n'!$Q20="N",'9a+c+n'!L20,0))</f>
        <v>0</v>
      </c>
      <c r="M20" s="116">
        <f>IF($C$4="Neattiecināmās izmaksas",IF('9a+c+n'!$Q20="N",'9a+c+n'!M20,0))</f>
        <v>0</v>
      </c>
      <c r="N20" s="116">
        <f>IF($C$4="Neattiecināmās izmaksas",IF('9a+c+n'!$Q20="N",'9a+c+n'!N20,0))</f>
        <v>0</v>
      </c>
      <c r="O20" s="116">
        <f>IF($C$4="Neattiecināmās izmaksas",IF('9a+c+n'!$Q20="N",'9a+c+n'!O20,0))</f>
        <v>0</v>
      </c>
      <c r="P20" s="117">
        <f>IF($C$4="Neattiecināmās izmaksas",IF('9a+c+n'!$Q20="N",'9a+c+n'!P20,0))</f>
        <v>0</v>
      </c>
    </row>
    <row r="21" spans="1:16" hidden="1" x14ac:dyDescent="0.2">
      <c r="A21" s="51">
        <f>IF(P21=0,0,IF(COUNTBLANK(P21)=1,0,COUNTA($P$14:P21)))</f>
        <v>0</v>
      </c>
      <c r="B21" s="24">
        <f>IF($C$4="Neattiecināmās izmaksas",IF('9a+c+n'!$Q21="N",'9a+c+n'!B21,0))</f>
        <v>0</v>
      </c>
      <c r="C21" s="24">
        <f>IF($C$4="Neattiecināmās izmaksas",IF('9a+c+n'!$Q21="N",'9a+c+n'!C21,0))</f>
        <v>0</v>
      </c>
      <c r="D21" s="24">
        <f>IF($C$4="Neattiecināmās izmaksas",IF('9a+c+n'!$Q21="N",'9a+c+n'!D21,0))</f>
        <v>0</v>
      </c>
      <c r="E21" s="46"/>
      <c r="F21" s="65"/>
      <c r="G21" s="116"/>
      <c r="H21" s="116">
        <f>IF($C$4="Neattiecināmās izmaksas",IF('9a+c+n'!$Q21="N",'9a+c+n'!H21,0))</f>
        <v>0</v>
      </c>
      <c r="I21" s="116"/>
      <c r="J21" s="116"/>
      <c r="K21" s="117">
        <f>IF($C$4="Neattiecināmās izmaksas",IF('9a+c+n'!$Q21="N",'9a+c+n'!K21,0))</f>
        <v>0</v>
      </c>
      <c r="L21" s="82">
        <f>IF($C$4="Neattiecināmās izmaksas",IF('9a+c+n'!$Q21="N",'9a+c+n'!L21,0))</f>
        <v>0</v>
      </c>
      <c r="M21" s="116">
        <f>IF($C$4="Neattiecināmās izmaksas",IF('9a+c+n'!$Q21="N",'9a+c+n'!M21,0))</f>
        <v>0</v>
      </c>
      <c r="N21" s="116">
        <f>IF($C$4="Neattiecināmās izmaksas",IF('9a+c+n'!$Q21="N",'9a+c+n'!N21,0))</f>
        <v>0</v>
      </c>
      <c r="O21" s="116">
        <f>IF($C$4="Neattiecināmās izmaksas",IF('9a+c+n'!$Q21="N",'9a+c+n'!O21,0))</f>
        <v>0</v>
      </c>
      <c r="P21" s="117">
        <f>IF($C$4="Neattiecināmās izmaksas",IF('9a+c+n'!$Q21="N",'9a+c+n'!P21,0))</f>
        <v>0</v>
      </c>
    </row>
    <row r="22" spans="1:16" x14ac:dyDescent="0.2">
      <c r="A22" s="51">
        <f>IF(P22=0,0,IF(COUNTBLANK(P22)=1,0,COUNTA($P$14:P22)))</f>
        <v>0</v>
      </c>
      <c r="B22" s="24">
        <f>IF($C$4="Neattiecināmās izmaksas",IF('9a+c+n'!$Q22="N",'9a+c+n'!B22,0))</f>
        <v>0</v>
      </c>
      <c r="C22" s="24">
        <f>IF($C$4="Neattiecināmās izmaksas",IF('9a+c+n'!$Q22="N",'9a+c+n'!C22,0))</f>
        <v>0</v>
      </c>
      <c r="D22" s="24">
        <f>IF($C$4="Neattiecināmās izmaksas",IF('9a+c+n'!$Q22="N",'9a+c+n'!D22,0))</f>
        <v>0</v>
      </c>
      <c r="E22" s="46"/>
      <c r="F22" s="65"/>
      <c r="G22" s="116"/>
      <c r="H22" s="116">
        <f>IF($C$4="Neattiecināmās izmaksas",IF('9a+c+n'!$Q22="N",'9a+c+n'!H22,0))</f>
        <v>0</v>
      </c>
      <c r="I22" s="116"/>
      <c r="J22" s="116"/>
      <c r="K22" s="117">
        <f>IF($C$4="Neattiecināmās izmaksas",IF('9a+c+n'!$Q22="N",'9a+c+n'!K22,0))</f>
        <v>0</v>
      </c>
      <c r="L22" s="82">
        <f>IF($C$4="Neattiecināmās izmaksas",IF('9a+c+n'!$Q22="N",'9a+c+n'!L22,0))</f>
        <v>0</v>
      </c>
      <c r="M22" s="116">
        <f>IF($C$4="Neattiecināmās izmaksas",IF('9a+c+n'!$Q22="N",'9a+c+n'!M22,0))</f>
        <v>0</v>
      </c>
      <c r="N22" s="116">
        <f>IF($C$4="Neattiecināmās izmaksas",IF('9a+c+n'!$Q22="N",'9a+c+n'!N22,0))</f>
        <v>0</v>
      </c>
      <c r="O22" s="116">
        <f>IF($C$4="Neattiecināmās izmaksas",IF('9a+c+n'!$Q22="N",'9a+c+n'!O22,0))</f>
        <v>0</v>
      </c>
      <c r="P22" s="117">
        <f>IF($C$4="Neattiecināmās izmaksas",IF('9a+c+n'!$Q22="N",'9a+c+n'!P22,0))</f>
        <v>0</v>
      </c>
    </row>
    <row r="23" spans="1:16" ht="12" thickBot="1" x14ac:dyDescent="0.25">
      <c r="A23" s="51"/>
      <c r="B23" s="24"/>
      <c r="C23" s="24"/>
      <c r="D23" s="24"/>
      <c r="E23" s="46"/>
      <c r="F23" s="65"/>
      <c r="G23" s="116"/>
      <c r="H23" s="116"/>
      <c r="I23" s="116"/>
      <c r="J23" s="116"/>
      <c r="K23" s="117"/>
      <c r="L23" s="82"/>
      <c r="M23" s="116"/>
      <c r="N23" s="116"/>
      <c r="O23" s="116"/>
      <c r="P23" s="117"/>
    </row>
    <row r="24" spans="1:16" ht="12" customHeight="1" thickBot="1" x14ac:dyDescent="0.25">
      <c r="A24" s="298" t="s">
        <v>62</v>
      </c>
      <c r="B24" s="299"/>
      <c r="C24" s="299"/>
      <c r="D24" s="299"/>
      <c r="E24" s="299"/>
      <c r="F24" s="299"/>
      <c r="G24" s="299"/>
      <c r="H24" s="299"/>
      <c r="I24" s="299"/>
      <c r="J24" s="299"/>
      <c r="K24" s="300"/>
      <c r="L24" s="130">
        <f>SUM(L14:L23)</f>
        <v>0</v>
      </c>
      <c r="M24" s="131">
        <f>SUM(M14:M23)</f>
        <v>0</v>
      </c>
      <c r="N24" s="131">
        <f>SUM(N14:N23)</f>
        <v>0</v>
      </c>
      <c r="O24" s="131">
        <f>SUM(O14:O23)</f>
        <v>0</v>
      </c>
      <c r="P24" s="132">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301">
        <f>'Kops n'!C36:H36</f>
        <v>0</v>
      </c>
      <c r="D27" s="301"/>
      <c r="E27" s="301"/>
      <c r="F27" s="301"/>
      <c r="G27" s="301"/>
      <c r="H27" s="301"/>
      <c r="I27" s="16"/>
      <c r="J27" s="16"/>
      <c r="K27" s="16"/>
      <c r="L27" s="16"/>
      <c r="M27" s="16"/>
      <c r="N27" s="16"/>
      <c r="O27" s="16"/>
      <c r="P27" s="16"/>
    </row>
    <row r="28" spans="1:16" x14ac:dyDescent="0.2">
      <c r="A28" s="16"/>
      <c r="B28" s="16"/>
      <c r="C28" s="227" t="s">
        <v>15</v>
      </c>
      <c r="D28" s="227"/>
      <c r="E28" s="227"/>
      <c r="F28" s="227"/>
      <c r="G28" s="227"/>
      <c r="H28" s="227"/>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49" t="str">
        <f>'Kops n'!A39:D39</f>
        <v>Tāme sastādīta 2023. gada __. ____________</v>
      </c>
      <c r="B30" s="250"/>
      <c r="C30" s="250"/>
      <c r="D30" s="250"/>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301">
        <f>'Kops n'!C41:H41</f>
        <v>0</v>
      </c>
      <c r="D32" s="301"/>
      <c r="E32" s="301"/>
      <c r="F32" s="301"/>
      <c r="G32" s="301"/>
      <c r="H32" s="301"/>
      <c r="I32" s="16"/>
      <c r="J32" s="16"/>
      <c r="K32" s="16"/>
      <c r="L32" s="16"/>
      <c r="M32" s="16"/>
      <c r="N32" s="16"/>
      <c r="O32" s="16"/>
      <c r="P32" s="16"/>
    </row>
    <row r="33" spans="1:16" x14ac:dyDescent="0.2">
      <c r="A33" s="16"/>
      <c r="B33" s="16"/>
      <c r="C33" s="227" t="s">
        <v>15</v>
      </c>
      <c r="D33" s="227"/>
      <c r="E33" s="227"/>
      <c r="F33" s="227"/>
      <c r="G33" s="227"/>
      <c r="H33" s="227"/>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4">
        <f>'Kops n'!C44</f>
        <v>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86"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85" priority="1" operator="equal">
      <formula>0</formula>
    </cfRule>
  </conditionalFormatting>
  <conditionalFormatting sqref="C2:I2 D5:L8 N9:O9 L24:P24 C27:H27 C32:H32 C35">
    <cfRule type="cellIs" dxfId="84" priority="2"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34">
    <tabColor rgb="FFC00000"/>
  </sheetPr>
  <dimension ref="A1:Q76"/>
  <sheetViews>
    <sheetView topLeftCell="A46" zoomScale="85" zoomScaleNormal="85" workbookViewId="0">
      <selection activeCell="O28" sqref="O2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10</v>
      </c>
      <c r="E1" s="22"/>
      <c r="F1" s="22"/>
      <c r="G1" s="22"/>
      <c r="H1" s="22"/>
      <c r="I1" s="22"/>
      <c r="J1" s="22"/>
      <c r="N1" s="26"/>
      <c r="O1" s="27"/>
      <c r="P1" s="28"/>
    </row>
    <row r="2" spans="1:17" x14ac:dyDescent="0.2">
      <c r="A2" s="29"/>
      <c r="B2" s="29"/>
      <c r="C2" s="313" t="s">
        <v>335</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324</v>
      </c>
      <c r="B9" s="310"/>
      <c r="C9" s="310"/>
      <c r="D9" s="310"/>
      <c r="E9" s="310"/>
      <c r="F9" s="310"/>
      <c r="G9" s="31"/>
      <c r="H9" s="31"/>
      <c r="I9" s="31"/>
      <c r="J9" s="311" t="s">
        <v>45</v>
      </c>
      <c r="K9" s="311"/>
      <c r="L9" s="311"/>
      <c r="M9" s="311"/>
      <c r="N9" s="312">
        <f>P64</f>
        <v>0</v>
      </c>
      <c r="O9" s="312"/>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17"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2" t="s">
        <v>187</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17" ht="22.5" x14ac:dyDescent="0.2">
      <c r="A15" s="36">
        <v>1</v>
      </c>
      <c r="B15" s="24" t="s">
        <v>188</v>
      </c>
      <c r="C15" s="40" t="s">
        <v>423</v>
      </c>
      <c r="D15" s="24" t="s">
        <v>83</v>
      </c>
      <c r="E15" s="46">
        <v>8</v>
      </c>
      <c r="F15" s="41"/>
      <c r="G15" s="146"/>
      <c r="H15" s="110">
        <f>F15*G15</f>
        <v>0</v>
      </c>
      <c r="I15" s="135"/>
      <c r="J15" s="135"/>
      <c r="K15" s="113">
        <f t="shared" ref="K15:K63" si="0">SUM(H15:J15)</f>
        <v>0</v>
      </c>
      <c r="L15" s="41">
        <f t="shared" ref="L15:L63" si="1">E15*F15</f>
        <v>0</v>
      </c>
      <c r="M15" s="110">
        <f t="shared" ref="M15:M63" si="2">H15*E15</f>
        <v>0</v>
      </c>
      <c r="N15" s="110">
        <f t="shared" ref="N15:N63" si="3">I15*E15</f>
        <v>0</v>
      </c>
      <c r="O15" s="110">
        <f t="shared" ref="O15:O63" si="4">J15*E15</f>
        <v>0</v>
      </c>
      <c r="P15" s="111">
        <f t="shared" ref="P15:P63" si="5">SUM(M15:O15)</f>
        <v>0</v>
      </c>
      <c r="Q15" s="61" t="s">
        <v>46</v>
      </c>
    </row>
    <row r="16" spans="1:17" ht="22.5" x14ac:dyDescent="0.2">
      <c r="A16" s="36">
        <v>2</v>
      </c>
      <c r="B16" s="24" t="s">
        <v>188</v>
      </c>
      <c r="C16" s="40" t="s">
        <v>424</v>
      </c>
      <c r="D16" s="24" t="s">
        <v>83</v>
      </c>
      <c r="E16" s="46">
        <v>8</v>
      </c>
      <c r="F16" s="41"/>
      <c r="G16" s="146"/>
      <c r="H16" s="110">
        <f t="shared" ref="H16:H63" si="6">F16*G16</f>
        <v>0</v>
      </c>
      <c r="I16" s="135"/>
      <c r="J16" s="135"/>
      <c r="K16" s="113">
        <f t="shared" si="0"/>
        <v>0</v>
      </c>
      <c r="L16" s="41">
        <f t="shared" si="1"/>
        <v>0</v>
      </c>
      <c r="M16" s="110">
        <f t="shared" si="2"/>
        <v>0</v>
      </c>
      <c r="N16" s="110">
        <f t="shared" si="3"/>
        <v>0</v>
      </c>
      <c r="O16" s="110">
        <f t="shared" si="4"/>
        <v>0</v>
      </c>
      <c r="P16" s="111">
        <f t="shared" si="5"/>
        <v>0</v>
      </c>
      <c r="Q16" s="61" t="s">
        <v>46</v>
      </c>
    </row>
    <row r="17" spans="1:17" ht="22.5" x14ac:dyDescent="0.2">
      <c r="A17" s="36">
        <v>3</v>
      </c>
      <c r="B17" s="24" t="s">
        <v>188</v>
      </c>
      <c r="C17" s="40" t="s">
        <v>425</v>
      </c>
      <c r="D17" s="24" t="s">
        <v>83</v>
      </c>
      <c r="E17" s="46">
        <v>12</v>
      </c>
      <c r="F17" s="41"/>
      <c r="G17" s="146"/>
      <c r="H17" s="110">
        <f t="shared" si="6"/>
        <v>0</v>
      </c>
      <c r="I17" s="135"/>
      <c r="J17" s="135"/>
      <c r="K17" s="113">
        <f t="shared" si="0"/>
        <v>0</v>
      </c>
      <c r="L17" s="41">
        <f t="shared" si="1"/>
        <v>0</v>
      </c>
      <c r="M17" s="110">
        <f t="shared" si="2"/>
        <v>0</v>
      </c>
      <c r="N17" s="110">
        <f t="shared" si="3"/>
        <v>0</v>
      </c>
      <c r="O17" s="110">
        <f t="shared" si="4"/>
        <v>0</v>
      </c>
      <c r="P17" s="111">
        <f t="shared" si="5"/>
        <v>0</v>
      </c>
      <c r="Q17" s="61" t="s">
        <v>46</v>
      </c>
    </row>
    <row r="18" spans="1:17" ht="22.5" x14ac:dyDescent="0.2">
      <c r="A18" s="36">
        <v>4</v>
      </c>
      <c r="B18" s="24" t="s">
        <v>188</v>
      </c>
      <c r="C18" s="40" t="s">
        <v>189</v>
      </c>
      <c r="D18" s="24" t="s">
        <v>83</v>
      </c>
      <c r="E18" s="46">
        <v>38</v>
      </c>
      <c r="F18" s="41"/>
      <c r="G18" s="146"/>
      <c r="H18" s="110">
        <f t="shared" si="6"/>
        <v>0</v>
      </c>
      <c r="I18" s="135"/>
      <c r="J18" s="135"/>
      <c r="K18" s="113">
        <f t="shared" si="0"/>
        <v>0</v>
      </c>
      <c r="L18" s="41">
        <f t="shared" si="1"/>
        <v>0</v>
      </c>
      <c r="M18" s="110">
        <f t="shared" si="2"/>
        <v>0</v>
      </c>
      <c r="N18" s="110">
        <f t="shared" si="3"/>
        <v>0</v>
      </c>
      <c r="O18" s="110">
        <f t="shared" si="4"/>
        <v>0</v>
      </c>
      <c r="P18" s="111">
        <f t="shared" si="5"/>
        <v>0</v>
      </c>
      <c r="Q18" s="61" t="s">
        <v>46</v>
      </c>
    </row>
    <row r="19" spans="1:17" ht="22.5" x14ac:dyDescent="0.2">
      <c r="A19" s="36">
        <v>5</v>
      </c>
      <c r="B19" s="24" t="s">
        <v>188</v>
      </c>
      <c r="C19" s="40" t="s">
        <v>190</v>
      </c>
      <c r="D19" s="24" t="s">
        <v>83</v>
      </c>
      <c r="E19" s="46">
        <v>42</v>
      </c>
      <c r="F19" s="41"/>
      <c r="G19" s="146"/>
      <c r="H19" s="110">
        <f t="shared" si="6"/>
        <v>0</v>
      </c>
      <c r="I19" s="135"/>
      <c r="J19" s="135"/>
      <c r="K19" s="113">
        <f t="shared" si="0"/>
        <v>0</v>
      </c>
      <c r="L19" s="41">
        <f t="shared" si="1"/>
        <v>0</v>
      </c>
      <c r="M19" s="110">
        <f t="shared" si="2"/>
        <v>0</v>
      </c>
      <c r="N19" s="110">
        <f t="shared" si="3"/>
        <v>0</v>
      </c>
      <c r="O19" s="110">
        <f t="shared" si="4"/>
        <v>0</v>
      </c>
      <c r="P19" s="111">
        <f t="shared" si="5"/>
        <v>0</v>
      </c>
      <c r="Q19" s="61" t="s">
        <v>46</v>
      </c>
    </row>
    <row r="20" spans="1:17" ht="22.5" x14ac:dyDescent="0.2">
      <c r="A20" s="36">
        <v>6</v>
      </c>
      <c r="B20" s="24" t="s">
        <v>188</v>
      </c>
      <c r="C20" s="40" t="s">
        <v>191</v>
      </c>
      <c r="D20" s="24" t="s">
        <v>83</v>
      </c>
      <c r="E20" s="46">
        <v>33</v>
      </c>
      <c r="F20" s="41"/>
      <c r="G20" s="146"/>
      <c r="H20" s="110">
        <f t="shared" ref="H20:H21" si="7">F20*G20</f>
        <v>0</v>
      </c>
      <c r="I20" s="135"/>
      <c r="J20" s="135"/>
      <c r="K20" s="113">
        <f t="shared" ref="K20:K21" si="8">SUM(H20:J20)</f>
        <v>0</v>
      </c>
      <c r="L20" s="41">
        <f t="shared" ref="L20:L21" si="9">E20*F20</f>
        <v>0</v>
      </c>
      <c r="M20" s="110">
        <f t="shared" ref="M20:M21" si="10">H20*E20</f>
        <v>0</v>
      </c>
      <c r="N20" s="110">
        <f t="shared" ref="N20:N21" si="11">I20*E20</f>
        <v>0</v>
      </c>
      <c r="O20" s="110">
        <f t="shared" ref="O20:O21" si="12">J20*E20</f>
        <v>0</v>
      </c>
      <c r="P20" s="111">
        <f t="shared" ref="P20:P21" si="13">SUM(M20:O20)</f>
        <v>0</v>
      </c>
      <c r="Q20" s="61" t="s">
        <v>46</v>
      </c>
    </row>
    <row r="21" spans="1:17" ht="22.5" x14ac:dyDescent="0.2">
      <c r="A21" s="36">
        <v>7</v>
      </c>
      <c r="B21" s="24" t="s">
        <v>188</v>
      </c>
      <c r="C21" s="40" t="s">
        <v>426</v>
      </c>
      <c r="D21" s="24" t="s">
        <v>83</v>
      </c>
      <c r="E21" s="46">
        <v>57</v>
      </c>
      <c r="F21" s="41"/>
      <c r="G21" s="146"/>
      <c r="H21" s="110">
        <f t="shared" si="7"/>
        <v>0</v>
      </c>
      <c r="I21" s="135"/>
      <c r="J21" s="135"/>
      <c r="K21" s="113">
        <f t="shared" si="8"/>
        <v>0</v>
      </c>
      <c r="L21" s="41">
        <f t="shared" si="9"/>
        <v>0</v>
      </c>
      <c r="M21" s="110">
        <f t="shared" si="10"/>
        <v>0</v>
      </c>
      <c r="N21" s="110">
        <f t="shared" si="11"/>
        <v>0</v>
      </c>
      <c r="O21" s="110">
        <f t="shared" si="12"/>
        <v>0</v>
      </c>
      <c r="P21" s="111">
        <f t="shared" si="13"/>
        <v>0</v>
      </c>
      <c r="Q21" s="61" t="s">
        <v>46</v>
      </c>
    </row>
    <row r="22" spans="1:17" ht="22.5" x14ac:dyDescent="0.2">
      <c r="A22" s="36">
        <v>8</v>
      </c>
      <c r="B22" s="24" t="s">
        <v>188</v>
      </c>
      <c r="C22" s="40" t="s">
        <v>192</v>
      </c>
      <c r="D22" s="24" t="s">
        <v>83</v>
      </c>
      <c r="E22" s="46">
        <v>198</v>
      </c>
      <c r="F22" s="41"/>
      <c r="G22" s="146"/>
      <c r="H22" s="110">
        <f t="shared" si="6"/>
        <v>0</v>
      </c>
      <c r="I22" s="135"/>
      <c r="J22" s="135"/>
      <c r="K22" s="113">
        <f t="shared" si="0"/>
        <v>0</v>
      </c>
      <c r="L22" s="41">
        <f t="shared" si="1"/>
        <v>0</v>
      </c>
      <c r="M22" s="110">
        <f t="shared" si="2"/>
        <v>0</v>
      </c>
      <c r="N22" s="110">
        <f t="shared" si="3"/>
        <v>0</v>
      </c>
      <c r="O22" s="110">
        <f t="shared" si="4"/>
        <v>0</v>
      </c>
      <c r="P22" s="111">
        <f t="shared" si="5"/>
        <v>0</v>
      </c>
      <c r="Q22" s="61" t="s">
        <v>46</v>
      </c>
    </row>
    <row r="23" spans="1:17" ht="22.5" x14ac:dyDescent="0.2">
      <c r="A23" s="36">
        <v>9</v>
      </c>
      <c r="B23" s="24" t="s">
        <v>188</v>
      </c>
      <c r="C23" s="40" t="s">
        <v>193</v>
      </c>
      <c r="D23" s="24" t="s">
        <v>83</v>
      </c>
      <c r="E23" s="46">
        <v>190</v>
      </c>
      <c r="F23" s="41"/>
      <c r="G23" s="146"/>
      <c r="H23" s="110">
        <f t="shared" si="6"/>
        <v>0</v>
      </c>
      <c r="I23" s="135"/>
      <c r="J23" s="135"/>
      <c r="K23" s="113">
        <f t="shared" si="0"/>
        <v>0</v>
      </c>
      <c r="L23" s="41">
        <f t="shared" si="1"/>
        <v>0</v>
      </c>
      <c r="M23" s="110">
        <f t="shared" si="2"/>
        <v>0</v>
      </c>
      <c r="N23" s="110">
        <f t="shared" si="3"/>
        <v>0</v>
      </c>
      <c r="O23" s="110">
        <f t="shared" si="4"/>
        <v>0</v>
      </c>
      <c r="P23" s="111">
        <f t="shared" si="5"/>
        <v>0</v>
      </c>
      <c r="Q23" s="61" t="s">
        <v>46</v>
      </c>
    </row>
    <row r="24" spans="1:17" ht="22.5" x14ac:dyDescent="0.2">
      <c r="A24" s="36">
        <v>10</v>
      </c>
      <c r="B24" s="24" t="s">
        <v>188</v>
      </c>
      <c r="C24" s="40" t="s">
        <v>194</v>
      </c>
      <c r="D24" s="24" t="s">
        <v>83</v>
      </c>
      <c r="E24" s="46">
        <v>8</v>
      </c>
      <c r="F24" s="41"/>
      <c r="G24" s="146"/>
      <c r="H24" s="110">
        <f t="shared" si="6"/>
        <v>0</v>
      </c>
      <c r="I24" s="135"/>
      <c r="J24" s="135"/>
      <c r="K24" s="113">
        <f t="shared" si="0"/>
        <v>0</v>
      </c>
      <c r="L24" s="41">
        <f t="shared" si="1"/>
        <v>0</v>
      </c>
      <c r="M24" s="110">
        <f t="shared" si="2"/>
        <v>0</v>
      </c>
      <c r="N24" s="110">
        <f t="shared" si="3"/>
        <v>0</v>
      </c>
      <c r="O24" s="110">
        <f t="shared" si="4"/>
        <v>0</v>
      </c>
      <c r="P24" s="111">
        <f t="shared" si="5"/>
        <v>0</v>
      </c>
      <c r="Q24" s="61" t="s">
        <v>46</v>
      </c>
    </row>
    <row r="25" spans="1:17" ht="22.5" x14ac:dyDescent="0.2">
      <c r="A25" s="36">
        <v>11</v>
      </c>
      <c r="B25" s="24" t="s">
        <v>188</v>
      </c>
      <c r="C25" s="40" t="s">
        <v>195</v>
      </c>
      <c r="D25" s="24" t="s">
        <v>83</v>
      </c>
      <c r="E25" s="46">
        <v>198</v>
      </c>
      <c r="F25" s="41"/>
      <c r="G25" s="146"/>
      <c r="H25" s="110">
        <f t="shared" si="6"/>
        <v>0</v>
      </c>
      <c r="I25" s="135"/>
      <c r="J25" s="135"/>
      <c r="K25" s="113">
        <f t="shared" si="0"/>
        <v>0</v>
      </c>
      <c r="L25" s="41">
        <f t="shared" si="1"/>
        <v>0</v>
      </c>
      <c r="M25" s="110">
        <f t="shared" si="2"/>
        <v>0</v>
      </c>
      <c r="N25" s="110">
        <f t="shared" si="3"/>
        <v>0</v>
      </c>
      <c r="O25" s="110">
        <f t="shared" si="4"/>
        <v>0</v>
      </c>
      <c r="P25" s="111">
        <f t="shared" si="5"/>
        <v>0</v>
      </c>
      <c r="Q25" s="61" t="s">
        <v>46</v>
      </c>
    </row>
    <row r="26" spans="1:17" ht="22.5" x14ac:dyDescent="0.2">
      <c r="A26" s="36">
        <v>12</v>
      </c>
      <c r="B26" s="24" t="s">
        <v>188</v>
      </c>
      <c r="C26" s="40" t="s">
        <v>196</v>
      </c>
      <c r="D26" s="24" t="s">
        <v>83</v>
      </c>
      <c r="E26" s="46">
        <v>8</v>
      </c>
      <c r="F26" s="41"/>
      <c r="G26" s="146"/>
      <c r="H26" s="110">
        <f t="shared" si="6"/>
        <v>0</v>
      </c>
      <c r="I26" s="135"/>
      <c r="J26" s="135"/>
      <c r="K26" s="113">
        <f t="shared" si="0"/>
        <v>0</v>
      </c>
      <c r="L26" s="41">
        <f t="shared" si="1"/>
        <v>0</v>
      </c>
      <c r="M26" s="110">
        <f t="shared" si="2"/>
        <v>0</v>
      </c>
      <c r="N26" s="110">
        <f t="shared" si="3"/>
        <v>0</v>
      </c>
      <c r="O26" s="110">
        <f t="shared" si="4"/>
        <v>0</v>
      </c>
      <c r="P26" s="111">
        <f t="shared" si="5"/>
        <v>0</v>
      </c>
      <c r="Q26" s="61" t="s">
        <v>46</v>
      </c>
    </row>
    <row r="27" spans="1:17" ht="22.5" x14ac:dyDescent="0.2">
      <c r="A27" s="36">
        <v>13</v>
      </c>
      <c r="B27" s="24" t="s">
        <v>188</v>
      </c>
      <c r="C27" s="40" t="s">
        <v>254</v>
      </c>
      <c r="D27" s="24" t="s">
        <v>83</v>
      </c>
      <c r="E27" s="46">
        <v>42</v>
      </c>
      <c r="F27" s="41"/>
      <c r="G27" s="146"/>
      <c r="H27" s="110">
        <f t="shared" si="6"/>
        <v>0</v>
      </c>
      <c r="I27" s="135"/>
      <c r="J27" s="135"/>
      <c r="K27" s="113">
        <f t="shared" si="0"/>
        <v>0</v>
      </c>
      <c r="L27" s="41">
        <f t="shared" si="1"/>
        <v>0</v>
      </c>
      <c r="M27" s="110">
        <f t="shared" si="2"/>
        <v>0</v>
      </c>
      <c r="N27" s="110">
        <f t="shared" si="3"/>
        <v>0</v>
      </c>
      <c r="O27" s="110">
        <f t="shared" si="4"/>
        <v>0</v>
      </c>
      <c r="P27" s="111">
        <f t="shared" si="5"/>
        <v>0</v>
      </c>
      <c r="Q27" s="61" t="s">
        <v>46</v>
      </c>
    </row>
    <row r="28" spans="1:17" ht="22.5" x14ac:dyDescent="0.2">
      <c r="A28" s="36">
        <v>14</v>
      </c>
      <c r="B28" s="24" t="s">
        <v>188</v>
      </c>
      <c r="C28" s="40" t="s">
        <v>197</v>
      </c>
      <c r="D28" s="24" t="s">
        <v>83</v>
      </c>
      <c r="E28" s="46">
        <v>84</v>
      </c>
      <c r="F28" s="41"/>
      <c r="G28" s="146"/>
      <c r="H28" s="110">
        <f t="shared" si="6"/>
        <v>0</v>
      </c>
      <c r="I28" s="135"/>
      <c r="J28" s="135"/>
      <c r="K28" s="113">
        <f t="shared" si="0"/>
        <v>0</v>
      </c>
      <c r="L28" s="41">
        <f t="shared" si="1"/>
        <v>0</v>
      </c>
      <c r="M28" s="110">
        <f t="shared" si="2"/>
        <v>0</v>
      </c>
      <c r="N28" s="110">
        <f t="shared" si="3"/>
        <v>0</v>
      </c>
      <c r="O28" s="110">
        <f t="shared" si="4"/>
        <v>0</v>
      </c>
      <c r="P28" s="111">
        <f t="shared" si="5"/>
        <v>0</v>
      </c>
      <c r="Q28" s="61" t="s">
        <v>46</v>
      </c>
    </row>
    <row r="29" spans="1:17" ht="22.5" x14ac:dyDescent="0.2">
      <c r="A29" s="36">
        <v>15</v>
      </c>
      <c r="B29" s="24" t="s">
        <v>188</v>
      </c>
      <c r="C29" s="40" t="s">
        <v>198</v>
      </c>
      <c r="D29" s="24" t="s">
        <v>199</v>
      </c>
      <c r="E29" s="46">
        <v>955</v>
      </c>
      <c r="F29" s="41"/>
      <c r="G29" s="146"/>
      <c r="H29" s="110">
        <f t="shared" si="6"/>
        <v>0</v>
      </c>
      <c r="I29" s="135"/>
      <c r="J29" s="135"/>
      <c r="K29" s="113">
        <f t="shared" si="0"/>
        <v>0</v>
      </c>
      <c r="L29" s="41">
        <f t="shared" si="1"/>
        <v>0</v>
      </c>
      <c r="M29" s="110">
        <f t="shared" si="2"/>
        <v>0</v>
      </c>
      <c r="N29" s="110">
        <f t="shared" si="3"/>
        <v>0</v>
      </c>
      <c r="O29" s="110">
        <f t="shared" si="4"/>
        <v>0</v>
      </c>
      <c r="P29" s="111">
        <f t="shared" si="5"/>
        <v>0</v>
      </c>
      <c r="Q29" s="61" t="s">
        <v>46</v>
      </c>
    </row>
    <row r="30" spans="1:17" ht="22.5" x14ac:dyDescent="0.2">
      <c r="A30" s="36">
        <v>16</v>
      </c>
      <c r="B30" s="24" t="s">
        <v>188</v>
      </c>
      <c r="C30" s="40" t="s">
        <v>305</v>
      </c>
      <c r="D30" s="24" t="s">
        <v>199</v>
      </c>
      <c r="E30" s="46">
        <v>356</v>
      </c>
      <c r="F30" s="41"/>
      <c r="G30" s="146"/>
      <c r="H30" s="110">
        <f t="shared" ref="H30" si="14">F30*G30</f>
        <v>0</v>
      </c>
      <c r="I30" s="135"/>
      <c r="J30" s="135"/>
      <c r="K30" s="113">
        <f t="shared" ref="K30" si="15">SUM(H30:J30)</f>
        <v>0</v>
      </c>
      <c r="L30" s="41">
        <f t="shared" ref="L30" si="16">E30*F30</f>
        <v>0</v>
      </c>
      <c r="M30" s="110">
        <f t="shared" ref="M30" si="17">H30*E30</f>
        <v>0</v>
      </c>
      <c r="N30" s="110">
        <f t="shared" ref="N30" si="18">I30*E30</f>
        <v>0</v>
      </c>
      <c r="O30" s="110">
        <f t="shared" ref="O30" si="19">J30*E30</f>
        <v>0</v>
      </c>
      <c r="P30" s="111">
        <f t="shared" ref="P30" si="20">SUM(M30:O30)</f>
        <v>0</v>
      </c>
      <c r="Q30" s="61" t="s">
        <v>46</v>
      </c>
    </row>
    <row r="31" spans="1:17" ht="22.5" x14ac:dyDescent="0.2">
      <c r="A31" s="36">
        <v>17</v>
      </c>
      <c r="B31" s="24" t="s">
        <v>188</v>
      </c>
      <c r="C31" s="40" t="s">
        <v>200</v>
      </c>
      <c r="D31" s="24" t="s">
        <v>199</v>
      </c>
      <c r="E31" s="46">
        <v>383</v>
      </c>
      <c r="F31" s="41"/>
      <c r="G31" s="146"/>
      <c r="H31" s="110">
        <f t="shared" si="6"/>
        <v>0</v>
      </c>
      <c r="I31" s="135"/>
      <c r="J31" s="135"/>
      <c r="K31" s="113">
        <f t="shared" si="0"/>
        <v>0</v>
      </c>
      <c r="L31" s="41">
        <f t="shared" si="1"/>
        <v>0</v>
      </c>
      <c r="M31" s="110">
        <f t="shared" si="2"/>
        <v>0</v>
      </c>
      <c r="N31" s="110">
        <f t="shared" si="3"/>
        <v>0</v>
      </c>
      <c r="O31" s="110">
        <f t="shared" si="4"/>
        <v>0</v>
      </c>
      <c r="P31" s="111">
        <f t="shared" si="5"/>
        <v>0</v>
      </c>
      <c r="Q31" s="61" t="s">
        <v>46</v>
      </c>
    </row>
    <row r="32" spans="1:17" ht="22.5" x14ac:dyDescent="0.2">
      <c r="A32" s="36">
        <v>18</v>
      </c>
      <c r="B32" s="24" t="s">
        <v>188</v>
      </c>
      <c r="C32" s="40" t="s">
        <v>201</v>
      </c>
      <c r="D32" s="24" t="s">
        <v>158</v>
      </c>
      <c r="E32" s="46">
        <v>1</v>
      </c>
      <c r="F32" s="41"/>
      <c r="G32" s="146"/>
      <c r="H32" s="110">
        <f t="shared" si="6"/>
        <v>0</v>
      </c>
      <c r="I32" s="135"/>
      <c r="J32" s="135"/>
      <c r="K32" s="113">
        <f t="shared" si="0"/>
        <v>0</v>
      </c>
      <c r="L32" s="41">
        <f t="shared" si="1"/>
        <v>0</v>
      </c>
      <c r="M32" s="110">
        <f t="shared" si="2"/>
        <v>0</v>
      </c>
      <c r="N32" s="110">
        <f t="shared" si="3"/>
        <v>0</v>
      </c>
      <c r="O32" s="110">
        <f t="shared" si="4"/>
        <v>0</v>
      </c>
      <c r="P32" s="111">
        <f t="shared" si="5"/>
        <v>0</v>
      </c>
      <c r="Q32" s="61" t="s">
        <v>46</v>
      </c>
    </row>
    <row r="33" spans="1:17" ht="22.5" x14ac:dyDescent="0.2">
      <c r="A33" s="36">
        <v>19</v>
      </c>
      <c r="B33" s="24" t="s">
        <v>188</v>
      </c>
      <c r="C33" s="40" t="s">
        <v>202</v>
      </c>
      <c r="D33" s="24" t="s">
        <v>83</v>
      </c>
      <c r="E33" s="46">
        <v>190</v>
      </c>
      <c r="F33" s="41"/>
      <c r="G33" s="146"/>
      <c r="H33" s="110">
        <f t="shared" si="6"/>
        <v>0</v>
      </c>
      <c r="I33" s="135"/>
      <c r="J33" s="135"/>
      <c r="K33" s="113">
        <f t="shared" si="0"/>
        <v>0</v>
      </c>
      <c r="L33" s="41">
        <f t="shared" si="1"/>
        <v>0</v>
      </c>
      <c r="M33" s="110">
        <f t="shared" si="2"/>
        <v>0</v>
      </c>
      <c r="N33" s="110">
        <f t="shared" si="3"/>
        <v>0</v>
      </c>
      <c r="O33" s="110">
        <f t="shared" si="4"/>
        <v>0</v>
      </c>
      <c r="P33" s="111">
        <f t="shared" si="5"/>
        <v>0</v>
      </c>
      <c r="Q33" s="61" t="s">
        <v>46</v>
      </c>
    </row>
    <row r="34" spans="1:17" ht="22.5" x14ac:dyDescent="0.2">
      <c r="A34" s="36">
        <v>20</v>
      </c>
      <c r="B34" s="24" t="s">
        <v>188</v>
      </c>
      <c r="C34" s="40" t="s">
        <v>203</v>
      </c>
      <c r="D34" s="24" t="s">
        <v>83</v>
      </c>
      <c r="E34" s="46">
        <v>4</v>
      </c>
      <c r="F34" s="41"/>
      <c r="G34" s="146"/>
      <c r="H34" s="110">
        <f t="shared" si="6"/>
        <v>0</v>
      </c>
      <c r="I34" s="135"/>
      <c r="J34" s="135"/>
      <c r="K34" s="113">
        <f t="shared" si="0"/>
        <v>0</v>
      </c>
      <c r="L34" s="41">
        <f t="shared" si="1"/>
        <v>0</v>
      </c>
      <c r="M34" s="110">
        <f t="shared" si="2"/>
        <v>0</v>
      </c>
      <c r="N34" s="110">
        <f t="shared" si="3"/>
        <v>0</v>
      </c>
      <c r="O34" s="110">
        <f t="shared" si="4"/>
        <v>0</v>
      </c>
      <c r="P34" s="111">
        <f t="shared" si="5"/>
        <v>0</v>
      </c>
      <c r="Q34" s="61" t="s">
        <v>46</v>
      </c>
    </row>
    <row r="35" spans="1:17" ht="22.5" x14ac:dyDescent="0.2">
      <c r="A35" s="36">
        <v>21</v>
      </c>
      <c r="B35" s="24" t="s">
        <v>188</v>
      </c>
      <c r="C35" s="40" t="s">
        <v>204</v>
      </c>
      <c r="D35" s="24" t="s">
        <v>83</v>
      </c>
      <c r="E35" s="46">
        <v>3</v>
      </c>
      <c r="F35" s="41"/>
      <c r="G35" s="146"/>
      <c r="H35" s="110">
        <f t="shared" si="6"/>
        <v>0</v>
      </c>
      <c r="I35" s="135"/>
      <c r="J35" s="135"/>
      <c r="K35" s="113">
        <f t="shared" si="0"/>
        <v>0</v>
      </c>
      <c r="L35" s="41">
        <f t="shared" si="1"/>
        <v>0</v>
      </c>
      <c r="M35" s="110">
        <f t="shared" si="2"/>
        <v>0</v>
      </c>
      <c r="N35" s="110">
        <f t="shared" si="3"/>
        <v>0</v>
      </c>
      <c r="O35" s="110">
        <f t="shared" si="4"/>
        <v>0</v>
      </c>
      <c r="P35" s="111">
        <f t="shared" si="5"/>
        <v>0</v>
      </c>
      <c r="Q35" s="61" t="s">
        <v>46</v>
      </c>
    </row>
    <row r="36" spans="1:17" ht="22.5" x14ac:dyDescent="0.2">
      <c r="A36" s="36">
        <v>22</v>
      </c>
      <c r="B36" s="24" t="s">
        <v>188</v>
      </c>
      <c r="C36" s="40" t="s">
        <v>205</v>
      </c>
      <c r="D36" s="24" t="s">
        <v>83</v>
      </c>
      <c r="E36" s="46">
        <v>190</v>
      </c>
      <c r="F36" s="41"/>
      <c r="G36" s="146"/>
      <c r="H36" s="110">
        <f t="shared" si="6"/>
        <v>0</v>
      </c>
      <c r="I36" s="135"/>
      <c r="J36" s="135"/>
      <c r="K36" s="113">
        <f t="shared" si="0"/>
        <v>0</v>
      </c>
      <c r="L36" s="41">
        <f t="shared" si="1"/>
        <v>0</v>
      </c>
      <c r="M36" s="110">
        <f t="shared" si="2"/>
        <v>0</v>
      </c>
      <c r="N36" s="110">
        <f t="shared" si="3"/>
        <v>0</v>
      </c>
      <c r="O36" s="110">
        <f t="shared" si="4"/>
        <v>0</v>
      </c>
      <c r="P36" s="111">
        <f t="shared" si="5"/>
        <v>0</v>
      </c>
      <c r="Q36" s="61" t="s">
        <v>46</v>
      </c>
    </row>
    <row r="37" spans="1:17" ht="22.5" x14ac:dyDescent="0.2">
      <c r="A37" s="36">
        <v>23</v>
      </c>
      <c r="B37" s="24" t="s">
        <v>188</v>
      </c>
      <c r="C37" s="40" t="s">
        <v>206</v>
      </c>
      <c r="D37" s="24" t="s">
        <v>83</v>
      </c>
      <c r="E37" s="46">
        <v>190</v>
      </c>
      <c r="F37" s="41"/>
      <c r="G37" s="146"/>
      <c r="H37" s="110">
        <f t="shared" si="6"/>
        <v>0</v>
      </c>
      <c r="I37" s="135"/>
      <c r="J37" s="135"/>
      <c r="K37" s="113">
        <f t="shared" si="0"/>
        <v>0</v>
      </c>
      <c r="L37" s="41">
        <f t="shared" si="1"/>
        <v>0</v>
      </c>
      <c r="M37" s="110">
        <f t="shared" si="2"/>
        <v>0</v>
      </c>
      <c r="N37" s="110">
        <f t="shared" si="3"/>
        <v>0</v>
      </c>
      <c r="O37" s="110">
        <f t="shared" si="4"/>
        <v>0</v>
      </c>
      <c r="P37" s="111">
        <f t="shared" si="5"/>
        <v>0</v>
      </c>
      <c r="Q37" s="61" t="s">
        <v>46</v>
      </c>
    </row>
    <row r="38" spans="1:17" x14ac:dyDescent="0.2">
      <c r="A38" s="36">
        <v>24</v>
      </c>
      <c r="B38" s="72"/>
      <c r="C38" s="148" t="s">
        <v>207</v>
      </c>
      <c r="D38" s="24"/>
      <c r="E38" s="46"/>
      <c r="F38" s="41"/>
      <c r="G38" s="135"/>
      <c r="H38" s="110">
        <f t="shared" si="6"/>
        <v>0</v>
      </c>
      <c r="I38" s="135"/>
      <c r="J38" s="135"/>
      <c r="K38" s="113">
        <f t="shared" si="0"/>
        <v>0</v>
      </c>
      <c r="L38" s="41">
        <f t="shared" si="1"/>
        <v>0</v>
      </c>
      <c r="M38" s="110">
        <f t="shared" si="2"/>
        <v>0</v>
      </c>
      <c r="N38" s="110">
        <f t="shared" si="3"/>
        <v>0</v>
      </c>
      <c r="O38" s="110">
        <f t="shared" si="4"/>
        <v>0</v>
      </c>
      <c r="P38" s="111">
        <f t="shared" si="5"/>
        <v>0</v>
      </c>
      <c r="Q38" s="61"/>
    </row>
    <row r="39" spans="1:17" ht="22.5" x14ac:dyDescent="0.2">
      <c r="A39" s="36">
        <v>25</v>
      </c>
      <c r="B39" s="24" t="s">
        <v>188</v>
      </c>
      <c r="C39" s="40" t="s">
        <v>200</v>
      </c>
      <c r="D39" s="24" t="s">
        <v>199</v>
      </c>
      <c r="E39" s="46">
        <v>154</v>
      </c>
      <c r="F39" s="41"/>
      <c r="G39" s="146"/>
      <c r="H39" s="110">
        <f t="shared" si="6"/>
        <v>0</v>
      </c>
      <c r="I39" s="135"/>
      <c r="J39" s="135"/>
      <c r="K39" s="113">
        <f t="shared" si="0"/>
        <v>0</v>
      </c>
      <c r="L39" s="41">
        <f t="shared" si="1"/>
        <v>0</v>
      </c>
      <c r="M39" s="110">
        <f t="shared" si="2"/>
        <v>0</v>
      </c>
      <c r="N39" s="110">
        <f t="shared" si="3"/>
        <v>0</v>
      </c>
      <c r="O39" s="110">
        <f t="shared" si="4"/>
        <v>0</v>
      </c>
      <c r="P39" s="111">
        <f t="shared" si="5"/>
        <v>0</v>
      </c>
      <c r="Q39" s="61" t="s">
        <v>46</v>
      </c>
    </row>
    <row r="40" spans="1:17" ht="22.5" x14ac:dyDescent="0.2">
      <c r="A40" s="36">
        <v>26</v>
      </c>
      <c r="B40" s="24" t="s">
        <v>188</v>
      </c>
      <c r="C40" s="40" t="s">
        <v>208</v>
      </c>
      <c r="D40" s="24" t="s">
        <v>199</v>
      </c>
      <c r="E40" s="46">
        <v>145</v>
      </c>
      <c r="F40" s="41"/>
      <c r="G40" s="146"/>
      <c r="H40" s="110">
        <f t="shared" si="6"/>
        <v>0</v>
      </c>
      <c r="I40" s="135"/>
      <c r="J40" s="135"/>
      <c r="K40" s="113">
        <f t="shared" si="0"/>
        <v>0</v>
      </c>
      <c r="L40" s="41">
        <f t="shared" si="1"/>
        <v>0</v>
      </c>
      <c r="M40" s="110">
        <f t="shared" si="2"/>
        <v>0</v>
      </c>
      <c r="N40" s="110">
        <f t="shared" si="3"/>
        <v>0</v>
      </c>
      <c r="O40" s="110">
        <f t="shared" si="4"/>
        <v>0</v>
      </c>
      <c r="P40" s="111">
        <f t="shared" si="5"/>
        <v>0</v>
      </c>
      <c r="Q40" s="61" t="s">
        <v>46</v>
      </c>
    </row>
    <row r="41" spans="1:17" ht="22.5" x14ac:dyDescent="0.2">
      <c r="A41" s="36">
        <v>27</v>
      </c>
      <c r="B41" s="24" t="s">
        <v>188</v>
      </c>
      <c r="C41" s="40" t="s">
        <v>209</v>
      </c>
      <c r="D41" s="24" t="s">
        <v>199</v>
      </c>
      <c r="E41" s="46">
        <v>95</v>
      </c>
      <c r="F41" s="41"/>
      <c r="G41" s="146"/>
      <c r="H41" s="110">
        <f t="shared" si="6"/>
        <v>0</v>
      </c>
      <c r="I41" s="135"/>
      <c r="J41" s="135"/>
      <c r="K41" s="113">
        <f t="shared" si="0"/>
        <v>0</v>
      </c>
      <c r="L41" s="41">
        <f t="shared" si="1"/>
        <v>0</v>
      </c>
      <c r="M41" s="110">
        <f t="shared" si="2"/>
        <v>0</v>
      </c>
      <c r="N41" s="110">
        <f t="shared" si="3"/>
        <v>0</v>
      </c>
      <c r="O41" s="110">
        <f t="shared" si="4"/>
        <v>0</v>
      </c>
      <c r="P41" s="111">
        <f t="shared" si="5"/>
        <v>0</v>
      </c>
      <c r="Q41" s="61" t="s">
        <v>46</v>
      </c>
    </row>
    <row r="42" spans="1:17" ht="22.5" x14ac:dyDescent="0.2">
      <c r="A42" s="36">
        <v>28</v>
      </c>
      <c r="B42" s="24" t="s">
        <v>188</v>
      </c>
      <c r="C42" s="40" t="s">
        <v>210</v>
      </c>
      <c r="D42" s="24" t="s">
        <v>199</v>
      </c>
      <c r="E42" s="46">
        <v>55</v>
      </c>
      <c r="F42" s="41"/>
      <c r="G42" s="146"/>
      <c r="H42" s="110">
        <f t="shared" si="6"/>
        <v>0</v>
      </c>
      <c r="I42" s="135"/>
      <c r="J42" s="135"/>
      <c r="K42" s="113">
        <f t="shared" si="0"/>
        <v>0</v>
      </c>
      <c r="L42" s="41">
        <f t="shared" si="1"/>
        <v>0</v>
      </c>
      <c r="M42" s="110">
        <f t="shared" si="2"/>
        <v>0</v>
      </c>
      <c r="N42" s="110">
        <f t="shared" si="3"/>
        <v>0</v>
      </c>
      <c r="O42" s="110">
        <f t="shared" si="4"/>
        <v>0</v>
      </c>
      <c r="P42" s="111">
        <f t="shared" si="5"/>
        <v>0</v>
      </c>
      <c r="Q42" s="61" t="s">
        <v>46</v>
      </c>
    </row>
    <row r="43" spans="1:17" ht="22.5" x14ac:dyDescent="0.2">
      <c r="A43" s="36">
        <v>29</v>
      </c>
      <c r="B43" s="24" t="s">
        <v>188</v>
      </c>
      <c r="C43" s="40" t="s">
        <v>306</v>
      </c>
      <c r="D43" s="24" t="s">
        <v>199</v>
      </c>
      <c r="E43" s="46">
        <v>77</v>
      </c>
      <c r="F43" s="41"/>
      <c r="G43" s="146"/>
      <c r="H43" s="110">
        <f t="shared" ref="H43" si="21">F43*G43</f>
        <v>0</v>
      </c>
      <c r="I43" s="135"/>
      <c r="J43" s="135"/>
      <c r="K43" s="113">
        <f t="shared" ref="K43" si="22">SUM(H43:J43)</f>
        <v>0</v>
      </c>
      <c r="L43" s="41">
        <f t="shared" ref="L43" si="23">E43*F43</f>
        <v>0</v>
      </c>
      <c r="M43" s="110">
        <f t="shared" ref="M43" si="24">H43*E43</f>
        <v>0</v>
      </c>
      <c r="N43" s="110">
        <f t="shared" ref="N43" si="25">I43*E43</f>
        <v>0</v>
      </c>
      <c r="O43" s="110">
        <f t="shared" ref="O43" si="26">J43*E43</f>
        <v>0</v>
      </c>
      <c r="P43" s="111">
        <f t="shared" ref="P43" si="27">SUM(M43:O43)</f>
        <v>0</v>
      </c>
      <c r="Q43" s="61" t="s">
        <v>46</v>
      </c>
    </row>
    <row r="44" spans="1:17" ht="22.5" x14ac:dyDescent="0.2">
      <c r="A44" s="36">
        <v>29</v>
      </c>
      <c r="B44" s="24" t="s">
        <v>188</v>
      </c>
      <c r="C44" s="40" t="s">
        <v>427</v>
      </c>
      <c r="D44" s="24" t="s">
        <v>199</v>
      </c>
      <c r="E44" s="46">
        <v>11</v>
      </c>
      <c r="F44" s="41"/>
      <c r="G44" s="146"/>
      <c r="H44" s="110">
        <f t="shared" ref="H44" si="28">F44*G44</f>
        <v>0</v>
      </c>
      <c r="I44" s="135"/>
      <c r="J44" s="135"/>
      <c r="K44" s="113">
        <f t="shared" ref="K44" si="29">SUM(H44:J44)</f>
        <v>0</v>
      </c>
      <c r="L44" s="41">
        <f t="shared" ref="L44" si="30">E44*F44</f>
        <v>0</v>
      </c>
      <c r="M44" s="110">
        <f t="shared" ref="M44" si="31">H44*E44</f>
        <v>0</v>
      </c>
      <c r="N44" s="110">
        <f t="shared" ref="N44" si="32">I44*E44</f>
        <v>0</v>
      </c>
      <c r="O44" s="110">
        <f t="shared" ref="O44" si="33">J44*E44</f>
        <v>0</v>
      </c>
      <c r="P44" s="111">
        <f t="shared" ref="P44" si="34">SUM(M44:O44)</f>
        <v>0</v>
      </c>
      <c r="Q44" s="61" t="s">
        <v>46</v>
      </c>
    </row>
    <row r="45" spans="1:17" ht="22.5" x14ac:dyDescent="0.2">
      <c r="A45" s="36">
        <v>30</v>
      </c>
      <c r="B45" s="24" t="s">
        <v>188</v>
      </c>
      <c r="C45" s="40" t="s">
        <v>201</v>
      </c>
      <c r="D45" s="24" t="s">
        <v>158</v>
      </c>
      <c r="E45" s="46">
        <v>1</v>
      </c>
      <c r="F45" s="41"/>
      <c r="G45" s="146"/>
      <c r="H45" s="110">
        <f t="shared" si="6"/>
        <v>0</v>
      </c>
      <c r="I45" s="135"/>
      <c r="J45" s="135"/>
      <c r="K45" s="113">
        <f t="shared" si="0"/>
        <v>0</v>
      </c>
      <c r="L45" s="41">
        <f t="shared" si="1"/>
        <v>0</v>
      </c>
      <c r="M45" s="110">
        <f t="shared" si="2"/>
        <v>0</v>
      </c>
      <c r="N45" s="110">
        <f t="shared" si="3"/>
        <v>0</v>
      </c>
      <c r="O45" s="110">
        <f t="shared" si="4"/>
        <v>0</v>
      </c>
      <c r="P45" s="111">
        <f t="shared" si="5"/>
        <v>0</v>
      </c>
      <c r="Q45" s="61" t="s">
        <v>46</v>
      </c>
    </row>
    <row r="46" spans="1:17" ht="33.75" x14ac:dyDescent="0.2">
      <c r="A46" s="36">
        <v>31</v>
      </c>
      <c r="B46" s="24" t="s">
        <v>188</v>
      </c>
      <c r="C46" s="40" t="s">
        <v>307</v>
      </c>
      <c r="D46" s="24" t="s">
        <v>199</v>
      </c>
      <c r="E46" s="46">
        <v>154</v>
      </c>
      <c r="F46" s="41"/>
      <c r="G46" s="146"/>
      <c r="H46" s="110">
        <f t="shared" si="6"/>
        <v>0</v>
      </c>
      <c r="I46" s="135"/>
      <c r="J46" s="135"/>
      <c r="K46" s="113">
        <f t="shared" si="0"/>
        <v>0</v>
      </c>
      <c r="L46" s="41">
        <f t="shared" si="1"/>
        <v>0</v>
      </c>
      <c r="M46" s="110">
        <f t="shared" si="2"/>
        <v>0</v>
      </c>
      <c r="N46" s="110">
        <f t="shared" si="3"/>
        <v>0</v>
      </c>
      <c r="O46" s="110">
        <f t="shared" si="4"/>
        <v>0</v>
      </c>
      <c r="P46" s="111">
        <f t="shared" si="5"/>
        <v>0</v>
      </c>
      <c r="Q46" s="61" t="s">
        <v>46</v>
      </c>
    </row>
    <row r="47" spans="1:17" ht="33.75" x14ac:dyDescent="0.2">
      <c r="A47" s="36">
        <v>32</v>
      </c>
      <c r="B47" s="24" t="s">
        <v>188</v>
      </c>
      <c r="C47" s="40" t="s">
        <v>211</v>
      </c>
      <c r="D47" s="24" t="s">
        <v>199</v>
      </c>
      <c r="E47" s="46">
        <v>145</v>
      </c>
      <c r="F47" s="41"/>
      <c r="G47" s="146"/>
      <c r="H47" s="110">
        <f t="shared" si="6"/>
        <v>0</v>
      </c>
      <c r="I47" s="135"/>
      <c r="J47" s="135"/>
      <c r="K47" s="113">
        <f t="shared" si="0"/>
        <v>0</v>
      </c>
      <c r="L47" s="41">
        <f t="shared" si="1"/>
        <v>0</v>
      </c>
      <c r="M47" s="110">
        <f t="shared" si="2"/>
        <v>0</v>
      </c>
      <c r="N47" s="110">
        <f t="shared" si="3"/>
        <v>0</v>
      </c>
      <c r="O47" s="110">
        <f t="shared" si="4"/>
        <v>0</v>
      </c>
      <c r="P47" s="111">
        <f t="shared" si="5"/>
        <v>0</v>
      </c>
      <c r="Q47" s="61" t="s">
        <v>46</v>
      </c>
    </row>
    <row r="48" spans="1:17" ht="33.75" x14ac:dyDescent="0.2">
      <c r="A48" s="36">
        <v>33</v>
      </c>
      <c r="B48" s="24" t="s">
        <v>188</v>
      </c>
      <c r="C48" s="40" t="s">
        <v>212</v>
      </c>
      <c r="D48" s="24" t="s">
        <v>199</v>
      </c>
      <c r="E48" s="46">
        <v>95</v>
      </c>
      <c r="F48" s="41"/>
      <c r="G48" s="146"/>
      <c r="H48" s="110">
        <f t="shared" si="6"/>
        <v>0</v>
      </c>
      <c r="I48" s="135"/>
      <c r="J48" s="135"/>
      <c r="K48" s="113">
        <f t="shared" si="0"/>
        <v>0</v>
      </c>
      <c r="L48" s="41">
        <f t="shared" si="1"/>
        <v>0</v>
      </c>
      <c r="M48" s="110">
        <f t="shared" si="2"/>
        <v>0</v>
      </c>
      <c r="N48" s="110">
        <f t="shared" si="3"/>
        <v>0</v>
      </c>
      <c r="O48" s="110">
        <f t="shared" si="4"/>
        <v>0</v>
      </c>
      <c r="P48" s="111">
        <f t="shared" si="5"/>
        <v>0</v>
      </c>
      <c r="Q48" s="61" t="s">
        <v>46</v>
      </c>
    </row>
    <row r="49" spans="1:17" ht="33.75" x14ac:dyDescent="0.2">
      <c r="A49" s="36">
        <v>34</v>
      </c>
      <c r="B49" s="24" t="s">
        <v>188</v>
      </c>
      <c r="C49" s="40" t="s">
        <v>213</v>
      </c>
      <c r="D49" s="24" t="s">
        <v>199</v>
      </c>
      <c r="E49" s="46">
        <v>55</v>
      </c>
      <c r="F49" s="41"/>
      <c r="G49" s="146"/>
      <c r="H49" s="110">
        <f t="shared" si="6"/>
        <v>0</v>
      </c>
      <c r="I49" s="135"/>
      <c r="J49" s="135"/>
      <c r="K49" s="113">
        <f t="shared" si="0"/>
        <v>0</v>
      </c>
      <c r="L49" s="41">
        <f t="shared" si="1"/>
        <v>0</v>
      </c>
      <c r="M49" s="110">
        <f t="shared" si="2"/>
        <v>0</v>
      </c>
      <c r="N49" s="110">
        <f t="shared" si="3"/>
        <v>0</v>
      </c>
      <c r="O49" s="110">
        <f t="shared" si="4"/>
        <v>0</v>
      </c>
      <c r="P49" s="111">
        <f t="shared" si="5"/>
        <v>0</v>
      </c>
      <c r="Q49" s="61" t="s">
        <v>46</v>
      </c>
    </row>
    <row r="50" spans="1:17" ht="33.75" x14ac:dyDescent="0.2">
      <c r="A50" s="36">
        <v>35</v>
      </c>
      <c r="B50" s="24" t="s">
        <v>188</v>
      </c>
      <c r="C50" s="40" t="s">
        <v>308</v>
      </c>
      <c r="D50" s="24" t="s">
        <v>199</v>
      </c>
      <c r="E50" s="46">
        <v>77</v>
      </c>
      <c r="F50" s="41"/>
      <c r="G50" s="146"/>
      <c r="H50" s="110">
        <f t="shared" ref="H50" si="35">F50*G50</f>
        <v>0</v>
      </c>
      <c r="I50" s="135"/>
      <c r="J50" s="135"/>
      <c r="K50" s="113">
        <f t="shared" ref="K50" si="36">SUM(H50:J50)</f>
        <v>0</v>
      </c>
      <c r="L50" s="41">
        <f t="shared" ref="L50" si="37">E50*F50</f>
        <v>0</v>
      </c>
      <c r="M50" s="110">
        <f t="shared" ref="M50" si="38">H50*E50</f>
        <v>0</v>
      </c>
      <c r="N50" s="110">
        <f t="shared" ref="N50" si="39">I50*E50</f>
        <v>0</v>
      </c>
      <c r="O50" s="110">
        <f t="shared" ref="O50" si="40">J50*E50</f>
        <v>0</v>
      </c>
      <c r="P50" s="111">
        <f t="shared" ref="P50" si="41">SUM(M50:O50)</f>
        <v>0</v>
      </c>
      <c r="Q50" s="61" t="s">
        <v>46</v>
      </c>
    </row>
    <row r="51" spans="1:17" ht="33.75" x14ac:dyDescent="0.2">
      <c r="A51" s="36">
        <v>35</v>
      </c>
      <c r="B51" s="24" t="s">
        <v>188</v>
      </c>
      <c r="C51" s="40" t="s">
        <v>428</v>
      </c>
      <c r="D51" s="24" t="s">
        <v>199</v>
      </c>
      <c r="E51" s="46">
        <v>11</v>
      </c>
      <c r="F51" s="41"/>
      <c r="G51" s="146"/>
      <c r="H51" s="110">
        <f t="shared" ref="H51" si="42">F51*G51</f>
        <v>0</v>
      </c>
      <c r="I51" s="135"/>
      <c r="J51" s="135"/>
      <c r="K51" s="113">
        <f t="shared" ref="K51" si="43">SUM(H51:J51)</f>
        <v>0</v>
      </c>
      <c r="L51" s="41">
        <f t="shared" ref="L51" si="44">E51*F51</f>
        <v>0</v>
      </c>
      <c r="M51" s="110">
        <f t="shared" ref="M51" si="45">H51*E51</f>
        <v>0</v>
      </c>
      <c r="N51" s="110">
        <f t="shared" ref="N51" si="46">I51*E51</f>
        <v>0</v>
      </c>
      <c r="O51" s="110">
        <f t="shared" ref="O51" si="47">J51*E51</f>
        <v>0</v>
      </c>
      <c r="P51" s="111">
        <f t="shared" ref="P51" si="48">SUM(M51:O51)</f>
        <v>0</v>
      </c>
      <c r="Q51" s="61" t="s">
        <v>46</v>
      </c>
    </row>
    <row r="52" spans="1:17" ht="22.5" x14ac:dyDescent="0.2">
      <c r="A52" s="36">
        <v>36</v>
      </c>
      <c r="B52" s="24" t="s">
        <v>188</v>
      </c>
      <c r="C52" s="40" t="s">
        <v>429</v>
      </c>
      <c r="D52" s="24" t="s">
        <v>83</v>
      </c>
      <c r="E52" s="46">
        <v>2</v>
      </c>
      <c r="F52" s="41"/>
      <c r="G52" s="146"/>
      <c r="H52" s="110">
        <f t="shared" si="6"/>
        <v>0</v>
      </c>
      <c r="I52" s="135"/>
      <c r="J52" s="135"/>
      <c r="K52" s="113">
        <f t="shared" si="0"/>
        <v>0</v>
      </c>
      <c r="L52" s="41">
        <f t="shared" si="1"/>
        <v>0</v>
      </c>
      <c r="M52" s="110">
        <f t="shared" si="2"/>
        <v>0</v>
      </c>
      <c r="N52" s="110">
        <f t="shared" si="3"/>
        <v>0</v>
      </c>
      <c r="O52" s="110">
        <f t="shared" si="4"/>
        <v>0</v>
      </c>
      <c r="P52" s="111">
        <f t="shared" si="5"/>
        <v>0</v>
      </c>
      <c r="Q52" s="61" t="s">
        <v>46</v>
      </c>
    </row>
    <row r="53" spans="1:17" ht="22.5" x14ac:dyDescent="0.2">
      <c r="A53" s="36">
        <v>37</v>
      </c>
      <c r="B53" s="24" t="s">
        <v>188</v>
      </c>
      <c r="C53" s="40" t="s">
        <v>309</v>
      </c>
      <c r="D53" s="24" t="s">
        <v>83</v>
      </c>
      <c r="E53" s="46">
        <v>8</v>
      </c>
      <c r="F53" s="41"/>
      <c r="G53" s="146"/>
      <c r="H53" s="110">
        <f t="shared" si="6"/>
        <v>0</v>
      </c>
      <c r="I53" s="135"/>
      <c r="J53" s="135"/>
      <c r="K53" s="113">
        <f t="shared" si="0"/>
        <v>0</v>
      </c>
      <c r="L53" s="41">
        <f t="shared" si="1"/>
        <v>0</v>
      </c>
      <c r="M53" s="110">
        <f t="shared" si="2"/>
        <v>0</v>
      </c>
      <c r="N53" s="110">
        <f t="shared" si="3"/>
        <v>0</v>
      </c>
      <c r="O53" s="110">
        <f t="shared" si="4"/>
        <v>0</v>
      </c>
      <c r="P53" s="111">
        <f t="shared" si="5"/>
        <v>0</v>
      </c>
      <c r="Q53" s="61" t="s">
        <v>46</v>
      </c>
    </row>
    <row r="54" spans="1:17" ht="22.5" x14ac:dyDescent="0.2">
      <c r="A54" s="36">
        <v>38</v>
      </c>
      <c r="B54" s="24" t="s">
        <v>188</v>
      </c>
      <c r="C54" s="40" t="s">
        <v>310</v>
      </c>
      <c r="D54" s="24" t="s">
        <v>83</v>
      </c>
      <c r="E54" s="46">
        <v>16</v>
      </c>
      <c r="F54" s="41"/>
      <c r="G54" s="146"/>
      <c r="H54" s="110">
        <f t="shared" si="6"/>
        <v>0</v>
      </c>
      <c r="I54" s="135"/>
      <c r="J54" s="135"/>
      <c r="K54" s="113">
        <f t="shared" si="0"/>
        <v>0</v>
      </c>
      <c r="L54" s="41">
        <f t="shared" si="1"/>
        <v>0</v>
      </c>
      <c r="M54" s="110">
        <f t="shared" si="2"/>
        <v>0</v>
      </c>
      <c r="N54" s="110">
        <f t="shared" si="3"/>
        <v>0</v>
      </c>
      <c r="O54" s="110">
        <f t="shared" si="4"/>
        <v>0</v>
      </c>
      <c r="P54" s="111">
        <f t="shared" si="5"/>
        <v>0</v>
      </c>
      <c r="Q54" s="61" t="s">
        <v>46</v>
      </c>
    </row>
    <row r="55" spans="1:17" ht="22.5" x14ac:dyDescent="0.2">
      <c r="A55" s="36">
        <v>39</v>
      </c>
      <c r="B55" s="24" t="s">
        <v>188</v>
      </c>
      <c r="C55" s="40" t="s">
        <v>197</v>
      </c>
      <c r="D55" s="24" t="s">
        <v>83</v>
      </c>
      <c r="E55" s="46">
        <v>8</v>
      </c>
      <c r="F55" s="41"/>
      <c r="G55" s="146"/>
      <c r="H55" s="110">
        <f t="shared" si="6"/>
        <v>0</v>
      </c>
      <c r="I55" s="135"/>
      <c r="J55" s="135"/>
      <c r="K55" s="113">
        <f t="shared" si="0"/>
        <v>0</v>
      </c>
      <c r="L55" s="41">
        <f t="shared" si="1"/>
        <v>0</v>
      </c>
      <c r="M55" s="110">
        <f t="shared" si="2"/>
        <v>0</v>
      </c>
      <c r="N55" s="110">
        <f t="shared" si="3"/>
        <v>0</v>
      </c>
      <c r="O55" s="110">
        <f t="shared" si="4"/>
        <v>0</v>
      </c>
      <c r="P55" s="111">
        <f t="shared" si="5"/>
        <v>0</v>
      </c>
      <c r="Q55" s="61" t="s">
        <v>46</v>
      </c>
    </row>
    <row r="56" spans="1:17" x14ac:dyDescent="0.2">
      <c r="A56" s="36">
        <v>40</v>
      </c>
      <c r="B56" s="72"/>
      <c r="C56" s="148" t="s">
        <v>215</v>
      </c>
      <c r="D56" s="24"/>
      <c r="E56" s="46"/>
      <c r="F56" s="41"/>
      <c r="G56" s="135"/>
      <c r="H56" s="110">
        <f t="shared" si="6"/>
        <v>0</v>
      </c>
      <c r="I56" s="135"/>
      <c r="J56" s="135"/>
      <c r="K56" s="113">
        <f t="shared" si="0"/>
        <v>0</v>
      </c>
      <c r="L56" s="41">
        <f t="shared" si="1"/>
        <v>0</v>
      </c>
      <c r="M56" s="110">
        <f t="shared" si="2"/>
        <v>0</v>
      </c>
      <c r="N56" s="110">
        <f t="shared" si="3"/>
        <v>0</v>
      </c>
      <c r="O56" s="110">
        <f t="shared" si="4"/>
        <v>0</v>
      </c>
      <c r="P56" s="111">
        <f t="shared" si="5"/>
        <v>0</v>
      </c>
      <c r="Q56" s="61"/>
    </row>
    <row r="57" spans="1:17" ht="22.5" x14ac:dyDescent="0.2">
      <c r="A57" s="36">
        <v>41</v>
      </c>
      <c r="B57" s="24" t="s">
        <v>188</v>
      </c>
      <c r="C57" s="40" t="s">
        <v>216</v>
      </c>
      <c r="D57" s="24" t="s">
        <v>83</v>
      </c>
      <c r="E57" s="46">
        <v>1</v>
      </c>
      <c r="F57" s="41"/>
      <c r="G57" s="146"/>
      <c r="H57" s="110">
        <f t="shared" si="6"/>
        <v>0</v>
      </c>
      <c r="I57" s="135"/>
      <c r="J57" s="135"/>
      <c r="K57" s="113">
        <f t="shared" si="0"/>
        <v>0</v>
      </c>
      <c r="L57" s="41">
        <f t="shared" si="1"/>
        <v>0</v>
      </c>
      <c r="M57" s="110">
        <f t="shared" si="2"/>
        <v>0</v>
      </c>
      <c r="N57" s="110">
        <f t="shared" si="3"/>
        <v>0</v>
      </c>
      <c r="O57" s="110">
        <f t="shared" si="4"/>
        <v>0</v>
      </c>
      <c r="P57" s="111">
        <f t="shared" si="5"/>
        <v>0</v>
      </c>
      <c r="Q57" s="61" t="s">
        <v>46</v>
      </c>
    </row>
    <row r="58" spans="1:17" ht="22.5" x14ac:dyDescent="0.2">
      <c r="A58" s="36">
        <v>42</v>
      </c>
      <c r="B58" s="24" t="s">
        <v>188</v>
      </c>
      <c r="C58" s="40" t="s">
        <v>217</v>
      </c>
      <c r="D58" s="24" t="s">
        <v>68</v>
      </c>
      <c r="E58" s="46">
        <v>1</v>
      </c>
      <c r="F58" s="41"/>
      <c r="G58" s="146"/>
      <c r="H58" s="110">
        <f t="shared" si="6"/>
        <v>0</v>
      </c>
      <c r="I58" s="135"/>
      <c r="J58" s="135"/>
      <c r="K58" s="113">
        <f t="shared" si="0"/>
        <v>0</v>
      </c>
      <c r="L58" s="41">
        <f t="shared" si="1"/>
        <v>0</v>
      </c>
      <c r="M58" s="110">
        <f t="shared" si="2"/>
        <v>0</v>
      </c>
      <c r="N58" s="110">
        <f t="shared" si="3"/>
        <v>0</v>
      </c>
      <c r="O58" s="110">
        <f t="shared" si="4"/>
        <v>0</v>
      </c>
      <c r="P58" s="111">
        <f t="shared" si="5"/>
        <v>0</v>
      </c>
      <c r="Q58" s="61" t="s">
        <v>46</v>
      </c>
    </row>
    <row r="59" spans="1:17" ht="22.5" x14ac:dyDescent="0.2">
      <c r="A59" s="36">
        <v>43</v>
      </c>
      <c r="B59" s="24" t="s">
        <v>188</v>
      </c>
      <c r="C59" s="40" t="s">
        <v>218</v>
      </c>
      <c r="D59" s="24" t="s">
        <v>158</v>
      </c>
      <c r="E59" s="46">
        <v>1</v>
      </c>
      <c r="F59" s="41"/>
      <c r="G59" s="146"/>
      <c r="H59" s="110">
        <f t="shared" si="6"/>
        <v>0</v>
      </c>
      <c r="I59" s="135"/>
      <c r="J59" s="135"/>
      <c r="K59" s="113">
        <f t="shared" si="0"/>
        <v>0</v>
      </c>
      <c r="L59" s="41">
        <f t="shared" si="1"/>
        <v>0</v>
      </c>
      <c r="M59" s="110">
        <f t="shared" si="2"/>
        <v>0</v>
      </c>
      <c r="N59" s="110">
        <f t="shared" si="3"/>
        <v>0</v>
      </c>
      <c r="O59" s="110">
        <f t="shared" si="4"/>
        <v>0</v>
      </c>
      <c r="P59" s="111">
        <f t="shared" si="5"/>
        <v>0</v>
      </c>
      <c r="Q59" s="61" t="s">
        <v>46</v>
      </c>
    </row>
    <row r="60" spans="1:17" ht="22.5" x14ac:dyDescent="0.2">
      <c r="A60" s="36">
        <v>44</v>
      </c>
      <c r="B60" s="24" t="s">
        <v>188</v>
      </c>
      <c r="C60" s="40" t="s">
        <v>219</v>
      </c>
      <c r="D60" s="24" t="s">
        <v>158</v>
      </c>
      <c r="E60" s="46">
        <v>1</v>
      </c>
      <c r="F60" s="41"/>
      <c r="G60" s="146"/>
      <c r="H60" s="110">
        <f t="shared" si="6"/>
        <v>0</v>
      </c>
      <c r="I60" s="135"/>
      <c r="J60" s="135"/>
      <c r="K60" s="113">
        <f t="shared" si="0"/>
        <v>0</v>
      </c>
      <c r="L60" s="41">
        <f t="shared" si="1"/>
        <v>0</v>
      </c>
      <c r="M60" s="110">
        <f t="shared" si="2"/>
        <v>0</v>
      </c>
      <c r="N60" s="110">
        <f t="shared" si="3"/>
        <v>0</v>
      </c>
      <c r="O60" s="110">
        <f t="shared" si="4"/>
        <v>0</v>
      </c>
      <c r="P60" s="111">
        <f t="shared" si="5"/>
        <v>0</v>
      </c>
      <c r="Q60" s="61" t="s">
        <v>46</v>
      </c>
    </row>
    <row r="61" spans="1:17" ht="22.5" x14ac:dyDescent="0.2">
      <c r="A61" s="36">
        <v>45</v>
      </c>
      <c r="B61" s="24" t="s">
        <v>188</v>
      </c>
      <c r="C61" s="40" t="s">
        <v>220</v>
      </c>
      <c r="D61" s="24" t="s">
        <v>158</v>
      </c>
      <c r="E61" s="46">
        <v>1</v>
      </c>
      <c r="F61" s="41"/>
      <c r="G61" s="146"/>
      <c r="H61" s="110">
        <f t="shared" si="6"/>
        <v>0</v>
      </c>
      <c r="I61" s="135"/>
      <c r="J61" s="135"/>
      <c r="K61" s="113">
        <f t="shared" si="0"/>
        <v>0</v>
      </c>
      <c r="L61" s="41">
        <f t="shared" si="1"/>
        <v>0</v>
      </c>
      <c r="M61" s="110">
        <f t="shared" si="2"/>
        <v>0</v>
      </c>
      <c r="N61" s="110">
        <f t="shared" si="3"/>
        <v>0</v>
      </c>
      <c r="O61" s="110">
        <f t="shared" si="4"/>
        <v>0</v>
      </c>
      <c r="P61" s="111">
        <f t="shared" si="5"/>
        <v>0</v>
      </c>
      <c r="Q61" s="61" t="s">
        <v>46</v>
      </c>
    </row>
    <row r="62" spans="1:17" ht="22.5" x14ac:dyDescent="0.2">
      <c r="A62" s="36">
        <v>46</v>
      </c>
      <c r="B62" s="24" t="s">
        <v>188</v>
      </c>
      <c r="C62" s="40" t="s">
        <v>221</v>
      </c>
      <c r="D62" s="24" t="s">
        <v>158</v>
      </c>
      <c r="E62" s="46">
        <v>1</v>
      </c>
      <c r="F62" s="41"/>
      <c r="G62" s="146"/>
      <c r="H62" s="110">
        <f t="shared" si="6"/>
        <v>0</v>
      </c>
      <c r="I62" s="135"/>
      <c r="J62" s="135"/>
      <c r="K62" s="113">
        <f t="shared" si="0"/>
        <v>0</v>
      </c>
      <c r="L62" s="41">
        <f t="shared" si="1"/>
        <v>0</v>
      </c>
      <c r="M62" s="110">
        <f t="shared" si="2"/>
        <v>0</v>
      </c>
      <c r="N62" s="110">
        <f t="shared" si="3"/>
        <v>0</v>
      </c>
      <c r="O62" s="110">
        <f t="shared" si="4"/>
        <v>0</v>
      </c>
      <c r="P62" s="111">
        <f t="shared" si="5"/>
        <v>0</v>
      </c>
      <c r="Q62" s="61" t="s">
        <v>46</v>
      </c>
    </row>
    <row r="63" spans="1:17" ht="22.5" x14ac:dyDescent="0.2">
      <c r="A63" s="36">
        <v>47</v>
      </c>
      <c r="B63" s="24" t="s">
        <v>188</v>
      </c>
      <c r="C63" s="40" t="s">
        <v>222</v>
      </c>
      <c r="D63" s="24" t="s">
        <v>158</v>
      </c>
      <c r="E63" s="46">
        <v>1</v>
      </c>
      <c r="F63" s="41"/>
      <c r="G63" s="146"/>
      <c r="H63" s="110">
        <f t="shared" si="6"/>
        <v>0</v>
      </c>
      <c r="I63" s="135"/>
      <c r="J63" s="135"/>
      <c r="K63" s="113">
        <f t="shared" si="0"/>
        <v>0</v>
      </c>
      <c r="L63" s="41">
        <f t="shared" si="1"/>
        <v>0</v>
      </c>
      <c r="M63" s="110">
        <f t="shared" si="2"/>
        <v>0</v>
      </c>
      <c r="N63" s="110">
        <f t="shared" si="3"/>
        <v>0</v>
      </c>
      <c r="O63" s="110">
        <f t="shared" si="4"/>
        <v>0</v>
      </c>
      <c r="P63" s="111">
        <f t="shared" si="5"/>
        <v>0</v>
      </c>
      <c r="Q63" s="61" t="s">
        <v>46</v>
      </c>
    </row>
    <row r="64" spans="1:17" ht="12" customHeight="1" thickBot="1" x14ac:dyDescent="0.25">
      <c r="A64" s="298" t="s">
        <v>62</v>
      </c>
      <c r="B64" s="299"/>
      <c r="C64" s="299"/>
      <c r="D64" s="299"/>
      <c r="E64" s="299"/>
      <c r="F64" s="299"/>
      <c r="G64" s="299"/>
      <c r="H64" s="299"/>
      <c r="I64" s="299"/>
      <c r="J64" s="299"/>
      <c r="K64" s="300"/>
      <c r="L64" s="127">
        <f>SUM(L14:L63)</f>
        <v>0</v>
      </c>
      <c r="M64" s="128">
        <f>SUM(M14:M63)</f>
        <v>0</v>
      </c>
      <c r="N64" s="128">
        <f>SUM(N14:N63)</f>
        <v>0</v>
      </c>
      <c r="O64" s="128">
        <f>SUM(O14:O63)</f>
        <v>0</v>
      </c>
      <c r="P64" s="129">
        <f>SUM(P14:P63)</f>
        <v>0</v>
      </c>
    </row>
    <row r="65" spans="1:16" x14ac:dyDescent="0.2">
      <c r="A65" s="16"/>
      <c r="B65" s="16"/>
      <c r="C65" s="16"/>
      <c r="D65" s="16"/>
      <c r="E65" s="16"/>
      <c r="F65" s="16"/>
      <c r="G65" s="16"/>
      <c r="H65" s="16"/>
      <c r="I65" s="16"/>
      <c r="J65" s="16"/>
      <c r="K65" s="16"/>
      <c r="L65" s="16"/>
      <c r="M65" s="16"/>
      <c r="N65" s="16"/>
      <c r="O65" s="16"/>
      <c r="P65" s="16"/>
    </row>
    <row r="66" spans="1:16" x14ac:dyDescent="0.2">
      <c r="A66" s="16"/>
      <c r="B66" s="16"/>
      <c r="C66" s="16"/>
      <c r="D66" s="16"/>
      <c r="E66" s="16"/>
      <c r="F66" s="16"/>
      <c r="G66" s="16"/>
      <c r="H66" s="16"/>
      <c r="I66" s="16"/>
      <c r="J66" s="16"/>
      <c r="K66" s="16"/>
      <c r="L66" s="16"/>
      <c r="M66" s="16"/>
      <c r="N66" s="16"/>
      <c r="O66" s="16"/>
      <c r="P66" s="16"/>
    </row>
    <row r="67" spans="1:16" x14ac:dyDescent="0.2">
      <c r="A67" s="1" t="s">
        <v>14</v>
      </c>
      <c r="B67" s="16"/>
      <c r="C67" s="301">
        <f>'Kops n'!C36:H36</f>
        <v>0</v>
      </c>
      <c r="D67" s="301"/>
      <c r="E67" s="301"/>
      <c r="F67" s="301"/>
      <c r="G67" s="301"/>
      <c r="H67" s="301"/>
      <c r="I67" s="16"/>
      <c r="J67" s="16"/>
      <c r="K67" s="16"/>
      <c r="L67" s="16"/>
      <c r="M67" s="16"/>
      <c r="N67" s="16"/>
      <c r="O67" s="16"/>
      <c r="P67" s="16"/>
    </row>
    <row r="68" spans="1:16" x14ac:dyDescent="0.2">
      <c r="A68" s="16"/>
      <c r="B68" s="16"/>
      <c r="C68" s="227" t="s">
        <v>15</v>
      </c>
      <c r="D68" s="227"/>
      <c r="E68" s="227"/>
      <c r="F68" s="227"/>
      <c r="G68" s="227"/>
      <c r="H68" s="227"/>
      <c r="I68" s="16"/>
      <c r="J68" s="16"/>
      <c r="K68" s="16"/>
      <c r="L68" s="16"/>
      <c r="M68" s="16"/>
      <c r="N68" s="16"/>
      <c r="O68" s="16"/>
      <c r="P68" s="16"/>
    </row>
    <row r="69" spans="1:16" x14ac:dyDescent="0.2">
      <c r="A69" s="16"/>
      <c r="B69" s="16"/>
      <c r="C69" s="16"/>
      <c r="D69" s="16"/>
      <c r="E69" s="16"/>
      <c r="F69" s="16"/>
      <c r="G69" s="16"/>
      <c r="H69" s="16"/>
      <c r="I69" s="16"/>
      <c r="J69" s="16"/>
      <c r="K69" s="16"/>
      <c r="L69" s="16"/>
      <c r="M69" s="16"/>
      <c r="N69" s="16"/>
      <c r="O69" s="16"/>
      <c r="P69" s="16"/>
    </row>
    <row r="70" spans="1:16" x14ac:dyDescent="0.2">
      <c r="A70" s="249" t="str">
        <f>'Kops n'!A39:D39</f>
        <v>Tāme sastādīta 2023. gada __. ____________</v>
      </c>
      <c r="B70" s="250"/>
      <c r="C70" s="250"/>
      <c r="D70" s="250"/>
      <c r="E70" s="16"/>
      <c r="F70" s="16"/>
      <c r="G70" s="16"/>
      <c r="H70" s="16"/>
      <c r="I70" s="16"/>
      <c r="J70" s="16"/>
      <c r="K70" s="16"/>
      <c r="L70" s="16"/>
      <c r="M70" s="16"/>
      <c r="N70" s="16"/>
      <c r="O70" s="16"/>
      <c r="P70" s="16"/>
    </row>
    <row r="71" spans="1:16" x14ac:dyDescent="0.2">
      <c r="A71" s="16"/>
      <c r="B71" s="16"/>
      <c r="C71" s="16"/>
      <c r="D71" s="16"/>
      <c r="E71" s="16"/>
      <c r="F71" s="16"/>
      <c r="G71" s="16"/>
      <c r="H71" s="16"/>
      <c r="I71" s="16"/>
      <c r="J71" s="16"/>
      <c r="K71" s="16"/>
      <c r="L71" s="16"/>
      <c r="M71" s="16"/>
      <c r="N71" s="16"/>
      <c r="O71" s="16"/>
      <c r="P71" s="16"/>
    </row>
    <row r="72" spans="1:16" x14ac:dyDescent="0.2">
      <c r="A72" s="1" t="s">
        <v>41</v>
      </c>
      <c r="B72" s="16"/>
      <c r="C72" s="301">
        <f>'Kops n'!C41:H41</f>
        <v>0</v>
      </c>
      <c r="D72" s="301"/>
      <c r="E72" s="301"/>
      <c r="F72" s="301"/>
      <c r="G72" s="301"/>
      <c r="H72" s="301"/>
      <c r="I72" s="16"/>
      <c r="J72" s="16"/>
      <c r="K72" s="16"/>
      <c r="L72" s="16"/>
      <c r="M72" s="16"/>
      <c r="N72" s="16"/>
      <c r="O72" s="16"/>
      <c r="P72" s="16"/>
    </row>
    <row r="73" spans="1:16" x14ac:dyDescent="0.2">
      <c r="A73" s="16"/>
      <c r="B73" s="16"/>
      <c r="C73" s="227" t="s">
        <v>15</v>
      </c>
      <c r="D73" s="227"/>
      <c r="E73" s="227"/>
      <c r="F73" s="227"/>
      <c r="G73" s="227"/>
      <c r="H73" s="227"/>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78" t="s">
        <v>16</v>
      </c>
      <c r="B75" s="42"/>
      <c r="C75" s="84">
        <f>'Kops n'!C44</f>
        <v>0</v>
      </c>
      <c r="D75" s="42"/>
      <c r="E75" s="16"/>
      <c r="F75" s="16"/>
      <c r="G75" s="16"/>
      <c r="H75" s="16"/>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73:H73"/>
    <mergeCell ref="C4:I4"/>
    <mergeCell ref="F12:K12"/>
    <mergeCell ref="A9:F9"/>
    <mergeCell ref="J9:M9"/>
    <mergeCell ref="D8:L8"/>
    <mergeCell ref="A64:K64"/>
    <mergeCell ref="C67:H67"/>
    <mergeCell ref="C68:H68"/>
    <mergeCell ref="A70:D70"/>
    <mergeCell ref="C72:H72"/>
  </mergeCells>
  <conditionalFormatting sqref="A9:F9">
    <cfRule type="containsText" dxfId="81"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63 I14:J63 Q14:Q63">
    <cfRule type="cellIs" dxfId="80" priority="2" operator="equal">
      <formula>0</formula>
    </cfRule>
  </conditionalFormatting>
  <conditionalFormatting sqref="A64:K64">
    <cfRule type="containsText" dxfId="79" priority="7" operator="containsText" text="Tiešās izmaksas kopā, t. sk. darba devēja sociālais nodoklis __.__% ">
      <formula>NOT(ISERROR(SEARCH("Tiešās izmaksas kopā, t. sk. darba devēja sociālais nodoklis __.__% ",A64)))</formula>
    </cfRule>
  </conditionalFormatting>
  <conditionalFormatting sqref="C67:H67">
    <cfRule type="cellIs" dxfId="78" priority="15" operator="equal">
      <formula>0</formula>
    </cfRule>
  </conditionalFormatting>
  <conditionalFormatting sqref="C72:H72">
    <cfRule type="cellIs" dxfId="77" priority="16" operator="equal">
      <formula>0</formula>
    </cfRule>
  </conditionalFormatting>
  <conditionalFormatting sqref="C2:I2">
    <cfRule type="cellIs" dxfId="76" priority="21" operator="equal">
      <formula>0</formula>
    </cfRule>
  </conditionalFormatting>
  <conditionalFormatting sqref="C4:I4">
    <cfRule type="cellIs" dxfId="75" priority="13" operator="equal">
      <formula>0</formula>
    </cfRule>
  </conditionalFormatting>
  <conditionalFormatting sqref="D1">
    <cfRule type="cellIs" dxfId="74" priority="9" operator="equal">
      <formula>0</formula>
    </cfRule>
  </conditionalFormatting>
  <conditionalFormatting sqref="D5:L8 H14:H63 K14:P63">
    <cfRule type="cellIs" dxfId="73" priority="10" operator="equal">
      <formula>0</formula>
    </cfRule>
  </conditionalFormatting>
  <conditionalFormatting sqref="L64:P64">
    <cfRule type="cellIs" dxfId="72" priority="14" operator="equal">
      <formula>0</formula>
    </cfRule>
  </conditionalFormatting>
  <conditionalFormatting sqref="N9:O9">
    <cfRule type="cellIs" dxfId="71" priority="24" operator="equal">
      <formula>0</formula>
    </cfRule>
  </conditionalFormatting>
  <dataValidations count="1">
    <dataValidation type="list" allowBlank="1" showInputMessage="1" showErrorMessage="1" sqref="Q14:Q63" xr:uid="{D4D68DB9-5863-41C7-9C69-8A8816926D0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id="{8D07DFFB-F62B-48FD-9EA3-0019764D2C95}">
            <xm:f>NOT(ISERROR(SEARCH("Tāme sastādīta ____. gada ___. ______________",A70)))</xm:f>
            <xm:f>"Tāme sastādīta ____. gada ___. ______________"</xm:f>
            <x14:dxf>
              <font>
                <color auto="1"/>
              </font>
              <fill>
                <patternFill>
                  <bgColor rgb="FFC6EFCE"/>
                </patternFill>
              </fill>
            </x14:dxf>
          </x14:cfRule>
          <xm:sqref>A70</xm:sqref>
        </x14:conditionalFormatting>
        <x14:conditionalFormatting xmlns:xm="http://schemas.microsoft.com/office/excel/2006/main">
          <x14:cfRule type="containsText" priority="17" operator="containsText" id="{2E0F3D08-6598-4427-9938-13957157366A}">
            <xm:f>NOT(ISERROR(SEARCH("Sertifikāta Nr. _________________________________",A75)))</xm:f>
            <xm:f>"Sertifikāta Nr. _________________________________"</xm:f>
            <x14:dxf>
              <font>
                <color auto="1"/>
              </font>
              <fill>
                <patternFill>
                  <bgColor rgb="FFC6EFCE"/>
                </patternFill>
              </fill>
            </x14:dxf>
          </x14:cfRule>
          <xm:sqref>A75</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D4AE-CFEB-4E1F-8C89-C0CBFED2050C}">
  <sheetPr codeName="Sheet35">
    <tabColor rgb="FFC00000"/>
  </sheetPr>
  <dimension ref="A1:P76"/>
  <sheetViews>
    <sheetView topLeftCell="A52" workbookViewId="0">
      <selection activeCell="A64" sqref="A64: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'10a+c+n'!D1</f>
        <v>10</v>
      </c>
      <c r="E1" s="22"/>
      <c r="F1" s="22"/>
      <c r="G1" s="22"/>
      <c r="H1" s="22"/>
      <c r="I1" s="22"/>
      <c r="J1" s="22"/>
      <c r="N1" s="26"/>
      <c r="O1" s="27"/>
      <c r="P1" s="28"/>
    </row>
    <row r="2" spans="1:16" x14ac:dyDescent="0.2">
      <c r="A2" s="29"/>
      <c r="B2" s="29"/>
      <c r="C2" s="313" t="str">
        <f>'10a+c+n'!C2:I2</f>
        <v>Apkure, vēdināšana un gaisa kondicionēšana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'10a+c+n'!A9</f>
        <v>Tāme sastādīta  2023. gada tirgus cenās, pamatojoties uz AVK daļas rasējumiem</v>
      </c>
      <c r="B9" s="310"/>
      <c r="C9" s="310"/>
      <c r="D9" s="310"/>
      <c r="E9" s="310"/>
      <c r="F9" s="310"/>
      <c r="G9" s="31"/>
      <c r="H9" s="31"/>
      <c r="I9" s="31"/>
      <c r="J9" s="311" t="s">
        <v>45</v>
      </c>
      <c r="K9" s="311"/>
      <c r="L9" s="311"/>
      <c r="M9" s="311"/>
      <c r="N9" s="312">
        <f>P64</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izmaksas",IF('10a+c+n'!$Q14="A",'10a+c+n'!B14,0),0)</f>
        <v>0</v>
      </c>
      <c r="C14" s="23">
        <f>IF($C$4="Attiecināmās izmaksas",IF('10a+c+n'!$Q14="A",'10a+c+n'!C14,0),0)</f>
        <v>0</v>
      </c>
      <c r="D14" s="23">
        <f>IF($C$4="Attiecināmās izmaksas",IF('10a+c+n'!$Q14="A",'10a+c+n'!D14,0),0)</f>
        <v>0</v>
      </c>
      <c r="E14" s="45"/>
      <c r="F14" s="63"/>
      <c r="G14" s="114"/>
      <c r="H14" s="114">
        <f>IF($C$4="Attiecināmās izmaksas",IF('10a+c+n'!$Q14="A",'10a+c+n'!H14,0),0)</f>
        <v>0</v>
      </c>
      <c r="I14" s="114"/>
      <c r="J14" s="114"/>
      <c r="K14" s="115">
        <f>IF($C$4="Attiecināmās izmaksas",IF('10a+c+n'!$Q14="A",'10a+c+n'!K14,0),0)</f>
        <v>0</v>
      </c>
      <c r="L14" s="63">
        <f>IF($C$4="Attiecināmās izmaksas",IF('10a+c+n'!$Q14="A",'10a+c+n'!L14,0),0)</f>
        <v>0</v>
      </c>
      <c r="M14" s="114">
        <f>IF($C$4="Attiecināmās izmaksas",IF('10a+c+n'!$Q14="A",'10a+c+n'!M14,0),0)</f>
        <v>0</v>
      </c>
      <c r="N14" s="114">
        <f>IF($C$4="Attiecināmās izmaksas",IF('10a+c+n'!$Q14="A",'10a+c+n'!N14,0),0)</f>
        <v>0</v>
      </c>
      <c r="O14" s="114">
        <f>IF($C$4="Attiecināmās izmaksas",IF('10a+c+n'!$Q14="A",'10a+c+n'!O14,0),0)</f>
        <v>0</v>
      </c>
      <c r="P14" s="115">
        <f>IF($C$4="Attiecināmās izmaksas",IF('10a+c+n'!$Q14="A",'10a+c+n'!P14,0),0)</f>
        <v>0</v>
      </c>
    </row>
    <row r="15" spans="1:16" ht="22.5" x14ac:dyDescent="0.2">
      <c r="A15" s="51">
        <f>IF(P15=0,0,IF(COUNTBLANK(P15)=1,0,COUNTA($P$14:P15)))</f>
        <v>0</v>
      </c>
      <c r="B15" s="24" t="str">
        <f>IF($C$4="Attiecināmās izmaksas",IF('10a+c+n'!$Q15="A",'10a+c+n'!B15,0),0)</f>
        <v>17-00000</v>
      </c>
      <c r="C15" s="24" t="str">
        <f>IF($C$4="Attiecināmās izmaksas",IF('10a+c+n'!$Q15="A",'10a+c+n'!C15,0),0)</f>
        <v>Radiators " Lyngson" ar atgaisotāju un korķi.                                          C22-500-1400 vai ekvivalents</v>
      </c>
      <c r="D15" s="24" t="str">
        <f>IF($C$4="Attiecināmās izmaksas",IF('10a+c+n'!$Q15="A",'10a+c+n'!D15,0),0)</f>
        <v>gb</v>
      </c>
      <c r="E15" s="46"/>
      <c r="F15" s="65"/>
      <c r="G15" s="116"/>
      <c r="H15" s="116">
        <f>IF($C$4="Attiecināmās izmaksas",IF('10a+c+n'!$Q15="A",'10a+c+n'!H15,0),0)</f>
        <v>0</v>
      </c>
      <c r="I15" s="116"/>
      <c r="J15" s="116"/>
      <c r="K15" s="117">
        <f>IF($C$4="Attiecināmās izmaksas",IF('10a+c+n'!$Q15="A",'10a+c+n'!K15,0),0)</f>
        <v>0</v>
      </c>
      <c r="L15" s="65">
        <f>IF($C$4="Attiecināmās izmaksas",IF('10a+c+n'!$Q15="A",'10a+c+n'!L15,0),0)</f>
        <v>0</v>
      </c>
      <c r="M15" s="116">
        <f>IF($C$4="Attiecināmās izmaksas",IF('10a+c+n'!$Q15="A",'10a+c+n'!M15,0),0)</f>
        <v>0</v>
      </c>
      <c r="N15" s="116">
        <f>IF($C$4="Attiecināmās izmaksas",IF('10a+c+n'!$Q15="A",'10a+c+n'!N15,0),0)</f>
        <v>0</v>
      </c>
      <c r="O15" s="116">
        <f>IF($C$4="Attiecināmās izmaksas",IF('10a+c+n'!$Q15="A",'10a+c+n'!O15,0),0)</f>
        <v>0</v>
      </c>
      <c r="P15" s="117">
        <f>IF($C$4="Attiecināmās izmaksas",IF('10a+c+n'!$Q15="A",'10a+c+n'!P15,0),0)</f>
        <v>0</v>
      </c>
    </row>
    <row r="16" spans="1:16" ht="22.5" x14ac:dyDescent="0.2">
      <c r="A16" s="51">
        <f>IF(P16=0,0,IF(COUNTBLANK(P16)=1,0,COUNTA($P$14:P16)))</f>
        <v>0</v>
      </c>
      <c r="B16" s="24" t="str">
        <f>IF($C$4="Attiecināmās izmaksas",IF('10a+c+n'!$Q16="A",'10a+c+n'!B16,0),0)</f>
        <v>17-00000</v>
      </c>
      <c r="C16" s="24" t="str">
        <f>IF($C$4="Attiecināmās izmaksas",IF('10a+c+n'!$Q16="A",'10a+c+n'!C16,0),0)</f>
        <v>Radiators " Lyngson" ar atgaisotāju un korķi.                                          C22-500-1200 vai ekvivalents</v>
      </c>
      <c r="D16" s="24" t="str">
        <f>IF($C$4="Attiecināmās izmaksas",IF('10a+c+n'!$Q16="A",'10a+c+n'!D16,0),0)</f>
        <v>gb</v>
      </c>
      <c r="E16" s="46"/>
      <c r="F16" s="65"/>
      <c r="G16" s="116"/>
      <c r="H16" s="116">
        <f>IF($C$4="Attiecināmās izmaksas",IF('10a+c+n'!$Q16="A",'10a+c+n'!H16,0),0)</f>
        <v>0</v>
      </c>
      <c r="I16" s="116"/>
      <c r="J16" s="116"/>
      <c r="K16" s="117">
        <f>IF($C$4="Attiecināmās izmaksas",IF('10a+c+n'!$Q16="A",'10a+c+n'!K16,0),0)</f>
        <v>0</v>
      </c>
      <c r="L16" s="65">
        <f>IF($C$4="Attiecināmās izmaksas",IF('10a+c+n'!$Q16="A",'10a+c+n'!L16,0),0)</f>
        <v>0</v>
      </c>
      <c r="M16" s="116">
        <f>IF($C$4="Attiecināmās izmaksas",IF('10a+c+n'!$Q16="A",'10a+c+n'!M16,0),0)</f>
        <v>0</v>
      </c>
      <c r="N16" s="116">
        <f>IF($C$4="Attiecināmās izmaksas",IF('10a+c+n'!$Q16="A",'10a+c+n'!N16,0),0)</f>
        <v>0</v>
      </c>
      <c r="O16" s="116">
        <f>IF($C$4="Attiecināmās izmaksas",IF('10a+c+n'!$Q16="A",'10a+c+n'!O16,0),0)</f>
        <v>0</v>
      </c>
      <c r="P16" s="117">
        <f>IF($C$4="Attiecināmās izmaksas",IF('10a+c+n'!$Q16="A",'10a+c+n'!P16,0),0)</f>
        <v>0</v>
      </c>
    </row>
    <row r="17" spans="1:16" ht="22.5" x14ac:dyDescent="0.2">
      <c r="A17" s="51">
        <f>IF(P17=0,0,IF(COUNTBLANK(P17)=1,0,COUNTA($P$14:P17)))</f>
        <v>0</v>
      </c>
      <c r="B17" s="24" t="str">
        <f>IF($C$4="Attiecināmās izmaksas",IF('10a+c+n'!$Q17="A",'10a+c+n'!B17,0),0)</f>
        <v>17-00000</v>
      </c>
      <c r="C17" s="24" t="str">
        <f>IF($C$4="Attiecināmās izmaksas",IF('10a+c+n'!$Q17="A",'10a+c+n'!C17,0),0)</f>
        <v>Radiators " Lyngson" ar atgaisotāju un korķi.                                          C22-500-1000 vai ekvivalents</v>
      </c>
      <c r="D17" s="24" t="str">
        <f>IF($C$4="Attiecināmās izmaksas",IF('10a+c+n'!$Q17="A",'10a+c+n'!D17,0),0)</f>
        <v>gb</v>
      </c>
      <c r="E17" s="46"/>
      <c r="F17" s="65"/>
      <c r="G17" s="116"/>
      <c r="H17" s="116">
        <f>IF($C$4="Attiecināmās izmaksas",IF('10a+c+n'!$Q17="A",'10a+c+n'!H17,0),0)</f>
        <v>0</v>
      </c>
      <c r="I17" s="116"/>
      <c r="J17" s="116"/>
      <c r="K17" s="117">
        <f>IF($C$4="Attiecināmās izmaksas",IF('10a+c+n'!$Q17="A",'10a+c+n'!K17,0),0)</f>
        <v>0</v>
      </c>
      <c r="L17" s="65">
        <f>IF($C$4="Attiecināmās izmaksas",IF('10a+c+n'!$Q17="A",'10a+c+n'!L17,0),0)</f>
        <v>0</v>
      </c>
      <c r="M17" s="116">
        <f>IF($C$4="Attiecināmās izmaksas",IF('10a+c+n'!$Q17="A",'10a+c+n'!M17,0),0)</f>
        <v>0</v>
      </c>
      <c r="N17" s="116">
        <f>IF($C$4="Attiecināmās izmaksas",IF('10a+c+n'!$Q17="A",'10a+c+n'!N17,0),0)</f>
        <v>0</v>
      </c>
      <c r="O17" s="116">
        <f>IF($C$4="Attiecināmās izmaksas",IF('10a+c+n'!$Q17="A",'10a+c+n'!O17,0),0)</f>
        <v>0</v>
      </c>
      <c r="P17" s="117">
        <f>IF($C$4="Attiecināmās izmaksas",IF('10a+c+n'!$Q17="A",'10a+c+n'!P17,0),0)</f>
        <v>0</v>
      </c>
    </row>
    <row r="18" spans="1:16" ht="22.5" x14ac:dyDescent="0.2">
      <c r="A18" s="51">
        <f>IF(P18=0,0,IF(COUNTBLANK(P18)=1,0,COUNTA($P$14:P18)))</f>
        <v>0</v>
      </c>
      <c r="B18" s="24" t="str">
        <f>IF($C$4="Attiecināmās izmaksas",IF('10a+c+n'!$Q18="A",'10a+c+n'!B18,0),0)</f>
        <v>17-00000</v>
      </c>
      <c r="C18" s="24" t="str">
        <f>IF($C$4="Attiecināmās izmaksas",IF('10a+c+n'!$Q18="A",'10a+c+n'!C18,0),0)</f>
        <v>Radiators " Lyngson" ar atgaisotāju un korķi.                                          C22-500-900 vai ekvivalents</v>
      </c>
      <c r="D18" s="24" t="str">
        <f>IF($C$4="Attiecināmās izmaksas",IF('10a+c+n'!$Q18="A",'10a+c+n'!D18,0),0)</f>
        <v>gb</v>
      </c>
      <c r="E18" s="46"/>
      <c r="F18" s="65"/>
      <c r="G18" s="116"/>
      <c r="H18" s="116">
        <f>IF($C$4="Attiecināmās izmaksas",IF('10a+c+n'!$Q18="A",'10a+c+n'!H18,0),0)</f>
        <v>0</v>
      </c>
      <c r="I18" s="116"/>
      <c r="J18" s="116"/>
      <c r="K18" s="117">
        <f>IF($C$4="Attiecināmās izmaksas",IF('10a+c+n'!$Q18="A",'10a+c+n'!K18,0),0)</f>
        <v>0</v>
      </c>
      <c r="L18" s="65">
        <f>IF($C$4="Attiecināmās izmaksas",IF('10a+c+n'!$Q18="A",'10a+c+n'!L18,0),0)</f>
        <v>0</v>
      </c>
      <c r="M18" s="116">
        <f>IF($C$4="Attiecināmās izmaksas",IF('10a+c+n'!$Q18="A",'10a+c+n'!M18,0),0)</f>
        <v>0</v>
      </c>
      <c r="N18" s="116">
        <f>IF($C$4="Attiecināmās izmaksas",IF('10a+c+n'!$Q18="A",'10a+c+n'!N18,0),0)</f>
        <v>0</v>
      </c>
      <c r="O18" s="116">
        <f>IF($C$4="Attiecināmās izmaksas",IF('10a+c+n'!$Q18="A",'10a+c+n'!O18,0),0)</f>
        <v>0</v>
      </c>
      <c r="P18" s="117">
        <f>IF($C$4="Attiecināmās izmaksas",IF('10a+c+n'!$Q18="A",'10a+c+n'!P18,0),0)</f>
        <v>0</v>
      </c>
    </row>
    <row r="19" spans="1:16" ht="22.5" x14ac:dyDescent="0.2">
      <c r="A19" s="51">
        <f>IF(P19=0,0,IF(COUNTBLANK(P19)=1,0,COUNTA($P$14:P19)))</f>
        <v>0</v>
      </c>
      <c r="B19" s="24" t="str">
        <f>IF($C$4="Attiecināmās izmaksas",IF('10a+c+n'!$Q19="A",'10a+c+n'!B19,0),0)</f>
        <v>17-00000</v>
      </c>
      <c r="C19" s="24" t="str">
        <f>IF($C$4="Attiecināmās izmaksas",IF('10a+c+n'!$Q19="A",'10a+c+n'!C19,0),0)</f>
        <v>Radiators " Lyngson" ar atgaisotāju un korķi.                                          C22-500-800 vai ekvivalents</v>
      </c>
      <c r="D19" s="24" t="str">
        <f>IF($C$4="Attiecināmās izmaksas",IF('10a+c+n'!$Q19="A",'10a+c+n'!D19,0),0)</f>
        <v>gb</v>
      </c>
      <c r="E19" s="46"/>
      <c r="F19" s="65"/>
      <c r="G19" s="116"/>
      <c r="H19" s="116">
        <f>IF($C$4="Attiecināmās izmaksas",IF('10a+c+n'!$Q19="A",'10a+c+n'!H19,0),0)</f>
        <v>0</v>
      </c>
      <c r="I19" s="116"/>
      <c r="J19" s="116"/>
      <c r="K19" s="117">
        <f>IF($C$4="Attiecināmās izmaksas",IF('10a+c+n'!$Q19="A",'10a+c+n'!K19,0),0)</f>
        <v>0</v>
      </c>
      <c r="L19" s="65">
        <f>IF($C$4="Attiecināmās izmaksas",IF('10a+c+n'!$Q19="A",'10a+c+n'!L19,0),0)</f>
        <v>0</v>
      </c>
      <c r="M19" s="116">
        <f>IF($C$4="Attiecināmās izmaksas",IF('10a+c+n'!$Q19="A",'10a+c+n'!M19,0),0)</f>
        <v>0</v>
      </c>
      <c r="N19" s="116">
        <f>IF($C$4="Attiecināmās izmaksas",IF('10a+c+n'!$Q19="A",'10a+c+n'!N19,0),0)</f>
        <v>0</v>
      </c>
      <c r="O19" s="116">
        <f>IF($C$4="Attiecināmās izmaksas",IF('10a+c+n'!$Q19="A",'10a+c+n'!O19,0),0)</f>
        <v>0</v>
      </c>
      <c r="P19" s="117">
        <f>IF($C$4="Attiecināmās izmaksas",IF('10a+c+n'!$Q19="A",'10a+c+n'!P19,0),0)</f>
        <v>0</v>
      </c>
    </row>
    <row r="20" spans="1:16" ht="22.5" x14ac:dyDescent="0.2">
      <c r="A20" s="51">
        <f>IF(P20=0,0,IF(COUNTBLANK(P20)=1,0,COUNTA($P$14:P20)))</f>
        <v>0</v>
      </c>
      <c r="B20" s="24" t="str">
        <f>IF($C$4="Attiecināmās izmaksas",IF('10a+c+n'!$Q20="A",'10a+c+n'!B20,0),0)</f>
        <v>17-00000</v>
      </c>
      <c r="C20" s="24" t="str">
        <f>IF($C$4="Attiecināmās izmaksas",IF('10a+c+n'!$Q20="A",'10a+c+n'!C20,0),0)</f>
        <v>Radiators " Lyngson" ar atgaisotāju un korķi.                                          C22-500-700 vai ekvivalents</v>
      </c>
      <c r="D20" s="24" t="str">
        <f>IF($C$4="Attiecināmās izmaksas",IF('10a+c+n'!$Q20="A",'10a+c+n'!D20,0),0)</f>
        <v>gb</v>
      </c>
      <c r="E20" s="46"/>
      <c r="F20" s="65"/>
      <c r="G20" s="116"/>
      <c r="H20" s="116">
        <f>IF($C$4="Attiecināmās izmaksas",IF('10a+c+n'!$Q20="A",'10a+c+n'!H20,0),0)</f>
        <v>0</v>
      </c>
      <c r="I20" s="116"/>
      <c r="J20" s="116"/>
      <c r="K20" s="117">
        <f>IF($C$4="Attiecināmās izmaksas",IF('10a+c+n'!$Q20="A",'10a+c+n'!K20,0),0)</f>
        <v>0</v>
      </c>
      <c r="L20" s="65">
        <f>IF($C$4="Attiecināmās izmaksas",IF('10a+c+n'!$Q20="A",'10a+c+n'!L20,0),0)</f>
        <v>0</v>
      </c>
      <c r="M20" s="116">
        <f>IF($C$4="Attiecināmās izmaksas",IF('10a+c+n'!$Q20="A",'10a+c+n'!M20,0),0)</f>
        <v>0</v>
      </c>
      <c r="N20" s="116">
        <f>IF($C$4="Attiecināmās izmaksas",IF('10a+c+n'!$Q20="A",'10a+c+n'!N20,0),0)</f>
        <v>0</v>
      </c>
      <c r="O20" s="116">
        <f>IF($C$4="Attiecināmās izmaksas",IF('10a+c+n'!$Q20="A",'10a+c+n'!O20,0),0)</f>
        <v>0</v>
      </c>
      <c r="P20" s="117">
        <f>IF($C$4="Attiecināmās izmaksas",IF('10a+c+n'!$Q20="A",'10a+c+n'!P20,0),0)</f>
        <v>0</v>
      </c>
    </row>
    <row r="21" spans="1:16" ht="22.5" x14ac:dyDescent="0.2">
      <c r="A21" s="51">
        <f>IF(P21=0,0,IF(COUNTBLANK(P21)=1,0,COUNTA($P$14:P21)))</f>
        <v>0</v>
      </c>
      <c r="B21" s="24" t="str">
        <f>IF($C$4="Attiecināmās izmaksas",IF('10a+c+n'!$Q21="A",'10a+c+n'!B21,0),0)</f>
        <v>17-00000</v>
      </c>
      <c r="C21" s="24" t="str">
        <f>IF($C$4="Attiecināmās izmaksas",IF('10a+c+n'!$Q21="A",'10a+c+n'!C21,0),0)</f>
        <v>Radiators " Lyngson" ar atgaisotāju un korķi.                                          C22-500-600 vai ekvivalents</v>
      </c>
      <c r="D21" s="24" t="str">
        <f>IF($C$4="Attiecināmās izmaksas",IF('10a+c+n'!$Q21="A",'10a+c+n'!D21,0),0)</f>
        <v>gb</v>
      </c>
      <c r="E21" s="46"/>
      <c r="F21" s="65"/>
      <c r="G21" s="116"/>
      <c r="H21" s="116">
        <f>IF($C$4="Attiecināmās izmaksas",IF('10a+c+n'!$Q21="A",'10a+c+n'!H21,0),0)</f>
        <v>0</v>
      </c>
      <c r="I21" s="116"/>
      <c r="J21" s="116"/>
      <c r="K21" s="117">
        <f>IF($C$4="Attiecināmās izmaksas",IF('10a+c+n'!$Q21="A",'10a+c+n'!K21,0),0)</f>
        <v>0</v>
      </c>
      <c r="L21" s="65">
        <f>IF($C$4="Attiecināmās izmaksas",IF('10a+c+n'!$Q21="A",'10a+c+n'!L21,0),0)</f>
        <v>0</v>
      </c>
      <c r="M21" s="116">
        <f>IF($C$4="Attiecināmās izmaksas",IF('10a+c+n'!$Q21="A",'10a+c+n'!M21,0),0)</f>
        <v>0</v>
      </c>
      <c r="N21" s="116">
        <f>IF($C$4="Attiecināmās izmaksas",IF('10a+c+n'!$Q21="A",'10a+c+n'!N21,0),0)</f>
        <v>0</v>
      </c>
      <c r="O21" s="116">
        <f>IF($C$4="Attiecināmās izmaksas",IF('10a+c+n'!$Q21="A",'10a+c+n'!O21,0),0)</f>
        <v>0</v>
      </c>
      <c r="P21" s="117">
        <f>IF($C$4="Attiecināmās izmaksas",IF('10a+c+n'!$Q21="A",'10a+c+n'!P21,0),0)</f>
        <v>0</v>
      </c>
    </row>
    <row r="22" spans="1:16" ht="22.5" x14ac:dyDescent="0.2">
      <c r="A22" s="51">
        <f>IF(P22=0,0,IF(COUNTBLANK(P22)=1,0,COUNTA($P$14:P22)))</f>
        <v>0</v>
      </c>
      <c r="B22" s="24" t="str">
        <f>IF($C$4="Attiecināmās izmaksas",IF('10a+c+n'!$Q22="A",'10a+c+n'!B22,0),0)</f>
        <v>17-00000</v>
      </c>
      <c r="C22" s="24" t="str">
        <f>IF($C$4="Attiecināmās izmaksas",IF('10a+c+n'!$Q22="A",'10a+c+n'!C22,0),0)</f>
        <v xml:space="preserve">Radiatora vārsts </v>
      </c>
      <c r="D22" s="24" t="str">
        <f>IF($C$4="Attiecināmās izmaksas",IF('10a+c+n'!$Q22="A",'10a+c+n'!D22,0),0)</f>
        <v>gb</v>
      </c>
      <c r="E22" s="46"/>
      <c r="F22" s="65"/>
      <c r="G22" s="116"/>
      <c r="H22" s="116">
        <f>IF($C$4="Attiecināmās izmaksas",IF('10a+c+n'!$Q22="A",'10a+c+n'!H22,0),0)</f>
        <v>0</v>
      </c>
      <c r="I22" s="116"/>
      <c r="J22" s="116"/>
      <c r="K22" s="117">
        <f>IF($C$4="Attiecināmās izmaksas",IF('10a+c+n'!$Q22="A",'10a+c+n'!K22,0),0)</f>
        <v>0</v>
      </c>
      <c r="L22" s="65">
        <f>IF($C$4="Attiecināmās izmaksas",IF('10a+c+n'!$Q22="A",'10a+c+n'!L22,0),0)</f>
        <v>0</v>
      </c>
      <c r="M22" s="116">
        <f>IF($C$4="Attiecināmās izmaksas",IF('10a+c+n'!$Q22="A",'10a+c+n'!M22,0),0)</f>
        <v>0</v>
      </c>
      <c r="N22" s="116">
        <f>IF($C$4="Attiecināmās izmaksas",IF('10a+c+n'!$Q22="A",'10a+c+n'!N22,0),0)</f>
        <v>0</v>
      </c>
      <c r="O22" s="116">
        <f>IF($C$4="Attiecināmās izmaksas",IF('10a+c+n'!$Q22="A",'10a+c+n'!O22,0),0)</f>
        <v>0</v>
      </c>
      <c r="P22" s="117">
        <f>IF($C$4="Attiecināmās izmaksas",IF('10a+c+n'!$Q22="A",'10a+c+n'!P22,0),0)</f>
        <v>0</v>
      </c>
    </row>
    <row r="23" spans="1:16" ht="22.5" x14ac:dyDescent="0.2">
      <c r="A23" s="51">
        <f>IF(P23=0,0,IF(COUNTBLANK(P23)=1,0,COUNTA($P$14:P23)))</f>
        <v>0</v>
      </c>
      <c r="B23" s="24" t="str">
        <f>IF($C$4="Attiecināmās izmaksas",IF('10a+c+n'!$Q23="A",'10a+c+n'!B23,0),0)</f>
        <v>17-00000</v>
      </c>
      <c r="C23" s="24" t="str">
        <f>IF($C$4="Attiecināmās izmaksas",IF('10a+c+n'!$Q23="A",'10a+c+n'!C23,0),0)</f>
        <v>Radiatora termostatiskie sensori Dn15,  (ar ierobežotu min.temp. 16°C)</v>
      </c>
      <c r="D23" s="24" t="str">
        <f>IF($C$4="Attiecināmās izmaksas",IF('10a+c+n'!$Q23="A",'10a+c+n'!D23,0),0)</f>
        <v>gb</v>
      </c>
      <c r="E23" s="46"/>
      <c r="F23" s="65"/>
      <c r="G23" s="116"/>
      <c r="H23" s="116">
        <f>IF($C$4="Attiecināmās izmaksas",IF('10a+c+n'!$Q23="A",'10a+c+n'!H23,0),0)</f>
        <v>0</v>
      </c>
      <c r="I23" s="116"/>
      <c r="J23" s="116"/>
      <c r="K23" s="117">
        <f>IF($C$4="Attiecināmās izmaksas",IF('10a+c+n'!$Q23="A",'10a+c+n'!K23,0),0)</f>
        <v>0</v>
      </c>
      <c r="L23" s="65">
        <f>IF($C$4="Attiecināmās izmaksas",IF('10a+c+n'!$Q23="A",'10a+c+n'!L23,0),0)</f>
        <v>0</v>
      </c>
      <c r="M23" s="116">
        <f>IF($C$4="Attiecināmās izmaksas",IF('10a+c+n'!$Q23="A",'10a+c+n'!M23,0),0)</f>
        <v>0</v>
      </c>
      <c r="N23" s="116">
        <f>IF($C$4="Attiecināmās izmaksas",IF('10a+c+n'!$Q23="A",'10a+c+n'!N23,0),0)</f>
        <v>0</v>
      </c>
      <c r="O23" s="116">
        <f>IF($C$4="Attiecināmās izmaksas",IF('10a+c+n'!$Q23="A",'10a+c+n'!O23,0),0)</f>
        <v>0</v>
      </c>
      <c r="P23" s="117">
        <f>IF($C$4="Attiecināmās izmaksas",IF('10a+c+n'!$Q23="A",'10a+c+n'!P23,0),0)</f>
        <v>0</v>
      </c>
    </row>
    <row r="24" spans="1:16" ht="22.5" x14ac:dyDescent="0.2">
      <c r="A24" s="51">
        <f>IF(P24=0,0,IF(COUNTBLANK(P24)=1,0,COUNTA($P$14:P24)))</f>
        <v>0</v>
      </c>
      <c r="B24" s="24" t="str">
        <f>IF($C$4="Attiecināmās izmaksas",IF('10a+c+n'!$Q24="A",'10a+c+n'!B24,0),0)</f>
        <v>17-00000</v>
      </c>
      <c r="C24" s="24" t="str">
        <f>IF($C$4="Attiecināmās izmaksas",IF('10a+c+n'!$Q24="A",'10a+c+n'!C24,0),0)</f>
        <v>Kāpņu telpā termostatiskie sensori ar atslēgu regulējami</v>
      </c>
      <c r="D24" s="24" t="str">
        <f>IF($C$4="Attiecināmās izmaksas",IF('10a+c+n'!$Q24="A",'10a+c+n'!D24,0),0)</f>
        <v>gb</v>
      </c>
      <c r="E24" s="46"/>
      <c r="F24" s="65"/>
      <c r="G24" s="116"/>
      <c r="H24" s="116">
        <f>IF($C$4="Attiecināmās izmaksas",IF('10a+c+n'!$Q24="A",'10a+c+n'!H24,0),0)</f>
        <v>0</v>
      </c>
      <c r="I24" s="116"/>
      <c r="J24" s="116"/>
      <c r="K24" s="117">
        <f>IF($C$4="Attiecināmās izmaksas",IF('10a+c+n'!$Q24="A",'10a+c+n'!K24,0),0)</f>
        <v>0</v>
      </c>
      <c r="L24" s="65">
        <f>IF($C$4="Attiecināmās izmaksas",IF('10a+c+n'!$Q24="A",'10a+c+n'!L24,0),0)</f>
        <v>0</v>
      </c>
      <c r="M24" s="116">
        <f>IF($C$4="Attiecināmās izmaksas",IF('10a+c+n'!$Q24="A",'10a+c+n'!M24,0),0)</f>
        <v>0</v>
      </c>
      <c r="N24" s="116">
        <f>IF($C$4="Attiecināmās izmaksas",IF('10a+c+n'!$Q24="A",'10a+c+n'!N24,0),0)</f>
        <v>0</v>
      </c>
      <c r="O24" s="116">
        <f>IF($C$4="Attiecināmās izmaksas",IF('10a+c+n'!$Q24="A",'10a+c+n'!O24,0),0)</f>
        <v>0</v>
      </c>
      <c r="P24" s="117">
        <f>IF($C$4="Attiecināmās izmaksas",IF('10a+c+n'!$Q24="A",'10a+c+n'!P24,0),0)</f>
        <v>0</v>
      </c>
    </row>
    <row r="25" spans="1:16" ht="22.5" x14ac:dyDescent="0.2">
      <c r="A25" s="51">
        <f>IF(P25=0,0,IF(COUNTBLANK(P25)=1,0,COUNTA($P$14:P25)))</f>
        <v>0</v>
      </c>
      <c r="B25" s="24" t="str">
        <f>IF($C$4="Attiecināmās izmaksas",IF('10a+c+n'!$Q25="A",'10a+c+n'!B25,0),0)</f>
        <v>17-00000</v>
      </c>
      <c r="C25" s="24" t="str">
        <f>IF($C$4="Attiecināmās izmaksas",IF('10a+c+n'!$Q25="A",'10a+c+n'!C25,0),0)</f>
        <v xml:space="preserve">Radiatora atgaitas noslēgventilis </v>
      </c>
      <c r="D25" s="24" t="str">
        <f>IF($C$4="Attiecināmās izmaksas",IF('10a+c+n'!$Q25="A",'10a+c+n'!D25,0),0)</f>
        <v>gb</v>
      </c>
      <c r="E25" s="46"/>
      <c r="F25" s="65"/>
      <c r="G25" s="116"/>
      <c r="H25" s="116">
        <f>IF($C$4="Attiecināmās izmaksas",IF('10a+c+n'!$Q25="A",'10a+c+n'!H25,0),0)</f>
        <v>0</v>
      </c>
      <c r="I25" s="116"/>
      <c r="J25" s="116"/>
      <c r="K25" s="117">
        <f>IF($C$4="Attiecināmās izmaksas",IF('10a+c+n'!$Q25="A",'10a+c+n'!K25,0),0)</f>
        <v>0</v>
      </c>
      <c r="L25" s="65">
        <f>IF($C$4="Attiecināmās izmaksas",IF('10a+c+n'!$Q25="A",'10a+c+n'!L25,0),0)</f>
        <v>0</v>
      </c>
      <c r="M25" s="116">
        <f>IF($C$4="Attiecināmās izmaksas",IF('10a+c+n'!$Q25="A",'10a+c+n'!M25,0),0)</f>
        <v>0</v>
      </c>
      <c r="N25" s="116">
        <f>IF($C$4="Attiecināmās izmaksas",IF('10a+c+n'!$Q25="A",'10a+c+n'!N25,0),0)</f>
        <v>0</v>
      </c>
      <c r="O25" s="116">
        <f>IF($C$4="Attiecināmās izmaksas",IF('10a+c+n'!$Q25="A",'10a+c+n'!O25,0),0)</f>
        <v>0</v>
      </c>
      <c r="P25" s="117">
        <f>IF($C$4="Attiecināmās izmaksas",IF('10a+c+n'!$Q25="A",'10a+c+n'!P25,0),0)</f>
        <v>0</v>
      </c>
    </row>
    <row r="26" spans="1:16" ht="22.5" x14ac:dyDescent="0.2">
      <c r="A26" s="51">
        <f>IF(P26=0,0,IF(COUNTBLANK(P26)=1,0,COUNTA($P$14:P26)))</f>
        <v>0</v>
      </c>
      <c r="B26" s="24" t="str">
        <f>IF($C$4="Attiecināmās izmaksas",IF('10a+c+n'!$Q26="A",'10a+c+n'!B26,0),0)</f>
        <v>17-00000</v>
      </c>
      <c r="C26" s="24" t="str">
        <f>IF($C$4="Attiecināmās izmaksas",IF('10a+c+n'!$Q26="A",'10a+c+n'!C26,0),0)</f>
        <v xml:space="preserve">Balansēšanas vārsts STRÖMAX-M 4017 vai ekvivalents ,ar mērnipeļiem, dn15 </v>
      </c>
      <c r="D26" s="24" t="str">
        <f>IF($C$4="Attiecināmās izmaksas",IF('10a+c+n'!$Q26="A",'10a+c+n'!D26,0),0)</f>
        <v>gb</v>
      </c>
      <c r="E26" s="46"/>
      <c r="F26" s="65"/>
      <c r="G26" s="116"/>
      <c r="H26" s="116">
        <f>IF($C$4="Attiecināmās izmaksas",IF('10a+c+n'!$Q26="A",'10a+c+n'!H26,0),0)</f>
        <v>0</v>
      </c>
      <c r="I26" s="116"/>
      <c r="J26" s="116"/>
      <c r="K26" s="117">
        <f>IF($C$4="Attiecināmās izmaksas",IF('10a+c+n'!$Q26="A",'10a+c+n'!K26,0),0)</f>
        <v>0</v>
      </c>
      <c r="L26" s="65">
        <f>IF($C$4="Attiecināmās izmaksas",IF('10a+c+n'!$Q26="A",'10a+c+n'!L26,0),0)</f>
        <v>0</v>
      </c>
      <c r="M26" s="116">
        <f>IF($C$4="Attiecināmās izmaksas",IF('10a+c+n'!$Q26="A",'10a+c+n'!M26,0),0)</f>
        <v>0</v>
      </c>
      <c r="N26" s="116">
        <f>IF($C$4="Attiecināmās izmaksas",IF('10a+c+n'!$Q26="A",'10a+c+n'!N26,0),0)</f>
        <v>0</v>
      </c>
      <c r="O26" s="116">
        <f>IF($C$4="Attiecināmās izmaksas",IF('10a+c+n'!$Q26="A",'10a+c+n'!O26,0),0)</f>
        <v>0</v>
      </c>
      <c r="P26" s="117">
        <f>IF($C$4="Attiecināmās izmaksas",IF('10a+c+n'!$Q26="A",'10a+c+n'!P26,0),0)</f>
        <v>0</v>
      </c>
    </row>
    <row r="27" spans="1:16" ht="22.5" x14ac:dyDescent="0.2">
      <c r="A27" s="51">
        <f>IF(P27=0,0,IF(COUNTBLANK(P27)=1,0,COUNTA($P$14:P27)))</f>
        <v>0</v>
      </c>
      <c r="B27" s="24" t="str">
        <f>IF($C$4="Attiecināmās izmaksas",IF('10a+c+n'!$Q27="A",'10a+c+n'!B27,0),0)</f>
        <v>17-00000</v>
      </c>
      <c r="C27" s="24" t="str">
        <f>IF($C$4="Attiecināmās izmaksas",IF('10a+c+n'!$Q27="A",'10a+c+n'!C27,0),0)</f>
        <v>Lodveida vārsts dn20</v>
      </c>
      <c r="D27" s="24" t="str">
        <f>IF($C$4="Attiecināmās izmaksas",IF('10a+c+n'!$Q27="A",'10a+c+n'!D27,0),0)</f>
        <v>gb</v>
      </c>
      <c r="E27" s="46"/>
      <c r="F27" s="65"/>
      <c r="G27" s="116"/>
      <c r="H27" s="116">
        <f>IF($C$4="Attiecināmās izmaksas",IF('10a+c+n'!$Q27="A",'10a+c+n'!H27,0),0)</f>
        <v>0</v>
      </c>
      <c r="I27" s="116"/>
      <c r="J27" s="116"/>
      <c r="K27" s="117">
        <f>IF($C$4="Attiecināmās izmaksas",IF('10a+c+n'!$Q27="A",'10a+c+n'!K27,0),0)</f>
        <v>0</v>
      </c>
      <c r="L27" s="65">
        <f>IF($C$4="Attiecināmās izmaksas",IF('10a+c+n'!$Q27="A",'10a+c+n'!L27,0),0)</f>
        <v>0</v>
      </c>
      <c r="M27" s="116">
        <f>IF($C$4="Attiecināmās izmaksas",IF('10a+c+n'!$Q27="A",'10a+c+n'!M27,0),0)</f>
        <v>0</v>
      </c>
      <c r="N27" s="116">
        <f>IF($C$4="Attiecināmās izmaksas",IF('10a+c+n'!$Q27="A",'10a+c+n'!N27,0),0)</f>
        <v>0</v>
      </c>
      <c r="O27" s="116">
        <f>IF($C$4="Attiecināmās izmaksas",IF('10a+c+n'!$Q27="A",'10a+c+n'!O27,0),0)</f>
        <v>0</v>
      </c>
      <c r="P27" s="117">
        <f>IF($C$4="Attiecināmās izmaksas",IF('10a+c+n'!$Q27="A",'10a+c+n'!P27,0),0)</f>
        <v>0</v>
      </c>
    </row>
    <row r="28" spans="1:16" ht="22.5" x14ac:dyDescent="0.2">
      <c r="A28" s="51">
        <f>IF(P28=0,0,IF(COUNTBLANK(P28)=1,0,COUNTA($P$14:P28)))</f>
        <v>0</v>
      </c>
      <c r="B28" s="24" t="str">
        <f>IF($C$4="Attiecināmās izmaksas",IF('10a+c+n'!$Q28="A",'10a+c+n'!B28,0),0)</f>
        <v>17-00000</v>
      </c>
      <c r="C28" s="24" t="str">
        <f>IF($C$4="Attiecināmās izmaksas",IF('10a+c+n'!$Q28="A",'10a+c+n'!C28,0),0)</f>
        <v xml:space="preserve">Tukšošanas vārsti </v>
      </c>
      <c r="D28" s="24" t="str">
        <f>IF($C$4="Attiecināmās izmaksas",IF('10a+c+n'!$Q28="A",'10a+c+n'!D28,0),0)</f>
        <v>gb</v>
      </c>
      <c r="E28" s="46"/>
      <c r="F28" s="65"/>
      <c r="G28" s="116"/>
      <c r="H28" s="116">
        <f>IF($C$4="Attiecināmās izmaksas",IF('10a+c+n'!$Q28="A",'10a+c+n'!H28,0),0)</f>
        <v>0</v>
      </c>
      <c r="I28" s="116"/>
      <c r="J28" s="116"/>
      <c r="K28" s="117">
        <f>IF($C$4="Attiecināmās izmaksas",IF('10a+c+n'!$Q28="A",'10a+c+n'!K28,0),0)</f>
        <v>0</v>
      </c>
      <c r="L28" s="65">
        <f>IF($C$4="Attiecināmās izmaksas",IF('10a+c+n'!$Q28="A",'10a+c+n'!L28,0),0)</f>
        <v>0</v>
      </c>
      <c r="M28" s="116">
        <f>IF($C$4="Attiecināmās izmaksas",IF('10a+c+n'!$Q28="A",'10a+c+n'!M28,0),0)</f>
        <v>0</v>
      </c>
      <c r="N28" s="116">
        <f>IF($C$4="Attiecināmās izmaksas",IF('10a+c+n'!$Q28="A",'10a+c+n'!N28,0),0)</f>
        <v>0</v>
      </c>
      <c r="O28" s="116">
        <f>IF($C$4="Attiecināmās izmaksas",IF('10a+c+n'!$Q28="A",'10a+c+n'!O28,0),0)</f>
        <v>0</v>
      </c>
      <c r="P28" s="117">
        <f>IF($C$4="Attiecināmās izmaksas",IF('10a+c+n'!$Q28="A",'10a+c+n'!P28,0),0)</f>
        <v>0</v>
      </c>
    </row>
    <row r="29" spans="1:16" ht="22.5" x14ac:dyDescent="0.2">
      <c r="A29" s="51">
        <f>IF(P29=0,0,IF(COUNTBLANK(P29)=1,0,COUNTA($P$14:P29)))</f>
        <v>0</v>
      </c>
      <c r="B29" s="24" t="str">
        <f>IF($C$4="Attiecināmās izmaksas",IF('10a+c+n'!$Q29="A",'10a+c+n'!B29,0),0)</f>
        <v>17-00000</v>
      </c>
      <c r="C29" s="24" t="str">
        <f>IF($C$4="Attiecināmās izmaksas",IF('10a+c+n'!$Q29="A",'10a+c+n'!C29,0),0)</f>
        <v xml:space="preserve">Presējamās tērauda caurules,Viega vai ekvivalents dn15 </v>
      </c>
      <c r="D29" s="24" t="str">
        <f>IF($C$4="Attiecināmās izmaksas",IF('10a+c+n'!$Q29="A",'10a+c+n'!D29,0),0)</f>
        <v>m</v>
      </c>
      <c r="E29" s="46"/>
      <c r="F29" s="65"/>
      <c r="G29" s="116"/>
      <c r="H29" s="116">
        <f>IF($C$4="Attiecināmās izmaksas",IF('10a+c+n'!$Q29="A",'10a+c+n'!H29,0),0)</f>
        <v>0</v>
      </c>
      <c r="I29" s="116"/>
      <c r="J29" s="116"/>
      <c r="K29" s="117">
        <f>IF($C$4="Attiecināmās izmaksas",IF('10a+c+n'!$Q29="A",'10a+c+n'!K29,0),0)</f>
        <v>0</v>
      </c>
      <c r="L29" s="65">
        <f>IF($C$4="Attiecināmās izmaksas",IF('10a+c+n'!$Q29="A",'10a+c+n'!L29,0),0)</f>
        <v>0</v>
      </c>
      <c r="M29" s="116">
        <f>IF($C$4="Attiecināmās izmaksas",IF('10a+c+n'!$Q29="A",'10a+c+n'!M29,0),0)</f>
        <v>0</v>
      </c>
      <c r="N29" s="116">
        <f>IF($C$4="Attiecināmās izmaksas",IF('10a+c+n'!$Q29="A",'10a+c+n'!N29,0),0)</f>
        <v>0</v>
      </c>
      <c r="O29" s="116">
        <f>IF($C$4="Attiecināmās izmaksas",IF('10a+c+n'!$Q29="A",'10a+c+n'!O29,0),0)</f>
        <v>0</v>
      </c>
      <c r="P29" s="117">
        <f>IF($C$4="Attiecināmās izmaksas",IF('10a+c+n'!$Q29="A",'10a+c+n'!P29,0),0)</f>
        <v>0</v>
      </c>
    </row>
    <row r="30" spans="1:16" ht="22.5" x14ac:dyDescent="0.2">
      <c r="A30" s="51">
        <f>IF(P30=0,0,IF(COUNTBLANK(P30)=1,0,COUNTA($P$14:P30)))</f>
        <v>0</v>
      </c>
      <c r="B30" s="24" t="str">
        <f>IF($C$4="Attiecināmās izmaksas",IF('10a+c+n'!$Q30="A",'10a+c+n'!B30,0),0)</f>
        <v>17-00000</v>
      </c>
      <c r="C30" s="24" t="str">
        <f>IF($C$4="Attiecināmās izmaksas",IF('10a+c+n'!$Q30="A",'10a+c+n'!C30,0),0)</f>
        <v>Presējamās tērauda caurules,Viega vai ekvivalents dn18</v>
      </c>
      <c r="D30" s="24" t="str">
        <f>IF($C$4="Attiecināmās izmaksas",IF('10a+c+n'!$Q30="A",'10a+c+n'!D30,0),0)</f>
        <v>m</v>
      </c>
      <c r="E30" s="46"/>
      <c r="F30" s="65"/>
      <c r="G30" s="116"/>
      <c r="H30" s="116">
        <f>IF($C$4="Attiecināmās izmaksas",IF('10a+c+n'!$Q30="A",'10a+c+n'!H30,0),0)</f>
        <v>0</v>
      </c>
      <c r="I30" s="116"/>
      <c r="J30" s="116"/>
      <c r="K30" s="117">
        <f>IF($C$4="Attiecināmās izmaksas",IF('10a+c+n'!$Q30="A",'10a+c+n'!K30,0),0)</f>
        <v>0</v>
      </c>
      <c r="L30" s="65">
        <f>IF($C$4="Attiecināmās izmaksas",IF('10a+c+n'!$Q30="A",'10a+c+n'!L30,0),0)</f>
        <v>0</v>
      </c>
      <c r="M30" s="116">
        <f>IF($C$4="Attiecināmās izmaksas",IF('10a+c+n'!$Q30="A",'10a+c+n'!M30,0),0)</f>
        <v>0</v>
      </c>
      <c r="N30" s="116">
        <f>IF($C$4="Attiecināmās izmaksas",IF('10a+c+n'!$Q30="A",'10a+c+n'!N30,0),0)</f>
        <v>0</v>
      </c>
      <c r="O30" s="116">
        <f>IF($C$4="Attiecināmās izmaksas",IF('10a+c+n'!$Q30="A",'10a+c+n'!O30,0),0)</f>
        <v>0</v>
      </c>
      <c r="P30" s="117">
        <f>IF($C$4="Attiecināmās izmaksas",IF('10a+c+n'!$Q30="A",'10a+c+n'!P30,0),0)</f>
        <v>0</v>
      </c>
    </row>
    <row r="31" spans="1:16" ht="22.5" x14ac:dyDescent="0.2">
      <c r="A31" s="51">
        <f>IF(P31=0,0,IF(COUNTBLANK(P31)=1,0,COUNTA($P$14:P31)))</f>
        <v>0</v>
      </c>
      <c r="B31" s="24" t="str">
        <f>IF($C$4="Attiecināmās izmaksas",IF('10a+c+n'!$Q31="A",'10a+c+n'!B31,0),0)</f>
        <v>17-00000</v>
      </c>
      <c r="C31" s="24" t="str">
        <f>IF($C$4="Attiecināmās izmaksas",IF('10a+c+n'!$Q31="A",'10a+c+n'!C31,0),0)</f>
        <v>Presējamās tērauda caurules,Viega vai ekvivalents dn22</v>
      </c>
      <c r="D31" s="24" t="str">
        <f>IF($C$4="Attiecināmās izmaksas",IF('10a+c+n'!$Q31="A",'10a+c+n'!D31,0),0)</f>
        <v>m</v>
      </c>
      <c r="E31" s="46"/>
      <c r="F31" s="65"/>
      <c r="G31" s="116"/>
      <c r="H31" s="116">
        <f>IF($C$4="Attiecināmās izmaksas",IF('10a+c+n'!$Q31="A",'10a+c+n'!H31,0),0)</f>
        <v>0</v>
      </c>
      <c r="I31" s="116"/>
      <c r="J31" s="116"/>
      <c r="K31" s="117">
        <f>IF($C$4="Attiecināmās izmaksas",IF('10a+c+n'!$Q31="A",'10a+c+n'!K31,0),0)</f>
        <v>0</v>
      </c>
      <c r="L31" s="65">
        <f>IF($C$4="Attiecināmās izmaksas",IF('10a+c+n'!$Q31="A",'10a+c+n'!L31,0),0)</f>
        <v>0</v>
      </c>
      <c r="M31" s="116">
        <f>IF($C$4="Attiecināmās izmaksas",IF('10a+c+n'!$Q31="A",'10a+c+n'!M31,0),0)</f>
        <v>0</v>
      </c>
      <c r="N31" s="116">
        <f>IF($C$4="Attiecināmās izmaksas",IF('10a+c+n'!$Q31="A",'10a+c+n'!N31,0),0)</f>
        <v>0</v>
      </c>
      <c r="O31" s="116">
        <f>IF($C$4="Attiecināmās izmaksas",IF('10a+c+n'!$Q31="A",'10a+c+n'!O31,0),0)</f>
        <v>0</v>
      </c>
      <c r="P31" s="117">
        <f>IF($C$4="Attiecināmās izmaksas",IF('10a+c+n'!$Q31="A",'10a+c+n'!P31,0),0)</f>
        <v>0</v>
      </c>
    </row>
    <row r="32" spans="1:16" ht="22.5" x14ac:dyDescent="0.2">
      <c r="A32" s="51">
        <f>IF(P32=0,0,IF(COUNTBLANK(P32)=1,0,COUNTA($P$14:P32)))</f>
        <v>0</v>
      </c>
      <c r="B32" s="24" t="str">
        <f>IF($C$4="Attiecināmās izmaksas",IF('10a+c+n'!$Q32="A",'10a+c+n'!B32,0),0)</f>
        <v>17-00000</v>
      </c>
      <c r="C32" s="24" t="str">
        <f>IF($C$4="Attiecināmās izmaksas",IF('10a+c+n'!$Q32="A",'10a+c+n'!C32,0),0)</f>
        <v>Cauruļvadu fasondaļas (fitingi, savienojumi, pārejas)</v>
      </c>
      <c r="D32" s="24" t="str">
        <f>IF($C$4="Attiecināmās izmaksas",IF('10a+c+n'!$Q32="A",'10a+c+n'!D32,0),0)</f>
        <v>kompl.</v>
      </c>
      <c r="E32" s="46"/>
      <c r="F32" s="65"/>
      <c r="G32" s="116"/>
      <c r="H32" s="116">
        <f>IF($C$4="Attiecināmās izmaksas",IF('10a+c+n'!$Q32="A",'10a+c+n'!H32,0),0)</f>
        <v>0</v>
      </c>
      <c r="I32" s="116"/>
      <c r="J32" s="116"/>
      <c r="K32" s="117">
        <f>IF($C$4="Attiecināmās izmaksas",IF('10a+c+n'!$Q32="A",'10a+c+n'!K32,0),0)</f>
        <v>0</v>
      </c>
      <c r="L32" s="65">
        <f>IF($C$4="Attiecināmās izmaksas",IF('10a+c+n'!$Q32="A",'10a+c+n'!L32,0),0)</f>
        <v>0</v>
      </c>
      <c r="M32" s="116">
        <f>IF($C$4="Attiecināmās izmaksas",IF('10a+c+n'!$Q32="A",'10a+c+n'!M32,0),0)</f>
        <v>0</v>
      </c>
      <c r="N32" s="116">
        <f>IF($C$4="Attiecināmās izmaksas",IF('10a+c+n'!$Q32="A",'10a+c+n'!N32,0),0)</f>
        <v>0</v>
      </c>
      <c r="O32" s="116">
        <f>IF($C$4="Attiecināmās izmaksas",IF('10a+c+n'!$Q32="A",'10a+c+n'!O32,0),0)</f>
        <v>0</v>
      </c>
      <c r="P32" s="117">
        <f>IF($C$4="Attiecināmās izmaksas",IF('10a+c+n'!$Q32="A",'10a+c+n'!P32,0),0)</f>
        <v>0</v>
      </c>
    </row>
    <row r="33" spans="1:16" ht="22.5" x14ac:dyDescent="0.2">
      <c r="A33" s="51">
        <f>IF(P33=0,0,IF(COUNTBLANK(P33)=1,0,COUNTA($P$14:P33)))</f>
        <v>0</v>
      </c>
      <c r="B33" s="24" t="str">
        <f>IF($C$4="Attiecināmās izmaksas",IF('10a+c+n'!$Q33="A",'10a+c+n'!B33,0),0)</f>
        <v>17-00000</v>
      </c>
      <c r="C33" s="24" t="str">
        <f>IF($C$4="Attiecināmās izmaksas",IF('10a+c+n'!$Q33="A",'10a+c+n'!C33,0),0)</f>
        <v>Alokators Sontex 566 radio 0566R2010B1 vai ekvivalents</v>
      </c>
      <c r="D33" s="24" t="str">
        <f>IF($C$4="Attiecināmās izmaksas",IF('10a+c+n'!$Q33="A",'10a+c+n'!D33,0),0)</f>
        <v>gb</v>
      </c>
      <c r="E33" s="46"/>
      <c r="F33" s="65"/>
      <c r="G33" s="116"/>
      <c r="H33" s="116">
        <f>IF($C$4="Attiecināmās izmaksas",IF('10a+c+n'!$Q33="A",'10a+c+n'!H33,0),0)</f>
        <v>0</v>
      </c>
      <c r="I33" s="116"/>
      <c r="J33" s="116"/>
      <c r="K33" s="117">
        <f>IF($C$4="Attiecināmās izmaksas",IF('10a+c+n'!$Q33="A",'10a+c+n'!K33,0),0)</f>
        <v>0</v>
      </c>
      <c r="L33" s="65">
        <f>IF($C$4="Attiecināmās izmaksas",IF('10a+c+n'!$Q33="A",'10a+c+n'!L33,0),0)</f>
        <v>0</v>
      </c>
      <c r="M33" s="116">
        <f>IF($C$4="Attiecināmās izmaksas",IF('10a+c+n'!$Q33="A",'10a+c+n'!M33,0),0)</f>
        <v>0</v>
      </c>
      <c r="N33" s="116">
        <f>IF($C$4="Attiecināmās izmaksas",IF('10a+c+n'!$Q33="A",'10a+c+n'!N33,0),0)</f>
        <v>0</v>
      </c>
      <c r="O33" s="116">
        <f>IF($C$4="Attiecināmās izmaksas",IF('10a+c+n'!$Q33="A",'10a+c+n'!O33,0),0)</f>
        <v>0</v>
      </c>
      <c r="P33" s="117">
        <f>IF($C$4="Attiecināmās izmaksas",IF('10a+c+n'!$Q33="A",'10a+c+n'!P33,0),0)</f>
        <v>0</v>
      </c>
    </row>
    <row r="34" spans="1:16" ht="22.5" x14ac:dyDescent="0.2">
      <c r="A34" s="51">
        <f>IF(P34=0,0,IF(COUNTBLANK(P34)=1,0,COUNTA($P$14:P34)))</f>
        <v>0</v>
      </c>
      <c r="B34" s="24" t="str">
        <f>IF($C$4="Attiecināmās izmaksas",IF('10a+c+n'!$Q34="A",'10a+c+n'!B34,0),0)</f>
        <v>17-00000</v>
      </c>
      <c r="C34" s="24" t="str">
        <f>IF($C$4="Attiecināmās izmaksas",IF('10a+c+n'!$Q34="A",'10a+c+n'!C34,0),0)</f>
        <v>Radio centrāle Sontex 646 ar GPRS 230V ar programmatūru 0646R4231 vai ekvivalents</v>
      </c>
      <c r="D34" s="24" t="str">
        <f>IF($C$4="Attiecināmās izmaksas",IF('10a+c+n'!$Q34="A",'10a+c+n'!D34,0),0)</f>
        <v>gb</v>
      </c>
      <c r="E34" s="46"/>
      <c r="F34" s="65"/>
      <c r="G34" s="116"/>
      <c r="H34" s="116">
        <f>IF($C$4="Attiecināmās izmaksas",IF('10a+c+n'!$Q34="A",'10a+c+n'!H34,0),0)</f>
        <v>0</v>
      </c>
      <c r="I34" s="116"/>
      <c r="J34" s="116"/>
      <c r="K34" s="117">
        <f>IF($C$4="Attiecināmās izmaksas",IF('10a+c+n'!$Q34="A",'10a+c+n'!K34,0),0)</f>
        <v>0</v>
      </c>
      <c r="L34" s="65">
        <f>IF($C$4="Attiecināmās izmaksas",IF('10a+c+n'!$Q34="A",'10a+c+n'!L34,0),0)</f>
        <v>0</v>
      </c>
      <c r="M34" s="116">
        <f>IF($C$4="Attiecināmās izmaksas",IF('10a+c+n'!$Q34="A",'10a+c+n'!M34,0),0)</f>
        <v>0</v>
      </c>
      <c r="N34" s="116">
        <f>IF($C$4="Attiecināmās izmaksas",IF('10a+c+n'!$Q34="A",'10a+c+n'!N34,0),0)</f>
        <v>0</v>
      </c>
      <c r="O34" s="116">
        <f>IF($C$4="Attiecināmās izmaksas",IF('10a+c+n'!$Q34="A",'10a+c+n'!O34,0),0)</f>
        <v>0</v>
      </c>
      <c r="P34" s="117">
        <f>IF($C$4="Attiecināmās izmaksas",IF('10a+c+n'!$Q34="A",'10a+c+n'!P34,0),0)</f>
        <v>0</v>
      </c>
    </row>
    <row r="35" spans="1:16" ht="22.5" x14ac:dyDescent="0.2">
      <c r="A35" s="51">
        <f>IF(P35=0,0,IF(COUNTBLANK(P35)=1,0,COUNTA($P$14:P35)))</f>
        <v>0</v>
      </c>
      <c r="B35" s="24" t="str">
        <f>IF($C$4="Attiecināmās izmaksas",IF('10a+c+n'!$Q35="A",'10a+c+n'!B35,0),0)</f>
        <v>17-00000</v>
      </c>
      <c r="C35" s="24" t="str">
        <f>IF($C$4="Attiecināmās izmaksas",IF('10a+c+n'!$Q35="A",'10a+c+n'!C35,0),0)</f>
        <v>Radio tīkla kontrolieris Sontex Su-percom 656 USB 1 0656R4101 vai ekvivalents</v>
      </c>
      <c r="D35" s="24" t="str">
        <f>IF($C$4="Attiecināmās izmaksas",IF('10a+c+n'!$Q35="A",'10a+c+n'!D35,0),0)</f>
        <v>gb</v>
      </c>
      <c r="E35" s="46"/>
      <c r="F35" s="65"/>
      <c r="G35" s="116"/>
      <c r="H35" s="116">
        <f>IF($C$4="Attiecināmās izmaksas",IF('10a+c+n'!$Q35="A",'10a+c+n'!H35,0),0)</f>
        <v>0</v>
      </c>
      <c r="I35" s="116"/>
      <c r="J35" s="116"/>
      <c r="K35" s="117">
        <f>IF($C$4="Attiecināmās izmaksas",IF('10a+c+n'!$Q35="A",'10a+c+n'!K35,0),0)</f>
        <v>0</v>
      </c>
      <c r="L35" s="65">
        <f>IF($C$4="Attiecināmās izmaksas",IF('10a+c+n'!$Q35="A",'10a+c+n'!L35,0),0)</f>
        <v>0</v>
      </c>
      <c r="M35" s="116">
        <f>IF($C$4="Attiecināmās izmaksas",IF('10a+c+n'!$Q35="A",'10a+c+n'!M35,0),0)</f>
        <v>0</v>
      </c>
      <c r="N35" s="116">
        <f>IF($C$4="Attiecināmās izmaksas",IF('10a+c+n'!$Q35="A",'10a+c+n'!N35,0),0)</f>
        <v>0</v>
      </c>
      <c r="O35" s="116">
        <f>IF($C$4="Attiecināmās izmaksas",IF('10a+c+n'!$Q35="A",'10a+c+n'!O35,0),0)</f>
        <v>0</v>
      </c>
      <c r="P35" s="117">
        <f>IF($C$4="Attiecināmās izmaksas",IF('10a+c+n'!$Q35="A",'10a+c+n'!P35,0),0)</f>
        <v>0</v>
      </c>
    </row>
    <row r="36" spans="1:16" ht="22.5" x14ac:dyDescent="0.2">
      <c r="A36" s="51">
        <f>IF(P36=0,0,IF(COUNTBLANK(P36)=1,0,COUNTA($P$14:P36)))</f>
        <v>0</v>
      </c>
      <c r="B36" s="24" t="str">
        <f>IF($C$4="Attiecināmās izmaksas",IF('10a+c+n'!$Q36="A",'10a+c+n'!B36,0),0)</f>
        <v>17-00000</v>
      </c>
      <c r="C36" s="24" t="str">
        <f>IF($C$4="Attiecināmās izmaksas",IF('10a+c+n'!$Q36="A",'10a+c+n'!C36,0),0)</f>
        <v>Alokatoru sistēmas instalācijas darbi</v>
      </c>
      <c r="D36" s="24" t="str">
        <f>IF($C$4="Attiecināmās izmaksas",IF('10a+c+n'!$Q36="A",'10a+c+n'!D36,0),0)</f>
        <v>gb</v>
      </c>
      <c r="E36" s="46"/>
      <c r="F36" s="65"/>
      <c r="G36" s="116"/>
      <c r="H36" s="116">
        <f>IF($C$4="Attiecināmās izmaksas",IF('10a+c+n'!$Q36="A",'10a+c+n'!H36,0),0)</f>
        <v>0</v>
      </c>
      <c r="I36" s="116"/>
      <c r="J36" s="116"/>
      <c r="K36" s="117">
        <f>IF($C$4="Attiecināmās izmaksas",IF('10a+c+n'!$Q36="A",'10a+c+n'!K36,0),0)</f>
        <v>0</v>
      </c>
      <c r="L36" s="65">
        <f>IF($C$4="Attiecināmās izmaksas",IF('10a+c+n'!$Q36="A",'10a+c+n'!L36,0),0)</f>
        <v>0</v>
      </c>
      <c r="M36" s="116">
        <f>IF($C$4="Attiecināmās izmaksas",IF('10a+c+n'!$Q36="A",'10a+c+n'!M36,0),0)</f>
        <v>0</v>
      </c>
      <c r="N36" s="116">
        <f>IF($C$4="Attiecināmās izmaksas",IF('10a+c+n'!$Q36="A",'10a+c+n'!N36,0),0)</f>
        <v>0</v>
      </c>
      <c r="O36" s="116">
        <f>IF($C$4="Attiecināmās izmaksas",IF('10a+c+n'!$Q36="A",'10a+c+n'!O36,0),0)</f>
        <v>0</v>
      </c>
      <c r="P36" s="117">
        <f>IF($C$4="Attiecināmās izmaksas",IF('10a+c+n'!$Q36="A",'10a+c+n'!P36,0),0)</f>
        <v>0</v>
      </c>
    </row>
    <row r="37" spans="1:16" ht="22.5" x14ac:dyDescent="0.2">
      <c r="A37" s="51">
        <f>IF(P37=0,0,IF(COUNTBLANK(P37)=1,0,COUNTA($P$14:P37)))</f>
        <v>0</v>
      </c>
      <c r="B37" s="24" t="str">
        <f>IF($C$4="Attiecināmās izmaksas",IF('10a+c+n'!$Q37="A",'10a+c+n'!B37,0),0)</f>
        <v>17-00000</v>
      </c>
      <c r="C37" s="24" t="str">
        <f>IF($C$4="Attiecināmās izmaksas",IF('10a+c+n'!$Q37="A",'10a+c+n'!C37,0),0)</f>
        <v>Alokatoru servera parametrizēšana</v>
      </c>
      <c r="D37" s="24" t="str">
        <f>IF($C$4="Attiecināmās izmaksas",IF('10a+c+n'!$Q37="A",'10a+c+n'!D37,0),0)</f>
        <v>gb</v>
      </c>
      <c r="E37" s="46"/>
      <c r="F37" s="65"/>
      <c r="G37" s="116"/>
      <c r="H37" s="116">
        <f>IF($C$4="Attiecināmās izmaksas",IF('10a+c+n'!$Q37="A",'10a+c+n'!H37,0),0)</f>
        <v>0</v>
      </c>
      <c r="I37" s="116"/>
      <c r="J37" s="116"/>
      <c r="K37" s="117">
        <f>IF($C$4="Attiecināmās izmaksas",IF('10a+c+n'!$Q37="A",'10a+c+n'!K37,0),0)</f>
        <v>0</v>
      </c>
      <c r="L37" s="65">
        <f>IF($C$4="Attiecināmās izmaksas",IF('10a+c+n'!$Q37="A",'10a+c+n'!L37,0),0)</f>
        <v>0</v>
      </c>
      <c r="M37" s="116">
        <f>IF($C$4="Attiecināmās izmaksas",IF('10a+c+n'!$Q37="A",'10a+c+n'!M37,0),0)</f>
        <v>0</v>
      </c>
      <c r="N37" s="116">
        <f>IF($C$4="Attiecināmās izmaksas",IF('10a+c+n'!$Q37="A",'10a+c+n'!N37,0),0)</f>
        <v>0</v>
      </c>
      <c r="O37" s="116">
        <f>IF($C$4="Attiecināmās izmaksas",IF('10a+c+n'!$Q37="A",'10a+c+n'!O37,0),0)</f>
        <v>0</v>
      </c>
      <c r="P37" s="117">
        <f>IF($C$4="Attiecināmās izmaksas",IF('10a+c+n'!$Q37="A",'10a+c+n'!P37,0),0)</f>
        <v>0</v>
      </c>
    </row>
    <row r="38" spans="1:16" x14ac:dyDescent="0.2">
      <c r="A38" s="51">
        <f>IF(P38=0,0,IF(COUNTBLANK(P38)=1,0,COUNTA($P$14:P38)))</f>
        <v>0</v>
      </c>
      <c r="B38" s="24">
        <f>IF($C$4="Attiecināmās izmaksas",IF('10a+c+n'!$Q38="A",'10a+c+n'!B38,0),0)</f>
        <v>0</v>
      </c>
      <c r="C38" s="24">
        <f>IF($C$4="Attiecināmās izmaksas",IF('10a+c+n'!$Q38="A",'10a+c+n'!C38,0),0)</f>
        <v>0</v>
      </c>
      <c r="D38" s="24">
        <f>IF($C$4="Attiecināmās izmaksas",IF('10a+c+n'!$Q38="A",'10a+c+n'!D38,0),0)</f>
        <v>0</v>
      </c>
      <c r="E38" s="46"/>
      <c r="F38" s="65"/>
      <c r="G38" s="116"/>
      <c r="H38" s="116">
        <f>IF($C$4="Attiecināmās izmaksas",IF('10a+c+n'!$Q38="A",'10a+c+n'!H38,0),0)</f>
        <v>0</v>
      </c>
      <c r="I38" s="116"/>
      <c r="J38" s="116"/>
      <c r="K38" s="117">
        <f>IF($C$4="Attiecināmās izmaksas",IF('10a+c+n'!$Q38="A",'10a+c+n'!K38,0),0)</f>
        <v>0</v>
      </c>
      <c r="L38" s="65">
        <f>IF($C$4="Attiecināmās izmaksas",IF('10a+c+n'!$Q38="A",'10a+c+n'!L38,0),0)</f>
        <v>0</v>
      </c>
      <c r="M38" s="116">
        <f>IF($C$4="Attiecināmās izmaksas",IF('10a+c+n'!$Q38="A",'10a+c+n'!M38,0),0)</f>
        <v>0</v>
      </c>
      <c r="N38" s="116">
        <f>IF($C$4="Attiecināmās izmaksas",IF('10a+c+n'!$Q38="A",'10a+c+n'!N38,0),0)</f>
        <v>0</v>
      </c>
      <c r="O38" s="116">
        <f>IF($C$4="Attiecināmās izmaksas",IF('10a+c+n'!$Q38="A",'10a+c+n'!O38,0),0)</f>
        <v>0</v>
      </c>
      <c r="P38" s="117">
        <f>IF($C$4="Attiecināmās izmaksas",IF('10a+c+n'!$Q38="A",'10a+c+n'!P38,0),0)</f>
        <v>0</v>
      </c>
    </row>
    <row r="39" spans="1:16" ht="22.5" x14ac:dyDescent="0.2">
      <c r="A39" s="51">
        <f>IF(P39=0,0,IF(COUNTBLANK(P39)=1,0,COUNTA($P$14:P39)))</f>
        <v>0</v>
      </c>
      <c r="B39" s="24" t="str">
        <f>IF($C$4="Attiecināmās izmaksas",IF('10a+c+n'!$Q39="A",'10a+c+n'!B39,0),0)</f>
        <v>17-00000</v>
      </c>
      <c r="C39" s="24" t="str">
        <f>IF($C$4="Attiecināmās izmaksas",IF('10a+c+n'!$Q39="A",'10a+c+n'!C39,0),0)</f>
        <v>Presējamās tērauda caurules,Viega vai ekvivalents dn22</v>
      </c>
      <c r="D39" s="24" t="str">
        <f>IF($C$4="Attiecināmās izmaksas",IF('10a+c+n'!$Q39="A",'10a+c+n'!D39,0),0)</f>
        <v>m</v>
      </c>
      <c r="E39" s="46"/>
      <c r="F39" s="65"/>
      <c r="G39" s="116"/>
      <c r="H39" s="116">
        <f>IF($C$4="Attiecināmās izmaksas",IF('10a+c+n'!$Q39="A",'10a+c+n'!H39,0),0)</f>
        <v>0</v>
      </c>
      <c r="I39" s="116"/>
      <c r="J39" s="116"/>
      <c r="K39" s="117">
        <f>IF($C$4="Attiecināmās izmaksas",IF('10a+c+n'!$Q39="A",'10a+c+n'!K39,0),0)</f>
        <v>0</v>
      </c>
      <c r="L39" s="65">
        <f>IF($C$4="Attiecināmās izmaksas",IF('10a+c+n'!$Q39="A",'10a+c+n'!L39,0),0)</f>
        <v>0</v>
      </c>
      <c r="M39" s="116">
        <f>IF($C$4="Attiecināmās izmaksas",IF('10a+c+n'!$Q39="A",'10a+c+n'!M39,0),0)</f>
        <v>0</v>
      </c>
      <c r="N39" s="116">
        <f>IF($C$4="Attiecināmās izmaksas",IF('10a+c+n'!$Q39="A",'10a+c+n'!N39,0),0)</f>
        <v>0</v>
      </c>
      <c r="O39" s="116">
        <f>IF($C$4="Attiecināmās izmaksas",IF('10a+c+n'!$Q39="A",'10a+c+n'!O39,0),0)</f>
        <v>0</v>
      </c>
      <c r="P39" s="117">
        <f>IF($C$4="Attiecināmās izmaksas",IF('10a+c+n'!$Q39="A",'10a+c+n'!P39,0),0)</f>
        <v>0</v>
      </c>
    </row>
    <row r="40" spans="1:16" ht="22.5" x14ac:dyDescent="0.2">
      <c r="A40" s="51">
        <f>IF(P40=0,0,IF(COUNTBLANK(P40)=1,0,COUNTA($P$14:P40)))</f>
        <v>0</v>
      </c>
      <c r="B40" s="24" t="str">
        <f>IF($C$4="Attiecināmās izmaksas",IF('10a+c+n'!$Q40="A",'10a+c+n'!B40,0),0)</f>
        <v>17-00000</v>
      </c>
      <c r="C40" s="24" t="str">
        <f>IF($C$4="Attiecināmās izmaksas",IF('10a+c+n'!$Q40="A",'10a+c+n'!C40,0),0)</f>
        <v>Presējamās tērauda caurules,Viega vai ekvivalents dn25</v>
      </c>
      <c r="D40" s="24" t="str">
        <f>IF($C$4="Attiecināmās izmaksas",IF('10a+c+n'!$Q40="A",'10a+c+n'!D40,0),0)</f>
        <v>m</v>
      </c>
      <c r="E40" s="46"/>
      <c r="F40" s="65"/>
      <c r="G40" s="116"/>
      <c r="H40" s="116">
        <f>IF($C$4="Attiecināmās izmaksas",IF('10a+c+n'!$Q40="A",'10a+c+n'!H40,0),0)</f>
        <v>0</v>
      </c>
      <c r="I40" s="116"/>
      <c r="J40" s="116"/>
      <c r="K40" s="117">
        <f>IF($C$4="Attiecināmās izmaksas",IF('10a+c+n'!$Q40="A",'10a+c+n'!K40,0),0)</f>
        <v>0</v>
      </c>
      <c r="L40" s="65">
        <f>IF($C$4="Attiecināmās izmaksas",IF('10a+c+n'!$Q40="A",'10a+c+n'!L40,0),0)</f>
        <v>0</v>
      </c>
      <c r="M40" s="116">
        <f>IF($C$4="Attiecināmās izmaksas",IF('10a+c+n'!$Q40="A",'10a+c+n'!M40,0),0)</f>
        <v>0</v>
      </c>
      <c r="N40" s="116">
        <f>IF($C$4="Attiecināmās izmaksas",IF('10a+c+n'!$Q40="A",'10a+c+n'!N40,0),0)</f>
        <v>0</v>
      </c>
      <c r="O40" s="116">
        <f>IF($C$4="Attiecināmās izmaksas",IF('10a+c+n'!$Q40="A",'10a+c+n'!O40,0),0)</f>
        <v>0</v>
      </c>
      <c r="P40" s="117">
        <f>IF($C$4="Attiecināmās izmaksas",IF('10a+c+n'!$Q40="A",'10a+c+n'!P40,0),0)</f>
        <v>0</v>
      </c>
    </row>
    <row r="41" spans="1:16" ht="22.5" x14ac:dyDescent="0.2">
      <c r="A41" s="51">
        <f>IF(P41=0,0,IF(COUNTBLANK(P41)=1,0,COUNTA($P$14:P41)))</f>
        <v>0</v>
      </c>
      <c r="B41" s="24" t="str">
        <f>IF($C$4="Attiecināmās izmaksas",IF('10a+c+n'!$Q41="A",'10a+c+n'!B41,0),0)</f>
        <v>17-00000</v>
      </c>
      <c r="C41" s="24" t="str">
        <f>IF($C$4="Attiecināmās izmaksas",IF('10a+c+n'!$Q41="A",'10a+c+n'!C41,0),0)</f>
        <v>Presējamās tērauda caurules,Viega vai ekvivalents dn32</v>
      </c>
      <c r="D41" s="24" t="str">
        <f>IF($C$4="Attiecināmās izmaksas",IF('10a+c+n'!$Q41="A",'10a+c+n'!D41,0),0)</f>
        <v>m</v>
      </c>
      <c r="E41" s="46"/>
      <c r="F41" s="65"/>
      <c r="G41" s="116"/>
      <c r="H41" s="116">
        <f>IF($C$4="Attiecināmās izmaksas",IF('10a+c+n'!$Q41="A",'10a+c+n'!H41,0),0)</f>
        <v>0</v>
      </c>
      <c r="I41" s="116"/>
      <c r="J41" s="116"/>
      <c r="K41" s="117">
        <f>IF($C$4="Attiecināmās izmaksas",IF('10a+c+n'!$Q41="A",'10a+c+n'!K41,0),0)</f>
        <v>0</v>
      </c>
      <c r="L41" s="65">
        <f>IF($C$4="Attiecināmās izmaksas",IF('10a+c+n'!$Q41="A",'10a+c+n'!L41,0),0)</f>
        <v>0</v>
      </c>
      <c r="M41" s="116">
        <f>IF($C$4="Attiecināmās izmaksas",IF('10a+c+n'!$Q41="A",'10a+c+n'!M41,0),0)</f>
        <v>0</v>
      </c>
      <c r="N41" s="116">
        <f>IF($C$4="Attiecināmās izmaksas",IF('10a+c+n'!$Q41="A",'10a+c+n'!N41,0),0)</f>
        <v>0</v>
      </c>
      <c r="O41" s="116">
        <f>IF($C$4="Attiecināmās izmaksas",IF('10a+c+n'!$Q41="A",'10a+c+n'!O41,0),0)</f>
        <v>0</v>
      </c>
      <c r="P41" s="117">
        <f>IF($C$4="Attiecināmās izmaksas",IF('10a+c+n'!$Q41="A",'10a+c+n'!P41,0),0)</f>
        <v>0</v>
      </c>
    </row>
    <row r="42" spans="1:16" ht="22.5" x14ac:dyDescent="0.2">
      <c r="A42" s="51">
        <f>IF(P42=0,0,IF(COUNTBLANK(P42)=1,0,COUNTA($P$14:P42)))</f>
        <v>0</v>
      </c>
      <c r="B42" s="24" t="str">
        <f>IF($C$4="Attiecināmās izmaksas",IF('10a+c+n'!$Q42="A",'10a+c+n'!B42,0),0)</f>
        <v>17-00000</v>
      </c>
      <c r="C42" s="24" t="str">
        <f>IF($C$4="Attiecināmās izmaksas",IF('10a+c+n'!$Q42="A",'10a+c+n'!C42,0),0)</f>
        <v>Presējamās tērauda caurules,Viega vai ekvivalents dn40</v>
      </c>
      <c r="D42" s="24" t="str">
        <f>IF($C$4="Attiecināmās izmaksas",IF('10a+c+n'!$Q42="A",'10a+c+n'!D42,0),0)</f>
        <v>m</v>
      </c>
      <c r="E42" s="46"/>
      <c r="F42" s="65"/>
      <c r="G42" s="116"/>
      <c r="H42" s="116">
        <f>IF($C$4="Attiecināmās izmaksas",IF('10a+c+n'!$Q42="A",'10a+c+n'!H42,0),0)</f>
        <v>0</v>
      </c>
      <c r="I42" s="116"/>
      <c r="J42" s="116"/>
      <c r="K42" s="117">
        <f>IF($C$4="Attiecināmās izmaksas",IF('10a+c+n'!$Q42="A",'10a+c+n'!K42,0),0)</f>
        <v>0</v>
      </c>
      <c r="L42" s="65">
        <f>IF($C$4="Attiecināmās izmaksas",IF('10a+c+n'!$Q42="A",'10a+c+n'!L42,0),0)</f>
        <v>0</v>
      </c>
      <c r="M42" s="116">
        <f>IF($C$4="Attiecināmās izmaksas",IF('10a+c+n'!$Q42="A",'10a+c+n'!M42,0),0)</f>
        <v>0</v>
      </c>
      <c r="N42" s="116">
        <f>IF($C$4="Attiecināmās izmaksas",IF('10a+c+n'!$Q42="A",'10a+c+n'!N42,0),0)</f>
        <v>0</v>
      </c>
      <c r="O42" s="116">
        <f>IF($C$4="Attiecināmās izmaksas",IF('10a+c+n'!$Q42="A",'10a+c+n'!O42,0),0)</f>
        <v>0</v>
      </c>
      <c r="P42" s="117">
        <f>IF($C$4="Attiecināmās izmaksas",IF('10a+c+n'!$Q42="A",'10a+c+n'!P42,0),0)</f>
        <v>0</v>
      </c>
    </row>
    <row r="43" spans="1:16" ht="22.5" x14ac:dyDescent="0.2">
      <c r="A43" s="51">
        <f>IF(P43=0,0,IF(COUNTBLANK(P43)=1,0,COUNTA($P$14:P43)))</f>
        <v>0</v>
      </c>
      <c r="B43" s="24" t="str">
        <f>IF($C$4="Attiecināmās izmaksas",IF('10a+c+n'!$Q43="A",'10a+c+n'!B43,0),0)</f>
        <v>17-00000</v>
      </c>
      <c r="C43" s="24" t="str">
        <f>IF($C$4="Attiecināmās izmaksas",IF('10a+c+n'!$Q43="A",'10a+c+n'!C43,0),0)</f>
        <v>Presējamās tērauda caurules,Viega vai ekvivalents dn50</v>
      </c>
      <c r="D43" s="24" t="str">
        <f>IF($C$4="Attiecināmās izmaksas",IF('10a+c+n'!$Q43="A",'10a+c+n'!D43,0),0)</f>
        <v>m</v>
      </c>
      <c r="E43" s="46"/>
      <c r="F43" s="65"/>
      <c r="G43" s="116"/>
      <c r="H43" s="116">
        <f>IF($C$4="Attiecināmās izmaksas",IF('10a+c+n'!$Q43="A",'10a+c+n'!H43,0),0)</f>
        <v>0</v>
      </c>
      <c r="I43" s="116"/>
      <c r="J43" s="116"/>
      <c r="K43" s="117">
        <f>IF($C$4="Attiecināmās izmaksas",IF('10a+c+n'!$Q43="A",'10a+c+n'!K43,0),0)</f>
        <v>0</v>
      </c>
      <c r="L43" s="65">
        <f>IF($C$4="Attiecināmās izmaksas",IF('10a+c+n'!$Q43="A",'10a+c+n'!L43,0),0)</f>
        <v>0</v>
      </c>
      <c r="M43" s="116">
        <f>IF($C$4="Attiecināmās izmaksas",IF('10a+c+n'!$Q43="A",'10a+c+n'!M43,0),0)</f>
        <v>0</v>
      </c>
      <c r="N43" s="116">
        <f>IF($C$4="Attiecināmās izmaksas",IF('10a+c+n'!$Q43="A",'10a+c+n'!N43,0),0)</f>
        <v>0</v>
      </c>
      <c r="O43" s="116">
        <f>IF($C$4="Attiecināmās izmaksas",IF('10a+c+n'!$Q43="A",'10a+c+n'!O43,0),0)</f>
        <v>0</v>
      </c>
      <c r="P43" s="117">
        <f>IF($C$4="Attiecināmās izmaksas",IF('10a+c+n'!$Q43="A",'10a+c+n'!P43,0),0)</f>
        <v>0</v>
      </c>
    </row>
    <row r="44" spans="1:16" ht="22.5" x14ac:dyDescent="0.2">
      <c r="A44" s="51">
        <f>IF(P44=0,0,IF(COUNTBLANK(P44)=1,0,COUNTA($P$14:P44)))</f>
        <v>0</v>
      </c>
      <c r="B44" s="24" t="str">
        <f>IF($C$4="Attiecināmās izmaksas",IF('10a+c+n'!$Q44="A",'10a+c+n'!B44,0),0)</f>
        <v>17-00000</v>
      </c>
      <c r="C44" s="24" t="str">
        <f>IF($C$4="Attiecināmās izmaksas",IF('10a+c+n'!$Q44="A",'10a+c+n'!C44,0),0)</f>
        <v>Presējamās tērauda caurules,Viega vai ekvivalents dn80</v>
      </c>
      <c r="D44" s="24" t="str">
        <f>IF($C$4="Attiecināmās izmaksas",IF('10a+c+n'!$Q44="A",'10a+c+n'!D44,0),0)</f>
        <v>m</v>
      </c>
      <c r="E44" s="46"/>
      <c r="F44" s="65"/>
      <c r="G44" s="116"/>
      <c r="H44" s="116">
        <f>IF($C$4="Attiecināmās izmaksas",IF('10a+c+n'!$Q44="A",'10a+c+n'!H44,0),0)</f>
        <v>0</v>
      </c>
      <c r="I44" s="116"/>
      <c r="J44" s="116"/>
      <c r="K44" s="117">
        <f>IF($C$4="Attiecināmās izmaksas",IF('10a+c+n'!$Q44="A",'10a+c+n'!K44,0),0)</f>
        <v>0</v>
      </c>
      <c r="L44" s="65">
        <f>IF($C$4="Attiecināmās izmaksas",IF('10a+c+n'!$Q44="A",'10a+c+n'!L44,0),0)</f>
        <v>0</v>
      </c>
      <c r="M44" s="116">
        <f>IF($C$4="Attiecināmās izmaksas",IF('10a+c+n'!$Q44="A",'10a+c+n'!M44,0),0)</f>
        <v>0</v>
      </c>
      <c r="N44" s="116">
        <f>IF($C$4="Attiecināmās izmaksas",IF('10a+c+n'!$Q44="A",'10a+c+n'!N44,0),0)</f>
        <v>0</v>
      </c>
      <c r="O44" s="116">
        <f>IF($C$4="Attiecināmās izmaksas",IF('10a+c+n'!$Q44="A",'10a+c+n'!O44,0),0)</f>
        <v>0</v>
      </c>
      <c r="P44" s="117">
        <f>IF($C$4="Attiecināmās izmaksas",IF('10a+c+n'!$Q44="A",'10a+c+n'!P44,0),0)</f>
        <v>0</v>
      </c>
    </row>
    <row r="45" spans="1:16" ht="22.5" x14ac:dyDescent="0.2">
      <c r="A45" s="51">
        <f>IF(P45=0,0,IF(COUNTBLANK(P45)=1,0,COUNTA($P$14:P45)))</f>
        <v>0</v>
      </c>
      <c r="B45" s="24" t="str">
        <f>IF($C$4="Attiecināmās izmaksas",IF('10a+c+n'!$Q45="A",'10a+c+n'!B45,0),0)</f>
        <v>17-00000</v>
      </c>
      <c r="C45" s="24" t="str">
        <f>IF($C$4="Attiecināmās izmaksas",IF('10a+c+n'!$Q45="A",'10a+c+n'!C45,0),0)</f>
        <v>Cauruļvadu fasondaļas (fitingi, savienojumi, pārejas)</v>
      </c>
      <c r="D45" s="24" t="str">
        <f>IF($C$4="Attiecināmās izmaksas",IF('10a+c+n'!$Q45="A",'10a+c+n'!D45,0),0)</f>
        <v>kompl.</v>
      </c>
      <c r="E45" s="46"/>
      <c r="F45" s="65"/>
      <c r="G45" s="116"/>
      <c r="H45" s="116">
        <f>IF($C$4="Attiecināmās izmaksas",IF('10a+c+n'!$Q45="A",'10a+c+n'!H45,0),0)</f>
        <v>0</v>
      </c>
      <c r="I45" s="116"/>
      <c r="J45" s="116"/>
      <c r="K45" s="117">
        <f>IF($C$4="Attiecināmās izmaksas",IF('10a+c+n'!$Q45="A",'10a+c+n'!K45,0),0)</f>
        <v>0</v>
      </c>
      <c r="L45" s="65">
        <f>IF($C$4="Attiecināmās izmaksas",IF('10a+c+n'!$Q45="A",'10a+c+n'!L45,0),0)</f>
        <v>0</v>
      </c>
      <c r="M45" s="116">
        <f>IF($C$4="Attiecināmās izmaksas",IF('10a+c+n'!$Q45="A",'10a+c+n'!M45,0),0)</f>
        <v>0</v>
      </c>
      <c r="N45" s="116">
        <f>IF($C$4="Attiecināmās izmaksas",IF('10a+c+n'!$Q45="A",'10a+c+n'!N45,0),0)</f>
        <v>0</v>
      </c>
      <c r="O45" s="116">
        <f>IF($C$4="Attiecināmās izmaksas",IF('10a+c+n'!$Q45="A",'10a+c+n'!O45,0),0)</f>
        <v>0</v>
      </c>
      <c r="P45" s="117">
        <f>IF($C$4="Attiecināmās izmaksas",IF('10a+c+n'!$Q45="A",'10a+c+n'!P45,0),0)</f>
        <v>0</v>
      </c>
    </row>
    <row r="46" spans="1:16" ht="33.75" x14ac:dyDescent="0.2">
      <c r="A46" s="51">
        <f>IF(P46=0,0,IF(COUNTBLANK(P46)=1,0,COUNTA($P$14:P46)))</f>
        <v>0</v>
      </c>
      <c r="B46" s="24" t="str">
        <f>IF($C$4="Attiecināmās izmaksas",IF('10a+c+n'!$Q46="A",'10a+c+n'!B46,0),0)</f>
        <v>17-00000</v>
      </c>
      <c r="C46" s="24" t="str">
        <f>IF($C$4="Attiecināmās izmaksas",IF('10a+c+n'!$Q46="A",'10a+c+n'!C46,0),0)</f>
        <v>Siltumizolācija cauruļvadiem pagrabā, PAROC Hvac Section AluCoat T vai ekvivalents. λ50=0,037 W/mK (pie temperatūras 50oC). Biezums, b=50, Dn20</v>
      </c>
      <c r="D46" s="24" t="str">
        <f>IF($C$4="Attiecināmās izmaksas",IF('10a+c+n'!$Q46="A",'10a+c+n'!D46,0),0)</f>
        <v>m</v>
      </c>
      <c r="E46" s="46"/>
      <c r="F46" s="65"/>
      <c r="G46" s="116"/>
      <c r="H46" s="116">
        <f>IF($C$4="Attiecināmās izmaksas",IF('10a+c+n'!$Q46="A",'10a+c+n'!H46,0),0)</f>
        <v>0</v>
      </c>
      <c r="I46" s="116"/>
      <c r="J46" s="116"/>
      <c r="K46" s="117">
        <f>IF($C$4="Attiecināmās izmaksas",IF('10a+c+n'!$Q46="A",'10a+c+n'!K46,0),0)</f>
        <v>0</v>
      </c>
      <c r="L46" s="65">
        <f>IF($C$4="Attiecināmās izmaksas",IF('10a+c+n'!$Q46="A",'10a+c+n'!L46,0),0)</f>
        <v>0</v>
      </c>
      <c r="M46" s="116">
        <f>IF($C$4="Attiecināmās izmaksas",IF('10a+c+n'!$Q46="A",'10a+c+n'!M46,0),0)</f>
        <v>0</v>
      </c>
      <c r="N46" s="116">
        <f>IF($C$4="Attiecināmās izmaksas",IF('10a+c+n'!$Q46="A",'10a+c+n'!N46,0),0)</f>
        <v>0</v>
      </c>
      <c r="O46" s="116">
        <f>IF($C$4="Attiecināmās izmaksas",IF('10a+c+n'!$Q46="A",'10a+c+n'!O46,0),0)</f>
        <v>0</v>
      </c>
      <c r="P46" s="117">
        <f>IF($C$4="Attiecināmās izmaksas",IF('10a+c+n'!$Q46="A",'10a+c+n'!P46,0),0)</f>
        <v>0</v>
      </c>
    </row>
    <row r="47" spans="1:16" ht="33.75" x14ac:dyDescent="0.2">
      <c r="A47" s="51">
        <f>IF(P47=0,0,IF(COUNTBLANK(P47)=1,0,COUNTA($P$14:P47)))</f>
        <v>0</v>
      </c>
      <c r="B47" s="24" t="str">
        <f>IF($C$4="Attiecināmās izmaksas",IF('10a+c+n'!$Q47="A",'10a+c+n'!B47,0),0)</f>
        <v>17-00000</v>
      </c>
      <c r="C47" s="24" t="str">
        <f>IF($C$4="Attiecināmās izmaksas",IF('10a+c+n'!$Q47="A",'10a+c+n'!C47,0),0)</f>
        <v>Siltumizolācija cauruļvadiem pagrabā, PAROC Hvac Section AluCoat T vai ekvivalents. λ50=0,037 W/mK (pie temperatūras 50oC). Biezums, b=50, Dn25</v>
      </c>
      <c r="D47" s="24" t="str">
        <f>IF($C$4="Attiecināmās izmaksas",IF('10a+c+n'!$Q47="A",'10a+c+n'!D47,0),0)</f>
        <v>m</v>
      </c>
      <c r="E47" s="46"/>
      <c r="F47" s="65"/>
      <c r="G47" s="116"/>
      <c r="H47" s="116">
        <f>IF($C$4="Attiecināmās izmaksas",IF('10a+c+n'!$Q47="A",'10a+c+n'!H47,0),0)</f>
        <v>0</v>
      </c>
      <c r="I47" s="116"/>
      <c r="J47" s="116"/>
      <c r="K47" s="117">
        <f>IF($C$4="Attiecināmās izmaksas",IF('10a+c+n'!$Q47="A",'10a+c+n'!K47,0),0)</f>
        <v>0</v>
      </c>
      <c r="L47" s="65">
        <f>IF($C$4="Attiecināmās izmaksas",IF('10a+c+n'!$Q47="A",'10a+c+n'!L47,0),0)</f>
        <v>0</v>
      </c>
      <c r="M47" s="116">
        <f>IF($C$4="Attiecināmās izmaksas",IF('10a+c+n'!$Q47="A",'10a+c+n'!M47,0),0)</f>
        <v>0</v>
      </c>
      <c r="N47" s="116">
        <f>IF($C$4="Attiecināmās izmaksas",IF('10a+c+n'!$Q47="A",'10a+c+n'!N47,0),0)</f>
        <v>0</v>
      </c>
      <c r="O47" s="116">
        <f>IF($C$4="Attiecināmās izmaksas",IF('10a+c+n'!$Q47="A",'10a+c+n'!O47,0),0)</f>
        <v>0</v>
      </c>
      <c r="P47" s="117">
        <f>IF($C$4="Attiecināmās izmaksas",IF('10a+c+n'!$Q47="A",'10a+c+n'!P47,0),0)</f>
        <v>0</v>
      </c>
    </row>
    <row r="48" spans="1:16" ht="33.75" x14ac:dyDescent="0.2">
      <c r="A48" s="51">
        <f>IF(P48=0,0,IF(COUNTBLANK(P48)=1,0,COUNTA($P$14:P48)))</f>
        <v>0</v>
      </c>
      <c r="B48" s="24" t="str">
        <f>IF($C$4="Attiecināmās izmaksas",IF('10a+c+n'!$Q48="A",'10a+c+n'!B48,0),0)</f>
        <v>17-00000</v>
      </c>
      <c r="C48" s="24" t="str">
        <f>IF($C$4="Attiecināmās izmaksas",IF('10a+c+n'!$Q48="A",'10a+c+n'!C48,0),0)</f>
        <v>Siltumizolācija cauruļvadiem pagrabā, PAROC Hvac Section AluCoat T vai ekvivalents. λ50=0,037 W/mK (pie temperatūras 50oC). Biezums, b=50, Dn32</v>
      </c>
      <c r="D48" s="24" t="str">
        <f>IF($C$4="Attiecināmās izmaksas",IF('10a+c+n'!$Q48="A",'10a+c+n'!D48,0),0)</f>
        <v>m</v>
      </c>
      <c r="E48" s="46"/>
      <c r="F48" s="65"/>
      <c r="G48" s="116"/>
      <c r="H48" s="116">
        <f>IF($C$4="Attiecināmās izmaksas",IF('10a+c+n'!$Q48="A",'10a+c+n'!H48,0),0)</f>
        <v>0</v>
      </c>
      <c r="I48" s="116"/>
      <c r="J48" s="116"/>
      <c r="K48" s="117">
        <f>IF($C$4="Attiecināmās izmaksas",IF('10a+c+n'!$Q48="A",'10a+c+n'!K48,0),0)</f>
        <v>0</v>
      </c>
      <c r="L48" s="65">
        <f>IF($C$4="Attiecināmās izmaksas",IF('10a+c+n'!$Q48="A",'10a+c+n'!L48,0),0)</f>
        <v>0</v>
      </c>
      <c r="M48" s="116">
        <f>IF($C$4="Attiecināmās izmaksas",IF('10a+c+n'!$Q48="A",'10a+c+n'!M48,0),0)</f>
        <v>0</v>
      </c>
      <c r="N48" s="116">
        <f>IF($C$4="Attiecināmās izmaksas",IF('10a+c+n'!$Q48="A",'10a+c+n'!N48,0),0)</f>
        <v>0</v>
      </c>
      <c r="O48" s="116">
        <f>IF($C$4="Attiecināmās izmaksas",IF('10a+c+n'!$Q48="A",'10a+c+n'!O48,0),0)</f>
        <v>0</v>
      </c>
      <c r="P48" s="117">
        <f>IF($C$4="Attiecināmās izmaksas",IF('10a+c+n'!$Q48="A",'10a+c+n'!P48,0),0)</f>
        <v>0</v>
      </c>
    </row>
    <row r="49" spans="1:16" ht="33.75" x14ac:dyDescent="0.2">
      <c r="A49" s="51">
        <f>IF(P49=0,0,IF(COUNTBLANK(P49)=1,0,COUNTA($P$14:P49)))</f>
        <v>0</v>
      </c>
      <c r="B49" s="24" t="str">
        <f>IF($C$4="Attiecināmās izmaksas",IF('10a+c+n'!$Q49="A",'10a+c+n'!B49,0),0)</f>
        <v>17-00000</v>
      </c>
      <c r="C49" s="24" t="str">
        <f>IF($C$4="Attiecināmās izmaksas",IF('10a+c+n'!$Q49="A",'10a+c+n'!C49,0),0)</f>
        <v>Siltumizolācija cauruļvadiem pagrabā, PAROC Hvac Section AluCoat T vai ekvivalents. λ50=0,037 W/mK (pie temperatūras 50oC). Biezums, b=50, Dn40</v>
      </c>
      <c r="D49" s="24" t="str">
        <f>IF($C$4="Attiecināmās izmaksas",IF('10a+c+n'!$Q49="A",'10a+c+n'!D49,0),0)</f>
        <v>m</v>
      </c>
      <c r="E49" s="46"/>
      <c r="F49" s="65"/>
      <c r="G49" s="116"/>
      <c r="H49" s="116">
        <f>IF($C$4="Attiecināmās izmaksas",IF('10a+c+n'!$Q49="A",'10a+c+n'!H49,0),0)</f>
        <v>0</v>
      </c>
      <c r="I49" s="116"/>
      <c r="J49" s="116"/>
      <c r="K49" s="117">
        <f>IF($C$4="Attiecināmās izmaksas",IF('10a+c+n'!$Q49="A",'10a+c+n'!K49,0),0)</f>
        <v>0</v>
      </c>
      <c r="L49" s="65">
        <f>IF($C$4="Attiecināmās izmaksas",IF('10a+c+n'!$Q49="A",'10a+c+n'!L49,0),0)</f>
        <v>0</v>
      </c>
      <c r="M49" s="116">
        <f>IF($C$4="Attiecināmās izmaksas",IF('10a+c+n'!$Q49="A",'10a+c+n'!M49,0),0)</f>
        <v>0</v>
      </c>
      <c r="N49" s="116">
        <f>IF($C$4="Attiecināmās izmaksas",IF('10a+c+n'!$Q49="A",'10a+c+n'!N49,0),0)</f>
        <v>0</v>
      </c>
      <c r="O49" s="116">
        <f>IF($C$4="Attiecināmās izmaksas",IF('10a+c+n'!$Q49="A",'10a+c+n'!O49,0),0)</f>
        <v>0</v>
      </c>
      <c r="P49" s="117">
        <f>IF($C$4="Attiecināmās izmaksas",IF('10a+c+n'!$Q49="A",'10a+c+n'!P49,0),0)</f>
        <v>0</v>
      </c>
    </row>
    <row r="50" spans="1:16" ht="33.75" x14ac:dyDescent="0.2">
      <c r="A50" s="51">
        <f>IF(P50=0,0,IF(COUNTBLANK(P50)=1,0,COUNTA($P$14:P50)))</f>
        <v>0</v>
      </c>
      <c r="B50" s="24" t="str">
        <f>IF($C$4="Attiecināmās izmaksas",IF('10a+c+n'!$Q50="A",'10a+c+n'!B50,0),0)</f>
        <v>17-00000</v>
      </c>
      <c r="C50" s="24" t="str">
        <f>IF($C$4="Attiecināmās izmaksas",IF('10a+c+n'!$Q50="A",'10a+c+n'!C50,0),0)</f>
        <v>Siltumizolācija cauruļvadiem pagrabā, PAROC Hvac Section AluCoat T vai ekvivalents. λ50=0,037 W/mK (pie temperatūras 50oC). Biezums, b=50, Dn50</v>
      </c>
      <c r="D50" s="24" t="str">
        <f>IF($C$4="Attiecināmās izmaksas",IF('10a+c+n'!$Q50="A",'10a+c+n'!D50,0),0)</f>
        <v>m</v>
      </c>
      <c r="E50" s="46"/>
      <c r="F50" s="65"/>
      <c r="G50" s="116"/>
      <c r="H50" s="116">
        <f>IF($C$4="Attiecināmās izmaksas",IF('10a+c+n'!$Q50="A",'10a+c+n'!H50,0),0)</f>
        <v>0</v>
      </c>
      <c r="I50" s="116"/>
      <c r="J50" s="116"/>
      <c r="K50" s="117">
        <f>IF($C$4="Attiecināmās izmaksas",IF('10a+c+n'!$Q50="A",'10a+c+n'!K50,0),0)</f>
        <v>0</v>
      </c>
      <c r="L50" s="65">
        <f>IF($C$4="Attiecināmās izmaksas",IF('10a+c+n'!$Q50="A",'10a+c+n'!L50,0),0)</f>
        <v>0</v>
      </c>
      <c r="M50" s="116">
        <f>IF($C$4="Attiecināmās izmaksas",IF('10a+c+n'!$Q50="A",'10a+c+n'!M50,0),0)</f>
        <v>0</v>
      </c>
      <c r="N50" s="116">
        <f>IF($C$4="Attiecināmās izmaksas",IF('10a+c+n'!$Q50="A",'10a+c+n'!N50,0),0)</f>
        <v>0</v>
      </c>
      <c r="O50" s="116">
        <f>IF($C$4="Attiecināmās izmaksas",IF('10a+c+n'!$Q50="A",'10a+c+n'!O50,0),0)</f>
        <v>0</v>
      </c>
      <c r="P50" s="117">
        <f>IF($C$4="Attiecināmās izmaksas",IF('10a+c+n'!$Q50="A",'10a+c+n'!P50,0),0)</f>
        <v>0</v>
      </c>
    </row>
    <row r="51" spans="1:16" ht="33.75" x14ac:dyDescent="0.2">
      <c r="A51" s="51">
        <f>IF(P51=0,0,IF(COUNTBLANK(P51)=1,0,COUNTA($P$14:P51)))</f>
        <v>0</v>
      </c>
      <c r="B51" s="24" t="str">
        <f>IF($C$4="Attiecināmās izmaksas",IF('10a+c+n'!$Q51="A",'10a+c+n'!B51,0),0)</f>
        <v>17-00000</v>
      </c>
      <c r="C51" s="24" t="str">
        <f>IF($C$4="Attiecināmās izmaksas",IF('10a+c+n'!$Q51="A",'10a+c+n'!C51,0),0)</f>
        <v>Siltumizolācija cauruļvadiem pagrabā, PAROC Hvac Section AluCoat T vai ekvivalents. λ50=0,037 W/mK (pie temperatūras 50oC). Biezums, b=50, Dn80</v>
      </c>
      <c r="D51" s="24" t="str">
        <f>IF($C$4="Attiecināmās izmaksas",IF('10a+c+n'!$Q51="A",'10a+c+n'!D51,0),0)</f>
        <v>m</v>
      </c>
      <c r="E51" s="46"/>
      <c r="F51" s="65"/>
      <c r="G51" s="116"/>
      <c r="H51" s="116">
        <f>IF($C$4="Attiecināmās izmaksas",IF('10a+c+n'!$Q51="A",'10a+c+n'!H51,0),0)</f>
        <v>0</v>
      </c>
      <c r="I51" s="116"/>
      <c r="J51" s="116"/>
      <c r="K51" s="117">
        <f>IF($C$4="Attiecināmās izmaksas",IF('10a+c+n'!$Q51="A",'10a+c+n'!K51,0),0)</f>
        <v>0</v>
      </c>
      <c r="L51" s="65">
        <f>IF($C$4="Attiecināmās izmaksas",IF('10a+c+n'!$Q51="A",'10a+c+n'!L51,0),0)</f>
        <v>0</v>
      </c>
      <c r="M51" s="116">
        <f>IF($C$4="Attiecināmās izmaksas",IF('10a+c+n'!$Q51="A",'10a+c+n'!M51,0),0)</f>
        <v>0</v>
      </c>
      <c r="N51" s="116">
        <f>IF($C$4="Attiecināmās izmaksas",IF('10a+c+n'!$Q51="A",'10a+c+n'!N51,0),0)</f>
        <v>0</v>
      </c>
      <c r="O51" s="116">
        <f>IF($C$4="Attiecināmās izmaksas",IF('10a+c+n'!$Q51="A",'10a+c+n'!O51,0),0)</f>
        <v>0</v>
      </c>
      <c r="P51" s="117">
        <f>IF($C$4="Attiecināmās izmaksas",IF('10a+c+n'!$Q51="A",'10a+c+n'!P51,0),0)</f>
        <v>0</v>
      </c>
    </row>
    <row r="52" spans="1:16" ht="22.5" x14ac:dyDescent="0.2">
      <c r="A52" s="51">
        <f>IF(P52=0,0,IF(COUNTBLANK(P52)=1,0,COUNTA($P$14:P52)))</f>
        <v>0</v>
      </c>
      <c r="B52" s="24" t="str">
        <f>IF($C$4="Attiecināmās izmaksas",IF('10a+c+n'!$Q52="A",'10a+c+n'!B52,0),0)</f>
        <v>17-00000</v>
      </c>
      <c r="C52" s="24" t="str">
        <f>IF($C$4="Attiecināmās izmaksas",IF('10a+c+n'!$Q52="A",'10a+c+n'!C52,0),0)</f>
        <v>Noslēgvārsti dn80</v>
      </c>
      <c r="D52" s="24" t="str">
        <f>IF($C$4="Attiecināmās izmaksas",IF('10a+c+n'!$Q52="A",'10a+c+n'!D52,0),0)</f>
        <v>gb</v>
      </c>
      <c r="E52" s="46"/>
      <c r="F52" s="65"/>
      <c r="G52" s="116"/>
      <c r="H52" s="116">
        <f>IF($C$4="Attiecināmās izmaksas",IF('10a+c+n'!$Q52="A",'10a+c+n'!H52,0),0)</f>
        <v>0</v>
      </c>
      <c r="I52" s="116"/>
      <c r="J52" s="116"/>
      <c r="K52" s="117">
        <f>IF($C$4="Attiecināmās izmaksas",IF('10a+c+n'!$Q52="A",'10a+c+n'!K52,0),0)</f>
        <v>0</v>
      </c>
      <c r="L52" s="65">
        <f>IF($C$4="Attiecināmās izmaksas",IF('10a+c+n'!$Q52="A",'10a+c+n'!L52,0),0)</f>
        <v>0</v>
      </c>
      <c r="M52" s="116">
        <f>IF($C$4="Attiecināmās izmaksas",IF('10a+c+n'!$Q52="A",'10a+c+n'!M52,0),0)</f>
        <v>0</v>
      </c>
      <c r="N52" s="116">
        <f>IF($C$4="Attiecināmās izmaksas",IF('10a+c+n'!$Q52="A",'10a+c+n'!N52,0),0)</f>
        <v>0</v>
      </c>
      <c r="O52" s="116">
        <f>IF($C$4="Attiecināmās izmaksas",IF('10a+c+n'!$Q52="A",'10a+c+n'!O52,0),0)</f>
        <v>0</v>
      </c>
      <c r="P52" s="117">
        <f>IF($C$4="Attiecināmās izmaksas",IF('10a+c+n'!$Q52="A",'10a+c+n'!P52,0),0)</f>
        <v>0</v>
      </c>
    </row>
    <row r="53" spans="1:16" ht="22.5" x14ac:dyDescent="0.2">
      <c r="A53" s="51">
        <f>IF(P53=0,0,IF(COUNTBLANK(P53)=1,0,COUNTA($P$14:P53)))</f>
        <v>0</v>
      </c>
      <c r="B53" s="24" t="str">
        <f>IF($C$4="Attiecināmās izmaksas",IF('10a+c+n'!$Q53="A",'10a+c+n'!B53,0),0)</f>
        <v>17-00000</v>
      </c>
      <c r="C53" s="24" t="str">
        <f>IF($C$4="Attiecināmās izmaksas",IF('10a+c+n'!$Q53="A",'10a+c+n'!C53,0),0)</f>
        <v>Balansēšanas vārsts STRÖMAX-M 4017 vai ekvivalents,ar mērnipeļiem, dn25</v>
      </c>
      <c r="D53" s="24" t="str">
        <f>IF($C$4="Attiecināmās izmaksas",IF('10a+c+n'!$Q53="A",'10a+c+n'!D53,0),0)</f>
        <v>gb</v>
      </c>
      <c r="E53" s="46"/>
      <c r="F53" s="65"/>
      <c r="G53" s="116"/>
      <c r="H53" s="116">
        <f>IF($C$4="Attiecināmās izmaksas",IF('10a+c+n'!$Q53="A",'10a+c+n'!H53,0),0)</f>
        <v>0</v>
      </c>
      <c r="I53" s="116"/>
      <c r="J53" s="116"/>
      <c r="K53" s="117">
        <f>IF($C$4="Attiecināmās izmaksas",IF('10a+c+n'!$Q53="A",'10a+c+n'!K53,0),0)</f>
        <v>0</v>
      </c>
      <c r="L53" s="65">
        <f>IF($C$4="Attiecināmās izmaksas",IF('10a+c+n'!$Q53="A",'10a+c+n'!L53,0),0)</f>
        <v>0</v>
      </c>
      <c r="M53" s="116">
        <f>IF($C$4="Attiecināmās izmaksas",IF('10a+c+n'!$Q53="A",'10a+c+n'!M53,0),0)</f>
        <v>0</v>
      </c>
      <c r="N53" s="116">
        <f>IF($C$4="Attiecināmās izmaksas",IF('10a+c+n'!$Q53="A",'10a+c+n'!N53,0),0)</f>
        <v>0</v>
      </c>
      <c r="O53" s="116">
        <f>IF($C$4="Attiecināmās izmaksas",IF('10a+c+n'!$Q53="A",'10a+c+n'!O53,0),0)</f>
        <v>0</v>
      </c>
      <c r="P53" s="117">
        <f>IF($C$4="Attiecināmās izmaksas",IF('10a+c+n'!$Q53="A",'10a+c+n'!P53,0),0)</f>
        <v>0</v>
      </c>
    </row>
    <row r="54" spans="1:16" ht="22.5" x14ac:dyDescent="0.2">
      <c r="A54" s="51">
        <f>IF(P54=0,0,IF(COUNTBLANK(P54)=1,0,COUNTA($P$14:P54)))</f>
        <v>0</v>
      </c>
      <c r="B54" s="24" t="str">
        <f>IF($C$4="Attiecināmās izmaksas",IF('10a+c+n'!$Q54="A",'10a+c+n'!B54,0),0)</f>
        <v>17-00000</v>
      </c>
      <c r="C54" s="24" t="str">
        <f>IF($C$4="Attiecināmās izmaksas",IF('10a+c+n'!$Q54="A",'10a+c+n'!C54,0),0)</f>
        <v>Lodveida vārsts dn32</v>
      </c>
      <c r="D54" s="24" t="str">
        <f>IF($C$4="Attiecināmās izmaksas",IF('10a+c+n'!$Q54="A",'10a+c+n'!D54,0),0)</f>
        <v>gb</v>
      </c>
      <c r="E54" s="46"/>
      <c r="F54" s="65"/>
      <c r="G54" s="116"/>
      <c r="H54" s="116">
        <f>IF($C$4="Attiecināmās izmaksas",IF('10a+c+n'!$Q54="A",'10a+c+n'!H54,0),0)</f>
        <v>0</v>
      </c>
      <c r="I54" s="116"/>
      <c r="J54" s="116"/>
      <c r="K54" s="117">
        <f>IF($C$4="Attiecināmās izmaksas",IF('10a+c+n'!$Q54="A",'10a+c+n'!K54,0),0)</f>
        <v>0</v>
      </c>
      <c r="L54" s="65">
        <f>IF($C$4="Attiecināmās izmaksas",IF('10a+c+n'!$Q54="A",'10a+c+n'!L54,0),0)</f>
        <v>0</v>
      </c>
      <c r="M54" s="116">
        <f>IF($C$4="Attiecināmās izmaksas",IF('10a+c+n'!$Q54="A",'10a+c+n'!M54,0),0)</f>
        <v>0</v>
      </c>
      <c r="N54" s="116">
        <f>IF($C$4="Attiecināmās izmaksas",IF('10a+c+n'!$Q54="A",'10a+c+n'!N54,0),0)</f>
        <v>0</v>
      </c>
      <c r="O54" s="116">
        <f>IF($C$4="Attiecināmās izmaksas",IF('10a+c+n'!$Q54="A",'10a+c+n'!O54,0),0)</f>
        <v>0</v>
      </c>
      <c r="P54" s="117">
        <f>IF($C$4="Attiecināmās izmaksas",IF('10a+c+n'!$Q54="A",'10a+c+n'!P54,0),0)</f>
        <v>0</v>
      </c>
    </row>
    <row r="55" spans="1:16" ht="22.5" x14ac:dyDescent="0.2">
      <c r="A55" s="51">
        <f>IF(P55=0,0,IF(COUNTBLANK(P55)=1,0,COUNTA($P$14:P55)))</f>
        <v>0</v>
      </c>
      <c r="B55" s="24" t="str">
        <f>IF($C$4="Attiecināmās izmaksas",IF('10a+c+n'!$Q55="A",'10a+c+n'!B55,0),0)</f>
        <v>17-00000</v>
      </c>
      <c r="C55" s="24" t="str">
        <f>IF($C$4="Attiecināmās izmaksas",IF('10a+c+n'!$Q55="A",'10a+c+n'!C55,0),0)</f>
        <v xml:space="preserve">Tukšošanas vārsti </v>
      </c>
      <c r="D55" s="24" t="str">
        <f>IF($C$4="Attiecināmās izmaksas",IF('10a+c+n'!$Q55="A",'10a+c+n'!D55,0),0)</f>
        <v>gb</v>
      </c>
      <c r="E55" s="46"/>
      <c r="F55" s="65"/>
      <c r="G55" s="116"/>
      <c r="H55" s="116">
        <f>IF($C$4="Attiecināmās izmaksas",IF('10a+c+n'!$Q55="A",'10a+c+n'!H55,0),0)</f>
        <v>0</v>
      </c>
      <c r="I55" s="116"/>
      <c r="J55" s="116"/>
      <c r="K55" s="117">
        <f>IF($C$4="Attiecināmās izmaksas",IF('10a+c+n'!$Q55="A",'10a+c+n'!K55,0),0)</f>
        <v>0</v>
      </c>
      <c r="L55" s="65">
        <f>IF($C$4="Attiecināmās izmaksas",IF('10a+c+n'!$Q55="A",'10a+c+n'!L55,0),0)</f>
        <v>0</v>
      </c>
      <c r="M55" s="116">
        <f>IF($C$4="Attiecināmās izmaksas",IF('10a+c+n'!$Q55="A",'10a+c+n'!M55,0),0)</f>
        <v>0</v>
      </c>
      <c r="N55" s="116">
        <f>IF($C$4="Attiecināmās izmaksas",IF('10a+c+n'!$Q55="A",'10a+c+n'!N55,0),0)</f>
        <v>0</v>
      </c>
      <c r="O55" s="116">
        <f>IF($C$4="Attiecināmās izmaksas",IF('10a+c+n'!$Q55="A",'10a+c+n'!O55,0),0)</f>
        <v>0</v>
      </c>
      <c r="P55" s="117">
        <f>IF($C$4="Attiecināmās izmaksas",IF('10a+c+n'!$Q55="A",'10a+c+n'!P55,0),0)</f>
        <v>0</v>
      </c>
    </row>
    <row r="56" spans="1:16" x14ac:dyDescent="0.2">
      <c r="A56" s="51">
        <f>IF(P56=0,0,IF(COUNTBLANK(P56)=1,0,COUNTA($P$14:P56)))</f>
        <v>0</v>
      </c>
      <c r="B56" s="24">
        <f>IF($C$4="Attiecināmās izmaksas",IF('10a+c+n'!$Q56="A",'10a+c+n'!B56,0),0)</f>
        <v>0</v>
      </c>
      <c r="C56" s="24">
        <f>IF($C$4="Attiecināmās izmaksas",IF('10a+c+n'!$Q56="A",'10a+c+n'!C56,0),0)</f>
        <v>0</v>
      </c>
      <c r="D56" s="24">
        <f>IF($C$4="Attiecināmās izmaksas",IF('10a+c+n'!$Q56="A",'10a+c+n'!D56,0),0)</f>
        <v>0</v>
      </c>
      <c r="E56" s="46"/>
      <c r="F56" s="65"/>
      <c r="G56" s="116"/>
      <c r="H56" s="116">
        <f>IF($C$4="Attiecināmās izmaksas",IF('10a+c+n'!$Q56="A",'10a+c+n'!H56,0),0)</f>
        <v>0</v>
      </c>
      <c r="I56" s="116"/>
      <c r="J56" s="116"/>
      <c r="K56" s="117">
        <f>IF($C$4="Attiecināmās izmaksas",IF('10a+c+n'!$Q56="A",'10a+c+n'!K56,0),0)</f>
        <v>0</v>
      </c>
      <c r="L56" s="65">
        <f>IF($C$4="Attiecināmās izmaksas",IF('10a+c+n'!$Q56="A",'10a+c+n'!L56,0),0)</f>
        <v>0</v>
      </c>
      <c r="M56" s="116">
        <f>IF($C$4="Attiecināmās izmaksas",IF('10a+c+n'!$Q56="A",'10a+c+n'!M56,0),0)</f>
        <v>0</v>
      </c>
      <c r="N56" s="116">
        <f>IF($C$4="Attiecināmās izmaksas",IF('10a+c+n'!$Q56="A",'10a+c+n'!N56,0),0)</f>
        <v>0</v>
      </c>
      <c r="O56" s="116">
        <f>IF($C$4="Attiecināmās izmaksas",IF('10a+c+n'!$Q56="A",'10a+c+n'!O56,0),0)</f>
        <v>0</v>
      </c>
      <c r="P56" s="117">
        <f>IF($C$4="Attiecināmās izmaksas",IF('10a+c+n'!$Q56="A",'10a+c+n'!P56,0),0)</f>
        <v>0</v>
      </c>
    </row>
    <row r="57" spans="1:16" ht="22.5" x14ac:dyDescent="0.2">
      <c r="A57" s="51">
        <f>IF(P57=0,0,IF(COUNTBLANK(P57)=1,0,COUNTA($P$14:P57)))</f>
        <v>0</v>
      </c>
      <c r="B57" s="24" t="str">
        <f>IF($C$4="Attiecināmās izmaksas",IF('10a+c+n'!$Q57="A",'10a+c+n'!B57,0),0)</f>
        <v>17-00000</v>
      </c>
      <c r="C57" s="24" t="str">
        <f>IF($C$4="Attiecināmās izmaksas",IF('10a+c+n'!$Q57="A",'10a+c+n'!C57,0),0)</f>
        <v>Ieregulēšanas un palaišanas darbi</v>
      </c>
      <c r="D57" s="24" t="str">
        <f>IF($C$4="Attiecināmās izmaksas",IF('10a+c+n'!$Q57="A",'10a+c+n'!D57,0),0)</f>
        <v>gb</v>
      </c>
      <c r="E57" s="46"/>
      <c r="F57" s="65"/>
      <c r="G57" s="116"/>
      <c r="H57" s="116">
        <f>IF($C$4="Attiecināmās izmaksas",IF('10a+c+n'!$Q57="A",'10a+c+n'!H57,0),0)</f>
        <v>0</v>
      </c>
      <c r="I57" s="116"/>
      <c r="J57" s="116"/>
      <c r="K57" s="117">
        <f>IF($C$4="Attiecināmās izmaksas",IF('10a+c+n'!$Q57="A",'10a+c+n'!K57,0),0)</f>
        <v>0</v>
      </c>
      <c r="L57" s="65">
        <f>IF($C$4="Attiecināmās izmaksas",IF('10a+c+n'!$Q57="A",'10a+c+n'!L57,0),0)</f>
        <v>0</v>
      </c>
      <c r="M57" s="116">
        <f>IF($C$4="Attiecināmās izmaksas",IF('10a+c+n'!$Q57="A",'10a+c+n'!M57,0),0)</f>
        <v>0</v>
      </c>
      <c r="N57" s="116">
        <f>IF($C$4="Attiecināmās izmaksas",IF('10a+c+n'!$Q57="A",'10a+c+n'!N57,0),0)</f>
        <v>0</v>
      </c>
      <c r="O57" s="116">
        <f>IF($C$4="Attiecināmās izmaksas",IF('10a+c+n'!$Q57="A",'10a+c+n'!O57,0),0)</f>
        <v>0</v>
      </c>
      <c r="P57" s="117">
        <f>IF($C$4="Attiecināmās izmaksas",IF('10a+c+n'!$Q57="A",'10a+c+n'!P57,0),0)</f>
        <v>0</v>
      </c>
    </row>
    <row r="58" spans="1:16" ht="22.5" x14ac:dyDescent="0.2">
      <c r="A58" s="51">
        <f>IF(P58=0,0,IF(COUNTBLANK(P58)=1,0,COUNTA($P$14:P58)))</f>
        <v>0</v>
      </c>
      <c r="B58" s="24" t="str">
        <f>IF($C$4="Attiecināmās izmaksas",IF('10a+c+n'!$Q58="A",'10a+c+n'!B58,0),0)</f>
        <v>17-00000</v>
      </c>
      <c r="C58" s="24" t="str">
        <f>IF($C$4="Attiecināmās izmaksas",IF('10a+c+n'!$Q58="A",'10a+c+n'!C58,0),0)</f>
        <v xml:space="preserve">Pieslēgums pie siltummezgla </v>
      </c>
      <c r="D58" s="24" t="str">
        <f>IF($C$4="Attiecināmās izmaksas",IF('10a+c+n'!$Q58="A",'10a+c+n'!D58,0),0)</f>
        <v>kompl</v>
      </c>
      <c r="E58" s="46"/>
      <c r="F58" s="65"/>
      <c r="G58" s="116"/>
      <c r="H58" s="116">
        <f>IF($C$4="Attiecināmās izmaksas",IF('10a+c+n'!$Q58="A",'10a+c+n'!H58,0),0)</f>
        <v>0</v>
      </c>
      <c r="I58" s="116"/>
      <c r="J58" s="116"/>
      <c r="K58" s="117">
        <f>IF($C$4="Attiecināmās izmaksas",IF('10a+c+n'!$Q58="A",'10a+c+n'!K58,0),0)</f>
        <v>0</v>
      </c>
      <c r="L58" s="65">
        <f>IF($C$4="Attiecināmās izmaksas",IF('10a+c+n'!$Q58="A",'10a+c+n'!L58,0),0)</f>
        <v>0</v>
      </c>
      <c r="M58" s="116">
        <f>IF($C$4="Attiecināmās izmaksas",IF('10a+c+n'!$Q58="A",'10a+c+n'!M58,0),0)</f>
        <v>0</v>
      </c>
      <c r="N58" s="116">
        <f>IF($C$4="Attiecināmās izmaksas",IF('10a+c+n'!$Q58="A",'10a+c+n'!N58,0),0)</f>
        <v>0</v>
      </c>
      <c r="O58" s="116">
        <f>IF($C$4="Attiecināmās izmaksas",IF('10a+c+n'!$Q58="A",'10a+c+n'!O58,0),0)</f>
        <v>0</v>
      </c>
      <c r="P58" s="117">
        <f>IF($C$4="Attiecināmās izmaksas",IF('10a+c+n'!$Q58="A",'10a+c+n'!P58,0),0)</f>
        <v>0</v>
      </c>
    </row>
    <row r="59" spans="1:16" ht="22.5" x14ac:dyDescent="0.2">
      <c r="A59" s="51">
        <f>IF(P59=0,0,IF(COUNTBLANK(P59)=1,0,COUNTA($P$14:P59)))</f>
        <v>0</v>
      </c>
      <c r="B59" s="24" t="str">
        <f>IF($C$4="Attiecināmās izmaksas",IF('10a+c+n'!$Q59="A",'10a+c+n'!B59,0),0)</f>
        <v>17-00000</v>
      </c>
      <c r="C59" s="24" t="str">
        <f>IF($C$4="Attiecināmās izmaksas",IF('10a+c+n'!$Q59="A",'10a+c+n'!C59,0),0)</f>
        <v>Cauruļvadu stiprinājumi</v>
      </c>
      <c r="D59" s="24" t="str">
        <f>IF($C$4="Attiecināmās izmaksas",IF('10a+c+n'!$Q59="A",'10a+c+n'!D59,0),0)</f>
        <v>kompl.</v>
      </c>
      <c r="E59" s="46"/>
      <c r="F59" s="65"/>
      <c r="G59" s="116"/>
      <c r="H59" s="116">
        <f>IF($C$4="Attiecināmās izmaksas",IF('10a+c+n'!$Q59="A",'10a+c+n'!H59,0),0)</f>
        <v>0</v>
      </c>
      <c r="I59" s="116"/>
      <c r="J59" s="116"/>
      <c r="K59" s="117">
        <f>IF($C$4="Attiecināmās izmaksas",IF('10a+c+n'!$Q59="A",'10a+c+n'!K59,0),0)</f>
        <v>0</v>
      </c>
      <c r="L59" s="65">
        <f>IF($C$4="Attiecināmās izmaksas",IF('10a+c+n'!$Q59="A",'10a+c+n'!L59,0),0)</f>
        <v>0</v>
      </c>
      <c r="M59" s="116">
        <f>IF($C$4="Attiecināmās izmaksas",IF('10a+c+n'!$Q59="A",'10a+c+n'!M59,0),0)</f>
        <v>0</v>
      </c>
      <c r="N59" s="116">
        <f>IF($C$4="Attiecināmās izmaksas",IF('10a+c+n'!$Q59="A",'10a+c+n'!N59,0),0)</f>
        <v>0</v>
      </c>
      <c r="O59" s="116">
        <f>IF($C$4="Attiecināmās izmaksas",IF('10a+c+n'!$Q59="A",'10a+c+n'!O59,0),0)</f>
        <v>0</v>
      </c>
      <c r="P59" s="117">
        <f>IF($C$4="Attiecināmās izmaksas",IF('10a+c+n'!$Q59="A",'10a+c+n'!P59,0),0)</f>
        <v>0</v>
      </c>
    </row>
    <row r="60" spans="1:16" ht="22.5" x14ac:dyDescent="0.2">
      <c r="A60" s="51">
        <f>IF(P60=0,0,IF(COUNTBLANK(P60)=1,0,COUNTA($P$14:P60)))</f>
        <v>0</v>
      </c>
      <c r="B60" s="24" t="str">
        <f>IF($C$4="Attiecināmās izmaksas",IF('10a+c+n'!$Q60="A",'10a+c+n'!B60,0),0)</f>
        <v>17-00000</v>
      </c>
      <c r="C60" s="24" t="str">
        <f>IF($C$4="Attiecināmās izmaksas",IF('10a+c+n'!$Q60="A",'10a+c+n'!C60,0),0)</f>
        <v>Caurumu aizdare, ugunsdrošā aizdare</v>
      </c>
      <c r="D60" s="24" t="str">
        <f>IF($C$4="Attiecināmās izmaksas",IF('10a+c+n'!$Q60="A",'10a+c+n'!D60,0),0)</f>
        <v>kompl.</v>
      </c>
      <c r="E60" s="46"/>
      <c r="F60" s="65"/>
      <c r="G60" s="116"/>
      <c r="H60" s="116">
        <f>IF($C$4="Attiecināmās izmaksas",IF('10a+c+n'!$Q60="A",'10a+c+n'!H60,0),0)</f>
        <v>0</v>
      </c>
      <c r="I60" s="116"/>
      <c r="J60" s="116"/>
      <c r="K60" s="117">
        <f>IF($C$4="Attiecināmās izmaksas",IF('10a+c+n'!$Q60="A",'10a+c+n'!K60,0),0)</f>
        <v>0</v>
      </c>
      <c r="L60" s="65">
        <f>IF($C$4="Attiecināmās izmaksas",IF('10a+c+n'!$Q60="A",'10a+c+n'!L60,0),0)</f>
        <v>0</v>
      </c>
      <c r="M60" s="116">
        <f>IF($C$4="Attiecināmās izmaksas",IF('10a+c+n'!$Q60="A",'10a+c+n'!M60,0),0)</f>
        <v>0</v>
      </c>
      <c r="N60" s="116">
        <f>IF($C$4="Attiecināmās izmaksas",IF('10a+c+n'!$Q60="A",'10a+c+n'!N60,0),0)</f>
        <v>0</v>
      </c>
      <c r="O60" s="116">
        <f>IF($C$4="Attiecināmās izmaksas",IF('10a+c+n'!$Q60="A",'10a+c+n'!O60,0),0)</f>
        <v>0</v>
      </c>
      <c r="P60" s="117">
        <f>IF($C$4="Attiecināmās izmaksas",IF('10a+c+n'!$Q60="A",'10a+c+n'!P60,0),0)</f>
        <v>0</v>
      </c>
    </row>
    <row r="61" spans="1:16" ht="22.5" x14ac:dyDescent="0.2">
      <c r="A61" s="51">
        <f>IF(P61=0,0,IF(COUNTBLANK(P61)=1,0,COUNTA($P$14:P61)))</f>
        <v>0</v>
      </c>
      <c r="B61" s="24" t="str">
        <f>IF($C$4="Attiecināmās izmaksas",IF('10a+c+n'!$Q61="A",'10a+c+n'!B61,0),0)</f>
        <v>17-00000</v>
      </c>
      <c r="C61" s="24" t="str">
        <f>IF($C$4="Attiecināmās izmaksas",IF('10a+c+n'!$Q61="A",'10a+c+n'!C61,0),0)</f>
        <v>Palīgmateriāli</v>
      </c>
      <c r="D61" s="24" t="str">
        <f>IF($C$4="Attiecināmās izmaksas",IF('10a+c+n'!$Q61="A",'10a+c+n'!D61,0),0)</f>
        <v>kompl.</v>
      </c>
      <c r="E61" s="46"/>
      <c r="F61" s="65"/>
      <c r="G61" s="116"/>
      <c r="H61" s="116">
        <f>IF($C$4="Attiecināmās izmaksas",IF('10a+c+n'!$Q61="A",'10a+c+n'!H61,0),0)</f>
        <v>0</v>
      </c>
      <c r="I61" s="116"/>
      <c r="J61" s="116"/>
      <c r="K61" s="117">
        <f>IF($C$4="Attiecināmās izmaksas",IF('10a+c+n'!$Q61="A",'10a+c+n'!K61,0),0)</f>
        <v>0</v>
      </c>
      <c r="L61" s="65">
        <f>IF($C$4="Attiecināmās izmaksas",IF('10a+c+n'!$Q61="A",'10a+c+n'!L61,0),0)</f>
        <v>0</v>
      </c>
      <c r="M61" s="116">
        <f>IF($C$4="Attiecināmās izmaksas",IF('10a+c+n'!$Q61="A",'10a+c+n'!M61,0),0)</f>
        <v>0</v>
      </c>
      <c r="N61" s="116">
        <f>IF($C$4="Attiecināmās izmaksas",IF('10a+c+n'!$Q61="A",'10a+c+n'!N61,0),0)</f>
        <v>0</v>
      </c>
      <c r="O61" s="116">
        <f>IF($C$4="Attiecināmās izmaksas",IF('10a+c+n'!$Q61="A",'10a+c+n'!O61,0),0)</f>
        <v>0</v>
      </c>
      <c r="P61" s="117">
        <f>IF($C$4="Attiecināmās izmaksas",IF('10a+c+n'!$Q61="A",'10a+c+n'!P61,0),0)</f>
        <v>0</v>
      </c>
    </row>
    <row r="62" spans="1:16" ht="22.5" x14ac:dyDescent="0.2">
      <c r="A62" s="51">
        <f>IF(P62=0,0,IF(COUNTBLANK(P62)=1,0,COUNTA($P$14:P62)))</f>
        <v>0</v>
      </c>
      <c r="B62" s="24" t="str">
        <f>IF($C$4="Attiecināmās izmaksas",IF('10a+c+n'!$Q62="A",'10a+c+n'!B62,0),0)</f>
        <v>17-00000</v>
      </c>
      <c r="C62" s="24" t="str">
        <f>IF($C$4="Attiecināmās izmaksas",IF('10a+c+n'!$Q62="A",'10a+c+n'!C62,0),0)</f>
        <v>Cauruļvadu hidrauliskā pārbaude</v>
      </c>
      <c r="D62" s="24" t="str">
        <f>IF($C$4="Attiecināmās izmaksas",IF('10a+c+n'!$Q62="A",'10a+c+n'!D62,0),0)</f>
        <v>kompl.</v>
      </c>
      <c r="E62" s="46"/>
      <c r="F62" s="65"/>
      <c r="G62" s="116"/>
      <c r="H62" s="116">
        <f>IF($C$4="Attiecināmās izmaksas",IF('10a+c+n'!$Q62="A",'10a+c+n'!H62,0),0)</f>
        <v>0</v>
      </c>
      <c r="I62" s="116"/>
      <c r="J62" s="116"/>
      <c r="K62" s="117">
        <f>IF($C$4="Attiecināmās izmaksas",IF('10a+c+n'!$Q62="A",'10a+c+n'!K62,0),0)</f>
        <v>0</v>
      </c>
      <c r="L62" s="65">
        <f>IF($C$4="Attiecināmās izmaksas",IF('10a+c+n'!$Q62="A",'10a+c+n'!L62,0),0)</f>
        <v>0</v>
      </c>
      <c r="M62" s="116">
        <f>IF($C$4="Attiecināmās izmaksas",IF('10a+c+n'!$Q62="A",'10a+c+n'!M62,0),0)</f>
        <v>0</v>
      </c>
      <c r="N62" s="116">
        <f>IF($C$4="Attiecināmās izmaksas",IF('10a+c+n'!$Q62="A",'10a+c+n'!N62,0),0)</f>
        <v>0</v>
      </c>
      <c r="O62" s="116">
        <f>IF($C$4="Attiecināmās izmaksas",IF('10a+c+n'!$Q62="A",'10a+c+n'!O62,0),0)</f>
        <v>0</v>
      </c>
      <c r="P62" s="117">
        <f>IF($C$4="Attiecināmās izmaksas",IF('10a+c+n'!$Q62="A",'10a+c+n'!P62,0),0)</f>
        <v>0</v>
      </c>
    </row>
    <row r="63" spans="1:16" ht="22.5" x14ac:dyDescent="0.2">
      <c r="A63" s="51">
        <f>IF(P63=0,0,IF(COUNTBLANK(P63)=1,0,COUNTA($P$14:P63)))</f>
        <v>0</v>
      </c>
      <c r="B63" s="24" t="str">
        <f>IF($C$4="Attiecināmās izmaksas",IF('10a+c+n'!$Q63="A",'10a+c+n'!B63,0),0)</f>
        <v>17-00000</v>
      </c>
      <c r="C63" s="24" t="str">
        <f>IF($C$4="Attiecināmās izmaksas",IF('10a+c+n'!$Q63="A",'10a+c+n'!C63,0),0)</f>
        <v>Esošās apkures sistēmas demontāža</v>
      </c>
      <c r="D63" s="24" t="str">
        <f>IF($C$4="Attiecināmās izmaksas",IF('10a+c+n'!$Q63="A",'10a+c+n'!D63,0),0)</f>
        <v>kompl.</v>
      </c>
      <c r="E63" s="46"/>
      <c r="F63" s="65"/>
      <c r="G63" s="116"/>
      <c r="H63" s="116">
        <f>IF($C$4="Attiecināmās izmaksas",IF('10a+c+n'!$Q63="A",'10a+c+n'!H63,0),0)</f>
        <v>0</v>
      </c>
      <c r="I63" s="116"/>
      <c r="J63" s="116"/>
      <c r="K63" s="117">
        <f>IF($C$4="Attiecināmās izmaksas",IF('10a+c+n'!$Q63="A",'10a+c+n'!K63,0),0)</f>
        <v>0</v>
      </c>
      <c r="L63" s="65">
        <f>IF($C$4="Attiecināmās izmaksas",IF('10a+c+n'!$Q63="A",'10a+c+n'!L63,0),0)</f>
        <v>0</v>
      </c>
      <c r="M63" s="116">
        <f>IF($C$4="Attiecināmās izmaksas",IF('10a+c+n'!$Q63="A",'10a+c+n'!M63,0),0)</f>
        <v>0</v>
      </c>
      <c r="N63" s="116">
        <f>IF($C$4="Attiecināmās izmaksas",IF('10a+c+n'!$Q63="A",'10a+c+n'!N63,0),0)</f>
        <v>0</v>
      </c>
      <c r="O63" s="116">
        <f>IF($C$4="Attiecināmās izmaksas",IF('10a+c+n'!$Q63="A",'10a+c+n'!O63,0),0)</f>
        <v>0</v>
      </c>
      <c r="P63" s="117">
        <f>IF($C$4="Attiecināmās izmaksas",IF('10a+c+n'!$Q63="A",'10a+c+n'!P63,0),0)</f>
        <v>0</v>
      </c>
    </row>
    <row r="64" spans="1:16" ht="12" customHeight="1" thickBot="1" x14ac:dyDescent="0.25">
      <c r="A64" s="298" t="s">
        <v>62</v>
      </c>
      <c r="B64" s="299"/>
      <c r="C64" s="299"/>
      <c r="D64" s="299"/>
      <c r="E64" s="299"/>
      <c r="F64" s="299"/>
      <c r="G64" s="299"/>
      <c r="H64" s="299"/>
      <c r="I64" s="299"/>
      <c r="J64" s="299"/>
      <c r="K64" s="300"/>
      <c r="L64" s="127">
        <f>SUM(L14:L63)</f>
        <v>0</v>
      </c>
      <c r="M64" s="128">
        <f>SUM(M14:M63)</f>
        <v>0</v>
      </c>
      <c r="N64" s="128">
        <f>SUM(N14:N63)</f>
        <v>0</v>
      </c>
      <c r="O64" s="128">
        <f>SUM(O14:O63)</f>
        <v>0</v>
      </c>
      <c r="P64" s="129">
        <f>SUM(P14:P63)</f>
        <v>0</v>
      </c>
    </row>
    <row r="65" spans="1:16" x14ac:dyDescent="0.2">
      <c r="A65" s="16"/>
      <c r="B65" s="16"/>
      <c r="C65" s="16"/>
      <c r="D65" s="16"/>
      <c r="E65" s="16"/>
      <c r="F65" s="16"/>
      <c r="G65" s="16"/>
      <c r="H65" s="16"/>
      <c r="I65" s="16"/>
      <c r="J65" s="16"/>
      <c r="K65" s="16"/>
      <c r="L65" s="16"/>
      <c r="M65" s="16"/>
      <c r="N65" s="16"/>
      <c r="O65" s="16"/>
      <c r="P65" s="16"/>
    </row>
    <row r="66" spans="1:16" x14ac:dyDescent="0.2">
      <c r="A66" s="16"/>
      <c r="B66" s="16"/>
      <c r="C66" s="16"/>
      <c r="D66" s="16"/>
      <c r="E66" s="16"/>
      <c r="F66" s="16"/>
      <c r="G66" s="16"/>
      <c r="H66" s="16"/>
      <c r="I66" s="16"/>
      <c r="J66" s="16"/>
      <c r="K66" s="16"/>
      <c r="L66" s="16"/>
      <c r="M66" s="16"/>
      <c r="N66" s="16"/>
      <c r="O66" s="16"/>
      <c r="P66" s="16"/>
    </row>
    <row r="67" spans="1:16" x14ac:dyDescent="0.2">
      <c r="A67" s="1" t="s">
        <v>14</v>
      </c>
      <c r="B67" s="16"/>
      <c r="C67" s="301">
        <f>'Kops n'!C36:H36</f>
        <v>0</v>
      </c>
      <c r="D67" s="301"/>
      <c r="E67" s="301"/>
      <c r="F67" s="301"/>
      <c r="G67" s="301"/>
      <c r="H67" s="301"/>
      <c r="I67" s="16"/>
      <c r="J67" s="16"/>
      <c r="K67" s="16"/>
      <c r="L67" s="16"/>
      <c r="M67" s="16"/>
      <c r="N67" s="16"/>
      <c r="O67" s="16"/>
      <c r="P67" s="16"/>
    </row>
    <row r="68" spans="1:16" x14ac:dyDescent="0.2">
      <c r="A68" s="16"/>
      <c r="B68" s="16"/>
      <c r="C68" s="227" t="s">
        <v>15</v>
      </c>
      <c r="D68" s="227"/>
      <c r="E68" s="227"/>
      <c r="F68" s="227"/>
      <c r="G68" s="227"/>
      <c r="H68" s="227"/>
      <c r="I68" s="16"/>
      <c r="J68" s="16"/>
      <c r="K68" s="16"/>
      <c r="L68" s="16"/>
      <c r="M68" s="16"/>
      <c r="N68" s="16"/>
      <c r="O68" s="16"/>
      <c r="P68" s="16"/>
    </row>
    <row r="69" spans="1:16" x14ac:dyDescent="0.2">
      <c r="A69" s="16"/>
      <c r="B69" s="16"/>
      <c r="C69" s="16"/>
      <c r="D69" s="16"/>
      <c r="E69" s="16"/>
      <c r="F69" s="16"/>
      <c r="G69" s="16"/>
      <c r="H69" s="16"/>
      <c r="I69" s="16"/>
      <c r="J69" s="16"/>
      <c r="K69" s="16"/>
      <c r="L69" s="16"/>
      <c r="M69" s="16"/>
      <c r="N69" s="16"/>
      <c r="O69" s="16"/>
      <c r="P69" s="16"/>
    </row>
    <row r="70" spans="1:16" x14ac:dyDescent="0.2">
      <c r="A70" s="249" t="str">
        <f>'Kops n'!A39:D39</f>
        <v>Tāme sastādīta 2023. gada __. ____________</v>
      </c>
      <c r="B70" s="250"/>
      <c r="C70" s="250"/>
      <c r="D70" s="250"/>
      <c r="E70" s="16"/>
      <c r="F70" s="16"/>
      <c r="G70" s="16"/>
      <c r="H70" s="16"/>
      <c r="I70" s="16"/>
      <c r="J70" s="16"/>
      <c r="K70" s="16"/>
      <c r="L70" s="16"/>
      <c r="M70" s="16"/>
      <c r="N70" s="16"/>
      <c r="O70" s="16"/>
      <c r="P70" s="16"/>
    </row>
    <row r="71" spans="1:16" x14ac:dyDescent="0.2">
      <c r="A71" s="16"/>
      <c r="B71" s="16"/>
      <c r="C71" s="16"/>
      <c r="D71" s="16"/>
      <c r="E71" s="16"/>
      <c r="F71" s="16"/>
      <c r="G71" s="16"/>
      <c r="H71" s="16"/>
      <c r="I71" s="16"/>
      <c r="J71" s="16"/>
      <c r="K71" s="16"/>
      <c r="L71" s="16"/>
      <c r="M71" s="16"/>
      <c r="N71" s="16"/>
      <c r="O71" s="16"/>
      <c r="P71" s="16"/>
    </row>
    <row r="72" spans="1:16" x14ac:dyDescent="0.2">
      <c r="A72" s="1" t="s">
        <v>41</v>
      </c>
      <c r="B72" s="16"/>
      <c r="C72" s="301">
        <f>'Kops n'!C41:H41</f>
        <v>0</v>
      </c>
      <c r="D72" s="301"/>
      <c r="E72" s="301"/>
      <c r="F72" s="301"/>
      <c r="G72" s="301"/>
      <c r="H72" s="301"/>
      <c r="I72" s="16"/>
      <c r="J72" s="16"/>
      <c r="K72" s="16"/>
      <c r="L72" s="16"/>
      <c r="M72" s="16"/>
      <c r="N72" s="16"/>
      <c r="O72" s="16"/>
      <c r="P72" s="16"/>
    </row>
    <row r="73" spans="1:16" x14ac:dyDescent="0.2">
      <c r="A73" s="16"/>
      <c r="B73" s="16"/>
      <c r="C73" s="227" t="s">
        <v>15</v>
      </c>
      <c r="D73" s="227"/>
      <c r="E73" s="227"/>
      <c r="F73" s="227"/>
      <c r="G73" s="227"/>
      <c r="H73" s="227"/>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78" t="s">
        <v>16</v>
      </c>
      <c r="B75" s="42"/>
      <c r="C75" s="84">
        <f>'Kops n'!C44</f>
        <v>0</v>
      </c>
      <c r="D75" s="42"/>
      <c r="E75" s="16"/>
      <c r="F75" s="16"/>
      <c r="G75" s="16"/>
      <c r="H75" s="16"/>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sheetData>
  <mergeCells count="23">
    <mergeCell ref="C2:I2"/>
    <mergeCell ref="C3:I3"/>
    <mergeCell ref="C4:I4"/>
    <mergeCell ref="D5:L5"/>
    <mergeCell ref="D6:L6"/>
    <mergeCell ref="D8:L8"/>
    <mergeCell ref="A9:F9"/>
    <mergeCell ref="J9:M9"/>
    <mergeCell ref="N9:O9"/>
    <mergeCell ref="D7:L7"/>
    <mergeCell ref="C73:H73"/>
    <mergeCell ref="L12:P12"/>
    <mergeCell ref="A64:K64"/>
    <mergeCell ref="C67:H67"/>
    <mergeCell ref="C68:H68"/>
    <mergeCell ref="A70:D70"/>
    <mergeCell ref="C72:H72"/>
    <mergeCell ref="A12:A13"/>
    <mergeCell ref="B12:B13"/>
    <mergeCell ref="C12:C13"/>
    <mergeCell ref="D12:D13"/>
    <mergeCell ref="E12:E13"/>
    <mergeCell ref="F12:K12"/>
  </mergeCells>
  <conditionalFormatting sqref="A64:K64">
    <cfRule type="containsText" dxfId="70" priority="3" operator="containsText" text="Tiešās izmaksas kopā, t. sk. darba devēja sociālais nodoklis __.__% ">
      <formula>NOT(ISERROR(SEARCH("Tiešās izmaksas kopā, t. sk. darba devēja sociālais nodoklis __.__% ",A64)))</formula>
    </cfRule>
  </conditionalFormatting>
  <conditionalFormatting sqref="A14:P63">
    <cfRule type="cellIs" dxfId="69" priority="1" operator="equal">
      <formula>0</formula>
    </cfRule>
  </conditionalFormatting>
  <conditionalFormatting sqref="C2:I2 D5:L8 N9:O9 L64:P64 C67:H67 C72:H72 C75">
    <cfRule type="cellIs" dxfId="68" priority="2"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B35E-46F4-4602-8D1C-5BC459CB59DA}">
  <sheetPr>
    <tabColor rgb="FFC00000"/>
  </sheetPr>
  <dimension ref="A1:P29"/>
  <sheetViews>
    <sheetView topLeftCell="A3"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'10a+c+n'!D1</f>
        <v>10</v>
      </c>
      <c r="E1" s="22"/>
      <c r="F1" s="22"/>
      <c r="G1" s="22"/>
      <c r="H1" s="22"/>
      <c r="I1" s="22"/>
      <c r="J1" s="22"/>
      <c r="N1" s="26"/>
      <c r="O1" s="27"/>
      <c r="P1" s="28"/>
    </row>
    <row r="2" spans="1:16" x14ac:dyDescent="0.2">
      <c r="A2" s="29"/>
      <c r="B2" s="29"/>
      <c r="C2" s="313" t="str">
        <f>'10a+c+n'!C2:I2</f>
        <v>Apkure, vēdināšana un gaisa kondicionēšana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'10a+c+n'!A9</f>
        <v>Tāme sastādīta  2023. gada tirgus cenās, pamatojoties uz AVK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izmaksas",IF('10a+c+n'!$Q14="C",'10a+c+n'!B14,0))</f>
        <v>0</v>
      </c>
      <c r="C14" s="23">
        <f>IF($C$4="citu pasākumu izmaksas",IF('10a+c+n'!$Q14="C",'10a+c+n'!C14,0))</f>
        <v>0</v>
      </c>
      <c r="D14" s="23">
        <f>IF($C$4="citu pasākumu izmaksas",IF('10a+c+n'!$Q14="C",'10a+c+n'!D14,0))</f>
        <v>0</v>
      </c>
      <c r="E14" s="45"/>
      <c r="F14" s="63"/>
      <c r="G14" s="114"/>
      <c r="H14" s="114">
        <f>IF($C$4="citu pasākumu izmaksas",IF('10a+c+n'!$Q14="C",'10a+c+n'!H14,0))</f>
        <v>0</v>
      </c>
      <c r="I14" s="114"/>
      <c r="J14" s="114"/>
      <c r="K14" s="115">
        <f>IF($C$4="citu pasākumu izmaksas",IF('10a+c+n'!$Q14="C",'10a+c+n'!K14,0))</f>
        <v>0</v>
      </c>
      <c r="L14" s="81">
        <f>IF($C$4="citu pasākumu izmaksas",IF('10a+c+n'!$Q14="C",'10a+c+n'!L14,0))</f>
        <v>0</v>
      </c>
      <c r="M14" s="114">
        <f>IF($C$4="citu pasākumu izmaksas",IF('10a+c+n'!$Q14="C",'10a+c+n'!M14,0))</f>
        <v>0</v>
      </c>
      <c r="N14" s="114">
        <f>IF($C$4="citu pasākumu izmaksas",IF('10a+c+n'!$Q14="C",'10a+c+n'!N14,0))</f>
        <v>0</v>
      </c>
      <c r="O14" s="114">
        <f>IF($C$4="citu pasākumu izmaksas",IF('10a+c+n'!$Q14="C",'10a+c+n'!O14,0))</f>
        <v>0</v>
      </c>
      <c r="P14" s="115">
        <f>IF($C$4="citu pasākumu izmaksas",IF('10a+c+n'!$Q14="C",'10a+c+n'!P14,0))</f>
        <v>0</v>
      </c>
    </row>
    <row r="15" spans="1:16" x14ac:dyDescent="0.2">
      <c r="A15" s="51">
        <f>IF(P15=0,0,IF(COUNTBLANK(P15)=1,0,COUNTA($P$14:P15)))</f>
        <v>0</v>
      </c>
      <c r="B15" s="24">
        <f>IF($C$4="citu pasākumu izmaksas",IF('10a+c+n'!$Q15="C",'10a+c+n'!B15,0))</f>
        <v>0</v>
      </c>
      <c r="C15" s="24">
        <f>IF($C$4="citu pasākumu izmaksas",IF('10a+c+n'!$Q15="C",'10a+c+n'!C15,0))</f>
        <v>0</v>
      </c>
      <c r="D15" s="24">
        <f>IF($C$4="citu pasākumu izmaksas",IF('10a+c+n'!$Q15="C",'10a+c+n'!D15,0))</f>
        <v>0</v>
      </c>
      <c r="E15" s="46"/>
      <c r="F15" s="65"/>
      <c r="G15" s="116"/>
      <c r="H15" s="116">
        <f>IF($C$4="citu pasākumu izmaksas",IF('10a+c+n'!$Q15="C",'10a+c+n'!H15,0))</f>
        <v>0</v>
      </c>
      <c r="I15" s="116"/>
      <c r="J15" s="116"/>
      <c r="K15" s="117">
        <f>IF($C$4="citu pasākumu izmaksas",IF('10a+c+n'!$Q15="C",'10a+c+n'!K15,0))</f>
        <v>0</v>
      </c>
      <c r="L15" s="82">
        <f>IF($C$4="citu pasākumu izmaksas",IF('10a+c+n'!$Q15="C",'10a+c+n'!L15,0))</f>
        <v>0</v>
      </c>
      <c r="M15" s="116">
        <f>IF($C$4="citu pasākumu izmaksas",IF('10a+c+n'!$Q15="C",'10a+c+n'!M15,0))</f>
        <v>0</v>
      </c>
      <c r="N15" s="116">
        <f>IF($C$4="citu pasākumu izmaksas",IF('10a+c+n'!$Q15="C",'10a+c+n'!N15,0))</f>
        <v>0</v>
      </c>
      <c r="O15" s="116">
        <f>IF($C$4="citu pasākumu izmaksas",IF('10a+c+n'!$Q15="C",'10a+c+n'!O15,0))</f>
        <v>0</v>
      </c>
      <c r="P15" s="117">
        <f>IF($C$4="citu pasākumu izmaksas",IF('10a+c+n'!$Q15="C",'10a+c+n'!P15,0))</f>
        <v>0</v>
      </c>
    </row>
    <row r="16" spans="1:16" ht="12" thickBot="1" x14ac:dyDescent="0.25">
      <c r="A16" s="51"/>
      <c r="B16" s="24"/>
      <c r="C16" s="24"/>
      <c r="D16" s="24"/>
      <c r="E16" s="46"/>
      <c r="F16" s="65"/>
      <c r="G16" s="116"/>
      <c r="H16" s="116"/>
      <c r="I16" s="116"/>
      <c r="J16" s="116"/>
      <c r="K16" s="117"/>
      <c r="L16" s="82"/>
      <c r="M16" s="116"/>
      <c r="N16" s="116"/>
      <c r="O16" s="116"/>
      <c r="P16" s="117"/>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c'!C36:H36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c'!C41:H41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c'!C44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6:H26"/>
    <mergeCell ref="L12:P12"/>
    <mergeCell ref="A17:K17"/>
    <mergeCell ref="C20:H20"/>
    <mergeCell ref="C21:H21"/>
    <mergeCell ref="A23:D23"/>
    <mergeCell ref="C25:H25"/>
  </mergeCells>
  <conditionalFormatting sqref="A17:K17">
    <cfRule type="containsText" dxfId="67"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66" priority="1" operator="equal">
      <formula>0</formula>
    </cfRule>
  </conditionalFormatting>
  <conditionalFormatting sqref="C2:I2 D5:L8 N9:O9 L17:P17 C20:H20 C25:H25 C28">
    <cfRule type="cellIs" dxfId="65"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9996-BFBB-41C2-9CD3-50C22F41CFA9}">
  <sheetPr codeName="Sheet36">
    <tabColor rgb="FFC00000"/>
  </sheetPr>
  <dimension ref="A1:P29"/>
  <sheetViews>
    <sheetView topLeftCell="A3" workbookViewId="0">
      <selection activeCell="A17" sqref="A17:XFD1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'10a+c+n'!D1</f>
        <v>10</v>
      </c>
      <c r="E1" s="22"/>
      <c r="F1" s="22"/>
      <c r="G1" s="22"/>
      <c r="H1" s="22"/>
      <c r="I1" s="22"/>
      <c r="J1" s="22"/>
      <c r="N1" s="26"/>
      <c r="O1" s="27"/>
      <c r="P1" s="28"/>
    </row>
    <row r="2" spans="1:16" x14ac:dyDescent="0.2">
      <c r="A2" s="29"/>
      <c r="B2" s="29"/>
      <c r="C2" s="313" t="str">
        <f>'10a+c+n'!C2:I2</f>
        <v>Apkure, vēdināšana un gaisa kondicionēšana</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'10a+c+n'!A9</f>
        <v>Tāme sastādīta  2023. gada tirgus cenās, pamatojoties uz AVK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izmaksas",IF('10a+c+n'!$Q14="N",'10a+c+n'!B14,0))</f>
        <v>0</v>
      </c>
      <c r="C14" s="23">
        <f>IF($C$4="Neattiecināmās izmaksas",IF('10a+c+n'!$Q14="N",'10a+c+n'!C14,0))</f>
        <v>0</v>
      </c>
      <c r="D14" s="23">
        <f>IF($C$4="Neattiecināmās izmaksas",IF('10a+c+n'!$Q14="N",'10a+c+n'!D14,0))</f>
        <v>0</v>
      </c>
      <c r="E14" s="45"/>
      <c r="F14" s="63"/>
      <c r="G14" s="114"/>
      <c r="H14" s="114">
        <f>IF($C$4="Neattiecināmās izmaksas",IF('10a+c+n'!$Q14="N",'10a+c+n'!H14,0))</f>
        <v>0</v>
      </c>
      <c r="I14" s="114"/>
      <c r="J14" s="114"/>
      <c r="K14" s="115">
        <f>IF($C$4="Neattiecināmās izmaksas",IF('10a+c+n'!$Q14="N",'10a+c+n'!K14,0))</f>
        <v>0</v>
      </c>
      <c r="L14" s="81">
        <f>IF($C$4="Neattiecināmās izmaksas",IF('10a+c+n'!$Q14="N",'10a+c+n'!L14,0))</f>
        <v>0</v>
      </c>
      <c r="M14" s="114">
        <f>IF($C$4="Neattiecināmās izmaksas",IF('10a+c+n'!$Q14="N",'10a+c+n'!M14,0))</f>
        <v>0</v>
      </c>
      <c r="N14" s="114">
        <f>IF($C$4="Neattiecināmās izmaksas",IF('10a+c+n'!$Q14="N",'10a+c+n'!N14,0))</f>
        <v>0</v>
      </c>
      <c r="O14" s="114">
        <f>IF($C$4="Neattiecināmās izmaksas",IF('10a+c+n'!$Q14="N",'10a+c+n'!O14,0))</f>
        <v>0</v>
      </c>
      <c r="P14" s="115">
        <f>IF($C$4="Neattiecināmās izmaksas",IF('10a+c+n'!$Q14="N",'10a+c+n'!P14,0))</f>
        <v>0</v>
      </c>
    </row>
    <row r="15" spans="1:16" x14ac:dyDescent="0.2">
      <c r="A15" s="51">
        <f>IF(P15=0,0,IF(COUNTBLANK(P15)=1,0,COUNTA($P$14:P15)))</f>
        <v>0</v>
      </c>
      <c r="B15" s="24">
        <f>IF($C$4="Neattiecināmās izmaksas",IF('10a+c+n'!$Q15="N",'10a+c+n'!B15,0))</f>
        <v>0</v>
      </c>
      <c r="C15" s="24">
        <f>IF($C$4="Neattiecināmās izmaksas",IF('10a+c+n'!$Q15="N",'10a+c+n'!C15,0))</f>
        <v>0</v>
      </c>
      <c r="D15" s="24">
        <f>IF($C$4="Neattiecināmās izmaksas",IF('10a+c+n'!$Q15="N",'10a+c+n'!D15,0))</f>
        <v>0</v>
      </c>
      <c r="E15" s="46"/>
      <c r="F15" s="65"/>
      <c r="G15" s="116"/>
      <c r="H15" s="116">
        <f>IF($C$4="Neattiecināmās izmaksas",IF('10a+c+n'!$Q15="N",'10a+c+n'!H15,0))</f>
        <v>0</v>
      </c>
      <c r="I15" s="116"/>
      <c r="J15" s="116"/>
      <c r="K15" s="117">
        <f>IF($C$4="Neattiecināmās izmaksas",IF('10a+c+n'!$Q15="N",'10a+c+n'!K15,0))</f>
        <v>0</v>
      </c>
      <c r="L15" s="82">
        <f>IF($C$4="Neattiecināmās izmaksas",IF('10a+c+n'!$Q15="N",'10a+c+n'!L15,0))</f>
        <v>0</v>
      </c>
      <c r="M15" s="116">
        <f>IF($C$4="Neattiecināmās izmaksas",IF('10a+c+n'!$Q15="N",'10a+c+n'!M15,0))</f>
        <v>0</v>
      </c>
      <c r="N15" s="116">
        <f>IF($C$4="Neattiecināmās izmaksas",IF('10a+c+n'!$Q15="N",'10a+c+n'!N15,0))</f>
        <v>0</v>
      </c>
      <c r="O15" s="116">
        <f>IF($C$4="Neattiecināmās izmaksas",IF('10a+c+n'!$Q15="N",'10a+c+n'!O15,0))</f>
        <v>0</v>
      </c>
      <c r="P15" s="117">
        <f>IF($C$4="Neattiecināmās izmaksas",IF('10a+c+n'!$Q15="N",'10a+c+n'!P15,0))</f>
        <v>0</v>
      </c>
    </row>
    <row r="16" spans="1:16" ht="12" thickBot="1" x14ac:dyDescent="0.25">
      <c r="A16" s="51"/>
      <c r="B16" s="24"/>
      <c r="C16" s="24"/>
      <c r="D16" s="24"/>
      <c r="E16" s="46"/>
      <c r="F16" s="65"/>
      <c r="G16" s="116"/>
      <c r="H16" s="116"/>
      <c r="I16" s="116"/>
      <c r="J16" s="116"/>
      <c r="K16" s="117"/>
      <c r="L16" s="82"/>
      <c r="M16" s="116"/>
      <c r="N16" s="116"/>
      <c r="O16" s="116"/>
      <c r="P16" s="117"/>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n'!C36:H36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n'!C41:H41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n'!C44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C2:I2"/>
    <mergeCell ref="C3:I3"/>
    <mergeCell ref="C4:I4"/>
    <mergeCell ref="D5:L5"/>
    <mergeCell ref="D6:L6"/>
    <mergeCell ref="D8:L8"/>
    <mergeCell ref="A9:F9"/>
    <mergeCell ref="J9:M9"/>
    <mergeCell ref="N9:O9"/>
    <mergeCell ref="D7:L7"/>
    <mergeCell ref="C26:H26"/>
    <mergeCell ref="L12:P12"/>
    <mergeCell ref="A17:K17"/>
    <mergeCell ref="C20:H20"/>
    <mergeCell ref="C21:H21"/>
    <mergeCell ref="A23:D23"/>
    <mergeCell ref="C25:H25"/>
    <mergeCell ref="A12:A13"/>
    <mergeCell ref="B12:B13"/>
    <mergeCell ref="C12:C13"/>
    <mergeCell ref="D12:D13"/>
    <mergeCell ref="E12:E13"/>
    <mergeCell ref="F12:K12"/>
  </mergeCells>
  <conditionalFormatting sqref="A17:K17">
    <cfRule type="containsText" dxfId="64"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63" priority="1" operator="equal">
      <formula>0</formula>
    </cfRule>
  </conditionalFormatting>
  <conditionalFormatting sqref="C2:I2 D5:L8 N9:O9 L17:P17 C20:H20 C25:H25 C28">
    <cfRule type="cellIs" dxfId="62"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D459-E9BD-442B-9F27-470894C92136}">
  <sheetPr codeName="Sheet37">
    <tabColor rgb="FFFFC000"/>
  </sheetPr>
  <dimension ref="A1:Q51"/>
  <sheetViews>
    <sheetView topLeftCell="A14" zoomScale="85" zoomScaleNormal="85" workbookViewId="0">
      <selection activeCell="K38" sqref="K3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11</v>
      </c>
      <c r="E1" s="22"/>
      <c r="F1" s="22"/>
      <c r="G1" s="22"/>
      <c r="H1" s="22"/>
      <c r="I1" s="22"/>
      <c r="J1" s="22"/>
      <c r="N1" s="26"/>
      <c r="O1" s="27"/>
      <c r="P1" s="28"/>
    </row>
    <row r="2" spans="1:17" x14ac:dyDescent="0.2">
      <c r="A2" s="29"/>
      <c r="B2" s="29"/>
      <c r="C2" s="313" t="s">
        <v>336</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325</v>
      </c>
      <c r="B9" s="310"/>
      <c r="C9" s="310"/>
      <c r="D9" s="310"/>
      <c r="E9" s="310"/>
      <c r="F9" s="310"/>
      <c r="G9" s="31"/>
      <c r="H9" s="31"/>
      <c r="I9" s="31"/>
      <c r="J9" s="311" t="s">
        <v>45</v>
      </c>
      <c r="K9" s="311"/>
      <c r="L9" s="311"/>
      <c r="M9" s="311"/>
      <c r="N9" s="312">
        <f>P39</f>
        <v>0</v>
      </c>
      <c r="O9" s="312"/>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17"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2" t="s">
        <v>223</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17" ht="25.5" x14ac:dyDescent="0.2">
      <c r="A15" s="36">
        <v>1</v>
      </c>
      <c r="B15" s="24" t="s">
        <v>224</v>
      </c>
      <c r="C15" s="160" t="s">
        <v>311</v>
      </c>
      <c r="D15" s="144" t="s">
        <v>141</v>
      </c>
      <c r="E15" s="161">
        <v>1</v>
      </c>
      <c r="F15" s="41"/>
      <c r="G15" s="146"/>
      <c r="H15" s="110">
        <f>F15*G15</f>
        <v>0</v>
      </c>
      <c r="I15" s="135"/>
      <c r="J15" s="135"/>
      <c r="K15" s="113">
        <f t="shared" ref="K15:K38" si="0">SUM(H15:J15)</f>
        <v>0</v>
      </c>
      <c r="L15" s="41">
        <f t="shared" ref="L15:L38" si="1">E15*F15</f>
        <v>0</v>
      </c>
      <c r="M15" s="110">
        <f t="shared" ref="M15:M38" si="2">H15*E15</f>
        <v>0</v>
      </c>
      <c r="N15" s="110">
        <f t="shared" ref="N15:N38" si="3">I15*E15</f>
        <v>0</v>
      </c>
      <c r="O15" s="110">
        <f t="shared" ref="O15:O38" si="4">J15*E15</f>
        <v>0</v>
      </c>
      <c r="P15" s="111">
        <f t="shared" ref="P15:P38" si="5">SUM(M15:O15)</f>
        <v>0</v>
      </c>
      <c r="Q15" s="61" t="s">
        <v>47</v>
      </c>
    </row>
    <row r="16" spans="1:17" ht="25.5" x14ac:dyDescent="0.2">
      <c r="A16" s="36">
        <v>2</v>
      </c>
      <c r="B16" s="24" t="s">
        <v>224</v>
      </c>
      <c r="C16" s="165" t="s">
        <v>312</v>
      </c>
      <c r="D16" s="144" t="s">
        <v>141</v>
      </c>
      <c r="E16" s="161">
        <v>1</v>
      </c>
      <c r="F16" s="41"/>
      <c r="G16" s="146"/>
      <c r="H16" s="110">
        <f t="shared" ref="H16:H38" si="6">F16*G16</f>
        <v>0</v>
      </c>
      <c r="I16" s="135"/>
      <c r="J16" s="135"/>
      <c r="K16" s="113">
        <f t="shared" ref="K16:K38" si="7">SUM(H16:J16)</f>
        <v>0</v>
      </c>
      <c r="L16" s="41">
        <f t="shared" ref="L16:L38" si="8">E16*F16</f>
        <v>0</v>
      </c>
      <c r="M16" s="110">
        <f t="shared" ref="M16:M38" si="9">H16*E16</f>
        <v>0</v>
      </c>
      <c r="N16" s="110">
        <f t="shared" ref="N16:N38" si="10">I16*E16</f>
        <v>0</v>
      </c>
      <c r="O16" s="110">
        <f t="shared" ref="O16:O38" si="11">J16*E16</f>
        <v>0</v>
      </c>
      <c r="P16" s="111">
        <f t="shared" ref="P16:P38" si="12">SUM(M16:O16)</f>
        <v>0</v>
      </c>
      <c r="Q16" s="61" t="s">
        <v>47</v>
      </c>
    </row>
    <row r="17" spans="1:17" ht="22.5" x14ac:dyDescent="0.2">
      <c r="A17" s="36">
        <v>3</v>
      </c>
      <c r="B17" s="24" t="s">
        <v>224</v>
      </c>
      <c r="C17" s="162" t="s">
        <v>313</v>
      </c>
      <c r="D17" s="144" t="s">
        <v>141</v>
      </c>
      <c r="E17" s="161">
        <v>1</v>
      </c>
      <c r="F17" s="41"/>
      <c r="G17" s="146"/>
      <c r="H17" s="110">
        <f t="shared" si="6"/>
        <v>0</v>
      </c>
      <c r="I17" s="135"/>
      <c r="J17" s="135"/>
      <c r="K17" s="113">
        <f t="shared" si="7"/>
        <v>0</v>
      </c>
      <c r="L17" s="41">
        <f t="shared" si="8"/>
        <v>0</v>
      </c>
      <c r="M17" s="110">
        <f t="shared" si="9"/>
        <v>0</v>
      </c>
      <c r="N17" s="110">
        <f t="shared" si="10"/>
        <v>0</v>
      </c>
      <c r="O17" s="110">
        <f t="shared" si="11"/>
        <v>0</v>
      </c>
      <c r="P17" s="111">
        <f t="shared" si="12"/>
        <v>0</v>
      </c>
      <c r="Q17" s="61" t="s">
        <v>47</v>
      </c>
    </row>
    <row r="18" spans="1:17" ht="22.5" x14ac:dyDescent="0.2">
      <c r="A18" s="36">
        <v>4</v>
      </c>
      <c r="B18" s="24" t="s">
        <v>224</v>
      </c>
      <c r="C18" s="162" t="s">
        <v>225</v>
      </c>
      <c r="D18" s="144" t="s">
        <v>199</v>
      </c>
      <c r="E18" s="161">
        <v>65</v>
      </c>
      <c r="F18" s="41"/>
      <c r="G18" s="146"/>
      <c r="H18" s="110">
        <f t="shared" si="6"/>
        <v>0</v>
      </c>
      <c r="I18" s="135"/>
      <c r="J18" s="135"/>
      <c r="K18" s="113">
        <f t="shared" si="7"/>
        <v>0</v>
      </c>
      <c r="L18" s="41">
        <f t="shared" si="8"/>
        <v>0</v>
      </c>
      <c r="M18" s="110">
        <f t="shared" si="9"/>
        <v>0</v>
      </c>
      <c r="N18" s="110">
        <f t="shared" si="10"/>
        <v>0</v>
      </c>
      <c r="O18" s="110">
        <f t="shared" si="11"/>
        <v>0</v>
      </c>
      <c r="P18" s="111">
        <f t="shared" si="12"/>
        <v>0</v>
      </c>
      <c r="Q18" s="61" t="s">
        <v>47</v>
      </c>
    </row>
    <row r="19" spans="1:17" ht="22.5" x14ac:dyDescent="0.2">
      <c r="A19" s="36">
        <v>5</v>
      </c>
      <c r="B19" s="24" t="s">
        <v>224</v>
      </c>
      <c r="C19" s="162" t="s">
        <v>314</v>
      </c>
      <c r="D19" s="144" t="s">
        <v>141</v>
      </c>
      <c r="E19" s="161">
        <v>2</v>
      </c>
      <c r="F19" s="41"/>
      <c r="G19" s="146"/>
      <c r="H19" s="110">
        <f t="shared" si="6"/>
        <v>0</v>
      </c>
      <c r="I19" s="135"/>
      <c r="J19" s="135"/>
      <c r="K19" s="113">
        <f t="shared" si="7"/>
        <v>0</v>
      </c>
      <c r="L19" s="41">
        <f t="shared" si="8"/>
        <v>0</v>
      </c>
      <c r="M19" s="110">
        <f t="shared" si="9"/>
        <v>0</v>
      </c>
      <c r="N19" s="110">
        <f t="shared" si="10"/>
        <v>0</v>
      </c>
      <c r="O19" s="110">
        <f t="shared" si="11"/>
        <v>0</v>
      </c>
      <c r="P19" s="111">
        <f t="shared" si="12"/>
        <v>0</v>
      </c>
      <c r="Q19" s="61" t="s">
        <v>47</v>
      </c>
    </row>
    <row r="20" spans="1:17" ht="22.5" x14ac:dyDescent="0.2">
      <c r="A20" s="36">
        <v>6</v>
      </c>
      <c r="B20" s="24" t="s">
        <v>224</v>
      </c>
      <c r="C20" s="162" t="s">
        <v>315</v>
      </c>
      <c r="D20" s="144" t="s">
        <v>199</v>
      </c>
      <c r="E20" s="161">
        <v>2</v>
      </c>
      <c r="F20" s="41"/>
      <c r="G20" s="146"/>
      <c r="H20" s="110">
        <f t="shared" si="6"/>
        <v>0</v>
      </c>
      <c r="I20" s="135"/>
      <c r="J20" s="135"/>
      <c r="K20" s="113">
        <f t="shared" si="7"/>
        <v>0</v>
      </c>
      <c r="L20" s="41">
        <f t="shared" si="8"/>
        <v>0</v>
      </c>
      <c r="M20" s="110">
        <f t="shared" si="9"/>
        <v>0</v>
      </c>
      <c r="N20" s="110">
        <f t="shared" si="10"/>
        <v>0</v>
      </c>
      <c r="O20" s="110">
        <f t="shared" si="11"/>
        <v>0</v>
      </c>
      <c r="P20" s="111">
        <f t="shared" si="12"/>
        <v>0</v>
      </c>
      <c r="Q20" s="61" t="s">
        <v>47</v>
      </c>
    </row>
    <row r="21" spans="1:17" ht="22.5" x14ac:dyDescent="0.2">
      <c r="A21" s="36">
        <v>7</v>
      </c>
      <c r="B21" s="24" t="s">
        <v>224</v>
      </c>
      <c r="C21" s="162" t="s">
        <v>316</v>
      </c>
      <c r="D21" s="144" t="s">
        <v>199</v>
      </c>
      <c r="E21" s="161">
        <v>8</v>
      </c>
      <c r="F21" s="41"/>
      <c r="G21" s="146"/>
      <c r="H21" s="110">
        <f t="shared" si="6"/>
        <v>0</v>
      </c>
      <c r="I21" s="135"/>
      <c r="J21" s="135"/>
      <c r="K21" s="113">
        <f t="shared" si="7"/>
        <v>0</v>
      </c>
      <c r="L21" s="41">
        <f t="shared" si="8"/>
        <v>0</v>
      </c>
      <c r="M21" s="110">
        <f t="shared" si="9"/>
        <v>0</v>
      </c>
      <c r="N21" s="110">
        <f t="shared" si="10"/>
        <v>0</v>
      </c>
      <c r="O21" s="110">
        <f t="shared" si="11"/>
        <v>0</v>
      </c>
      <c r="P21" s="111">
        <f t="shared" si="12"/>
        <v>0</v>
      </c>
      <c r="Q21" s="61" t="s">
        <v>47</v>
      </c>
    </row>
    <row r="22" spans="1:17" ht="33.75" x14ac:dyDescent="0.2">
      <c r="A22" s="36">
        <v>8</v>
      </c>
      <c r="B22" s="24" t="s">
        <v>224</v>
      </c>
      <c r="C22" s="162" t="s">
        <v>226</v>
      </c>
      <c r="D22" s="144" t="s">
        <v>141</v>
      </c>
      <c r="E22" s="161">
        <v>2</v>
      </c>
      <c r="F22" s="41"/>
      <c r="G22" s="146"/>
      <c r="H22" s="110">
        <f t="shared" si="6"/>
        <v>0</v>
      </c>
      <c r="I22" s="135"/>
      <c r="J22" s="135"/>
      <c r="K22" s="113">
        <f t="shared" si="7"/>
        <v>0</v>
      </c>
      <c r="L22" s="41">
        <f t="shared" si="8"/>
        <v>0</v>
      </c>
      <c r="M22" s="110">
        <f t="shared" si="9"/>
        <v>0</v>
      </c>
      <c r="N22" s="110">
        <f t="shared" si="10"/>
        <v>0</v>
      </c>
      <c r="O22" s="110">
        <f t="shared" si="11"/>
        <v>0</v>
      </c>
      <c r="P22" s="111">
        <f t="shared" si="12"/>
        <v>0</v>
      </c>
      <c r="Q22" s="61" t="s">
        <v>47</v>
      </c>
    </row>
    <row r="23" spans="1:17" ht="22.5" x14ac:dyDescent="0.2">
      <c r="A23" s="36">
        <v>9</v>
      </c>
      <c r="B23" s="24" t="s">
        <v>224</v>
      </c>
      <c r="C23" s="162" t="s">
        <v>227</v>
      </c>
      <c r="D23" s="144" t="s">
        <v>141</v>
      </c>
      <c r="E23" s="161">
        <v>1</v>
      </c>
      <c r="F23" s="41"/>
      <c r="G23" s="146"/>
      <c r="H23" s="110">
        <f t="shared" si="6"/>
        <v>0</v>
      </c>
      <c r="I23" s="135"/>
      <c r="J23" s="135"/>
      <c r="K23" s="113">
        <f t="shared" si="7"/>
        <v>0</v>
      </c>
      <c r="L23" s="41">
        <f t="shared" si="8"/>
        <v>0</v>
      </c>
      <c r="M23" s="110">
        <f t="shared" si="9"/>
        <v>0</v>
      </c>
      <c r="N23" s="110">
        <f t="shared" si="10"/>
        <v>0</v>
      </c>
      <c r="O23" s="110">
        <f t="shared" si="11"/>
        <v>0</v>
      </c>
      <c r="P23" s="111">
        <f t="shared" si="12"/>
        <v>0</v>
      </c>
      <c r="Q23" s="61" t="s">
        <v>47</v>
      </c>
    </row>
    <row r="24" spans="1:17" ht="22.5" x14ac:dyDescent="0.2">
      <c r="A24" s="36">
        <v>10</v>
      </c>
      <c r="B24" s="24" t="s">
        <v>224</v>
      </c>
      <c r="C24" s="162" t="s">
        <v>317</v>
      </c>
      <c r="D24" s="144" t="s">
        <v>141</v>
      </c>
      <c r="E24" s="161">
        <v>50</v>
      </c>
      <c r="F24" s="41"/>
      <c r="G24" s="146"/>
      <c r="H24" s="110">
        <f t="shared" si="6"/>
        <v>0</v>
      </c>
      <c r="I24" s="135"/>
      <c r="J24" s="135"/>
      <c r="K24" s="113">
        <f t="shared" si="7"/>
        <v>0</v>
      </c>
      <c r="L24" s="41">
        <f t="shared" si="8"/>
        <v>0</v>
      </c>
      <c r="M24" s="110">
        <f t="shared" si="9"/>
        <v>0</v>
      </c>
      <c r="N24" s="110">
        <f t="shared" si="10"/>
        <v>0</v>
      </c>
      <c r="O24" s="110">
        <f t="shared" si="11"/>
        <v>0</v>
      </c>
      <c r="P24" s="111">
        <f t="shared" si="12"/>
        <v>0</v>
      </c>
      <c r="Q24" s="61" t="s">
        <v>47</v>
      </c>
    </row>
    <row r="25" spans="1:17" ht="22.5" x14ac:dyDescent="0.2">
      <c r="A25" s="36">
        <v>11</v>
      </c>
      <c r="B25" s="24" t="s">
        <v>224</v>
      </c>
      <c r="C25" s="162" t="s">
        <v>318</v>
      </c>
      <c r="D25" s="144" t="s">
        <v>141</v>
      </c>
      <c r="E25" s="161">
        <v>30</v>
      </c>
      <c r="F25" s="41"/>
      <c r="G25" s="146"/>
      <c r="H25" s="110">
        <f t="shared" si="6"/>
        <v>0</v>
      </c>
      <c r="I25" s="135"/>
      <c r="J25" s="135"/>
      <c r="K25" s="113">
        <f t="shared" si="7"/>
        <v>0</v>
      </c>
      <c r="L25" s="41">
        <f t="shared" si="8"/>
        <v>0</v>
      </c>
      <c r="M25" s="110">
        <f t="shared" si="9"/>
        <v>0</v>
      </c>
      <c r="N25" s="110">
        <f t="shared" si="10"/>
        <v>0</v>
      </c>
      <c r="O25" s="110">
        <f t="shared" si="11"/>
        <v>0</v>
      </c>
      <c r="P25" s="111">
        <f t="shared" si="12"/>
        <v>0</v>
      </c>
      <c r="Q25" s="61" t="s">
        <v>47</v>
      </c>
    </row>
    <row r="26" spans="1:17" ht="22.5" x14ac:dyDescent="0.2">
      <c r="A26" s="36">
        <v>12</v>
      </c>
      <c r="B26" s="24" t="s">
        <v>224</v>
      </c>
      <c r="C26" s="162" t="s">
        <v>228</v>
      </c>
      <c r="D26" s="144" t="s">
        <v>141</v>
      </c>
      <c r="E26" s="161">
        <v>18</v>
      </c>
      <c r="F26" s="41"/>
      <c r="G26" s="146"/>
      <c r="H26" s="110">
        <f t="shared" si="6"/>
        <v>0</v>
      </c>
      <c r="I26" s="135"/>
      <c r="J26" s="135"/>
      <c r="K26" s="113">
        <f t="shared" si="7"/>
        <v>0</v>
      </c>
      <c r="L26" s="41">
        <f t="shared" si="8"/>
        <v>0</v>
      </c>
      <c r="M26" s="110">
        <f t="shared" si="9"/>
        <v>0</v>
      </c>
      <c r="N26" s="110">
        <f t="shared" si="10"/>
        <v>0</v>
      </c>
      <c r="O26" s="110">
        <f t="shared" si="11"/>
        <v>0</v>
      </c>
      <c r="P26" s="111">
        <f t="shared" si="12"/>
        <v>0</v>
      </c>
      <c r="Q26" s="61" t="s">
        <v>47</v>
      </c>
    </row>
    <row r="27" spans="1:17" ht="22.5" x14ac:dyDescent="0.2">
      <c r="A27" s="36">
        <v>13</v>
      </c>
      <c r="B27" s="24" t="s">
        <v>224</v>
      </c>
      <c r="C27" s="162" t="s">
        <v>229</v>
      </c>
      <c r="D27" s="144" t="s">
        <v>141</v>
      </c>
      <c r="E27" s="161">
        <v>6</v>
      </c>
      <c r="F27" s="41"/>
      <c r="G27" s="146"/>
      <c r="H27" s="110">
        <f t="shared" si="6"/>
        <v>0</v>
      </c>
      <c r="I27" s="135"/>
      <c r="J27" s="135"/>
      <c r="K27" s="113">
        <f t="shared" si="7"/>
        <v>0</v>
      </c>
      <c r="L27" s="41">
        <f t="shared" si="8"/>
        <v>0</v>
      </c>
      <c r="M27" s="110">
        <f t="shared" si="9"/>
        <v>0</v>
      </c>
      <c r="N27" s="110">
        <f t="shared" si="10"/>
        <v>0</v>
      </c>
      <c r="O27" s="110">
        <f t="shared" si="11"/>
        <v>0</v>
      </c>
      <c r="P27" s="111">
        <f t="shared" si="12"/>
        <v>0</v>
      </c>
      <c r="Q27" s="61" t="s">
        <v>47</v>
      </c>
    </row>
    <row r="28" spans="1:17" ht="22.5" x14ac:dyDescent="0.2">
      <c r="A28" s="36">
        <v>14</v>
      </c>
      <c r="B28" s="24" t="s">
        <v>224</v>
      </c>
      <c r="C28" s="162" t="s">
        <v>230</v>
      </c>
      <c r="D28" s="144" t="s">
        <v>141</v>
      </c>
      <c r="E28" s="161">
        <v>6</v>
      </c>
      <c r="F28" s="41"/>
      <c r="G28" s="146"/>
      <c r="H28" s="110">
        <f t="shared" si="6"/>
        <v>0</v>
      </c>
      <c r="I28" s="135"/>
      <c r="J28" s="135"/>
      <c r="K28" s="113">
        <f t="shared" si="7"/>
        <v>0</v>
      </c>
      <c r="L28" s="41">
        <f t="shared" si="8"/>
        <v>0</v>
      </c>
      <c r="M28" s="110">
        <f t="shared" si="9"/>
        <v>0</v>
      </c>
      <c r="N28" s="110">
        <f t="shared" si="10"/>
        <v>0</v>
      </c>
      <c r="O28" s="110">
        <f t="shared" si="11"/>
        <v>0</v>
      </c>
      <c r="P28" s="111">
        <f t="shared" si="12"/>
        <v>0</v>
      </c>
      <c r="Q28" s="61" t="s">
        <v>47</v>
      </c>
    </row>
    <row r="29" spans="1:17" ht="31.5" customHeight="1" x14ac:dyDescent="0.2">
      <c r="A29" s="196">
        <v>17</v>
      </c>
      <c r="B29" s="24" t="s">
        <v>224</v>
      </c>
      <c r="C29" s="162" t="s">
        <v>430</v>
      </c>
      <c r="D29" s="136" t="s">
        <v>141</v>
      </c>
      <c r="E29" s="197">
        <v>2</v>
      </c>
      <c r="F29" s="41"/>
      <c r="G29" s="146"/>
      <c r="H29" s="110">
        <f t="shared" si="6"/>
        <v>0</v>
      </c>
      <c r="I29" s="135"/>
      <c r="J29" s="135"/>
      <c r="K29" s="113">
        <f t="shared" si="7"/>
        <v>0</v>
      </c>
      <c r="L29" s="41">
        <f t="shared" si="8"/>
        <v>0</v>
      </c>
      <c r="M29" s="110">
        <f t="shared" si="9"/>
        <v>0</v>
      </c>
      <c r="N29" s="110">
        <f t="shared" si="10"/>
        <v>0</v>
      </c>
      <c r="O29" s="110">
        <f t="shared" si="11"/>
        <v>0</v>
      </c>
      <c r="P29" s="111">
        <f t="shared" si="12"/>
        <v>0</v>
      </c>
      <c r="Q29" s="61" t="s">
        <v>47</v>
      </c>
    </row>
    <row r="30" spans="1:17" ht="22.5" x14ac:dyDescent="0.2">
      <c r="A30" s="36">
        <v>15</v>
      </c>
      <c r="B30" s="24" t="s">
        <v>224</v>
      </c>
      <c r="C30" s="162" t="s">
        <v>319</v>
      </c>
      <c r="D30" s="144" t="s">
        <v>199</v>
      </c>
      <c r="E30" s="161">
        <v>16</v>
      </c>
      <c r="F30" s="41"/>
      <c r="G30" s="146"/>
      <c r="H30" s="110">
        <f t="shared" si="6"/>
        <v>0</v>
      </c>
      <c r="I30" s="135"/>
      <c r="J30" s="135"/>
      <c r="K30" s="113">
        <f t="shared" si="7"/>
        <v>0</v>
      </c>
      <c r="L30" s="41">
        <f t="shared" si="8"/>
        <v>0</v>
      </c>
      <c r="M30" s="110">
        <f t="shared" si="9"/>
        <v>0</v>
      </c>
      <c r="N30" s="110">
        <f t="shared" si="10"/>
        <v>0</v>
      </c>
      <c r="O30" s="110">
        <f t="shared" si="11"/>
        <v>0</v>
      </c>
      <c r="P30" s="111">
        <f t="shared" si="12"/>
        <v>0</v>
      </c>
      <c r="Q30" s="61" t="s">
        <v>47</v>
      </c>
    </row>
    <row r="31" spans="1:17" ht="22.5" x14ac:dyDescent="0.2">
      <c r="A31" s="36">
        <v>16</v>
      </c>
      <c r="B31" s="24" t="s">
        <v>224</v>
      </c>
      <c r="C31" s="162" t="s">
        <v>231</v>
      </c>
      <c r="D31" s="144" t="s">
        <v>141</v>
      </c>
      <c r="E31" s="161">
        <v>1</v>
      </c>
      <c r="F31" s="41"/>
      <c r="G31" s="146"/>
      <c r="H31" s="110">
        <f t="shared" si="6"/>
        <v>0</v>
      </c>
      <c r="I31" s="135"/>
      <c r="J31" s="135"/>
      <c r="K31" s="113">
        <f t="shared" si="7"/>
        <v>0</v>
      </c>
      <c r="L31" s="41">
        <f t="shared" si="8"/>
        <v>0</v>
      </c>
      <c r="M31" s="110">
        <f t="shared" si="9"/>
        <v>0</v>
      </c>
      <c r="N31" s="110">
        <f t="shared" si="10"/>
        <v>0</v>
      </c>
      <c r="O31" s="110">
        <f t="shared" si="11"/>
        <v>0</v>
      </c>
      <c r="P31" s="111">
        <f t="shared" si="12"/>
        <v>0</v>
      </c>
      <c r="Q31" s="61" t="s">
        <v>47</v>
      </c>
    </row>
    <row r="32" spans="1:17" x14ac:dyDescent="0.2">
      <c r="A32" s="36">
        <v>17</v>
      </c>
      <c r="B32" s="72"/>
      <c r="C32" s="148" t="s">
        <v>232</v>
      </c>
      <c r="D32" s="24"/>
      <c r="E32" s="46"/>
      <c r="F32" s="41"/>
      <c r="G32" s="146"/>
      <c r="H32" s="110">
        <f t="shared" si="6"/>
        <v>0</v>
      </c>
      <c r="I32" s="135"/>
      <c r="J32" s="135"/>
      <c r="K32" s="113">
        <f t="shared" si="7"/>
        <v>0</v>
      </c>
      <c r="L32" s="41">
        <f t="shared" si="8"/>
        <v>0</v>
      </c>
      <c r="M32" s="110">
        <f t="shared" si="9"/>
        <v>0</v>
      </c>
      <c r="N32" s="110">
        <f t="shared" si="10"/>
        <v>0</v>
      </c>
      <c r="O32" s="110">
        <f t="shared" si="11"/>
        <v>0</v>
      </c>
      <c r="P32" s="111">
        <f t="shared" si="12"/>
        <v>0</v>
      </c>
      <c r="Q32" s="61"/>
    </row>
    <row r="33" spans="1:17" ht="22.5" x14ac:dyDescent="0.2">
      <c r="A33" s="36">
        <v>18</v>
      </c>
      <c r="B33" s="24" t="s">
        <v>224</v>
      </c>
      <c r="C33" s="162" t="s">
        <v>233</v>
      </c>
      <c r="D33" s="144" t="s">
        <v>199</v>
      </c>
      <c r="E33" s="161">
        <v>19</v>
      </c>
      <c r="F33" s="41"/>
      <c r="G33" s="146"/>
      <c r="H33" s="110">
        <f t="shared" si="6"/>
        <v>0</v>
      </c>
      <c r="I33" s="135"/>
      <c r="J33" s="135"/>
      <c r="K33" s="113">
        <f t="shared" si="7"/>
        <v>0</v>
      </c>
      <c r="L33" s="41">
        <f t="shared" si="8"/>
        <v>0</v>
      </c>
      <c r="M33" s="110">
        <f t="shared" si="9"/>
        <v>0</v>
      </c>
      <c r="N33" s="110">
        <f t="shared" si="10"/>
        <v>0</v>
      </c>
      <c r="O33" s="110">
        <f t="shared" si="11"/>
        <v>0</v>
      </c>
      <c r="P33" s="111">
        <f t="shared" si="12"/>
        <v>0</v>
      </c>
      <c r="Q33" s="61" t="s">
        <v>47</v>
      </c>
    </row>
    <row r="34" spans="1:17" ht="22.5" x14ac:dyDescent="0.2">
      <c r="A34" s="36">
        <v>19</v>
      </c>
      <c r="B34" s="24" t="s">
        <v>224</v>
      </c>
      <c r="C34" s="162" t="s">
        <v>234</v>
      </c>
      <c r="D34" s="144" t="s">
        <v>76</v>
      </c>
      <c r="E34" s="161">
        <v>10</v>
      </c>
      <c r="F34" s="41"/>
      <c r="G34" s="146"/>
      <c r="H34" s="110">
        <f t="shared" si="6"/>
        <v>0</v>
      </c>
      <c r="I34" s="135"/>
      <c r="J34" s="135"/>
      <c r="K34" s="113">
        <f t="shared" si="7"/>
        <v>0</v>
      </c>
      <c r="L34" s="41">
        <f t="shared" si="8"/>
        <v>0</v>
      </c>
      <c r="M34" s="110">
        <f t="shared" si="9"/>
        <v>0</v>
      </c>
      <c r="N34" s="110">
        <f t="shared" si="10"/>
        <v>0</v>
      </c>
      <c r="O34" s="110">
        <f t="shared" si="11"/>
        <v>0</v>
      </c>
      <c r="P34" s="111">
        <f t="shared" si="12"/>
        <v>0</v>
      </c>
      <c r="Q34" s="61" t="s">
        <v>47</v>
      </c>
    </row>
    <row r="35" spans="1:17" ht="22.5" x14ac:dyDescent="0.2">
      <c r="A35" s="36">
        <v>20</v>
      </c>
      <c r="B35" s="24" t="s">
        <v>224</v>
      </c>
      <c r="C35" s="162" t="s">
        <v>235</v>
      </c>
      <c r="D35" s="144" t="s">
        <v>158</v>
      </c>
      <c r="E35" s="161">
        <v>18</v>
      </c>
      <c r="F35" s="41"/>
      <c r="G35" s="146"/>
      <c r="H35" s="110">
        <f t="shared" si="6"/>
        <v>0</v>
      </c>
      <c r="I35" s="135"/>
      <c r="J35" s="135"/>
      <c r="K35" s="113">
        <f t="shared" si="7"/>
        <v>0</v>
      </c>
      <c r="L35" s="41">
        <f t="shared" si="8"/>
        <v>0</v>
      </c>
      <c r="M35" s="110">
        <f t="shared" si="9"/>
        <v>0</v>
      </c>
      <c r="N35" s="110">
        <f t="shared" si="10"/>
        <v>0</v>
      </c>
      <c r="O35" s="110">
        <f t="shared" si="11"/>
        <v>0</v>
      </c>
      <c r="P35" s="111">
        <f t="shared" si="12"/>
        <v>0</v>
      </c>
      <c r="Q35" s="61" t="s">
        <v>47</v>
      </c>
    </row>
    <row r="36" spans="1:17" ht="22.5" x14ac:dyDescent="0.2">
      <c r="A36" s="36">
        <v>21</v>
      </c>
      <c r="B36" s="24" t="s">
        <v>224</v>
      </c>
      <c r="C36" s="162" t="s">
        <v>320</v>
      </c>
      <c r="D36" s="144" t="s">
        <v>237</v>
      </c>
      <c r="E36" s="161">
        <v>1</v>
      </c>
      <c r="F36" s="41"/>
      <c r="G36" s="146"/>
      <c r="H36" s="110">
        <f t="shared" si="6"/>
        <v>0</v>
      </c>
      <c r="I36" s="135"/>
      <c r="J36" s="135"/>
      <c r="K36" s="113">
        <f t="shared" si="7"/>
        <v>0</v>
      </c>
      <c r="L36" s="41">
        <f t="shared" si="8"/>
        <v>0</v>
      </c>
      <c r="M36" s="110">
        <f t="shared" si="9"/>
        <v>0</v>
      </c>
      <c r="N36" s="110">
        <f t="shared" si="10"/>
        <v>0</v>
      </c>
      <c r="O36" s="110">
        <f t="shared" si="11"/>
        <v>0</v>
      </c>
      <c r="P36" s="111">
        <f t="shared" si="12"/>
        <v>0</v>
      </c>
      <c r="Q36" s="61" t="s">
        <v>47</v>
      </c>
    </row>
    <row r="37" spans="1:17" ht="22.5" x14ac:dyDescent="0.2">
      <c r="A37" s="36">
        <v>22</v>
      </c>
      <c r="B37" s="24" t="s">
        <v>224</v>
      </c>
      <c r="C37" s="162" t="s">
        <v>236</v>
      </c>
      <c r="D37" s="144" t="s">
        <v>237</v>
      </c>
      <c r="E37" s="161">
        <v>1</v>
      </c>
      <c r="F37" s="41"/>
      <c r="G37" s="146"/>
      <c r="H37" s="110">
        <f t="shared" si="6"/>
        <v>0</v>
      </c>
      <c r="I37" s="135"/>
      <c r="J37" s="135"/>
      <c r="K37" s="113">
        <f t="shared" si="7"/>
        <v>0</v>
      </c>
      <c r="L37" s="41">
        <f t="shared" si="8"/>
        <v>0</v>
      </c>
      <c r="M37" s="110">
        <f t="shared" si="9"/>
        <v>0</v>
      </c>
      <c r="N37" s="110">
        <f t="shared" si="10"/>
        <v>0</v>
      </c>
      <c r="O37" s="110">
        <f t="shared" si="11"/>
        <v>0</v>
      </c>
      <c r="P37" s="111">
        <f t="shared" si="12"/>
        <v>0</v>
      </c>
      <c r="Q37" s="61" t="s">
        <v>47</v>
      </c>
    </row>
    <row r="38" spans="1:17" ht="22.5" x14ac:dyDescent="0.2">
      <c r="A38" s="36">
        <v>23</v>
      </c>
      <c r="B38" s="24" t="s">
        <v>224</v>
      </c>
      <c r="C38" s="162" t="s">
        <v>238</v>
      </c>
      <c r="D38" s="144" t="s">
        <v>237</v>
      </c>
      <c r="E38" s="161">
        <v>1</v>
      </c>
      <c r="F38" s="41"/>
      <c r="G38" s="146"/>
      <c r="H38" s="110">
        <f t="shared" si="6"/>
        <v>0</v>
      </c>
      <c r="I38" s="135"/>
      <c r="J38" s="135"/>
      <c r="K38" s="113">
        <f t="shared" si="7"/>
        <v>0</v>
      </c>
      <c r="L38" s="41">
        <f t="shared" si="8"/>
        <v>0</v>
      </c>
      <c r="M38" s="110">
        <f t="shared" si="9"/>
        <v>0</v>
      </c>
      <c r="N38" s="110">
        <f t="shared" si="10"/>
        <v>0</v>
      </c>
      <c r="O38" s="110">
        <f t="shared" si="11"/>
        <v>0</v>
      </c>
      <c r="P38" s="111">
        <f t="shared" si="12"/>
        <v>0</v>
      </c>
      <c r="Q38" s="61" t="s">
        <v>47</v>
      </c>
    </row>
    <row r="39" spans="1:17" ht="12" customHeight="1" thickBot="1" x14ac:dyDescent="0.25">
      <c r="A39" s="298" t="s">
        <v>62</v>
      </c>
      <c r="B39" s="299"/>
      <c r="C39" s="299"/>
      <c r="D39" s="299"/>
      <c r="E39" s="299"/>
      <c r="F39" s="299"/>
      <c r="G39" s="299"/>
      <c r="H39" s="299"/>
      <c r="I39" s="299"/>
      <c r="J39" s="299"/>
      <c r="K39" s="300"/>
      <c r="L39" s="127">
        <f>SUM(L14:L38)</f>
        <v>0</v>
      </c>
      <c r="M39" s="128">
        <f>SUM(M14:M38)</f>
        <v>0</v>
      </c>
      <c r="N39" s="128">
        <f>SUM(N14:N38)</f>
        <v>0</v>
      </c>
      <c r="O39" s="128">
        <f>SUM(O14:O38)</f>
        <v>0</v>
      </c>
      <c r="P39" s="129">
        <f>SUM(P14:P38)</f>
        <v>0</v>
      </c>
    </row>
    <row r="40" spans="1:17" x14ac:dyDescent="0.2">
      <c r="A40" s="16"/>
      <c r="B40" s="16"/>
      <c r="C40" s="16"/>
      <c r="D40" s="16"/>
      <c r="E40" s="16"/>
      <c r="F40" s="16"/>
      <c r="G40" s="16"/>
      <c r="H40" s="16"/>
      <c r="I40" s="16"/>
      <c r="J40" s="16"/>
      <c r="K40" s="16"/>
      <c r="L40" s="16"/>
      <c r="M40" s="16"/>
      <c r="N40" s="16"/>
      <c r="O40" s="16"/>
      <c r="P40" s="16"/>
    </row>
    <row r="41" spans="1:17" x14ac:dyDescent="0.2">
      <c r="A41" s="16"/>
      <c r="B41" s="16"/>
      <c r="C41" s="16"/>
      <c r="D41" s="16"/>
      <c r="E41" s="16"/>
      <c r="F41" s="16"/>
      <c r="G41" s="16"/>
      <c r="H41" s="16"/>
      <c r="I41" s="16"/>
      <c r="J41" s="16"/>
      <c r="K41" s="16"/>
      <c r="L41" s="16"/>
      <c r="M41" s="16"/>
      <c r="N41" s="16"/>
      <c r="O41" s="16"/>
      <c r="P41" s="16"/>
    </row>
    <row r="42" spans="1:17" x14ac:dyDescent="0.2">
      <c r="A42" s="1" t="s">
        <v>14</v>
      </c>
      <c r="B42" s="16"/>
      <c r="C42" s="301">
        <f>'Kops n'!C36:H36</f>
        <v>0</v>
      </c>
      <c r="D42" s="301"/>
      <c r="E42" s="301"/>
      <c r="F42" s="301"/>
      <c r="G42" s="301"/>
      <c r="H42" s="301"/>
      <c r="I42" s="16"/>
      <c r="J42" s="16"/>
      <c r="K42" s="16"/>
      <c r="L42" s="16"/>
      <c r="M42" s="16"/>
      <c r="N42" s="16"/>
      <c r="O42" s="16"/>
      <c r="P42" s="16"/>
    </row>
    <row r="43" spans="1:17" x14ac:dyDescent="0.2">
      <c r="A43" s="16"/>
      <c r="B43" s="16"/>
      <c r="C43" s="227" t="s">
        <v>15</v>
      </c>
      <c r="D43" s="227"/>
      <c r="E43" s="227"/>
      <c r="F43" s="227"/>
      <c r="G43" s="227"/>
      <c r="H43" s="227"/>
      <c r="I43" s="16"/>
      <c r="J43" s="16"/>
      <c r="K43" s="16"/>
      <c r="L43" s="16"/>
      <c r="M43" s="16"/>
      <c r="N43" s="16"/>
      <c r="O43" s="16"/>
      <c r="P43" s="16"/>
    </row>
    <row r="44" spans="1:17" x14ac:dyDescent="0.2">
      <c r="A44" s="16"/>
      <c r="B44" s="16"/>
      <c r="C44" s="16"/>
      <c r="D44" s="16"/>
      <c r="E44" s="16"/>
      <c r="F44" s="16"/>
      <c r="G44" s="16"/>
      <c r="H44" s="16"/>
      <c r="I44" s="16"/>
      <c r="J44" s="16"/>
      <c r="K44" s="16"/>
      <c r="L44" s="16"/>
      <c r="M44" s="16"/>
      <c r="N44" s="16"/>
      <c r="O44" s="16"/>
      <c r="P44" s="16"/>
    </row>
    <row r="45" spans="1:17" x14ac:dyDescent="0.2">
      <c r="A45" s="249" t="str">
        <f>'Kops n'!A39:D39</f>
        <v>Tāme sastādīta 2023. gada __. ____________</v>
      </c>
      <c r="B45" s="250"/>
      <c r="C45" s="250"/>
      <c r="D45" s="250"/>
      <c r="E45" s="16"/>
      <c r="F45" s="16"/>
      <c r="G45" s="16"/>
      <c r="H45" s="16"/>
      <c r="I45" s="16"/>
      <c r="J45" s="16"/>
      <c r="K45" s="16"/>
      <c r="L45" s="16"/>
      <c r="M45" s="16"/>
      <c r="N45" s="16"/>
      <c r="O45" s="16"/>
      <c r="P45" s="16"/>
    </row>
    <row r="46" spans="1:17" x14ac:dyDescent="0.2">
      <c r="A46" s="16"/>
      <c r="B46" s="16"/>
      <c r="C46" s="16"/>
      <c r="D46" s="16"/>
      <c r="E46" s="16"/>
      <c r="F46" s="16"/>
      <c r="G46" s="16"/>
      <c r="H46" s="16"/>
      <c r="I46" s="16"/>
      <c r="J46" s="16"/>
      <c r="K46" s="16"/>
      <c r="L46" s="16"/>
      <c r="M46" s="16"/>
      <c r="N46" s="16"/>
      <c r="O46" s="16"/>
      <c r="P46" s="16"/>
    </row>
    <row r="47" spans="1:17" x14ac:dyDescent="0.2">
      <c r="A47" s="1" t="s">
        <v>41</v>
      </c>
      <c r="B47" s="16"/>
      <c r="C47" s="301">
        <f>'Kops n'!C41:H41</f>
        <v>0</v>
      </c>
      <c r="D47" s="301"/>
      <c r="E47" s="301"/>
      <c r="F47" s="301"/>
      <c r="G47" s="301"/>
      <c r="H47" s="301"/>
      <c r="I47" s="16"/>
      <c r="J47" s="16"/>
      <c r="K47" s="16"/>
      <c r="L47" s="16"/>
      <c r="M47" s="16"/>
      <c r="N47" s="16"/>
      <c r="O47" s="16"/>
      <c r="P47" s="16"/>
    </row>
    <row r="48" spans="1:17" x14ac:dyDescent="0.2">
      <c r="A48" s="16"/>
      <c r="B48" s="16"/>
      <c r="C48" s="227" t="s">
        <v>15</v>
      </c>
      <c r="D48" s="227"/>
      <c r="E48" s="227"/>
      <c r="F48" s="227"/>
      <c r="G48" s="227"/>
      <c r="H48" s="227"/>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4">
        <f>'Kops n'!C44</f>
        <v>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8:H48"/>
    <mergeCell ref="C4:I4"/>
    <mergeCell ref="F12:K12"/>
    <mergeCell ref="A9:F9"/>
    <mergeCell ref="J9:M9"/>
    <mergeCell ref="D8:L8"/>
    <mergeCell ref="A39:K39"/>
    <mergeCell ref="C42:H42"/>
    <mergeCell ref="C43:H43"/>
    <mergeCell ref="A45:D45"/>
    <mergeCell ref="C47:H47"/>
  </mergeCells>
  <conditionalFormatting sqref="A9:F9">
    <cfRule type="containsText" dxfId="59" priority="38"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5 A16:E29 F16:G38 I14:J38">
    <cfRule type="cellIs" dxfId="58" priority="1" operator="equal">
      <formula>0</formula>
    </cfRule>
  </conditionalFormatting>
  <conditionalFormatting sqref="A39:K39">
    <cfRule type="containsText" dxfId="57" priority="23" operator="containsText" text="Tiešās izmaksas kopā, t. sk. darba devēja sociālais nodoklis __.__% ">
      <formula>NOT(ISERROR(SEARCH("Tiešās izmaksas kopā, t. sk. darba devēja sociālais nodoklis __.__% ",A39)))</formula>
    </cfRule>
  </conditionalFormatting>
  <conditionalFormatting sqref="C33:E38">
    <cfRule type="cellIs" dxfId="56" priority="17" operator="equal">
      <formula>0</formula>
    </cfRule>
  </conditionalFormatting>
  <conditionalFormatting sqref="C42:H42">
    <cfRule type="cellIs" dxfId="55" priority="31" operator="equal">
      <formula>0</formula>
    </cfRule>
  </conditionalFormatting>
  <conditionalFormatting sqref="C47:H47">
    <cfRule type="cellIs" dxfId="54" priority="32" operator="equal">
      <formula>0</formula>
    </cfRule>
  </conditionalFormatting>
  <conditionalFormatting sqref="C2:I2">
    <cfRule type="cellIs" dxfId="53" priority="37" operator="equal">
      <formula>0</formula>
    </cfRule>
  </conditionalFormatting>
  <conditionalFormatting sqref="C4:I4">
    <cfRule type="cellIs" dxfId="52" priority="29" operator="equal">
      <formula>0</formula>
    </cfRule>
  </conditionalFormatting>
  <conditionalFormatting sqref="D1">
    <cfRule type="cellIs" dxfId="51" priority="25" operator="equal">
      <formula>0</formula>
    </cfRule>
  </conditionalFormatting>
  <conditionalFormatting sqref="D5:L8 H14:H38 K14:P38">
    <cfRule type="cellIs" dxfId="50" priority="26" operator="equal">
      <formula>0</formula>
    </cfRule>
  </conditionalFormatting>
  <conditionalFormatting sqref="Q14:Q38 C30:E32 A30:B38">
    <cfRule type="cellIs" dxfId="46" priority="18" operator="equal">
      <formula>0</formula>
    </cfRule>
  </conditionalFormatting>
  <conditionalFormatting sqref="L39:P39">
    <cfRule type="cellIs" dxfId="44" priority="30" operator="equal">
      <formula>0</formula>
    </cfRule>
  </conditionalFormatting>
  <conditionalFormatting sqref="N9:O9">
    <cfRule type="cellIs" dxfId="43" priority="40" operator="equal">
      <formula>0</formula>
    </cfRule>
  </conditionalFormatting>
  <dataValidations count="1">
    <dataValidation type="list" allowBlank="1" showInputMessage="1" showErrorMessage="1" sqref="Q14:Q38" xr:uid="{BBEDECB2-BD31-4418-B902-B9BE03B4485C}">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4" operator="containsText" id="{B195B4F8-6F29-4EFD-9DCC-5C741641B7DC}">
            <xm:f>NOT(ISERROR(SEARCH("Tāme sastādīta ____. gada ___. ______________",A45)))</xm:f>
            <xm:f>"Tāme sastādīta ____. gada ___. ______________"</xm:f>
            <x14:dxf>
              <font>
                <color auto="1"/>
              </font>
              <fill>
                <patternFill>
                  <bgColor rgb="FFC6EFCE"/>
                </patternFill>
              </fill>
            </x14:dxf>
          </x14:cfRule>
          <xm:sqref>A45</xm:sqref>
        </x14:conditionalFormatting>
        <x14:conditionalFormatting xmlns:xm="http://schemas.microsoft.com/office/excel/2006/main">
          <x14:cfRule type="containsText" priority="33" operator="containsText" id="{E522233B-B020-4488-9289-B28CB884EB33}">
            <xm:f>NOT(ISERROR(SEARCH("Sertifikāta Nr. _________________________________",A50)))</xm:f>
            <xm:f>"Sertifikāta Nr. _________________________________"</xm:f>
            <x14:dxf>
              <font>
                <color auto="1"/>
              </font>
              <fill>
                <patternFill>
                  <bgColor rgb="FFC6EFCE"/>
                </patternFill>
              </fill>
            </x14:dxf>
          </x14:cfRule>
          <xm:sqref>A50</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731D-BB57-4871-BE51-040D3C3D9033}">
  <sheetPr codeName="Sheet38">
    <tabColor rgb="FFFFC000"/>
  </sheetPr>
  <dimension ref="A1:P29"/>
  <sheetViews>
    <sheetView topLeftCell="A3"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'11a+c+n'!D1</f>
        <v>11</v>
      </c>
      <c r="E1" s="22"/>
      <c r="F1" s="22"/>
      <c r="G1" s="22"/>
      <c r="H1" s="22"/>
      <c r="I1" s="22"/>
      <c r="J1" s="22"/>
      <c r="N1" s="26"/>
      <c r="O1" s="27"/>
      <c r="P1" s="28"/>
    </row>
    <row r="2" spans="1:16" x14ac:dyDescent="0.2">
      <c r="A2" s="29"/>
      <c r="B2" s="29"/>
      <c r="C2" s="313" t="str">
        <f>'11a+c+n'!C2:I2</f>
        <v>Ārējie elektrības tīkli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'11a+c+n'!A9</f>
        <v>Tāme sastādīta  2023. gada tirgus cenās, pamatojoties uz ELT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izmaksas",IF('11a+c+n'!$Q14="A",'11a+c+n'!B14,0),0)</f>
        <v>0</v>
      </c>
      <c r="C14" s="23">
        <f>IF($C$4="Attiecināmās izmaksas",IF('11a+c+n'!$Q14="A",'11a+c+n'!C14,0),0)</f>
        <v>0</v>
      </c>
      <c r="D14" s="23">
        <f>IF($C$4="Attiecināmās izmaksas",IF('11a+c+n'!$Q14="A",'11a+c+n'!D14,0),0)</f>
        <v>0</v>
      </c>
      <c r="E14" s="45"/>
      <c r="F14" s="63"/>
      <c r="G14" s="114"/>
      <c r="H14" s="114">
        <f>IF($C$4="Attiecināmās izmaksas",IF('11a+c+n'!$Q14="A",'11a+c+n'!H14,0),0)</f>
        <v>0</v>
      </c>
      <c r="I14" s="114"/>
      <c r="J14" s="114"/>
      <c r="K14" s="115">
        <f>IF($C$4="Attiecināmās izmaksas",IF('11a+c+n'!$Q14="A",'11a+c+n'!K14,0),0)</f>
        <v>0</v>
      </c>
      <c r="L14" s="63">
        <f>IF($C$4="Attiecināmās izmaksas",IF('11a+c+n'!$Q14="A",'11a+c+n'!L14,0),0)</f>
        <v>0</v>
      </c>
      <c r="M14" s="114">
        <f>IF($C$4="Attiecināmās izmaksas",IF('11a+c+n'!$Q14="A",'11a+c+n'!M14,0),0)</f>
        <v>0</v>
      </c>
      <c r="N14" s="114">
        <f>IF($C$4="Attiecināmās izmaksas",IF('11a+c+n'!$Q14="A",'11a+c+n'!N14,0),0)</f>
        <v>0</v>
      </c>
      <c r="O14" s="114">
        <f>IF($C$4="Attiecināmās izmaksas",IF('11a+c+n'!$Q14="A",'11a+c+n'!O14,0),0)</f>
        <v>0</v>
      </c>
      <c r="P14" s="115">
        <f>IF($C$4="Attiecināmās izmaksas",IF('11a+c+n'!$Q14="A",'11a+c+n'!P14,0),0)</f>
        <v>0</v>
      </c>
    </row>
    <row r="15" spans="1:16" x14ac:dyDescent="0.2">
      <c r="A15" s="51">
        <f>IF(P15=0,0,IF(COUNTBLANK(P15)=1,0,COUNTA($P$14:P15)))</f>
        <v>0</v>
      </c>
      <c r="B15" s="24">
        <f>IF($C$4="Attiecināmās izmaksas",IF('11a+c+n'!$Q15="A",'11a+c+n'!B15,0),0)</f>
        <v>0</v>
      </c>
      <c r="C15" s="24">
        <f>IF($C$4="Attiecināmās izmaksas",IF('11a+c+n'!$Q15="A",'11a+c+n'!C15,0),0)</f>
        <v>0</v>
      </c>
      <c r="D15" s="24">
        <f>IF($C$4="Attiecināmās izmaksas",IF('11a+c+n'!$Q15="A",'11a+c+n'!D15,0),0)</f>
        <v>0</v>
      </c>
      <c r="E15" s="46"/>
      <c r="F15" s="65"/>
      <c r="G15" s="116"/>
      <c r="H15" s="116">
        <f>IF($C$4="Attiecināmās izmaksas",IF('11a+c+n'!$Q15="A",'11a+c+n'!H15,0),0)</f>
        <v>0</v>
      </c>
      <c r="I15" s="116"/>
      <c r="J15" s="116"/>
      <c r="K15" s="117">
        <f>IF($C$4="Attiecināmās izmaksas",IF('11a+c+n'!$Q15="A",'11a+c+n'!K15,0),0)</f>
        <v>0</v>
      </c>
      <c r="L15" s="65">
        <f>IF($C$4="Attiecināmās izmaksas",IF('11a+c+n'!$Q15="A",'11a+c+n'!L15,0),0)</f>
        <v>0</v>
      </c>
      <c r="M15" s="116">
        <f>IF($C$4="Attiecināmās izmaksas",IF('11a+c+n'!$Q15="A",'11a+c+n'!M15,0),0)</f>
        <v>0</v>
      </c>
      <c r="N15" s="116">
        <f>IF($C$4="Attiecināmās izmaksas",IF('11a+c+n'!$Q15="A",'11a+c+n'!N15,0),0)</f>
        <v>0</v>
      </c>
      <c r="O15" s="116">
        <f>IF($C$4="Attiecināmās izmaksas",IF('11a+c+n'!$Q15="A",'11a+c+n'!O15,0),0)</f>
        <v>0</v>
      </c>
      <c r="P15" s="117">
        <f>IF($C$4="Attiecināmās izmaksas",IF('11a+c+n'!$Q15="A",'11a+c+n'!P15,0),0)</f>
        <v>0</v>
      </c>
    </row>
    <row r="16" spans="1:16" x14ac:dyDescent="0.2">
      <c r="A16" s="51">
        <f>IF(P16=0,0,IF(COUNTBLANK(P16)=1,0,COUNTA($P$14:P16)))</f>
        <v>0</v>
      </c>
      <c r="B16" s="24">
        <f>IF($C$4="Attiecināmās izmaksas",IF('11a+c+n'!$Q16="A",'11a+c+n'!B16,0),0)</f>
        <v>0</v>
      </c>
      <c r="C16" s="24">
        <f>IF($C$4="Attiecināmās izmaksas",IF('11a+c+n'!$Q16="A",'11a+c+n'!C16,0),0)</f>
        <v>0</v>
      </c>
      <c r="D16" s="24">
        <f>IF($C$4="Attiecināmās izmaksas",IF('11a+c+n'!$Q16="A",'11a+c+n'!D16,0),0)</f>
        <v>0</v>
      </c>
      <c r="E16" s="46"/>
      <c r="F16" s="65"/>
      <c r="G16" s="116"/>
      <c r="H16" s="116">
        <f>IF($C$4="Attiecināmās izmaksas",IF('11a+c+n'!$Q16="A",'11a+c+n'!H16,0),0)</f>
        <v>0</v>
      </c>
      <c r="I16" s="116"/>
      <c r="J16" s="116"/>
      <c r="K16" s="117">
        <f>IF($C$4="Attiecināmās izmaksas",IF('11a+c+n'!$Q16="A",'11a+c+n'!K16,0),0)</f>
        <v>0</v>
      </c>
      <c r="L16" s="65">
        <f>IF($C$4="Attiecināmās izmaksas",IF('11a+c+n'!$Q16="A",'11a+c+n'!L16,0),0)</f>
        <v>0</v>
      </c>
      <c r="M16" s="116">
        <f>IF($C$4="Attiecināmās izmaksas",IF('11a+c+n'!$Q16="A",'11a+c+n'!M16,0),0)</f>
        <v>0</v>
      </c>
      <c r="N16" s="116">
        <f>IF($C$4="Attiecināmās izmaksas",IF('11a+c+n'!$Q16="A",'11a+c+n'!N16,0),0)</f>
        <v>0</v>
      </c>
      <c r="O16" s="116">
        <f>IF($C$4="Attiecināmās izmaksas",IF('11a+c+n'!$Q16="A",'11a+c+n'!O16,0),0)</f>
        <v>0</v>
      </c>
      <c r="P16" s="117">
        <f>IF($C$4="Attiecināmās izmaksas",IF('11a+c+n'!$Q16="A",'11a+c+n'!P16,0),0)</f>
        <v>0</v>
      </c>
    </row>
    <row r="17" spans="1:16" ht="12" customHeight="1" thickBot="1" x14ac:dyDescent="0.25">
      <c r="A17" s="298" t="s">
        <v>62</v>
      </c>
      <c r="B17" s="299"/>
      <c r="C17" s="299"/>
      <c r="D17" s="299"/>
      <c r="E17" s="299"/>
      <c r="F17" s="299"/>
      <c r="G17" s="299"/>
      <c r="H17" s="299"/>
      <c r="I17" s="299"/>
      <c r="J17" s="299"/>
      <c r="K17" s="300"/>
      <c r="L17" s="127">
        <f>SUM(L14:L16)</f>
        <v>0</v>
      </c>
      <c r="M17" s="128">
        <f>SUM(M14:M16)</f>
        <v>0</v>
      </c>
      <c r="N17" s="128">
        <f>SUM(N14:N16)</f>
        <v>0</v>
      </c>
      <c r="O17" s="128">
        <f>SUM(O14:O16)</f>
        <v>0</v>
      </c>
      <c r="P17" s="129">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n'!C36:H36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n'!C41:H41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n'!C44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C2:I2"/>
    <mergeCell ref="C3:I3"/>
    <mergeCell ref="C4:I4"/>
    <mergeCell ref="D5:L5"/>
    <mergeCell ref="D6:L6"/>
    <mergeCell ref="D8:L8"/>
    <mergeCell ref="A9:F9"/>
    <mergeCell ref="J9:M9"/>
    <mergeCell ref="N9:O9"/>
    <mergeCell ref="D7:L7"/>
    <mergeCell ref="C26:H26"/>
    <mergeCell ref="L12:P12"/>
    <mergeCell ref="A17:K17"/>
    <mergeCell ref="C20:H20"/>
    <mergeCell ref="C21:H21"/>
    <mergeCell ref="A23:D23"/>
    <mergeCell ref="C25:H25"/>
    <mergeCell ref="A12:A13"/>
    <mergeCell ref="B12:B13"/>
    <mergeCell ref="C12:C13"/>
    <mergeCell ref="D12:D13"/>
    <mergeCell ref="E12:E13"/>
    <mergeCell ref="F12:K12"/>
  </mergeCells>
  <conditionalFormatting sqref="A17:K17">
    <cfRule type="containsText" dxfId="42"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41" priority="1" operator="equal">
      <formula>0</formula>
    </cfRule>
  </conditionalFormatting>
  <conditionalFormatting sqref="C2:I2 D5:L8 N9:O9 L17:P17 C20:H20 C25:H25 C28">
    <cfRule type="cellIs" dxfId="40" priority="2"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E95-DCBC-4AE9-B9E6-BF27064E50F9}">
  <sheetPr>
    <tabColor rgb="FFFFC000"/>
  </sheetPr>
  <dimension ref="A1:P51"/>
  <sheetViews>
    <sheetView topLeftCell="A26" workbookViewId="0">
      <selection activeCell="A39" sqref="A39: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'11a+c+n'!D1</f>
        <v>11</v>
      </c>
      <c r="E1" s="22"/>
      <c r="F1" s="22"/>
      <c r="G1" s="22"/>
      <c r="H1" s="22"/>
      <c r="I1" s="22"/>
      <c r="J1" s="22"/>
      <c r="N1" s="26"/>
      <c r="O1" s="27"/>
      <c r="P1" s="28"/>
    </row>
    <row r="2" spans="1:16" x14ac:dyDescent="0.2">
      <c r="A2" s="29"/>
      <c r="B2" s="29"/>
      <c r="C2" s="313" t="str">
        <f>'11a+c+n'!C2:I2</f>
        <v>Ārējie elektrības tīkli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'11a+c+n'!A9</f>
        <v>Tāme sastādīta  2023. gada tirgus cenās, pamatojoties uz ELT daļas rasējumiem</v>
      </c>
      <c r="B9" s="310"/>
      <c r="C9" s="310"/>
      <c r="D9" s="310"/>
      <c r="E9" s="310"/>
      <c r="F9" s="310"/>
      <c r="G9" s="31"/>
      <c r="H9" s="31"/>
      <c r="I9" s="31"/>
      <c r="J9" s="311" t="s">
        <v>45</v>
      </c>
      <c r="K9" s="311"/>
      <c r="L9" s="311"/>
      <c r="M9" s="311"/>
      <c r="N9" s="312">
        <f>P39</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izmaksas",IF('11a+c+n'!$Q14="C",'11a+c+n'!B14,0))</f>
        <v>0</v>
      </c>
      <c r="C14" s="23">
        <f>IF($C$4="citu pasākumu izmaksas",IF('11a+c+n'!$Q14="C",'11a+c+n'!C14,0))</f>
        <v>0</v>
      </c>
      <c r="D14" s="23">
        <f>IF($C$4="citu pasākumu izmaksas",IF('11a+c+n'!$Q14="C",'11a+c+n'!D14,0))</f>
        <v>0</v>
      </c>
      <c r="E14" s="45"/>
      <c r="F14" s="63"/>
      <c r="G14" s="114"/>
      <c r="H14" s="114">
        <f>IF($C$4="citu pasākumu izmaksas",IF('11a+c+n'!$Q14="C",'11a+c+n'!H14,0))</f>
        <v>0</v>
      </c>
      <c r="I14" s="114"/>
      <c r="J14" s="114"/>
      <c r="K14" s="115">
        <f>IF($C$4="citu pasākumu izmaksas",IF('11a+c+n'!$Q14="C",'11a+c+n'!K14,0))</f>
        <v>0</v>
      </c>
      <c r="L14" s="81">
        <f>IF($C$4="citu pasākumu izmaksas",IF('11a+c+n'!$Q14="C",'11a+c+n'!L14,0))</f>
        <v>0</v>
      </c>
      <c r="M14" s="114">
        <f>IF($C$4="citu pasākumu izmaksas",IF('11a+c+n'!$Q14="C",'11a+c+n'!M14,0))</f>
        <v>0</v>
      </c>
      <c r="N14" s="114">
        <f>IF($C$4="citu pasākumu izmaksas",IF('11a+c+n'!$Q14="C",'11a+c+n'!N14,0))</f>
        <v>0</v>
      </c>
      <c r="O14" s="114">
        <f>IF($C$4="citu pasākumu izmaksas",IF('11a+c+n'!$Q14="C",'11a+c+n'!O14,0))</f>
        <v>0</v>
      </c>
      <c r="P14" s="115">
        <f>IF($C$4="citu pasākumu izmaksas",IF('11a+c+n'!$Q14="C",'11a+c+n'!P14,0))</f>
        <v>0</v>
      </c>
    </row>
    <row r="15" spans="1:16" ht="22.5" x14ac:dyDescent="0.2">
      <c r="A15" s="51">
        <f>IF(P15=0,0,IF(COUNTBLANK(P15)=1,0,COUNTA($P$14:P15)))</f>
        <v>0</v>
      </c>
      <c r="B15" s="24" t="str">
        <f>IF($C$4="citu pasākumu izmaksas",IF('11a+c+n'!$Q15="C",'11a+c+n'!B15,0))</f>
        <v>22-00000</v>
      </c>
      <c r="C15" s="24" t="str">
        <f>IF($C$4="citu pasākumu izmaksas",IF('11a+c+n'!$Q15="C",'11a+c+n'!C15,0))</f>
        <v>Uztvērējs PDC E-60, INGESCO, vai ekvivalents</v>
      </c>
      <c r="D15" s="24" t="str">
        <f>IF($C$4="citu pasākumu izmaksas",IF('11a+c+n'!$Q15="C",'11a+c+n'!D15,0))</f>
        <v>gab.</v>
      </c>
      <c r="E15" s="46"/>
      <c r="F15" s="65"/>
      <c r="G15" s="116"/>
      <c r="H15" s="116">
        <f>IF($C$4="citu pasākumu izmaksas",IF('11a+c+n'!$Q15="C",'11a+c+n'!H15,0))</f>
        <v>0</v>
      </c>
      <c r="I15" s="116"/>
      <c r="J15" s="116"/>
      <c r="K15" s="117">
        <f>IF($C$4="citu pasākumu izmaksas",IF('11a+c+n'!$Q15="C",'11a+c+n'!K15,0))</f>
        <v>0</v>
      </c>
      <c r="L15" s="82">
        <f>IF($C$4="citu pasākumu izmaksas",IF('11a+c+n'!$Q15="C",'11a+c+n'!L15,0))</f>
        <v>0</v>
      </c>
      <c r="M15" s="116">
        <f>IF($C$4="citu pasākumu izmaksas",IF('11a+c+n'!$Q15="C",'11a+c+n'!M15,0))</f>
        <v>0</v>
      </c>
      <c r="N15" s="116">
        <f>IF($C$4="citu pasākumu izmaksas",IF('11a+c+n'!$Q15="C",'11a+c+n'!N15,0))</f>
        <v>0</v>
      </c>
      <c r="O15" s="116">
        <f>IF($C$4="citu pasākumu izmaksas",IF('11a+c+n'!$Q15="C",'11a+c+n'!O15,0))</f>
        <v>0</v>
      </c>
      <c r="P15" s="117">
        <f>IF($C$4="citu pasākumu izmaksas",IF('11a+c+n'!$Q15="C",'11a+c+n'!P15,0))</f>
        <v>0</v>
      </c>
    </row>
    <row r="16" spans="1:16" ht="22.5" x14ac:dyDescent="0.2">
      <c r="A16" s="51">
        <f>IF(P16=0,0,IF(COUNTBLANK(P16)=1,0,COUNTA($P$14:P16)))</f>
        <v>0</v>
      </c>
      <c r="B16" s="24" t="str">
        <f>IF($C$4="citu pasākumu izmaksas",IF('11a+c+n'!$Q16="C",'11a+c+n'!B16,0))</f>
        <v>22-00000</v>
      </c>
      <c r="C16" s="24" t="str">
        <f>IF($C$4="citu pasākumu izmaksas",IF('11a+c+n'!$Q16="C",'11a+c+n'!C16,0))</f>
        <v>Uztvērēja masts, H=4m, ar tērauda pamatni un atsvariem 25kg</v>
      </c>
      <c r="D16" s="24" t="str">
        <f>IF($C$4="citu pasākumu izmaksas",IF('11a+c+n'!$Q16="C",'11a+c+n'!D16,0))</f>
        <v>gab.</v>
      </c>
      <c r="E16" s="46"/>
      <c r="F16" s="65"/>
      <c r="G16" s="116"/>
      <c r="H16" s="116">
        <f>IF($C$4="citu pasākumu izmaksas",IF('11a+c+n'!$Q16="C",'11a+c+n'!H16,0))</f>
        <v>0</v>
      </c>
      <c r="I16" s="116"/>
      <c r="J16" s="116"/>
      <c r="K16" s="117">
        <f>IF($C$4="citu pasākumu izmaksas",IF('11a+c+n'!$Q16="C",'11a+c+n'!K16,0))</f>
        <v>0</v>
      </c>
      <c r="L16" s="82">
        <f>IF($C$4="citu pasākumu izmaksas",IF('11a+c+n'!$Q16="C",'11a+c+n'!L16,0))</f>
        <v>0</v>
      </c>
      <c r="M16" s="116">
        <f>IF($C$4="citu pasākumu izmaksas",IF('11a+c+n'!$Q16="C",'11a+c+n'!M16,0))</f>
        <v>0</v>
      </c>
      <c r="N16" s="116">
        <f>IF($C$4="citu pasākumu izmaksas",IF('11a+c+n'!$Q16="C",'11a+c+n'!N16,0))</f>
        <v>0</v>
      </c>
      <c r="O16" s="116">
        <f>IF($C$4="citu pasākumu izmaksas",IF('11a+c+n'!$Q16="C",'11a+c+n'!O16,0))</f>
        <v>0</v>
      </c>
      <c r="P16" s="117">
        <f>IF($C$4="citu pasākumu izmaksas",IF('11a+c+n'!$Q16="C",'11a+c+n'!P16,0))</f>
        <v>0</v>
      </c>
    </row>
    <row r="17" spans="1:16" ht="22.5" x14ac:dyDescent="0.2">
      <c r="A17" s="51">
        <f>IF(P17=0,0,IF(COUNTBLANK(P17)=1,0,COUNTA($P$14:P17)))</f>
        <v>0</v>
      </c>
      <c r="B17" s="24" t="str">
        <f>IF($C$4="citu pasākumu izmaksas",IF('11a+c+n'!$Q17="C",'11a+c+n'!B17,0))</f>
        <v>22-00000</v>
      </c>
      <c r="C17" s="24" t="str">
        <f>IF($C$4="citu pasākumu izmaksas",IF('11a+c+n'!$Q17="C",'11a+c+n'!C17,0))</f>
        <v>Masta adapters, INGESCO, 111012, vai analogs</v>
      </c>
      <c r="D17" s="24" t="str">
        <f>IF($C$4="citu pasākumu izmaksas",IF('11a+c+n'!$Q17="C",'11a+c+n'!D17,0))</f>
        <v>gab.</v>
      </c>
      <c r="E17" s="46"/>
      <c r="F17" s="65"/>
      <c r="G17" s="116"/>
      <c r="H17" s="116">
        <f>IF($C$4="citu pasākumu izmaksas",IF('11a+c+n'!$Q17="C",'11a+c+n'!H17,0))</f>
        <v>0</v>
      </c>
      <c r="I17" s="116"/>
      <c r="J17" s="116"/>
      <c r="K17" s="117">
        <f>IF($C$4="citu pasākumu izmaksas",IF('11a+c+n'!$Q17="C",'11a+c+n'!K17,0))</f>
        <v>0</v>
      </c>
      <c r="L17" s="82">
        <f>IF($C$4="citu pasākumu izmaksas",IF('11a+c+n'!$Q17="C",'11a+c+n'!L17,0))</f>
        <v>0</v>
      </c>
      <c r="M17" s="116">
        <f>IF($C$4="citu pasākumu izmaksas",IF('11a+c+n'!$Q17="C",'11a+c+n'!M17,0))</f>
        <v>0</v>
      </c>
      <c r="N17" s="116">
        <f>IF($C$4="citu pasākumu izmaksas",IF('11a+c+n'!$Q17="C",'11a+c+n'!N17,0))</f>
        <v>0</v>
      </c>
      <c r="O17" s="116">
        <f>IF($C$4="citu pasākumu izmaksas",IF('11a+c+n'!$Q17="C",'11a+c+n'!O17,0))</f>
        <v>0</v>
      </c>
      <c r="P17" s="117">
        <f>IF($C$4="citu pasākumu izmaksas",IF('11a+c+n'!$Q17="C",'11a+c+n'!P17,0))</f>
        <v>0</v>
      </c>
    </row>
    <row r="18" spans="1:16" ht="22.5" x14ac:dyDescent="0.2">
      <c r="A18" s="51">
        <f>IF(P18=0,0,IF(COUNTBLANK(P18)=1,0,COUNTA($P$14:P18)))</f>
        <v>0</v>
      </c>
      <c r="B18" s="24" t="str">
        <f>IF($C$4="citu pasākumu izmaksas",IF('11a+c+n'!$Q18="C",'11a+c+n'!B18,0))</f>
        <v>22-00000</v>
      </c>
      <c r="C18" s="24" t="str">
        <f>IF($C$4="citu pasākumu izmaksas",IF('11a+c+n'!$Q18="C",'11a+c+n'!C18,0))</f>
        <v>Stieple AL8 d=8mm. Alumīnija apaļvads 8-ALMgSi, OBO Bettermann - 5021286 vai analogs</v>
      </c>
      <c r="D18" s="24" t="str">
        <f>IF($C$4="citu pasākumu izmaksas",IF('11a+c+n'!$Q18="C",'11a+c+n'!D18,0))</f>
        <v>m</v>
      </c>
      <c r="E18" s="46"/>
      <c r="F18" s="65"/>
      <c r="G18" s="116"/>
      <c r="H18" s="116">
        <f>IF($C$4="citu pasākumu izmaksas",IF('11a+c+n'!$Q18="C",'11a+c+n'!H18,0))</f>
        <v>0</v>
      </c>
      <c r="I18" s="116"/>
      <c r="J18" s="116"/>
      <c r="K18" s="117">
        <f>IF($C$4="citu pasākumu izmaksas",IF('11a+c+n'!$Q18="C",'11a+c+n'!K18,0))</f>
        <v>0</v>
      </c>
      <c r="L18" s="82">
        <f>IF($C$4="citu pasākumu izmaksas",IF('11a+c+n'!$Q18="C",'11a+c+n'!L18,0))</f>
        <v>0</v>
      </c>
      <c r="M18" s="116">
        <f>IF($C$4="citu pasākumu izmaksas",IF('11a+c+n'!$Q18="C",'11a+c+n'!M18,0))</f>
        <v>0</v>
      </c>
      <c r="N18" s="116">
        <f>IF($C$4="citu pasākumu izmaksas",IF('11a+c+n'!$Q18="C",'11a+c+n'!N18,0))</f>
        <v>0</v>
      </c>
      <c r="O18" s="116">
        <f>IF($C$4="citu pasākumu izmaksas",IF('11a+c+n'!$Q18="C",'11a+c+n'!O18,0))</f>
        <v>0</v>
      </c>
      <c r="P18" s="117">
        <f>IF($C$4="citu pasākumu izmaksas",IF('11a+c+n'!$Q18="C",'11a+c+n'!P18,0))</f>
        <v>0</v>
      </c>
    </row>
    <row r="19" spans="1:16" ht="22.5" x14ac:dyDescent="0.2">
      <c r="A19" s="51">
        <f>IF(P19=0,0,IF(COUNTBLANK(P19)=1,0,COUNTA($P$14:P19)))</f>
        <v>0</v>
      </c>
      <c r="B19" s="24" t="str">
        <f>IF($C$4="citu pasākumu izmaksas",IF('11a+c+n'!$Q19="C",'11a+c+n'!B19,0))</f>
        <v>22-00000</v>
      </c>
      <c r="C19" s="24" t="str">
        <f>IF($C$4="citu pasākumu izmaksas",IF('11a+c+n'!$Q19="C",'11a+c+n'!C19,0))</f>
        <v>Stieples garuma kompensators OBO Bettermann –172 AR 5218926 vai analogs</v>
      </c>
      <c r="D19" s="24" t="str">
        <f>IF($C$4="citu pasākumu izmaksas",IF('11a+c+n'!$Q19="C",'11a+c+n'!D19,0))</f>
        <v>gab.</v>
      </c>
      <c r="E19" s="46"/>
      <c r="F19" s="65"/>
      <c r="G19" s="116"/>
      <c r="H19" s="116">
        <f>IF($C$4="citu pasākumu izmaksas",IF('11a+c+n'!$Q19="C",'11a+c+n'!H19,0))</f>
        <v>0</v>
      </c>
      <c r="I19" s="116"/>
      <c r="J19" s="116"/>
      <c r="K19" s="117">
        <f>IF($C$4="citu pasākumu izmaksas",IF('11a+c+n'!$Q19="C",'11a+c+n'!K19,0))</f>
        <v>0</v>
      </c>
      <c r="L19" s="82">
        <f>IF($C$4="citu pasākumu izmaksas",IF('11a+c+n'!$Q19="C",'11a+c+n'!L19,0))</f>
        <v>0</v>
      </c>
      <c r="M19" s="116">
        <f>IF($C$4="citu pasākumu izmaksas",IF('11a+c+n'!$Q19="C",'11a+c+n'!M19,0))</f>
        <v>0</v>
      </c>
      <c r="N19" s="116">
        <f>IF($C$4="citu pasākumu izmaksas",IF('11a+c+n'!$Q19="C",'11a+c+n'!N19,0))</f>
        <v>0</v>
      </c>
      <c r="O19" s="116">
        <f>IF($C$4="citu pasākumu izmaksas",IF('11a+c+n'!$Q19="C",'11a+c+n'!O19,0))</f>
        <v>0</v>
      </c>
      <c r="P19" s="117">
        <f>IF($C$4="citu pasākumu izmaksas",IF('11a+c+n'!$Q19="C",'11a+c+n'!P19,0))</f>
        <v>0</v>
      </c>
    </row>
    <row r="20" spans="1:16" ht="22.5" x14ac:dyDescent="0.2">
      <c r="A20" s="51">
        <f>IF(P20=0,0,IF(COUNTBLANK(P20)=1,0,COUNTA($P$14:P20)))</f>
        <v>0</v>
      </c>
      <c r="B20" s="24" t="str">
        <f>IF($C$4="citu pasākumu izmaksas",IF('11a+c+n'!$Q20="C",'11a+c+n'!B20,0))</f>
        <v>22-00000</v>
      </c>
      <c r="C20" s="24" t="str">
        <f>IF($C$4="citu pasākumu izmaksas",IF('11a+c+n'!$Q20="C",'11a+c+n'!C20,0))</f>
        <v>Termonosēdināmā caurule</v>
      </c>
      <c r="D20" s="24" t="str">
        <f>IF($C$4="citu pasākumu izmaksas",IF('11a+c+n'!$Q20="C",'11a+c+n'!D20,0))</f>
        <v>m</v>
      </c>
      <c r="E20" s="46"/>
      <c r="F20" s="65"/>
      <c r="G20" s="116"/>
      <c r="H20" s="116">
        <f>IF($C$4="citu pasākumu izmaksas",IF('11a+c+n'!$Q20="C",'11a+c+n'!H20,0))</f>
        <v>0</v>
      </c>
      <c r="I20" s="116"/>
      <c r="J20" s="116"/>
      <c r="K20" s="117">
        <f>IF($C$4="citu pasākumu izmaksas",IF('11a+c+n'!$Q20="C",'11a+c+n'!K20,0))</f>
        <v>0</v>
      </c>
      <c r="L20" s="82">
        <f>IF($C$4="citu pasākumu izmaksas",IF('11a+c+n'!$Q20="C",'11a+c+n'!L20,0))</f>
        <v>0</v>
      </c>
      <c r="M20" s="116">
        <f>IF($C$4="citu pasākumu izmaksas",IF('11a+c+n'!$Q20="C",'11a+c+n'!M20,0))</f>
        <v>0</v>
      </c>
      <c r="N20" s="116">
        <f>IF($C$4="citu pasākumu izmaksas",IF('11a+c+n'!$Q20="C",'11a+c+n'!N20,0))</f>
        <v>0</v>
      </c>
      <c r="O20" s="116">
        <f>IF($C$4="citu pasākumu izmaksas",IF('11a+c+n'!$Q20="C",'11a+c+n'!O20,0))</f>
        <v>0</v>
      </c>
      <c r="P20" s="117">
        <f>IF($C$4="citu pasākumu izmaksas",IF('11a+c+n'!$Q20="C",'11a+c+n'!P20,0))</f>
        <v>0</v>
      </c>
    </row>
    <row r="21" spans="1:16" ht="22.5" x14ac:dyDescent="0.2">
      <c r="A21" s="51">
        <f>IF(P21=0,0,IF(COUNTBLANK(P21)=1,0,COUNTA($P$14:P21)))</f>
        <v>0</v>
      </c>
      <c r="B21" s="24" t="str">
        <f>IF($C$4="citu pasākumu izmaksas",IF('11a+c+n'!$Q21="C",'11a+c+n'!B21,0))</f>
        <v>22-00000</v>
      </c>
      <c r="C21" s="24" t="str">
        <f>IF($C$4="citu pasākumu izmaksas",IF('11a+c+n'!$Q21="C",'11a+c+n'!C21,0))</f>
        <v>RD10 cinkota tērauda apaļdzelzs, izolēta, montāžai zemē, OBO Bettermann vai analogs</v>
      </c>
      <c r="D21" s="24" t="str">
        <f>IF($C$4="citu pasākumu izmaksas",IF('11a+c+n'!$Q21="C",'11a+c+n'!D21,0))</f>
        <v>m</v>
      </c>
      <c r="E21" s="46"/>
      <c r="F21" s="65"/>
      <c r="G21" s="116"/>
      <c r="H21" s="116">
        <f>IF($C$4="citu pasākumu izmaksas",IF('11a+c+n'!$Q21="C",'11a+c+n'!H21,0))</f>
        <v>0</v>
      </c>
      <c r="I21" s="116"/>
      <c r="J21" s="116"/>
      <c r="K21" s="117">
        <f>IF($C$4="citu pasākumu izmaksas",IF('11a+c+n'!$Q21="C",'11a+c+n'!K21,0))</f>
        <v>0</v>
      </c>
      <c r="L21" s="82">
        <f>IF($C$4="citu pasākumu izmaksas",IF('11a+c+n'!$Q21="C",'11a+c+n'!L21,0))</f>
        <v>0</v>
      </c>
      <c r="M21" s="116">
        <f>IF($C$4="citu pasākumu izmaksas",IF('11a+c+n'!$Q21="C",'11a+c+n'!M21,0))</f>
        <v>0</v>
      </c>
      <c r="N21" s="116">
        <f>IF($C$4="citu pasākumu izmaksas",IF('11a+c+n'!$Q21="C",'11a+c+n'!N21,0))</f>
        <v>0</v>
      </c>
      <c r="O21" s="116">
        <f>IF($C$4="citu pasākumu izmaksas",IF('11a+c+n'!$Q21="C",'11a+c+n'!O21,0))</f>
        <v>0</v>
      </c>
      <c r="P21" s="117">
        <f>IF($C$4="citu pasākumu izmaksas",IF('11a+c+n'!$Q21="C",'11a+c+n'!P21,0))</f>
        <v>0</v>
      </c>
    </row>
    <row r="22" spans="1:16" ht="33.75" x14ac:dyDescent="0.2">
      <c r="A22" s="51">
        <f>IF(P22=0,0,IF(COUNTBLANK(P22)=1,0,COUNTA($P$14:P22)))</f>
        <v>0</v>
      </c>
      <c r="B22" s="24" t="str">
        <f>IF($C$4="citu pasākumu izmaksas",IF('11a+c+n'!$Q22="C",'11a+c+n'!B22,0))</f>
        <v>22-00000</v>
      </c>
      <c r="C22" s="24" t="str">
        <f>IF($C$4="citu pasākumu izmaksas",IF('11a+c+n'!$Q22="C",'11a+c+n'!C22,0))</f>
        <v>Kontrolmērījumu klemme kastē - In-box testing-switching bridge 50mm2 cable, INGESCO, 250006, vai ekvivalents</v>
      </c>
      <c r="D22" s="24" t="str">
        <f>IF($C$4="citu pasākumu izmaksas",IF('11a+c+n'!$Q22="C",'11a+c+n'!D22,0))</f>
        <v>gab.</v>
      </c>
      <c r="E22" s="46"/>
      <c r="F22" s="65"/>
      <c r="G22" s="116"/>
      <c r="H22" s="116">
        <f>IF($C$4="citu pasākumu izmaksas",IF('11a+c+n'!$Q22="C",'11a+c+n'!H22,0))</f>
        <v>0</v>
      </c>
      <c r="I22" s="116"/>
      <c r="J22" s="116"/>
      <c r="K22" s="117">
        <f>IF($C$4="citu pasākumu izmaksas",IF('11a+c+n'!$Q22="C",'11a+c+n'!K22,0))</f>
        <v>0</v>
      </c>
      <c r="L22" s="82">
        <f>IF($C$4="citu pasākumu izmaksas",IF('11a+c+n'!$Q22="C",'11a+c+n'!L22,0))</f>
        <v>0</v>
      </c>
      <c r="M22" s="116">
        <f>IF($C$4="citu pasākumu izmaksas",IF('11a+c+n'!$Q22="C",'11a+c+n'!M22,0))</f>
        <v>0</v>
      </c>
      <c r="N22" s="116">
        <f>IF($C$4="citu pasākumu izmaksas",IF('11a+c+n'!$Q22="C",'11a+c+n'!N22,0))</f>
        <v>0</v>
      </c>
      <c r="O22" s="116">
        <f>IF($C$4="citu pasākumu izmaksas",IF('11a+c+n'!$Q22="C",'11a+c+n'!O22,0))</f>
        <v>0</v>
      </c>
      <c r="P22" s="117">
        <f>IF($C$4="citu pasākumu izmaksas",IF('11a+c+n'!$Q22="C",'11a+c+n'!P22,0))</f>
        <v>0</v>
      </c>
    </row>
    <row r="23" spans="1:16" ht="22.5" x14ac:dyDescent="0.2">
      <c r="A23" s="51">
        <f>IF(P23=0,0,IF(COUNTBLANK(P23)=1,0,COUNTA($P$14:P23)))</f>
        <v>0</v>
      </c>
      <c r="B23" s="24" t="str">
        <f>IF($C$4="citu pasākumu izmaksas",IF('11a+c+n'!$Q23="C",'11a+c+n'!B23,0))</f>
        <v>22-00000</v>
      </c>
      <c r="C23" s="24" t="str">
        <f>IF($C$4="citu pasākumu izmaksas",IF('11a+c+n'!$Q23="C",'11a+c+n'!C23,0))</f>
        <v>Zibensspērienu skaita uzskaitītājs CDR UNIVERSAL, INGESCO, 432028, vai ekvivalents</v>
      </c>
      <c r="D23" s="24" t="str">
        <f>IF($C$4="citu pasākumu izmaksas",IF('11a+c+n'!$Q23="C",'11a+c+n'!D23,0))</f>
        <v>gab.</v>
      </c>
      <c r="E23" s="46"/>
      <c r="F23" s="65"/>
      <c r="G23" s="116"/>
      <c r="H23" s="116">
        <f>IF($C$4="citu pasākumu izmaksas",IF('11a+c+n'!$Q23="C",'11a+c+n'!H23,0))</f>
        <v>0</v>
      </c>
      <c r="I23" s="116"/>
      <c r="J23" s="116"/>
      <c r="K23" s="117">
        <f>IF($C$4="citu pasākumu izmaksas",IF('11a+c+n'!$Q23="C",'11a+c+n'!K23,0))</f>
        <v>0</v>
      </c>
      <c r="L23" s="82">
        <f>IF($C$4="citu pasākumu izmaksas",IF('11a+c+n'!$Q23="C",'11a+c+n'!L23,0))</f>
        <v>0</v>
      </c>
      <c r="M23" s="116">
        <f>IF($C$4="citu pasākumu izmaksas",IF('11a+c+n'!$Q23="C",'11a+c+n'!M23,0))</f>
        <v>0</v>
      </c>
      <c r="N23" s="116">
        <f>IF($C$4="citu pasākumu izmaksas",IF('11a+c+n'!$Q23="C",'11a+c+n'!N23,0))</f>
        <v>0</v>
      </c>
      <c r="O23" s="116">
        <f>IF($C$4="citu pasākumu izmaksas",IF('11a+c+n'!$Q23="C",'11a+c+n'!O23,0))</f>
        <v>0</v>
      </c>
      <c r="P23" s="117">
        <f>IF($C$4="citu pasākumu izmaksas",IF('11a+c+n'!$Q23="C",'11a+c+n'!P23,0))</f>
        <v>0</v>
      </c>
    </row>
    <row r="24" spans="1:16" ht="22.5" x14ac:dyDescent="0.2">
      <c r="A24" s="51">
        <f>IF(P24=0,0,IF(COUNTBLANK(P24)=1,0,COUNTA($P$14:P24)))</f>
        <v>0</v>
      </c>
      <c r="B24" s="24" t="str">
        <f>IF($C$4="citu pasākumu izmaksas",IF('11a+c+n'!$Q24="C",'11a+c+n'!B24,0))</f>
        <v>22-00000</v>
      </c>
      <c r="C24" s="24" t="str">
        <f>IF($C$4="citu pasākumu izmaksas",IF('11a+c+n'!$Q24="C",'11a+c+n'!C24,0))</f>
        <v>Vadu turētājs Rd 8-10mm 177 20 M8 fasādei, OBO Bettermann vai analogs</v>
      </c>
      <c r="D24" s="24" t="str">
        <f>IF($C$4="citu pasākumu izmaksas",IF('11a+c+n'!$Q24="C",'11a+c+n'!D24,0))</f>
        <v>gab.</v>
      </c>
      <c r="E24" s="46"/>
      <c r="F24" s="65"/>
      <c r="G24" s="116"/>
      <c r="H24" s="116">
        <f>IF($C$4="citu pasākumu izmaksas",IF('11a+c+n'!$Q24="C",'11a+c+n'!H24,0))</f>
        <v>0</v>
      </c>
      <c r="I24" s="116"/>
      <c r="J24" s="116"/>
      <c r="K24" s="117">
        <f>IF($C$4="citu pasākumu izmaksas",IF('11a+c+n'!$Q24="C",'11a+c+n'!K24,0))</f>
        <v>0</v>
      </c>
      <c r="L24" s="82">
        <f>IF($C$4="citu pasākumu izmaksas",IF('11a+c+n'!$Q24="C",'11a+c+n'!L24,0))</f>
        <v>0</v>
      </c>
      <c r="M24" s="116">
        <f>IF($C$4="citu pasākumu izmaksas",IF('11a+c+n'!$Q24="C",'11a+c+n'!M24,0))</f>
        <v>0</v>
      </c>
      <c r="N24" s="116">
        <f>IF($C$4="citu pasākumu izmaksas",IF('11a+c+n'!$Q24="C",'11a+c+n'!N24,0))</f>
        <v>0</v>
      </c>
      <c r="O24" s="116">
        <f>IF($C$4="citu pasākumu izmaksas",IF('11a+c+n'!$Q24="C",'11a+c+n'!O24,0))</f>
        <v>0</v>
      </c>
      <c r="P24" s="117">
        <f>IF($C$4="citu pasākumu izmaksas",IF('11a+c+n'!$Q24="C",'11a+c+n'!P24,0))</f>
        <v>0</v>
      </c>
    </row>
    <row r="25" spans="1:16" ht="22.5" x14ac:dyDescent="0.2">
      <c r="A25" s="51">
        <f>IF(P25=0,0,IF(COUNTBLANK(P25)=1,0,COUNTA($P$14:P25)))</f>
        <v>0</v>
      </c>
      <c r="B25" s="24" t="str">
        <f>IF($C$4="citu pasākumu izmaksas",IF('11a+c+n'!$Q25="C",'11a+c+n'!B25,0))</f>
        <v>22-00000</v>
      </c>
      <c r="C25" s="24" t="str">
        <f>IF($C$4="citu pasākumu izmaksas",IF('11a+c+n'!$Q25="C",'11a+c+n'!C25,0))</f>
        <v>Jumta vada turētājs jumtam, 165 MBG-8 OBO Bettermann vai analogs</v>
      </c>
      <c r="D25" s="24" t="str">
        <f>IF($C$4="citu pasākumu izmaksas",IF('11a+c+n'!$Q25="C",'11a+c+n'!D25,0))</f>
        <v>gab.</v>
      </c>
      <c r="E25" s="46"/>
      <c r="F25" s="65"/>
      <c r="G25" s="116"/>
      <c r="H25" s="116">
        <f>IF($C$4="citu pasākumu izmaksas",IF('11a+c+n'!$Q25="C",'11a+c+n'!H25,0))</f>
        <v>0</v>
      </c>
      <c r="I25" s="116"/>
      <c r="J25" s="116"/>
      <c r="K25" s="117">
        <f>IF($C$4="citu pasākumu izmaksas",IF('11a+c+n'!$Q25="C",'11a+c+n'!K25,0))</f>
        <v>0</v>
      </c>
      <c r="L25" s="82">
        <f>IF($C$4="citu pasākumu izmaksas",IF('11a+c+n'!$Q25="C",'11a+c+n'!L25,0))</f>
        <v>0</v>
      </c>
      <c r="M25" s="116">
        <f>IF($C$4="citu pasākumu izmaksas",IF('11a+c+n'!$Q25="C",'11a+c+n'!M25,0))</f>
        <v>0</v>
      </c>
      <c r="N25" s="116">
        <f>IF($C$4="citu pasākumu izmaksas",IF('11a+c+n'!$Q25="C",'11a+c+n'!N25,0))</f>
        <v>0</v>
      </c>
      <c r="O25" s="116">
        <f>IF($C$4="citu pasākumu izmaksas",IF('11a+c+n'!$Q25="C",'11a+c+n'!O25,0))</f>
        <v>0</v>
      </c>
      <c r="P25" s="117">
        <f>IF($C$4="citu pasākumu izmaksas",IF('11a+c+n'!$Q25="C",'11a+c+n'!P25,0))</f>
        <v>0</v>
      </c>
    </row>
    <row r="26" spans="1:16" ht="22.5" x14ac:dyDescent="0.2">
      <c r="A26" s="51">
        <f>IF(P26=0,0,IF(COUNTBLANK(P26)=1,0,COUNTA($P$14:P26)))</f>
        <v>0</v>
      </c>
      <c r="B26" s="24" t="str">
        <f>IF($C$4="citu pasākumu izmaksas",IF('11a+c+n'!$Q26="C",'11a+c+n'!B26,0))</f>
        <v>22-00000</v>
      </c>
      <c r="C26" s="24" t="str">
        <f>IF($C$4="citu pasākumu izmaksas",IF('11a+c+n'!$Q26="C",'11a+c+n'!C26,0))</f>
        <v>Zemējuma elektrods - 219 20 ST FT Ø20mm 1500mm, Obo Bettermann, 5000750, vai ekvivalents</v>
      </c>
      <c r="D26" s="24" t="str">
        <f>IF($C$4="citu pasākumu izmaksas",IF('11a+c+n'!$Q26="C",'11a+c+n'!D26,0))</f>
        <v>gab.</v>
      </c>
      <c r="E26" s="46"/>
      <c r="F26" s="65"/>
      <c r="G26" s="116"/>
      <c r="H26" s="116">
        <f>IF($C$4="citu pasākumu izmaksas",IF('11a+c+n'!$Q26="C",'11a+c+n'!H26,0))</f>
        <v>0</v>
      </c>
      <c r="I26" s="116"/>
      <c r="J26" s="116"/>
      <c r="K26" s="117">
        <f>IF($C$4="citu pasākumu izmaksas",IF('11a+c+n'!$Q26="C",'11a+c+n'!K26,0))</f>
        <v>0</v>
      </c>
      <c r="L26" s="82">
        <f>IF($C$4="citu pasākumu izmaksas",IF('11a+c+n'!$Q26="C",'11a+c+n'!L26,0))</f>
        <v>0</v>
      </c>
      <c r="M26" s="116">
        <f>IF($C$4="citu pasākumu izmaksas",IF('11a+c+n'!$Q26="C",'11a+c+n'!M26,0))</f>
        <v>0</v>
      </c>
      <c r="N26" s="116">
        <f>IF($C$4="citu pasākumu izmaksas",IF('11a+c+n'!$Q26="C",'11a+c+n'!N26,0))</f>
        <v>0</v>
      </c>
      <c r="O26" s="116">
        <f>IF($C$4="citu pasākumu izmaksas",IF('11a+c+n'!$Q26="C",'11a+c+n'!O26,0))</f>
        <v>0</v>
      </c>
      <c r="P26" s="117">
        <f>IF($C$4="citu pasākumu izmaksas",IF('11a+c+n'!$Q26="C",'11a+c+n'!P26,0))</f>
        <v>0</v>
      </c>
    </row>
    <row r="27" spans="1:16" ht="22.5" x14ac:dyDescent="0.2">
      <c r="A27" s="51">
        <f>IF(P27=0,0,IF(COUNTBLANK(P27)=1,0,COUNTA($P$14:P27)))</f>
        <v>0</v>
      </c>
      <c r="B27" s="24" t="str">
        <f>IF($C$4="citu pasākumu izmaksas",IF('11a+c+n'!$Q27="C",'11a+c+n'!B27,0))</f>
        <v>22-00000</v>
      </c>
      <c r="C27" s="24" t="str">
        <f>IF($C$4="citu pasākumu izmaksas",IF('11a+c+n'!$Q27="C",'11a+c+n'!C27,0))</f>
        <v>Zemējuma elektroda spice - 1819/20 BP, Obo Bettermann, 3041212, vai ekvivalents</v>
      </c>
      <c r="D27" s="24" t="str">
        <f>IF($C$4="citu pasākumu izmaksas",IF('11a+c+n'!$Q27="C",'11a+c+n'!D27,0))</f>
        <v>gab.</v>
      </c>
      <c r="E27" s="46"/>
      <c r="F27" s="65"/>
      <c r="G27" s="116"/>
      <c r="H27" s="116">
        <f>IF($C$4="citu pasākumu izmaksas",IF('11a+c+n'!$Q27="C",'11a+c+n'!H27,0))</f>
        <v>0</v>
      </c>
      <c r="I27" s="116"/>
      <c r="J27" s="116"/>
      <c r="K27" s="117">
        <f>IF($C$4="citu pasākumu izmaksas",IF('11a+c+n'!$Q27="C",'11a+c+n'!K27,0))</f>
        <v>0</v>
      </c>
      <c r="L27" s="82">
        <f>IF($C$4="citu pasākumu izmaksas",IF('11a+c+n'!$Q27="C",'11a+c+n'!L27,0))</f>
        <v>0</v>
      </c>
      <c r="M27" s="116">
        <f>IF($C$4="citu pasākumu izmaksas",IF('11a+c+n'!$Q27="C",'11a+c+n'!M27,0))</f>
        <v>0</v>
      </c>
      <c r="N27" s="116">
        <f>IF($C$4="citu pasākumu izmaksas",IF('11a+c+n'!$Q27="C",'11a+c+n'!N27,0))</f>
        <v>0</v>
      </c>
      <c r="O27" s="116">
        <f>IF($C$4="citu pasākumu izmaksas",IF('11a+c+n'!$Q27="C",'11a+c+n'!O27,0))</f>
        <v>0</v>
      </c>
      <c r="P27" s="117">
        <f>IF($C$4="citu pasākumu izmaksas",IF('11a+c+n'!$Q27="C",'11a+c+n'!P27,0))</f>
        <v>0</v>
      </c>
    </row>
    <row r="28" spans="1:16" ht="22.5" x14ac:dyDescent="0.2">
      <c r="A28" s="51">
        <f>IF(P28=0,0,IF(COUNTBLANK(P28)=1,0,COUNTA($P$14:P28)))</f>
        <v>0</v>
      </c>
      <c r="B28" s="24" t="str">
        <f>IF($C$4="citu pasākumu izmaksas",IF('11a+c+n'!$Q28="C",'11a+c+n'!B28,0))</f>
        <v>22-00000</v>
      </c>
      <c r="C28" s="24" t="str">
        <f>IF($C$4="citu pasākumu izmaksas",IF('11a+c+n'!$Q28="C",'11a+c+n'!C28,0))</f>
        <v>Savienojums zemējuma elektrods - tērauda lenta, Propster 01111 356, vai ekvivalents</v>
      </c>
      <c r="D28" s="24" t="str">
        <f>IF($C$4="citu pasākumu izmaksas",IF('11a+c+n'!$Q28="C",'11a+c+n'!D28,0))</f>
        <v>gab.</v>
      </c>
      <c r="E28" s="46"/>
      <c r="F28" s="65"/>
      <c r="G28" s="116"/>
      <c r="H28" s="116">
        <f>IF($C$4="citu pasākumu izmaksas",IF('11a+c+n'!$Q28="C",'11a+c+n'!H28,0))</f>
        <v>0</v>
      </c>
      <c r="I28" s="116"/>
      <c r="J28" s="116"/>
      <c r="K28" s="117">
        <f>IF($C$4="citu pasākumu izmaksas",IF('11a+c+n'!$Q28="C",'11a+c+n'!K28,0))</f>
        <v>0</v>
      </c>
      <c r="L28" s="82">
        <f>IF($C$4="citu pasākumu izmaksas",IF('11a+c+n'!$Q28="C",'11a+c+n'!L28,0))</f>
        <v>0</v>
      </c>
      <c r="M28" s="116">
        <f>IF($C$4="citu pasākumu izmaksas",IF('11a+c+n'!$Q28="C",'11a+c+n'!M28,0))</f>
        <v>0</v>
      </c>
      <c r="N28" s="116">
        <f>IF($C$4="citu pasākumu izmaksas",IF('11a+c+n'!$Q28="C",'11a+c+n'!N28,0))</f>
        <v>0</v>
      </c>
      <c r="O28" s="116">
        <f>IF($C$4="citu pasākumu izmaksas",IF('11a+c+n'!$Q28="C",'11a+c+n'!O28,0))</f>
        <v>0</v>
      </c>
      <c r="P28" s="117">
        <f>IF($C$4="citu pasākumu izmaksas",IF('11a+c+n'!$Q28="C",'11a+c+n'!P28,0))</f>
        <v>0</v>
      </c>
    </row>
    <row r="29" spans="1:16" ht="22.5" x14ac:dyDescent="0.2">
      <c r="A29" s="51">
        <f>IF(P29=0,0,IF(COUNTBLANK(P29)=1,0,COUNTA($P$14:P29)))</f>
        <v>0</v>
      </c>
      <c r="B29" s="24" t="str">
        <f>IF($C$4="citu pasākumu izmaksas",IF('11a+c+n'!$Q29="C",'11a+c+n'!B29,0))</f>
        <v>22-00000</v>
      </c>
      <c r="C29" s="24" t="str">
        <f>IF($C$4="citu pasākumu izmaksas",IF('11a+c+n'!$Q29="C",'11a+c+n'!C29,0))</f>
        <v>Savienojums apaļdzelzs - tērauda lenta, OBO vai ekvivalents</v>
      </c>
      <c r="D29" s="24" t="str">
        <f>IF($C$4="citu pasākumu izmaksas",IF('11a+c+n'!$Q29="C",'11a+c+n'!D29,0))</f>
        <v>gab.</v>
      </c>
      <c r="E29" s="46"/>
      <c r="F29" s="65"/>
      <c r="G29" s="116"/>
      <c r="H29" s="116">
        <f>IF($C$4="citu pasākumu izmaksas",IF('11a+c+n'!$Q29="C",'11a+c+n'!H29,0))</f>
        <v>0</v>
      </c>
      <c r="I29" s="116"/>
      <c r="J29" s="116"/>
      <c r="K29" s="117">
        <f>IF($C$4="citu pasākumu izmaksas",IF('11a+c+n'!$Q29="C",'11a+c+n'!K29,0))</f>
        <v>0</v>
      </c>
      <c r="L29" s="82">
        <f>IF($C$4="citu pasākumu izmaksas",IF('11a+c+n'!$Q29="C",'11a+c+n'!L29,0))</f>
        <v>0</v>
      </c>
      <c r="M29" s="116">
        <f>IF($C$4="citu pasākumu izmaksas",IF('11a+c+n'!$Q29="C",'11a+c+n'!M29,0))</f>
        <v>0</v>
      </c>
      <c r="N29" s="116">
        <f>IF($C$4="citu pasākumu izmaksas",IF('11a+c+n'!$Q29="C",'11a+c+n'!N29,0))</f>
        <v>0</v>
      </c>
      <c r="O29" s="116">
        <f>IF($C$4="citu pasākumu izmaksas",IF('11a+c+n'!$Q29="C",'11a+c+n'!O29,0))</f>
        <v>0</v>
      </c>
      <c r="P29" s="117">
        <f>IF($C$4="citu pasākumu izmaksas",IF('11a+c+n'!$Q29="C",'11a+c+n'!P29,0))</f>
        <v>0</v>
      </c>
    </row>
    <row r="30" spans="1:16" ht="22.5" x14ac:dyDescent="0.2">
      <c r="A30" s="51">
        <f>IF(P30=0,0,IF(COUNTBLANK(P30)=1,0,COUNTA($P$14:P30)))</f>
        <v>0</v>
      </c>
      <c r="B30" s="24" t="str">
        <f>IF($C$4="citu pasākumu izmaksas",IF('11a+c+n'!$Q30="C",'11a+c+n'!B30,0))</f>
        <v>22-00000</v>
      </c>
      <c r="C30" s="24" t="str">
        <f>IF($C$4="citu pasākumu izmaksas",IF('11a+c+n'!$Q30="C",'11a+c+n'!C30,0))</f>
        <v>Karsti cinkota tērauda lenta 30x3,5mm 5052 DIN, OBO Bettermann vai analogs</v>
      </c>
      <c r="D30" s="24" t="str">
        <f>IF($C$4="citu pasākumu izmaksas",IF('11a+c+n'!$Q30="C",'11a+c+n'!D30,0))</f>
        <v>m</v>
      </c>
      <c r="E30" s="46"/>
      <c r="F30" s="65"/>
      <c r="G30" s="116"/>
      <c r="H30" s="116">
        <f>IF($C$4="citu pasākumu izmaksas",IF('11a+c+n'!$Q30="C",'11a+c+n'!H30,0))</f>
        <v>0</v>
      </c>
      <c r="I30" s="116"/>
      <c r="J30" s="116"/>
      <c r="K30" s="117">
        <f>IF($C$4="citu pasākumu izmaksas",IF('11a+c+n'!$Q30="C",'11a+c+n'!K30,0))</f>
        <v>0</v>
      </c>
      <c r="L30" s="82">
        <f>IF($C$4="citu pasākumu izmaksas",IF('11a+c+n'!$Q30="C",'11a+c+n'!L30,0))</f>
        <v>0</v>
      </c>
      <c r="M30" s="116">
        <f>IF($C$4="citu pasākumu izmaksas",IF('11a+c+n'!$Q30="C",'11a+c+n'!M30,0))</f>
        <v>0</v>
      </c>
      <c r="N30" s="116">
        <f>IF($C$4="citu pasākumu izmaksas",IF('11a+c+n'!$Q30="C",'11a+c+n'!N30,0))</f>
        <v>0</v>
      </c>
      <c r="O30" s="116">
        <f>IF($C$4="citu pasākumu izmaksas",IF('11a+c+n'!$Q30="C",'11a+c+n'!O30,0))</f>
        <v>0</v>
      </c>
      <c r="P30" s="117">
        <f>IF($C$4="citu pasākumu izmaksas",IF('11a+c+n'!$Q30="C",'11a+c+n'!P30,0))</f>
        <v>0</v>
      </c>
    </row>
    <row r="31" spans="1:16" ht="22.5" x14ac:dyDescent="0.2">
      <c r="A31" s="51">
        <f>IF(P31=0,0,IF(COUNTBLANK(P31)=1,0,COUNTA($P$14:P31)))</f>
        <v>0</v>
      </c>
      <c r="B31" s="24" t="str">
        <f>IF($C$4="citu pasākumu izmaksas",IF('11a+c+n'!$Q31="C",'11a+c+n'!B31,0))</f>
        <v>22-00000</v>
      </c>
      <c r="C31" s="24" t="str">
        <f>IF($C$4="citu pasākumu izmaksas",IF('11a+c+n'!$Q31="C",'11a+c+n'!C31,0))</f>
        <v>Pretkorozijas aizsarglenta 50mm/10m OBO Bettermann, vai ekvivalents</v>
      </c>
      <c r="D31" s="24" t="str">
        <f>IF($C$4="citu pasākumu izmaksas",IF('11a+c+n'!$Q31="C",'11a+c+n'!D31,0))</f>
        <v>gab.</v>
      </c>
      <c r="E31" s="46"/>
      <c r="F31" s="65"/>
      <c r="G31" s="116"/>
      <c r="H31" s="116">
        <f>IF($C$4="citu pasākumu izmaksas",IF('11a+c+n'!$Q31="C",'11a+c+n'!H31,0))</f>
        <v>0</v>
      </c>
      <c r="I31" s="116"/>
      <c r="J31" s="116"/>
      <c r="K31" s="117">
        <f>IF($C$4="citu pasākumu izmaksas",IF('11a+c+n'!$Q31="C",'11a+c+n'!K31,0))</f>
        <v>0</v>
      </c>
      <c r="L31" s="82">
        <f>IF($C$4="citu pasākumu izmaksas",IF('11a+c+n'!$Q31="C",'11a+c+n'!L31,0))</f>
        <v>0</v>
      </c>
      <c r="M31" s="116">
        <f>IF($C$4="citu pasākumu izmaksas",IF('11a+c+n'!$Q31="C",'11a+c+n'!M31,0))</f>
        <v>0</v>
      </c>
      <c r="N31" s="116">
        <f>IF($C$4="citu pasākumu izmaksas",IF('11a+c+n'!$Q31="C",'11a+c+n'!N31,0))</f>
        <v>0</v>
      </c>
      <c r="O31" s="116">
        <f>IF($C$4="citu pasākumu izmaksas",IF('11a+c+n'!$Q31="C",'11a+c+n'!O31,0))</f>
        <v>0</v>
      </c>
      <c r="P31" s="117">
        <f>IF($C$4="citu pasākumu izmaksas",IF('11a+c+n'!$Q31="C",'11a+c+n'!P31,0))</f>
        <v>0</v>
      </c>
    </row>
    <row r="32" spans="1:16" x14ac:dyDescent="0.2">
      <c r="A32" s="51">
        <f>IF(P32=0,0,IF(COUNTBLANK(P32)=1,0,COUNTA($P$14:P32)))</f>
        <v>0</v>
      </c>
      <c r="B32" s="24">
        <f>IF($C$4="citu pasākumu izmaksas",IF('11a+c+n'!$Q32="C",'11a+c+n'!B32,0))</f>
        <v>0</v>
      </c>
      <c r="C32" s="24">
        <f>IF($C$4="citu pasākumu izmaksas",IF('11a+c+n'!$Q32="C",'11a+c+n'!C32,0))</f>
        <v>0</v>
      </c>
      <c r="D32" s="24">
        <f>IF($C$4="citu pasākumu izmaksas",IF('11a+c+n'!$Q32="C",'11a+c+n'!D32,0))</f>
        <v>0</v>
      </c>
      <c r="E32" s="46"/>
      <c r="F32" s="65"/>
      <c r="G32" s="116"/>
      <c r="H32" s="116">
        <f>IF($C$4="citu pasākumu izmaksas",IF('11a+c+n'!$Q32="C",'11a+c+n'!H32,0))</f>
        <v>0</v>
      </c>
      <c r="I32" s="116"/>
      <c r="J32" s="116"/>
      <c r="K32" s="117">
        <f>IF($C$4="citu pasākumu izmaksas",IF('11a+c+n'!$Q32="C",'11a+c+n'!K32,0))</f>
        <v>0</v>
      </c>
      <c r="L32" s="82">
        <f>IF($C$4="citu pasākumu izmaksas",IF('11a+c+n'!$Q32="C",'11a+c+n'!L32,0))</f>
        <v>0</v>
      </c>
      <c r="M32" s="116">
        <f>IF($C$4="citu pasākumu izmaksas",IF('11a+c+n'!$Q32="C",'11a+c+n'!M32,0))</f>
        <v>0</v>
      </c>
      <c r="N32" s="116">
        <f>IF($C$4="citu pasākumu izmaksas",IF('11a+c+n'!$Q32="C",'11a+c+n'!N32,0))</f>
        <v>0</v>
      </c>
      <c r="O32" s="116">
        <f>IF($C$4="citu pasākumu izmaksas",IF('11a+c+n'!$Q32="C",'11a+c+n'!O32,0))</f>
        <v>0</v>
      </c>
      <c r="P32" s="117">
        <f>IF($C$4="citu pasākumu izmaksas",IF('11a+c+n'!$Q32="C",'11a+c+n'!P32,0))</f>
        <v>0</v>
      </c>
    </row>
    <row r="33" spans="1:16" ht="22.5" x14ac:dyDescent="0.2">
      <c r="A33" s="51">
        <f>IF(P33=0,0,IF(COUNTBLANK(P33)=1,0,COUNTA($P$14:P33)))</f>
        <v>0</v>
      </c>
      <c r="B33" s="24" t="str">
        <f>IF($C$4="citu pasākumu izmaksas",IF('11a+c+n'!$Q33="C",'11a+c+n'!B33,0))</f>
        <v>22-00000</v>
      </c>
      <c r="C33" s="24" t="str">
        <f>IF($C$4="citu pasākumu izmaksas",IF('11a+c+n'!$Q33="C",'11a+c+n'!C33,0))</f>
        <v>Tranšejas rakšana un aizbēršana</v>
      </c>
      <c r="D33" s="24" t="str">
        <f>IF($C$4="citu pasākumu izmaksas",IF('11a+c+n'!$Q33="C",'11a+c+n'!D33,0))</f>
        <v>m</v>
      </c>
      <c r="E33" s="46"/>
      <c r="F33" s="65"/>
      <c r="G33" s="116"/>
      <c r="H33" s="116">
        <f>IF($C$4="citu pasākumu izmaksas",IF('11a+c+n'!$Q33="C",'11a+c+n'!H33,0))</f>
        <v>0</v>
      </c>
      <c r="I33" s="116"/>
      <c r="J33" s="116"/>
      <c r="K33" s="117">
        <f>IF($C$4="citu pasākumu izmaksas",IF('11a+c+n'!$Q33="C",'11a+c+n'!K33,0))</f>
        <v>0</v>
      </c>
      <c r="L33" s="82">
        <f>IF($C$4="citu pasākumu izmaksas",IF('11a+c+n'!$Q33="C",'11a+c+n'!L33,0))</f>
        <v>0</v>
      </c>
      <c r="M33" s="116">
        <f>IF($C$4="citu pasākumu izmaksas",IF('11a+c+n'!$Q33="C",'11a+c+n'!M33,0))</f>
        <v>0</v>
      </c>
      <c r="N33" s="116">
        <f>IF($C$4="citu pasākumu izmaksas",IF('11a+c+n'!$Q33="C",'11a+c+n'!N33,0))</f>
        <v>0</v>
      </c>
      <c r="O33" s="116">
        <f>IF($C$4="citu pasākumu izmaksas",IF('11a+c+n'!$Q33="C",'11a+c+n'!O33,0))</f>
        <v>0</v>
      </c>
      <c r="P33" s="117">
        <f>IF($C$4="citu pasākumu izmaksas",IF('11a+c+n'!$Q33="C",'11a+c+n'!P33,0))</f>
        <v>0</v>
      </c>
    </row>
    <row r="34" spans="1:16" ht="22.5" x14ac:dyDescent="0.2">
      <c r="A34" s="51">
        <f>IF(P34=0,0,IF(COUNTBLANK(P34)=1,0,COUNTA($P$14:P34)))</f>
        <v>0</v>
      </c>
      <c r="B34" s="24" t="str">
        <f>IF($C$4="citu pasākumu izmaksas",IF('11a+c+n'!$Q34="C",'11a+c+n'!B34,0))</f>
        <v>22-00000</v>
      </c>
      <c r="C34" s="24" t="str">
        <f>IF($C$4="citu pasākumu izmaksas",IF('11a+c+n'!$Q34="C",'11a+c+n'!C34,0))</f>
        <v>Tranšejas virsmas atjaunošana - teritorijas labiekārtošana</v>
      </c>
      <c r="D34" s="24" t="str">
        <f>IF($C$4="citu pasākumu izmaksas",IF('11a+c+n'!$Q34="C",'11a+c+n'!D34,0))</f>
        <v>m2</v>
      </c>
      <c r="E34" s="46"/>
      <c r="F34" s="65"/>
      <c r="G34" s="116"/>
      <c r="H34" s="116">
        <f>IF($C$4="citu pasākumu izmaksas",IF('11a+c+n'!$Q34="C",'11a+c+n'!H34,0))</f>
        <v>0</v>
      </c>
      <c r="I34" s="116"/>
      <c r="J34" s="116"/>
      <c r="K34" s="117">
        <f>IF($C$4="citu pasākumu izmaksas",IF('11a+c+n'!$Q34="C",'11a+c+n'!K34,0))</f>
        <v>0</v>
      </c>
      <c r="L34" s="82">
        <f>IF($C$4="citu pasākumu izmaksas",IF('11a+c+n'!$Q34="C",'11a+c+n'!L34,0))</f>
        <v>0</v>
      </c>
      <c r="M34" s="116">
        <f>IF($C$4="citu pasākumu izmaksas",IF('11a+c+n'!$Q34="C",'11a+c+n'!M34,0))</f>
        <v>0</v>
      </c>
      <c r="N34" s="116">
        <f>IF($C$4="citu pasākumu izmaksas",IF('11a+c+n'!$Q34="C",'11a+c+n'!N34,0))</f>
        <v>0</v>
      </c>
      <c r="O34" s="116">
        <f>IF($C$4="citu pasākumu izmaksas",IF('11a+c+n'!$Q34="C",'11a+c+n'!O34,0))</f>
        <v>0</v>
      </c>
      <c r="P34" s="117">
        <f>IF($C$4="citu pasākumu izmaksas",IF('11a+c+n'!$Q34="C",'11a+c+n'!P34,0))</f>
        <v>0</v>
      </c>
    </row>
    <row r="35" spans="1:16" ht="22.5" x14ac:dyDescent="0.2">
      <c r="A35" s="51">
        <f>IF(P35=0,0,IF(COUNTBLANK(P35)=1,0,COUNTA($P$14:P35)))</f>
        <v>0</v>
      </c>
      <c r="B35" s="24" t="str">
        <f>IF($C$4="citu pasākumu izmaksas",IF('11a+c+n'!$Q35="C",'11a+c+n'!B35,0))</f>
        <v>22-00000</v>
      </c>
      <c r="C35" s="24" t="str">
        <f>IF($C$4="citu pasākumu izmaksas",IF('11a+c+n'!$Q35="C",'11a+c+n'!C35,0))</f>
        <v>Zemējuma elektrodu iedzīšana zemē</v>
      </c>
      <c r="D35" s="24" t="str">
        <f>IF($C$4="citu pasākumu izmaksas",IF('11a+c+n'!$Q35="C",'11a+c+n'!D35,0))</f>
        <v>kompl.</v>
      </c>
      <c r="E35" s="46"/>
      <c r="F35" s="65"/>
      <c r="G35" s="116"/>
      <c r="H35" s="116">
        <f>IF($C$4="citu pasākumu izmaksas",IF('11a+c+n'!$Q35="C",'11a+c+n'!H35,0))</f>
        <v>0</v>
      </c>
      <c r="I35" s="116"/>
      <c r="J35" s="116"/>
      <c r="K35" s="117">
        <f>IF($C$4="citu pasākumu izmaksas",IF('11a+c+n'!$Q35="C",'11a+c+n'!K35,0))</f>
        <v>0</v>
      </c>
      <c r="L35" s="82">
        <f>IF($C$4="citu pasākumu izmaksas",IF('11a+c+n'!$Q35="C",'11a+c+n'!L35,0))</f>
        <v>0</v>
      </c>
      <c r="M35" s="116">
        <f>IF($C$4="citu pasākumu izmaksas",IF('11a+c+n'!$Q35="C",'11a+c+n'!M35,0))</f>
        <v>0</v>
      </c>
      <c r="N35" s="116">
        <f>IF($C$4="citu pasākumu izmaksas",IF('11a+c+n'!$Q35="C",'11a+c+n'!N35,0))</f>
        <v>0</v>
      </c>
      <c r="O35" s="116">
        <f>IF($C$4="citu pasākumu izmaksas",IF('11a+c+n'!$Q35="C",'11a+c+n'!O35,0))</f>
        <v>0</v>
      </c>
      <c r="P35" s="117">
        <f>IF($C$4="citu pasākumu izmaksas",IF('11a+c+n'!$Q35="C",'11a+c+n'!P35,0))</f>
        <v>0</v>
      </c>
    </row>
    <row r="36" spans="1:16" ht="22.5" x14ac:dyDescent="0.2">
      <c r="A36" s="51">
        <f>IF(P36=0,0,IF(COUNTBLANK(P36)=1,0,COUNTA($P$14:P36)))</f>
        <v>0</v>
      </c>
      <c r="B36" s="24" t="str">
        <f>IF($C$4="citu pasākumu izmaksas",IF('11a+c+n'!$Q36="C",'11a+c+n'!B36,0))</f>
        <v>22-00000</v>
      </c>
      <c r="C36" s="24" t="str">
        <f>IF($C$4="citu pasākumu izmaksas",IF('11a+c+n'!$Q36="C",'11a+c+n'!C36,0))</f>
        <v>Rakšanas atļaujas saņemšana</v>
      </c>
      <c r="D36" s="24" t="str">
        <f>IF($C$4="citu pasākumu izmaksas",IF('11a+c+n'!$Q36="C",'11a+c+n'!D36,0))</f>
        <v>obj.</v>
      </c>
      <c r="E36" s="46"/>
      <c r="F36" s="65"/>
      <c r="G36" s="116"/>
      <c r="H36" s="116">
        <f>IF($C$4="citu pasākumu izmaksas",IF('11a+c+n'!$Q36="C",'11a+c+n'!H36,0))</f>
        <v>0</v>
      </c>
      <c r="I36" s="116"/>
      <c r="J36" s="116"/>
      <c r="K36" s="117">
        <f>IF($C$4="citu pasākumu izmaksas",IF('11a+c+n'!$Q36="C",'11a+c+n'!K36,0))</f>
        <v>0</v>
      </c>
      <c r="L36" s="82">
        <f>IF($C$4="citu pasākumu izmaksas",IF('11a+c+n'!$Q36="C",'11a+c+n'!L36,0))</f>
        <v>0</v>
      </c>
      <c r="M36" s="116">
        <f>IF($C$4="citu pasākumu izmaksas",IF('11a+c+n'!$Q36="C",'11a+c+n'!M36,0))</f>
        <v>0</v>
      </c>
      <c r="N36" s="116">
        <f>IF($C$4="citu pasākumu izmaksas",IF('11a+c+n'!$Q36="C",'11a+c+n'!N36,0))</f>
        <v>0</v>
      </c>
      <c r="O36" s="116">
        <f>IF($C$4="citu pasākumu izmaksas",IF('11a+c+n'!$Q36="C",'11a+c+n'!O36,0))</f>
        <v>0</v>
      </c>
      <c r="P36" s="117">
        <f>IF($C$4="citu pasākumu izmaksas",IF('11a+c+n'!$Q36="C",'11a+c+n'!P36,0))</f>
        <v>0</v>
      </c>
    </row>
    <row r="37" spans="1:16" ht="22.5" x14ac:dyDescent="0.2">
      <c r="A37" s="51">
        <f>IF(P37=0,0,IF(COUNTBLANK(P37)=1,0,COUNTA($P$14:P37)))</f>
        <v>0</v>
      </c>
      <c r="B37" s="24" t="str">
        <f>IF($C$4="citu pasākumu izmaksas",IF('11a+c+n'!$Q37="C",'11a+c+n'!B37,0))</f>
        <v>22-00000</v>
      </c>
      <c r="C37" s="24" t="str">
        <f>IF($C$4="citu pasākumu izmaksas",IF('11a+c+n'!$Q37="C",'11a+c+n'!C37,0))</f>
        <v xml:space="preserve">Montāžas palīgmateriāli </v>
      </c>
      <c r="D37" s="24" t="str">
        <f>IF($C$4="citu pasākumu izmaksas",IF('11a+c+n'!$Q37="C",'11a+c+n'!D37,0))</f>
        <v>obj.</v>
      </c>
      <c r="E37" s="46"/>
      <c r="F37" s="65"/>
      <c r="G37" s="116"/>
      <c r="H37" s="116">
        <f>IF($C$4="citu pasākumu izmaksas",IF('11a+c+n'!$Q37="C",'11a+c+n'!H37,0))</f>
        <v>0</v>
      </c>
      <c r="I37" s="116"/>
      <c r="J37" s="116"/>
      <c r="K37" s="117">
        <f>IF($C$4="citu pasākumu izmaksas",IF('11a+c+n'!$Q37="C",'11a+c+n'!K37,0))</f>
        <v>0</v>
      </c>
      <c r="L37" s="82">
        <f>IF($C$4="citu pasākumu izmaksas",IF('11a+c+n'!$Q37="C",'11a+c+n'!L37,0))</f>
        <v>0</v>
      </c>
      <c r="M37" s="116">
        <f>IF($C$4="citu pasākumu izmaksas",IF('11a+c+n'!$Q37="C",'11a+c+n'!M37,0))</f>
        <v>0</v>
      </c>
      <c r="N37" s="116">
        <f>IF($C$4="citu pasākumu izmaksas",IF('11a+c+n'!$Q37="C",'11a+c+n'!N37,0))</f>
        <v>0</v>
      </c>
      <c r="O37" s="116">
        <f>IF($C$4="citu pasākumu izmaksas",IF('11a+c+n'!$Q37="C",'11a+c+n'!O37,0))</f>
        <v>0</v>
      </c>
      <c r="P37" s="117">
        <f>IF($C$4="citu pasākumu izmaksas",IF('11a+c+n'!$Q37="C",'11a+c+n'!P37,0))</f>
        <v>0</v>
      </c>
    </row>
    <row r="38" spans="1:16" ht="23.25" thickBot="1" x14ac:dyDescent="0.25">
      <c r="A38" s="51">
        <f>IF(P38=0,0,IF(COUNTBLANK(P38)=1,0,COUNTA($P$14:P38)))</f>
        <v>0</v>
      </c>
      <c r="B38" s="24" t="str">
        <f>IF($C$4="citu pasākumu izmaksas",IF('11a+c+n'!$Q38="C",'11a+c+n'!B38,0))</f>
        <v>22-00000</v>
      </c>
      <c r="C38" s="24" t="str">
        <f>IF($C$4="citu pasākumu izmaksas",IF('11a+c+n'!$Q38="C",'11a+c+n'!C38,0))</f>
        <v>Elektriskie mērījumi, izpilddokumentācijas sagatavošana</v>
      </c>
      <c r="D38" s="24" t="str">
        <f>IF($C$4="citu pasākumu izmaksas",IF('11a+c+n'!$Q38="C",'11a+c+n'!D38,0))</f>
        <v>obj.</v>
      </c>
      <c r="E38" s="46"/>
      <c r="F38" s="65"/>
      <c r="G38" s="116"/>
      <c r="H38" s="116">
        <f>IF($C$4="citu pasākumu izmaksas",IF('11a+c+n'!$Q38="C",'11a+c+n'!H38,0))</f>
        <v>0</v>
      </c>
      <c r="I38" s="116"/>
      <c r="J38" s="116"/>
      <c r="K38" s="117">
        <f>IF($C$4="citu pasākumu izmaksas",IF('11a+c+n'!$Q38="C",'11a+c+n'!K38,0))</f>
        <v>0</v>
      </c>
      <c r="L38" s="82">
        <f>IF($C$4="citu pasākumu izmaksas",IF('11a+c+n'!$Q38="C",'11a+c+n'!L38,0))</f>
        <v>0</v>
      </c>
      <c r="M38" s="116">
        <f>IF($C$4="citu pasākumu izmaksas",IF('11a+c+n'!$Q38="C",'11a+c+n'!M38,0))</f>
        <v>0</v>
      </c>
      <c r="N38" s="116">
        <f>IF($C$4="citu pasākumu izmaksas",IF('11a+c+n'!$Q38="C",'11a+c+n'!N38,0))</f>
        <v>0</v>
      </c>
      <c r="O38" s="116">
        <f>IF($C$4="citu pasākumu izmaksas",IF('11a+c+n'!$Q38="C",'11a+c+n'!O38,0))</f>
        <v>0</v>
      </c>
      <c r="P38" s="117">
        <f>IF($C$4="citu pasākumu izmaksas",IF('11a+c+n'!$Q38="C",'11a+c+n'!P38,0))</f>
        <v>0</v>
      </c>
    </row>
    <row r="39" spans="1:16" ht="12" customHeight="1" thickBot="1" x14ac:dyDescent="0.25">
      <c r="A39" s="298" t="s">
        <v>62</v>
      </c>
      <c r="B39" s="299"/>
      <c r="C39" s="299"/>
      <c r="D39" s="299"/>
      <c r="E39" s="299"/>
      <c r="F39" s="299"/>
      <c r="G39" s="299"/>
      <c r="H39" s="299"/>
      <c r="I39" s="299"/>
      <c r="J39" s="299"/>
      <c r="K39" s="300"/>
      <c r="L39" s="130">
        <f>SUM(L14:L38)</f>
        <v>0</v>
      </c>
      <c r="M39" s="131">
        <f>SUM(M14:M38)</f>
        <v>0</v>
      </c>
      <c r="N39" s="131">
        <f>SUM(N14:N38)</f>
        <v>0</v>
      </c>
      <c r="O39" s="131">
        <f>SUM(O14:O38)</f>
        <v>0</v>
      </c>
      <c r="P39" s="132">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301">
        <f>'Kops c'!C36:H36</f>
        <v>0</v>
      </c>
      <c r="D42" s="301"/>
      <c r="E42" s="301"/>
      <c r="F42" s="301"/>
      <c r="G42" s="301"/>
      <c r="H42" s="301"/>
      <c r="I42" s="16"/>
      <c r="J42" s="16"/>
      <c r="K42" s="16"/>
      <c r="L42" s="16"/>
      <c r="M42" s="16"/>
      <c r="N42" s="16"/>
      <c r="O42" s="16"/>
      <c r="P42" s="16"/>
    </row>
    <row r="43" spans="1:16" x14ac:dyDescent="0.2">
      <c r="A43" s="16"/>
      <c r="B43" s="16"/>
      <c r="C43" s="227" t="s">
        <v>15</v>
      </c>
      <c r="D43" s="227"/>
      <c r="E43" s="227"/>
      <c r="F43" s="227"/>
      <c r="G43" s="227"/>
      <c r="H43" s="227"/>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249" t="str">
        <f>'Kops n'!A39:D39</f>
        <v>Tāme sastādīta 2023. gada __. ____________</v>
      </c>
      <c r="B45" s="250"/>
      <c r="C45" s="250"/>
      <c r="D45" s="250"/>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301">
        <f>'Kops c'!C41:H41</f>
        <v>0</v>
      </c>
      <c r="D47" s="301"/>
      <c r="E47" s="301"/>
      <c r="F47" s="301"/>
      <c r="G47" s="301"/>
      <c r="H47" s="301"/>
      <c r="I47" s="16"/>
      <c r="J47" s="16"/>
      <c r="K47" s="16"/>
      <c r="L47" s="16"/>
      <c r="M47" s="16"/>
      <c r="N47" s="16"/>
      <c r="O47" s="16"/>
      <c r="P47" s="16"/>
    </row>
    <row r="48" spans="1:16" x14ac:dyDescent="0.2">
      <c r="A48" s="16"/>
      <c r="B48" s="16"/>
      <c r="C48" s="227" t="s">
        <v>15</v>
      </c>
      <c r="D48" s="227"/>
      <c r="E48" s="227"/>
      <c r="F48" s="227"/>
      <c r="G48" s="227"/>
      <c r="H48" s="227"/>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4">
        <f>'Kops c'!C44</f>
        <v>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8:H48"/>
    <mergeCell ref="L12:P12"/>
    <mergeCell ref="A39:K39"/>
    <mergeCell ref="C42:H42"/>
    <mergeCell ref="C43:H43"/>
    <mergeCell ref="A45:D45"/>
    <mergeCell ref="C47:H47"/>
  </mergeCells>
  <conditionalFormatting sqref="A39:K39">
    <cfRule type="containsText" dxfId="39" priority="3" operator="containsText" text="Tiešās izmaksas kopā, t. sk. darba devēja sociālais nodoklis __.__% ">
      <formula>NOT(ISERROR(SEARCH("Tiešās izmaksas kopā, t. sk. darba devēja sociālais nodoklis __.__% ",A39)))</formula>
    </cfRule>
  </conditionalFormatting>
  <conditionalFormatting sqref="A14:P38">
    <cfRule type="cellIs" dxfId="38" priority="1" operator="equal">
      <formula>0</formula>
    </cfRule>
  </conditionalFormatting>
  <conditionalFormatting sqref="C2:I2 D5:L8 N9:O9 L39:P39 C42:H42 C47:H47 C50">
    <cfRule type="cellIs" dxfId="37" priority="2"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D5CB-351E-4880-9C0F-0D2750564999}">
  <sheetPr codeName="Sheet39">
    <tabColor rgb="FFFFC000"/>
  </sheetPr>
  <dimension ref="A1:P29"/>
  <sheetViews>
    <sheetView topLeftCell="A3"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'11a+c+n'!D1</f>
        <v>11</v>
      </c>
      <c r="E1" s="22"/>
      <c r="F1" s="22"/>
      <c r="G1" s="22"/>
      <c r="H1" s="22"/>
      <c r="I1" s="22"/>
      <c r="J1" s="22"/>
      <c r="N1" s="26"/>
      <c r="O1" s="27"/>
      <c r="P1" s="28"/>
    </row>
    <row r="2" spans="1:16" x14ac:dyDescent="0.2">
      <c r="A2" s="29"/>
      <c r="B2" s="29"/>
      <c r="C2" s="313" t="str">
        <f>'11a+c+n'!C2:I2</f>
        <v>Ārējie elektrības tīkli</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'11a+c+n'!A9</f>
        <v>Tāme sastādīta  2023. gada tirgus cenās, pamatojoties uz ELT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izmaksas",IF('11a+c+n'!$Q14="N",'11a+c+n'!B14,0))</f>
        <v>0</v>
      </c>
      <c r="C14" s="23">
        <f>IF($C$4="Neattiecināmās izmaksas",IF('11a+c+n'!$Q14="N",'11a+c+n'!C14,0))</f>
        <v>0</v>
      </c>
      <c r="D14" s="23">
        <f>IF($C$4="Neattiecināmās izmaksas",IF('11a+c+n'!$Q14="N",'11a+c+n'!D14,0))</f>
        <v>0</v>
      </c>
      <c r="E14" s="45"/>
      <c r="F14" s="63"/>
      <c r="G14" s="114"/>
      <c r="H14" s="114">
        <f>IF($C$4="Neattiecināmās izmaksas",IF('11a+c+n'!$Q14="N",'11a+c+n'!H14,0))</f>
        <v>0</v>
      </c>
      <c r="I14" s="114"/>
      <c r="J14" s="114"/>
      <c r="K14" s="115">
        <f>IF($C$4="Neattiecināmās izmaksas",IF('11a+c+n'!$Q14="N",'11a+c+n'!K14,0))</f>
        <v>0</v>
      </c>
      <c r="L14" s="81">
        <f>IF($C$4="Neattiecināmās izmaksas",IF('11a+c+n'!$Q14="N",'11a+c+n'!L14,0))</f>
        <v>0</v>
      </c>
      <c r="M14" s="114">
        <f>IF($C$4="Neattiecināmās izmaksas",IF('11a+c+n'!$Q14="N",'11a+c+n'!M14,0))</f>
        <v>0</v>
      </c>
      <c r="N14" s="114">
        <f>IF($C$4="Neattiecināmās izmaksas",IF('11a+c+n'!$Q14="N",'11a+c+n'!N14,0))</f>
        <v>0</v>
      </c>
      <c r="O14" s="114">
        <f>IF($C$4="Neattiecināmās izmaksas",IF('11a+c+n'!$Q14="N",'11a+c+n'!O14,0))</f>
        <v>0</v>
      </c>
      <c r="P14" s="115">
        <f>IF($C$4="Neattiecināmās izmaksas",IF('11a+c+n'!$Q14="N",'11a+c+n'!P14,0))</f>
        <v>0</v>
      </c>
    </row>
    <row r="15" spans="1:16" x14ac:dyDescent="0.2">
      <c r="A15" s="51">
        <f>IF(P15=0,0,IF(COUNTBLANK(P15)=1,0,COUNTA($P$14:P15)))</f>
        <v>0</v>
      </c>
      <c r="B15" s="24">
        <f>IF($C$4="Neattiecināmās izmaksas",IF('11a+c+n'!$Q15="N",'11a+c+n'!B15,0))</f>
        <v>0</v>
      </c>
      <c r="C15" s="24">
        <f>IF($C$4="Neattiecināmās izmaksas",IF('11a+c+n'!$Q15="N",'11a+c+n'!C15,0))</f>
        <v>0</v>
      </c>
      <c r="D15" s="24">
        <f>IF($C$4="Neattiecināmās izmaksas",IF('11a+c+n'!$Q15="N",'11a+c+n'!D15,0))</f>
        <v>0</v>
      </c>
      <c r="E15" s="46"/>
      <c r="F15" s="65"/>
      <c r="G15" s="116"/>
      <c r="H15" s="116">
        <f>IF($C$4="Neattiecināmās izmaksas",IF('11a+c+n'!$Q15="N",'11a+c+n'!H15,0))</f>
        <v>0</v>
      </c>
      <c r="I15" s="116"/>
      <c r="J15" s="116"/>
      <c r="K15" s="117">
        <f>IF($C$4="Neattiecināmās izmaksas",IF('11a+c+n'!$Q15="N",'11a+c+n'!K15,0))</f>
        <v>0</v>
      </c>
      <c r="L15" s="82">
        <f>IF($C$4="Neattiecināmās izmaksas",IF('11a+c+n'!$Q15="N",'11a+c+n'!L15,0))</f>
        <v>0</v>
      </c>
      <c r="M15" s="116">
        <f>IF($C$4="Neattiecināmās izmaksas",IF('11a+c+n'!$Q15="N",'11a+c+n'!M15,0))</f>
        <v>0</v>
      </c>
      <c r="N15" s="116">
        <f>IF($C$4="Neattiecināmās izmaksas",IF('11a+c+n'!$Q15="N",'11a+c+n'!N15,0))</f>
        <v>0</v>
      </c>
      <c r="O15" s="116">
        <f>IF($C$4="Neattiecināmās izmaksas",IF('11a+c+n'!$Q15="N",'11a+c+n'!O15,0))</f>
        <v>0</v>
      </c>
      <c r="P15" s="117">
        <f>IF($C$4="Neattiecināmās izmaksas",IF('11a+c+n'!$Q15="N",'11a+c+n'!P15,0))</f>
        <v>0</v>
      </c>
    </row>
    <row r="16" spans="1:16" ht="12" thickBot="1" x14ac:dyDescent="0.25">
      <c r="A16" s="51">
        <f>IF(P16=0,0,IF(COUNTBLANK(P16)=1,0,COUNTA($P$14:P16)))</f>
        <v>0</v>
      </c>
      <c r="B16" s="24">
        <f>IF($C$4="Neattiecināmās izmaksas",IF('11a+c+n'!$Q16="N",'11a+c+n'!B16,0))</f>
        <v>0</v>
      </c>
      <c r="C16" s="24">
        <f>IF($C$4="Neattiecināmās izmaksas",IF('11a+c+n'!$Q16="N",'11a+c+n'!C16,0))</f>
        <v>0</v>
      </c>
      <c r="D16" s="24">
        <f>IF($C$4="Neattiecināmās izmaksas",IF('11a+c+n'!$Q16="N",'11a+c+n'!D16,0))</f>
        <v>0</v>
      </c>
      <c r="E16" s="46"/>
      <c r="F16" s="65"/>
      <c r="G16" s="116"/>
      <c r="H16" s="116">
        <f>IF($C$4="Neattiecināmās izmaksas",IF('11a+c+n'!$Q16="N",'11a+c+n'!H16,0))</f>
        <v>0</v>
      </c>
      <c r="I16" s="116"/>
      <c r="J16" s="116"/>
      <c r="K16" s="117">
        <f>IF($C$4="Neattiecināmās izmaksas",IF('11a+c+n'!$Q16="N",'11a+c+n'!K16,0))</f>
        <v>0</v>
      </c>
      <c r="L16" s="82">
        <f>IF($C$4="Neattiecināmās izmaksas",IF('11a+c+n'!$Q16="N",'11a+c+n'!L16,0))</f>
        <v>0</v>
      </c>
      <c r="M16" s="116">
        <f>IF($C$4="Neattiecināmās izmaksas",IF('11a+c+n'!$Q16="N",'11a+c+n'!M16,0))</f>
        <v>0</v>
      </c>
      <c r="N16" s="116">
        <f>IF($C$4="Neattiecināmās izmaksas",IF('11a+c+n'!$Q16="N",'11a+c+n'!N16,0))</f>
        <v>0</v>
      </c>
      <c r="O16" s="116">
        <f>IF($C$4="Neattiecināmās izmaksas",IF('11a+c+n'!$Q16="N",'11a+c+n'!O16,0))</f>
        <v>0</v>
      </c>
      <c r="P16" s="117">
        <f>IF($C$4="Neattiecināmās izmaksas",IF('11a+c+n'!$Q16="N",'11a+c+n'!P16,0))</f>
        <v>0</v>
      </c>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n'!C36:H36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n'!C41:H41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n'!C44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C2:I2"/>
    <mergeCell ref="C3:I3"/>
    <mergeCell ref="C4:I4"/>
    <mergeCell ref="D5:L5"/>
    <mergeCell ref="D6:L6"/>
    <mergeCell ref="D8:L8"/>
    <mergeCell ref="A9:F9"/>
    <mergeCell ref="J9:M9"/>
    <mergeCell ref="N9:O9"/>
    <mergeCell ref="D7:L7"/>
    <mergeCell ref="C26:H26"/>
    <mergeCell ref="L12:P12"/>
    <mergeCell ref="A17:K17"/>
    <mergeCell ref="C20:H20"/>
    <mergeCell ref="C21:H21"/>
    <mergeCell ref="A23:D23"/>
    <mergeCell ref="C25:H25"/>
    <mergeCell ref="A12:A13"/>
    <mergeCell ref="B12:B13"/>
    <mergeCell ref="C12:C13"/>
    <mergeCell ref="D12:D13"/>
    <mergeCell ref="E12:E13"/>
    <mergeCell ref="F12:K12"/>
  </mergeCells>
  <conditionalFormatting sqref="A17:K17">
    <cfRule type="containsText" dxfId="36"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35" priority="1" operator="equal">
      <formula>0</formula>
    </cfRule>
  </conditionalFormatting>
  <conditionalFormatting sqref="C2:I2 D5:L8 N9:O9 L17:P17 C20:H20 C25:H25 C28">
    <cfRule type="cellIs" dxfId="34" priority="2"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C885-C984-4F8C-8D93-7649936C5DE1}">
  <sheetPr codeName="Sheet40">
    <tabColor rgb="FFFF0000"/>
  </sheetPr>
  <dimension ref="A1:Q99"/>
  <sheetViews>
    <sheetView topLeftCell="A55" zoomScale="85" zoomScaleNormal="85" workbookViewId="0">
      <selection activeCell="AA86" sqref="AA8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12</v>
      </c>
      <c r="E1" s="22"/>
      <c r="F1" s="22"/>
      <c r="G1" s="22"/>
      <c r="H1" s="22"/>
      <c r="I1" s="22"/>
      <c r="J1" s="22"/>
      <c r="N1" s="26"/>
      <c r="O1" s="27"/>
      <c r="P1" s="28"/>
    </row>
    <row r="2" spans="1:17" x14ac:dyDescent="0.2">
      <c r="A2" s="29"/>
      <c r="B2" s="29"/>
      <c r="C2" s="313" t="s">
        <v>337</v>
      </c>
      <c r="D2" s="313"/>
      <c r="E2" s="313"/>
      <c r="F2" s="313"/>
      <c r="G2" s="313"/>
      <c r="H2" s="313"/>
      <c r="I2" s="313"/>
      <c r="J2" s="29"/>
    </row>
    <row r="3" spans="1:17" x14ac:dyDescent="0.2">
      <c r="A3" s="30"/>
      <c r="B3" s="30"/>
      <c r="C3" s="270" t="s">
        <v>21</v>
      </c>
      <c r="D3" s="270"/>
      <c r="E3" s="270"/>
      <c r="F3" s="270"/>
      <c r="G3" s="270"/>
      <c r="H3" s="270"/>
      <c r="I3" s="270"/>
      <c r="J3" s="30"/>
    </row>
    <row r="4" spans="1:17" x14ac:dyDescent="0.2">
      <c r="A4" s="30"/>
      <c r="B4" s="30"/>
      <c r="C4" s="314" t="s">
        <v>63</v>
      </c>
      <c r="D4" s="314"/>
      <c r="E4" s="314"/>
      <c r="F4" s="314"/>
      <c r="G4" s="314"/>
      <c r="H4" s="314"/>
      <c r="I4" s="314"/>
      <c r="J4" s="30"/>
    </row>
    <row r="5" spans="1:17" x14ac:dyDescent="0.2">
      <c r="A5" s="22"/>
      <c r="B5" s="22"/>
      <c r="C5" s="27" t="s">
        <v>5</v>
      </c>
      <c r="D5" s="309" t="str">
        <f>'Kops a+c+n'!D6</f>
        <v>Daudzīvokļu dzīvojamā ēka</v>
      </c>
      <c r="E5" s="309"/>
      <c r="F5" s="309"/>
      <c r="G5" s="309"/>
      <c r="H5" s="309"/>
      <c r="I5" s="309"/>
      <c r="J5" s="309"/>
      <c r="K5" s="309"/>
      <c r="L5" s="309"/>
      <c r="M5" s="16"/>
      <c r="N5" s="16"/>
      <c r="O5" s="16"/>
      <c r="P5" s="16"/>
    </row>
    <row r="6" spans="1:17"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7"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7" x14ac:dyDescent="0.2">
      <c r="A8" s="22"/>
      <c r="B8" s="22"/>
      <c r="C8" s="4" t="s">
        <v>24</v>
      </c>
      <c r="D8" s="309" t="str">
        <f>'Kops a+c+n'!D9</f>
        <v>AS OŪS 2023/08_E</v>
      </c>
      <c r="E8" s="309"/>
      <c r="F8" s="309"/>
      <c r="G8" s="309"/>
      <c r="H8" s="309"/>
      <c r="I8" s="309"/>
      <c r="J8" s="309"/>
      <c r="K8" s="309"/>
      <c r="L8" s="309"/>
      <c r="M8" s="16"/>
      <c r="N8" s="16"/>
      <c r="O8" s="16"/>
      <c r="P8" s="16"/>
    </row>
    <row r="9" spans="1:17" ht="11.25" customHeight="1" x14ac:dyDescent="0.2">
      <c r="A9" s="310" t="s">
        <v>326</v>
      </c>
      <c r="B9" s="310"/>
      <c r="C9" s="310"/>
      <c r="D9" s="310"/>
      <c r="E9" s="310"/>
      <c r="F9" s="310"/>
      <c r="G9" s="31"/>
      <c r="H9" s="31"/>
      <c r="I9" s="31"/>
      <c r="J9" s="311" t="s">
        <v>45</v>
      </c>
      <c r="K9" s="311"/>
      <c r="L9" s="311"/>
      <c r="M9" s="311"/>
      <c r="N9" s="312">
        <f>P87</f>
        <v>0</v>
      </c>
      <c r="O9" s="312"/>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82" t="s">
        <v>27</v>
      </c>
      <c r="B12" s="302" t="s">
        <v>48</v>
      </c>
      <c r="C12" s="296" t="s">
        <v>49</v>
      </c>
      <c r="D12" s="305" t="s">
        <v>50</v>
      </c>
      <c r="E12" s="307" t="s">
        <v>51</v>
      </c>
      <c r="F12" s="295" t="s">
        <v>52</v>
      </c>
      <c r="G12" s="296"/>
      <c r="H12" s="296"/>
      <c r="I12" s="296"/>
      <c r="J12" s="296"/>
      <c r="K12" s="297"/>
      <c r="L12" s="295" t="s">
        <v>53</v>
      </c>
      <c r="M12" s="296"/>
      <c r="N12" s="296"/>
      <c r="O12" s="296"/>
      <c r="P12" s="297"/>
      <c r="Q12" s="88" t="s">
        <v>54</v>
      </c>
    </row>
    <row r="13" spans="1:17"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2" t="s">
        <v>239</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17" ht="25.5" x14ac:dyDescent="0.2">
      <c r="A15" s="36">
        <v>1</v>
      </c>
      <c r="B15" s="164" t="s">
        <v>240</v>
      </c>
      <c r="C15" s="165" t="s">
        <v>241</v>
      </c>
      <c r="D15" s="166" t="s">
        <v>199</v>
      </c>
      <c r="E15" s="167">
        <v>28</v>
      </c>
      <c r="F15" s="163"/>
      <c r="G15" s="146"/>
      <c r="H15" s="110">
        <f t="shared" ref="H15:H62" si="0">F15*G15</f>
        <v>0</v>
      </c>
      <c r="I15" s="135"/>
      <c r="J15" s="135"/>
      <c r="K15" s="113">
        <f t="shared" ref="K15:K61" si="1">SUM(H15:J15)</f>
        <v>0</v>
      </c>
      <c r="L15" s="41">
        <f t="shared" ref="L15:L61" si="2">E15*F15</f>
        <v>0</v>
      </c>
      <c r="M15" s="110">
        <f t="shared" ref="M15:M61" si="3">H15*E15</f>
        <v>0</v>
      </c>
      <c r="N15" s="110">
        <f t="shared" ref="N15:N61" si="4">I15*E15</f>
        <v>0</v>
      </c>
      <c r="O15" s="110">
        <f t="shared" ref="O15:O61" si="5">J15*E15</f>
        <v>0</v>
      </c>
      <c r="P15" s="111">
        <f t="shared" ref="P15:P61" si="6">SUM(M15:O15)</f>
        <v>0</v>
      </c>
      <c r="Q15" s="61" t="s">
        <v>47</v>
      </c>
    </row>
    <row r="16" spans="1:17" ht="25.5" x14ac:dyDescent="0.2">
      <c r="A16" s="36">
        <v>2</v>
      </c>
      <c r="B16" s="164" t="s">
        <v>240</v>
      </c>
      <c r="C16" s="165" t="s">
        <v>242</v>
      </c>
      <c r="D16" s="166" t="s">
        <v>199</v>
      </c>
      <c r="E16" s="167">
        <v>34</v>
      </c>
      <c r="F16" s="163"/>
      <c r="G16" s="146"/>
      <c r="H16" s="110">
        <f t="shared" ref="H16:H79" si="7">F16*G16</f>
        <v>0</v>
      </c>
      <c r="I16" s="135"/>
      <c r="J16" s="135"/>
      <c r="K16" s="113">
        <f t="shared" ref="K16:K79" si="8">SUM(H16:J16)</f>
        <v>0</v>
      </c>
      <c r="L16" s="41">
        <f t="shared" ref="L16:L79" si="9">E16*F16</f>
        <v>0</v>
      </c>
      <c r="M16" s="110">
        <f t="shared" ref="M16:M79" si="10">H16*E16</f>
        <v>0</v>
      </c>
      <c r="N16" s="110">
        <f t="shared" ref="N16:N79" si="11">I16*E16</f>
        <v>0</v>
      </c>
      <c r="O16" s="110">
        <f t="shared" ref="O16:O79" si="12">J16*E16</f>
        <v>0</v>
      </c>
      <c r="P16" s="111">
        <f t="shared" ref="P16:P79" si="13">SUM(M16:O16)</f>
        <v>0</v>
      </c>
      <c r="Q16" s="61" t="s">
        <v>47</v>
      </c>
    </row>
    <row r="17" spans="1:17" ht="25.5" x14ac:dyDescent="0.2">
      <c r="A17" s="36">
        <v>3</v>
      </c>
      <c r="B17" s="164" t="s">
        <v>240</v>
      </c>
      <c r="C17" s="165" t="s">
        <v>243</v>
      </c>
      <c r="D17" s="166" t="s">
        <v>199</v>
      </c>
      <c r="E17" s="167">
        <v>56</v>
      </c>
      <c r="F17" s="163"/>
      <c r="G17" s="146"/>
      <c r="H17" s="110">
        <f t="shared" si="7"/>
        <v>0</v>
      </c>
      <c r="I17" s="135"/>
      <c r="J17" s="135"/>
      <c r="K17" s="113">
        <f t="shared" si="8"/>
        <v>0</v>
      </c>
      <c r="L17" s="41">
        <f t="shared" si="9"/>
        <v>0</v>
      </c>
      <c r="M17" s="110">
        <f t="shared" si="10"/>
        <v>0</v>
      </c>
      <c r="N17" s="110">
        <f t="shared" si="11"/>
        <v>0</v>
      </c>
      <c r="O17" s="110">
        <f t="shared" si="12"/>
        <v>0</v>
      </c>
      <c r="P17" s="111">
        <f t="shared" si="13"/>
        <v>0</v>
      </c>
      <c r="Q17" s="61" t="s">
        <v>47</v>
      </c>
    </row>
    <row r="18" spans="1:17" ht="22.5" x14ac:dyDescent="0.2">
      <c r="A18" s="36">
        <v>4</v>
      </c>
      <c r="B18" s="164" t="s">
        <v>240</v>
      </c>
      <c r="C18" s="165" t="s">
        <v>244</v>
      </c>
      <c r="D18" s="166" t="s">
        <v>199</v>
      </c>
      <c r="E18" s="167">
        <v>28</v>
      </c>
      <c r="F18" s="163"/>
      <c r="G18" s="146"/>
      <c r="H18" s="110">
        <f t="shared" si="7"/>
        <v>0</v>
      </c>
      <c r="I18" s="135"/>
      <c r="J18" s="135"/>
      <c r="K18" s="113">
        <f t="shared" si="8"/>
        <v>0</v>
      </c>
      <c r="L18" s="41">
        <f t="shared" si="9"/>
        <v>0</v>
      </c>
      <c r="M18" s="110">
        <f t="shared" si="10"/>
        <v>0</v>
      </c>
      <c r="N18" s="110">
        <f t="shared" si="11"/>
        <v>0</v>
      </c>
      <c r="O18" s="110">
        <f t="shared" si="12"/>
        <v>0</v>
      </c>
      <c r="P18" s="111">
        <f t="shared" si="13"/>
        <v>0</v>
      </c>
      <c r="Q18" s="61" t="s">
        <v>47</v>
      </c>
    </row>
    <row r="19" spans="1:17" ht="22.5" x14ac:dyDescent="0.2">
      <c r="A19" s="36">
        <v>5</v>
      </c>
      <c r="B19" s="164" t="s">
        <v>240</v>
      </c>
      <c r="C19" s="165" t="s">
        <v>245</v>
      </c>
      <c r="D19" s="166" t="s">
        <v>199</v>
      </c>
      <c r="E19" s="167">
        <v>34</v>
      </c>
      <c r="F19" s="163"/>
      <c r="G19" s="146"/>
      <c r="H19" s="110">
        <f t="shared" si="7"/>
        <v>0</v>
      </c>
      <c r="I19" s="135"/>
      <c r="J19" s="135"/>
      <c r="K19" s="113">
        <f t="shared" si="8"/>
        <v>0</v>
      </c>
      <c r="L19" s="41">
        <f t="shared" si="9"/>
        <v>0</v>
      </c>
      <c r="M19" s="110">
        <f t="shared" si="10"/>
        <v>0</v>
      </c>
      <c r="N19" s="110">
        <f t="shared" si="11"/>
        <v>0</v>
      </c>
      <c r="O19" s="110">
        <f t="shared" si="12"/>
        <v>0</v>
      </c>
      <c r="P19" s="111">
        <f t="shared" si="13"/>
        <v>0</v>
      </c>
      <c r="Q19" s="61" t="s">
        <v>47</v>
      </c>
    </row>
    <row r="20" spans="1:17" ht="22.5" x14ac:dyDescent="0.2">
      <c r="A20" s="36">
        <v>6</v>
      </c>
      <c r="B20" s="164" t="s">
        <v>240</v>
      </c>
      <c r="C20" s="165" t="s">
        <v>246</v>
      </c>
      <c r="D20" s="166" t="s">
        <v>199</v>
      </c>
      <c r="E20" s="167">
        <v>56</v>
      </c>
      <c r="F20" s="163"/>
      <c r="G20" s="146"/>
      <c r="H20" s="110">
        <f t="shared" si="7"/>
        <v>0</v>
      </c>
      <c r="I20" s="135"/>
      <c r="J20" s="135"/>
      <c r="K20" s="113">
        <f t="shared" si="8"/>
        <v>0</v>
      </c>
      <c r="L20" s="41">
        <f t="shared" si="9"/>
        <v>0</v>
      </c>
      <c r="M20" s="110">
        <f t="shared" si="10"/>
        <v>0</v>
      </c>
      <c r="N20" s="110">
        <f t="shared" si="11"/>
        <v>0</v>
      </c>
      <c r="O20" s="110">
        <f t="shared" si="12"/>
        <v>0</v>
      </c>
      <c r="P20" s="111">
        <f t="shared" si="13"/>
        <v>0</v>
      </c>
      <c r="Q20" s="61" t="s">
        <v>47</v>
      </c>
    </row>
    <row r="21" spans="1:17" ht="22.5" x14ac:dyDescent="0.2">
      <c r="A21" s="36">
        <v>7</v>
      </c>
      <c r="B21" s="164" t="s">
        <v>240</v>
      </c>
      <c r="C21" s="165" t="s">
        <v>214</v>
      </c>
      <c r="D21" s="166" t="s">
        <v>83</v>
      </c>
      <c r="E21" s="167">
        <v>12</v>
      </c>
      <c r="F21" s="163"/>
      <c r="G21" s="146"/>
      <c r="H21" s="110">
        <f t="shared" si="7"/>
        <v>0</v>
      </c>
      <c r="I21" s="135"/>
      <c r="J21" s="135"/>
      <c r="K21" s="113">
        <f t="shared" si="8"/>
        <v>0</v>
      </c>
      <c r="L21" s="41">
        <f t="shared" si="9"/>
        <v>0</v>
      </c>
      <c r="M21" s="110">
        <f t="shared" si="10"/>
        <v>0</v>
      </c>
      <c r="N21" s="110">
        <f t="shared" si="11"/>
        <v>0</v>
      </c>
      <c r="O21" s="110">
        <f t="shared" si="12"/>
        <v>0</v>
      </c>
      <c r="P21" s="111">
        <f t="shared" si="13"/>
        <v>0</v>
      </c>
      <c r="Q21" s="61" t="s">
        <v>47</v>
      </c>
    </row>
    <row r="22" spans="1:17" ht="22.5" x14ac:dyDescent="0.2">
      <c r="A22" s="36">
        <v>8</v>
      </c>
      <c r="B22" s="164" t="s">
        <v>240</v>
      </c>
      <c r="C22" s="165" t="s">
        <v>431</v>
      </c>
      <c r="D22" s="166" t="s">
        <v>83</v>
      </c>
      <c r="E22" s="167">
        <v>1</v>
      </c>
      <c r="F22" s="163"/>
      <c r="G22" s="146"/>
      <c r="H22" s="110">
        <f t="shared" si="7"/>
        <v>0</v>
      </c>
      <c r="I22" s="135"/>
      <c r="J22" s="135"/>
      <c r="K22" s="113">
        <f t="shared" si="8"/>
        <v>0</v>
      </c>
      <c r="L22" s="41">
        <f t="shared" si="9"/>
        <v>0</v>
      </c>
      <c r="M22" s="110">
        <f t="shared" si="10"/>
        <v>0</v>
      </c>
      <c r="N22" s="110">
        <f t="shared" si="11"/>
        <v>0</v>
      </c>
      <c r="O22" s="110">
        <f t="shared" si="12"/>
        <v>0</v>
      </c>
      <c r="P22" s="111">
        <f t="shared" si="13"/>
        <v>0</v>
      </c>
      <c r="Q22" s="61" t="s">
        <v>47</v>
      </c>
    </row>
    <row r="23" spans="1:17" ht="22.5" x14ac:dyDescent="0.2">
      <c r="A23" s="36">
        <v>9</v>
      </c>
      <c r="B23" s="164" t="s">
        <v>240</v>
      </c>
      <c r="C23" s="165" t="s">
        <v>247</v>
      </c>
      <c r="D23" s="166" t="s">
        <v>158</v>
      </c>
      <c r="E23" s="167">
        <v>1</v>
      </c>
      <c r="F23" s="163"/>
      <c r="G23" s="146"/>
      <c r="H23" s="110">
        <f t="shared" si="7"/>
        <v>0</v>
      </c>
      <c r="I23" s="135"/>
      <c r="J23" s="135"/>
      <c r="K23" s="113">
        <f t="shared" si="8"/>
        <v>0</v>
      </c>
      <c r="L23" s="41">
        <f t="shared" si="9"/>
        <v>0</v>
      </c>
      <c r="M23" s="110">
        <f t="shared" si="10"/>
        <v>0</v>
      </c>
      <c r="N23" s="110">
        <f t="shared" si="11"/>
        <v>0</v>
      </c>
      <c r="O23" s="110">
        <f t="shared" si="12"/>
        <v>0</v>
      </c>
      <c r="P23" s="111">
        <f t="shared" si="13"/>
        <v>0</v>
      </c>
      <c r="Q23" s="61" t="s">
        <v>47</v>
      </c>
    </row>
    <row r="24" spans="1:17" ht="22.5" x14ac:dyDescent="0.2">
      <c r="A24" s="36">
        <v>10</v>
      </c>
      <c r="B24" s="164" t="s">
        <v>240</v>
      </c>
      <c r="C24" s="165" t="s">
        <v>248</v>
      </c>
      <c r="D24" s="166" t="s">
        <v>83</v>
      </c>
      <c r="E24" s="167">
        <v>12</v>
      </c>
      <c r="F24" s="163"/>
      <c r="G24" s="146"/>
      <c r="H24" s="110">
        <f t="shared" si="7"/>
        <v>0</v>
      </c>
      <c r="I24" s="135"/>
      <c r="J24" s="135"/>
      <c r="K24" s="113">
        <f t="shared" si="8"/>
        <v>0</v>
      </c>
      <c r="L24" s="41">
        <f t="shared" si="9"/>
        <v>0</v>
      </c>
      <c r="M24" s="110">
        <f t="shared" si="10"/>
        <v>0</v>
      </c>
      <c r="N24" s="110">
        <f t="shared" si="11"/>
        <v>0</v>
      </c>
      <c r="O24" s="110">
        <f t="shared" si="12"/>
        <v>0</v>
      </c>
      <c r="P24" s="111">
        <f t="shared" si="13"/>
        <v>0</v>
      </c>
      <c r="Q24" s="61" t="s">
        <v>47</v>
      </c>
    </row>
    <row r="25" spans="1:17" ht="22.5" x14ac:dyDescent="0.2">
      <c r="A25" s="36">
        <v>11</v>
      </c>
      <c r="B25" s="164" t="s">
        <v>240</v>
      </c>
      <c r="C25" s="165" t="s">
        <v>221</v>
      </c>
      <c r="D25" s="166" t="s">
        <v>158</v>
      </c>
      <c r="E25" s="167">
        <v>1</v>
      </c>
      <c r="F25" s="163"/>
      <c r="G25" s="146"/>
      <c r="H25" s="110">
        <f t="shared" si="7"/>
        <v>0</v>
      </c>
      <c r="I25" s="135"/>
      <c r="J25" s="135"/>
      <c r="K25" s="113">
        <f t="shared" si="8"/>
        <v>0</v>
      </c>
      <c r="L25" s="41">
        <f t="shared" si="9"/>
        <v>0</v>
      </c>
      <c r="M25" s="110">
        <f t="shared" si="10"/>
        <v>0</v>
      </c>
      <c r="N25" s="110">
        <f t="shared" si="11"/>
        <v>0</v>
      </c>
      <c r="O25" s="110">
        <f t="shared" si="12"/>
        <v>0</v>
      </c>
      <c r="P25" s="111">
        <f t="shared" si="13"/>
        <v>0</v>
      </c>
      <c r="Q25" s="61" t="s">
        <v>47</v>
      </c>
    </row>
    <row r="26" spans="1:17" x14ac:dyDescent="0.2">
      <c r="A26" s="36">
        <v>12</v>
      </c>
      <c r="B26" s="72"/>
      <c r="C26" s="148" t="s">
        <v>249</v>
      </c>
      <c r="D26" s="24"/>
      <c r="E26" s="46"/>
      <c r="F26" s="163"/>
      <c r="G26" s="146"/>
      <c r="H26" s="110">
        <f t="shared" si="7"/>
        <v>0</v>
      </c>
      <c r="I26" s="135"/>
      <c r="J26" s="135"/>
      <c r="K26" s="113">
        <f t="shared" si="8"/>
        <v>0</v>
      </c>
      <c r="L26" s="41">
        <f t="shared" si="9"/>
        <v>0</v>
      </c>
      <c r="M26" s="110">
        <f t="shared" si="10"/>
        <v>0</v>
      </c>
      <c r="N26" s="110">
        <f t="shared" si="11"/>
        <v>0</v>
      </c>
      <c r="O26" s="110">
        <f t="shared" si="12"/>
        <v>0</v>
      </c>
      <c r="P26" s="111">
        <f t="shared" si="13"/>
        <v>0</v>
      </c>
      <c r="Q26" s="61"/>
    </row>
    <row r="27" spans="1:17" ht="25.5" x14ac:dyDescent="0.2">
      <c r="A27" s="36">
        <v>13</v>
      </c>
      <c r="B27" s="164" t="s">
        <v>240</v>
      </c>
      <c r="C27" s="165" t="s">
        <v>243</v>
      </c>
      <c r="D27" s="166" t="s">
        <v>199</v>
      </c>
      <c r="E27" s="168">
        <v>168</v>
      </c>
      <c r="F27" s="163"/>
      <c r="G27" s="146"/>
      <c r="H27" s="110">
        <f t="shared" si="7"/>
        <v>0</v>
      </c>
      <c r="I27" s="135"/>
      <c r="J27" s="135"/>
      <c r="K27" s="113">
        <f t="shared" si="8"/>
        <v>0</v>
      </c>
      <c r="L27" s="41">
        <f t="shared" si="9"/>
        <v>0</v>
      </c>
      <c r="M27" s="110">
        <f t="shared" si="10"/>
        <v>0</v>
      </c>
      <c r="N27" s="110">
        <f t="shared" si="11"/>
        <v>0</v>
      </c>
      <c r="O27" s="110">
        <f t="shared" si="12"/>
        <v>0</v>
      </c>
      <c r="P27" s="111">
        <f t="shared" si="13"/>
        <v>0</v>
      </c>
      <c r="Q27" s="61" t="s">
        <v>47</v>
      </c>
    </row>
    <row r="28" spans="1:17" ht="22.5" x14ac:dyDescent="0.2">
      <c r="A28" s="36">
        <v>14</v>
      </c>
      <c r="B28" s="164" t="s">
        <v>240</v>
      </c>
      <c r="C28" s="165" t="s">
        <v>246</v>
      </c>
      <c r="D28" s="166" t="s">
        <v>199</v>
      </c>
      <c r="E28" s="167">
        <v>168</v>
      </c>
      <c r="F28" s="163"/>
      <c r="G28" s="146"/>
      <c r="H28" s="110">
        <f t="shared" si="7"/>
        <v>0</v>
      </c>
      <c r="I28" s="135"/>
      <c r="J28" s="135"/>
      <c r="K28" s="113">
        <f t="shared" si="8"/>
        <v>0</v>
      </c>
      <c r="L28" s="41">
        <f t="shared" si="9"/>
        <v>0</v>
      </c>
      <c r="M28" s="110">
        <f t="shared" si="10"/>
        <v>0</v>
      </c>
      <c r="N28" s="110">
        <f t="shared" si="11"/>
        <v>0</v>
      </c>
      <c r="O28" s="110">
        <f t="shared" si="12"/>
        <v>0</v>
      </c>
      <c r="P28" s="111">
        <f t="shared" si="13"/>
        <v>0</v>
      </c>
      <c r="Q28" s="61" t="s">
        <v>47</v>
      </c>
    </row>
    <row r="29" spans="1:17" ht="22.5" x14ac:dyDescent="0.2">
      <c r="A29" s="36">
        <v>15</v>
      </c>
      <c r="B29" s="164" t="s">
        <v>240</v>
      </c>
      <c r="C29" s="165" t="s">
        <v>254</v>
      </c>
      <c r="D29" s="166" t="s">
        <v>83</v>
      </c>
      <c r="E29" s="169">
        <v>60</v>
      </c>
      <c r="F29" s="163"/>
      <c r="G29" s="146"/>
      <c r="H29" s="110">
        <f t="shared" si="7"/>
        <v>0</v>
      </c>
      <c r="I29" s="135"/>
      <c r="J29" s="135"/>
      <c r="K29" s="113">
        <f t="shared" si="8"/>
        <v>0</v>
      </c>
      <c r="L29" s="41">
        <f t="shared" si="9"/>
        <v>0</v>
      </c>
      <c r="M29" s="110">
        <f t="shared" si="10"/>
        <v>0</v>
      </c>
      <c r="N29" s="110">
        <f t="shared" si="11"/>
        <v>0</v>
      </c>
      <c r="O29" s="110">
        <f t="shared" si="12"/>
        <v>0</v>
      </c>
      <c r="P29" s="111">
        <f t="shared" si="13"/>
        <v>0</v>
      </c>
      <c r="Q29" s="61" t="s">
        <v>47</v>
      </c>
    </row>
    <row r="30" spans="1:17" ht="22.5" x14ac:dyDescent="0.2">
      <c r="A30" s="36">
        <v>16</v>
      </c>
      <c r="B30" s="164" t="s">
        <v>240</v>
      </c>
      <c r="C30" s="165" t="s">
        <v>221</v>
      </c>
      <c r="D30" s="166" t="s">
        <v>158</v>
      </c>
      <c r="E30" s="167">
        <v>12</v>
      </c>
      <c r="F30" s="163"/>
      <c r="G30" s="146"/>
      <c r="H30" s="110">
        <f t="shared" si="7"/>
        <v>0</v>
      </c>
      <c r="I30" s="135"/>
      <c r="J30" s="135"/>
      <c r="K30" s="113">
        <f t="shared" si="8"/>
        <v>0</v>
      </c>
      <c r="L30" s="41">
        <f t="shared" si="9"/>
        <v>0</v>
      </c>
      <c r="M30" s="110">
        <f t="shared" si="10"/>
        <v>0</v>
      </c>
      <c r="N30" s="110">
        <f t="shared" si="11"/>
        <v>0</v>
      </c>
      <c r="O30" s="110">
        <f t="shared" si="12"/>
        <v>0</v>
      </c>
      <c r="P30" s="111">
        <f t="shared" si="13"/>
        <v>0</v>
      </c>
      <c r="Q30" s="61" t="s">
        <v>47</v>
      </c>
    </row>
    <row r="31" spans="1:17" x14ac:dyDescent="0.2">
      <c r="A31" s="36">
        <v>17</v>
      </c>
      <c r="B31" s="72"/>
      <c r="C31" s="148" t="s">
        <v>252</v>
      </c>
      <c r="D31" s="24"/>
      <c r="E31" s="46"/>
      <c r="F31" s="163"/>
      <c r="G31" s="146"/>
      <c r="H31" s="110">
        <f t="shared" si="7"/>
        <v>0</v>
      </c>
      <c r="I31" s="135"/>
      <c r="J31" s="135"/>
      <c r="K31" s="113">
        <f t="shared" si="8"/>
        <v>0</v>
      </c>
      <c r="L31" s="41">
        <f t="shared" si="9"/>
        <v>0</v>
      </c>
      <c r="M31" s="110">
        <f t="shared" si="10"/>
        <v>0</v>
      </c>
      <c r="N31" s="110">
        <f t="shared" si="11"/>
        <v>0</v>
      </c>
      <c r="O31" s="110">
        <f t="shared" si="12"/>
        <v>0</v>
      </c>
      <c r="P31" s="111">
        <f t="shared" si="13"/>
        <v>0</v>
      </c>
      <c r="Q31" s="61"/>
    </row>
    <row r="32" spans="1:17" ht="22.5" x14ac:dyDescent="0.2">
      <c r="A32" s="36">
        <v>18</v>
      </c>
      <c r="B32" s="164" t="s">
        <v>240</v>
      </c>
      <c r="C32" s="40" t="s">
        <v>241</v>
      </c>
      <c r="D32" s="24" t="s">
        <v>199</v>
      </c>
      <c r="E32" s="46">
        <v>28</v>
      </c>
      <c r="F32" s="163"/>
      <c r="G32" s="146"/>
      <c r="H32" s="110">
        <f t="shared" si="7"/>
        <v>0</v>
      </c>
      <c r="I32" s="135"/>
      <c r="J32" s="135"/>
      <c r="K32" s="113">
        <f t="shared" si="8"/>
        <v>0</v>
      </c>
      <c r="L32" s="41">
        <f t="shared" si="9"/>
        <v>0</v>
      </c>
      <c r="M32" s="110">
        <f t="shared" si="10"/>
        <v>0</v>
      </c>
      <c r="N32" s="110">
        <f t="shared" si="11"/>
        <v>0</v>
      </c>
      <c r="O32" s="110">
        <f t="shared" si="12"/>
        <v>0</v>
      </c>
      <c r="P32" s="111">
        <f t="shared" si="13"/>
        <v>0</v>
      </c>
      <c r="Q32" s="61" t="s">
        <v>46</v>
      </c>
    </row>
    <row r="33" spans="1:17" ht="22.5" x14ac:dyDescent="0.2">
      <c r="A33" s="36">
        <v>19</v>
      </c>
      <c r="B33" s="164" t="s">
        <v>240</v>
      </c>
      <c r="C33" s="40" t="s">
        <v>242</v>
      </c>
      <c r="D33" s="24" t="s">
        <v>199</v>
      </c>
      <c r="E33" s="46">
        <v>59</v>
      </c>
      <c r="F33" s="163"/>
      <c r="G33" s="146"/>
      <c r="H33" s="110">
        <f t="shared" si="7"/>
        <v>0</v>
      </c>
      <c r="I33" s="135"/>
      <c r="J33" s="135"/>
      <c r="K33" s="113">
        <f t="shared" si="8"/>
        <v>0</v>
      </c>
      <c r="L33" s="41">
        <f t="shared" si="9"/>
        <v>0</v>
      </c>
      <c r="M33" s="110">
        <f t="shared" si="10"/>
        <v>0</v>
      </c>
      <c r="N33" s="110">
        <f t="shared" si="11"/>
        <v>0</v>
      </c>
      <c r="O33" s="110">
        <f t="shared" si="12"/>
        <v>0</v>
      </c>
      <c r="P33" s="111">
        <f t="shared" si="13"/>
        <v>0</v>
      </c>
      <c r="Q33" s="61" t="s">
        <v>46</v>
      </c>
    </row>
    <row r="34" spans="1:17" ht="22.5" x14ac:dyDescent="0.2">
      <c r="A34" s="36">
        <v>20</v>
      </c>
      <c r="B34" s="164" t="s">
        <v>240</v>
      </c>
      <c r="C34" s="40" t="s">
        <v>243</v>
      </c>
      <c r="D34" s="24" t="s">
        <v>199</v>
      </c>
      <c r="E34" s="46">
        <v>87</v>
      </c>
      <c r="F34" s="163"/>
      <c r="G34" s="146"/>
      <c r="H34" s="110">
        <f t="shared" si="7"/>
        <v>0</v>
      </c>
      <c r="I34" s="135"/>
      <c r="J34" s="135"/>
      <c r="K34" s="113">
        <f t="shared" si="8"/>
        <v>0</v>
      </c>
      <c r="L34" s="41">
        <f t="shared" si="9"/>
        <v>0</v>
      </c>
      <c r="M34" s="110">
        <f t="shared" si="10"/>
        <v>0</v>
      </c>
      <c r="N34" s="110">
        <f t="shared" si="11"/>
        <v>0</v>
      </c>
      <c r="O34" s="110">
        <f t="shared" si="12"/>
        <v>0</v>
      </c>
      <c r="P34" s="111">
        <f t="shared" si="13"/>
        <v>0</v>
      </c>
      <c r="Q34" s="61" t="s">
        <v>46</v>
      </c>
    </row>
    <row r="35" spans="1:17" ht="22.5" x14ac:dyDescent="0.2">
      <c r="A35" s="36">
        <v>21</v>
      </c>
      <c r="B35" s="164" t="s">
        <v>240</v>
      </c>
      <c r="C35" s="40" t="s">
        <v>253</v>
      </c>
      <c r="D35" s="24" t="s">
        <v>199</v>
      </c>
      <c r="E35" s="46">
        <v>51</v>
      </c>
      <c r="F35" s="163"/>
      <c r="G35" s="146"/>
      <c r="H35" s="110">
        <f t="shared" si="7"/>
        <v>0</v>
      </c>
      <c r="I35" s="135"/>
      <c r="J35" s="135"/>
      <c r="K35" s="113">
        <f t="shared" si="8"/>
        <v>0</v>
      </c>
      <c r="L35" s="41">
        <f t="shared" si="9"/>
        <v>0</v>
      </c>
      <c r="M35" s="110">
        <f t="shared" si="10"/>
        <v>0</v>
      </c>
      <c r="N35" s="110">
        <f t="shared" si="11"/>
        <v>0</v>
      </c>
      <c r="O35" s="110">
        <f t="shared" si="12"/>
        <v>0</v>
      </c>
      <c r="P35" s="111">
        <f t="shared" si="13"/>
        <v>0</v>
      </c>
      <c r="Q35" s="61" t="s">
        <v>46</v>
      </c>
    </row>
    <row r="36" spans="1:17" ht="33.75" x14ac:dyDescent="0.2">
      <c r="A36" s="36">
        <v>22</v>
      </c>
      <c r="B36" s="164" t="s">
        <v>240</v>
      </c>
      <c r="C36" s="40" t="s">
        <v>440</v>
      </c>
      <c r="D36" s="24" t="s">
        <v>199</v>
      </c>
      <c r="E36" s="46">
        <v>28</v>
      </c>
      <c r="F36" s="163"/>
      <c r="G36" s="146"/>
      <c r="H36" s="110">
        <f t="shared" si="7"/>
        <v>0</v>
      </c>
      <c r="I36" s="135"/>
      <c r="J36" s="135"/>
      <c r="K36" s="113">
        <f t="shared" si="8"/>
        <v>0</v>
      </c>
      <c r="L36" s="41">
        <f t="shared" si="9"/>
        <v>0</v>
      </c>
      <c r="M36" s="110">
        <f t="shared" si="10"/>
        <v>0</v>
      </c>
      <c r="N36" s="110">
        <f t="shared" si="11"/>
        <v>0</v>
      </c>
      <c r="O36" s="110">
        <f t="shared" si="12"/>
        <v>0</v>
      </c>
      <c r="P36" s="111">
        <f t="shared" si="13"/>
        <v>0</v>
      </c>
      <c r="Q36" s="61" t="s">
        <v>46</v>
      </c>
    </row>
    <row r="37" spans="1:17" ht="33.75" x14ac:dyDescent="0.2">
      <c r="A37" s="36">
        <v>23</v>
      </c>
      <c r="B37" s="164" t="s">
        <v>240</v>
      </c>
      <c r="C37" s="40" t="s">
        <v>441</v>
      </c>
      <c r="D37" s="24" t="s">
        <v>199</v>
      </c>
      <c r="E37" s="46">
        <v>59</v>
      </c>
      <c r="F37" s="163"/>
      <c r="G37" s="146"/>
      <c r="H37" s="110">
        <f t="shared" si="7"/>
        <v>0</v>
      </c>
      <c r="I37" s="135"/>
      <c r="J37" s="135"/>
      <c r="K37" s="113">
        <f t="shared" si="8"/>
        <v>0</v>
      </c>
      <c r="L37" s="41">
        <f t="shared" si="9"/>
        <v>0</v>
      </c>
      <c r="M37" s="110">
        <f t="shared" si="10"/>
        <v>0</v>
      </c>
      <c r="N37" s="110">
        <f t="shared" si="11"/>
        <v>0</v>
      </c>
      <c r="O37" s="110">
        <f t="shared" si="12"/>
        <v>0</v>
      </c>
      <c r="P37" s="111">
        <f t="shared" si="13"/>
        <v>0</v>
      </c>
      <c r="Q37" s="61" t="s">
        <v>46</v>
      </c>
    </row>
    <row r="38" spans="1:17" ht="33.75" x14ac:dyDescent="0.2">
      <c r="A38" s="36">
        <v>24</v>
      </c>
      <c r="B38" s="164" t="s">
        <v>240</v>
      </c>
      <c r="C38" s="40" t="s">
        <v>438</v>
      </c>
      <c r="D38" s="24" t="s">
        <v>199</v>
      </c>
      <c r="E38" s="46">
        <v>87</v>
      </c>
      <c r="F38" s="163"/>
      <c r="G38" s="146"/>
      <c r="H38" s="110">
        <f t="shared" si="7"/>
        <v>0</v>
      </c>
      <c r="I38" s="135"/>
      <c r="J38" s="135"/>
      <c r="K38" s="113">
        <f t="shared" si="8"/>
        <v>0</v>
      </c>
      <c r="L38" s="41">
        <f t="shared" si="9"/>
        <v>0</v>
      </c>
      <c r="M38" s="110">
        <f t="shared" si="10"/>
        <v>0</v>
      </c>
      <c r="N38" s="110">
        <f t="shared" si="11"/>
        <v>0</v>
      </c>
      <c r="O38" s="110">
        <f t="shared" si="12"/>
        <v>0</v>
      </c>
      <c r="P38" s="111">
        <f t="shared" si="13"/>
        <v>0</v>
      </c>
      <c r="Q38" s="61" t="s">
        <v>46</v>
      </c>
    </row>
    <row r="39" spans="1:17" ht="33.75" x14ac:dyDescent="0.2">
      <c r="A39" s="36">
        <v>25</v>
      </c>
      <c r="B39" s="164" t="s">
        <v>240</v>
      </c>
      <c r="C39" s="40" t="s">
        <v>439</v>
      </c>
      <c r="D39" s="24" t="s">
        <v>199</v>
      </c>
      <c r="E39" s="46">
        <v>51</v>
      </c>
      <c r="F39" s="163"/>
      <c r="G39" s="146"/>
      <c r="H39" s="110">
        <f t="shared" si="7"/>
        <v>0</v>
      </c>
      <c r="I39" s="135"/>
      <c r="J39" s="135"/>
      <c r="K39" s="113">
        <f t="shared" si="8"/>
        <v>0</v>
      </c>
      <c r="L39" s="41">
        <f t="shared" si="9"/>
        <v>0</v>
      </c>
      <c r="M39" s="110">
        <f t="shared" si="10"/>
        <v>0</v>
      </c>
      <c r="N39" s="110">
        <f t="shared" si="11"/>
        <v>0</v>
      </c>
      <c r="O39" s="110">
        <f t="shared" si="12"/>
        <v>0</v>
      </c>
      <c r="P39" s="111">
        <f t="shared" si="13"/>
        <v>0</v>
      </c>
      <c r="Q39" s="61" t="s">
        <v>46</v>
      </c>
    </row>
    <row r="40" spans="1:17" ht="22.5" x14ac:dyDescent="0.2">
      <c r="A40" s="36">
        <v>26</v>
      </c>
      <c r="B40" s="164" t="s">
        <v>240</v>
      </c>
      <c r="C40" s="40" t="s">
        <v>255</v>
      </c>
      <c r="D40" s="24" t="s">
        <v>83</v>
      </c>
      <c r="E40" s="46">
        <v>1</v>
      </c>
      <c r="F40" s="163"/>
      <c r="G40" s="146"/>
      <c r="H40" s="110">
        <f t="shared" si="7"/>
        <v>0</v>
      </c>
      <c r="I40" s="135"/>
      <c r="J40" s="135"/>
      <c r="K40" s="113">
        <f t="shared" si="8"/>
        <v>0</v>
      </c>
      <c r="L40" s="41">
        <f t="shared" si="9"/>
        <v>0</v>
      </c>
      <c r="M40" s="110">
        <f t="shared" si="10"/>
        <v>0</v>
      </c>
      <c r="N40" s="110">
        <f t="shared" si="11"/>
        <v>0</v>
      </c>
      <c r="O40" s="110">
        <f t="shared" si="12"/>
        <v>0</v>
      </c>
      <c r="P40" s="111">
        <f t="shared" si="13"/>
        <v>0</v>
      </c>
      <c r="Q40" s="61" t="s">
        <v>46</v>
      </c>
    </row>
    <row r="41" spans="1:17" ht="22.5" x14ac:dyDescent="0.2">
      <c r="A41" s="36">
        <v>27</v>
      </c>
      <c r="B41" s="164" t="s">
        <v>240</v>
      </c>
      <c r="C41" s="40" t="s">
        <v>432</v>
      </c>
      <c r="D41" s="24" t="s">
        <v>83</v>
      </c>
      <c r="E41" s="46">
        <v>1</v>
      </c>
      <c r="F41" s="163"/>
      <c r="G41" s="146"/>
      <c r="H41" s="110">
        <f t="shared" si="7"/>
        <v>0</v>
      </c>
      <c r="I41" s="135"/>
      <c r="J41" s="135"/>
      <c r="K41" s="113">
        <f t="shared" si="8"/>
        <v>0</v>
      </c>
      <c r="L41" s="41">
        <f t="shared" si="9"/>
        <v>0</v>
      </c>
      <c r="M41" s="110">
        <f t="shared" si="10"/>
        <v>0</v>
      </c>
      <c r="N41" s="110">
        <f t="shared" si="11"/>
        <v>0</v>
      </c>
      <c r="O41" s="110">
        <f t="shared" si="12"/>
        <v>0</v>
      </c>
      <c r="P41" s="111">
        <f t="shared" si="13"/>
        <v>0</v>
      </c>
      <c r="Q41" s="61" t="s">
        <v>46</v>
      </c>
    </row>
    <row r="42" spans="1:17" ht="22.5" x14ac:dyDescent="0.2">
      <c r="A42" s="36">
        <v>28</v>
      </c>
      <c r="B42" s="164" t="s">
        <v>240</v>
      </c>
      <c r="C42" s="40" t="s">
        <v>433</v>
      </c>
      <c r="D42" s="24" t="s">
        <v>83</v>
      </c>
      <c r="E42" s="46">
        <v>1</v>
      </c>
      <c r="F42" s="163"/>
      <c r="G42" s="146"/>
      <c r="H42" s="110">
        <f t="shared" si="7"/>
        <v>0</v>
      </c>
      <c r="I42" s="135"/>
      <c r="J42" s="135"/>
      <c r="K42" s="113">
        <f t="shared" si="8"/>
        <v>0</v>
      </c>
      <c r="L42" s="41">
        <f t="shared" si="9"/>
        <v>0</v>
      </c>
      <c r="M42" s="110">
        <f t="shared" si="10"/>
        <v>0</v>
      </c>
      <c r="N42" s="110">
        <f t="shared" si="11"/>
        <v>0</v>
      </c>
      <c r="O42" s="110">
        <f t="shared" si="12"/>
        <v>0</v>
      </c>
      <c r="P42" s="111">
        <f t="shared" si="13"/>
        <v>0</v>
      </c>
      <c r="Q42" s="61" t="s">
        <v>46</v>
      </c>
    </row>
    <row r="43" spans="1:17" ht="22.5" x14ac:dyDescent="0.2">
      <c r="A43" s="36">
        <v>29</v>
      </c>
      <c r="B43" s="164" t="s">
        <v>240</v>
      </c>
      <c r="C43" s="40" t="s">
        <v>221</v>
      </c>
      <c r="D43" s="24" t="s">
        <v>158</v>
      </c>
      <c r="E43" s="46">
        <v>2</v>
      </c>
      <c r="F43" s="163"/>
      <c r="G43" s="146"/>
      <c r="H43" s="110">
        <f t="shared" si="7"/>
        <v>0</v>
      </c>
      <c r="I43" s="135"/>
      <c r="J43" s="135"/>
      <c r="K43" s="113">
        <f t="shared" si="8"/>
        <v>0</v>
      </c>
      <c r="L43" s="41">
        <f t="shared" si="9"/>
        <v>0</v>
      </c>
      <c r="M43" s="110">
        <f t="shared" si="10"/>
        <v>0</v>
      </c>
      <c r="N43" s="110">
        <f t="shared" si="11"/>
        <v>0</v>
      </c>
      <c r="O43" s="110">
        <f t="shared" si="12"/>
        <v>0</v>
      </c>
      <c r="P43" s="111">
        <f t="shared" si="13"/>
        <v>0</v>
      </c>
      <c r="Q43" s="61" t="s">
        <v>46</v>
      </c>
    </row>
    <row r="44" spans="1:17" ht="22.5" x14ac:dyDescent="0.2">
      <c r="A44" s="36">
        <v>30</v>
      </c>
      <c r="B44" s="164" t="s">
        <v>240</v>
      </c>
      <c r="C44" s="40" t="s">
        <v>258</v>
      </c>
      <c r="D44" s="24" t="s">
        <v>158</v>
      </c>
      <c r="E44" s="46">
        <v>1</v>
      </c>
      <c r="F44" s="163"/>
      <c r="G44" s="146"/>
      <c r="H44" s="110">
        <f t="shared" si="7"/>
        <v>0</v>
      </c>
      <c r="I44" s="135"/>
      <c r="J44" s="135"/>
      <c r="K44" s="113">
        <f t="shared" si="8"/>
        <v>0</v>
      </c>
      <c r="L44" s="41">
        <f t="shared" si="9"/>
        <v>0</v>
      </c>
      <c r="M44" s="110">
        <f t="shared" si="10"/>
        <v>0</v>
      </c>
      <c r="N44" s="110">
        <f t="shared" si="11"/>
        <v>0</v>
      </c>
      <c r="O44" s="110">
        <f t="shared" si="12"/>
        <v>0</v>
      </c>
      <c r="P44" s="111">
        <f t="shared" si="13"/>
        <v>0</v>
      </c>
      <c r="Q44" s="61" t="s">
        <v>46</v>
      </c>
    </row>
    <row r="45" spans="1:17" x14ac:dyDescent="0.2">
      <c r="A45" s="36">
        <v>31</v>
      </c>
      <c r="B45" s="72"/>
      <c r="C45" s="148" t="s">
        <v>259</v>
      </c>
      <c r="D45" s="24"/>
      <c r="E45" s="46"/>
      <c r="F45" s="163"/>
      <c r="G45" s="146"/>
      <c r="H45" s="110">
        <f t="shared" si="7"/>
        <v>0</v>
      </c>
      <c r="I45" s="135"/>
      <c r="J45" s="135"/>
      <c r="K45" s="113">
        <f t="shared" si="8"/>
        <v>0</v>
      </c>
      <c r="L45" s="41">
        <f t="shared" si="9"/>
        <v>0</v>
      </c>
      <c r="M45" s="110">
        <f t="shared" si="10"/>
        <v>0</v>
      </c>
      <c r="N45" s="110">
        <f t="shared" si="11"/>
        <v>0</v>
      </c>
      <c r="O45" s="110">
        <f t="shared" si="12"/>
        <v>0</v>
      </c>
      <c r="P45" s="111">
        <f t="shared" si="13"/>
        <v>0</v>
      </c>
      <c r="Q45" s="61"/>
    </row>
    <row r="46" spans="1:17" ht="22.5" x14ac:dyDescent="0.2">
      <c r="A46" s="36">
        <v>32</v>
      </c>
      <c r="B46" s="164" t="s">
        <v>240</v>
      </c>
      <c r="C46" s="40" t="s">
        <v>243</v>
      </c>
      <c r="D46" s="24" t="s">
        <v>199</v>
      </c>
      <c r="E46" s="46">
        <v>185</v>
      </c>
      <c r="F46" s="163"/>
      <c r="G46" s="146"/>
      <c r="H46" s="110">
        <f t="shared" si="7"/>
        <v>0</v>
      </c>
      <c r="I46" s="135"/>
      <c r="J46" s="135"/>
      <c r="K46" s="113">
        <f t="shared" si="8"/>
        <v>0</v>
      </c>
      <c r="L46" s="41">
        <f t="shared" si="9"/>
        <v>0</v>
      </c>
      <c r="M46" s="110">
        <f t="shared" si="10"/>
        <v>0</v>
      </c>
      <c r="N46" s="110">
        <f t="shared" si="11"/>
        <v>0</v>
      </c>
      <c r="O46" s="110">
        <f t="shared" si="12"/>
        <v>0</v>
      </c>
      <c r="P46" s="111">
        <f t="shared" si="13"/>
        <v>0</v>
      </c>
      <c r="Q46" s="61" t="s">
        <v>46</v>
      </c>
    </row>
    <row r="47" spans="1:17" ht="22.5" x14ac:dyDescent="0.2">
      <c r="A47" s="36">
        <v>33</v>
      </c>
      <c r="B47" s="164" t="s">
        <v>240</v>
      </c>
      <c r="C47" s="40" t="s">
        <v>253</v>
      </c>
      <c r="D47" s="24" t="s">
        <v>199</v>
      </c>
      <c r="E47" s="46">
        <v>253</v>
      </c>
      <c r="F47" s="163"/>
      <c r="G47" s="146"/>
      <c r="H47" s="110">
        <f t="shared" si="7"/>
        <v>0</v>
      </c>
      <c r="I47" s="135"/>
      <c r="J47" s="135"/>
      <c r="K47" s="113">
        <f t="shared" si="8"/>
        <v>0</v>
      </c>
      <c r="L47" s="41">
        <f t="shared" si="9"/>
        <v>0</v>
      </c>
      <c r="M47" s="110">
        <f t="shared" si="10"/>
        <v>0</v>
      </c>
      <c r="N47" s="110">
        <f t="shared" si="11"/>
        <v>0</v>
      </c>
      <c r="O47" s="110">
        <f t="shared" si="12"/>
        <v>0</v>
      </c>
      <c r="P47" s="111">
        <f t="shared" si="13"/>
        <v>0</v>
      </c>
      <c r="Q47" s="61" t="s">
        <v>46</v>
      </c>
    </row>
    <row r="48" spans="1:17" ht="22.5" x14ac:dyDescent="0.2">
      <c r="A48" s="36">
        <v>34</v>
      </c>
      <c r="B48" s="164" t="s">
        <v>240</v>
      </c>
      <c r="C48" s="40" t="s">
        <v>250</v>
      </c>
      <c r="D48" s="24" t="s">
        <v>199</v>
      </c>
      <c r="E48" s="46">
        <v>55</v>
      </c>
      <c r="F48" s="163"/>
      <c r="G48" s="146"/>
      <c r="H48" s="110">
        <f t="shared" si="7"/>
        <v>0</v>
      </c>
      <c r="I48" s="135"/>
      <c r="J48" s="135"/>
      <c r="K48" s="113">
        <f t="shared" si="8"/>
        <v>0</v>
      </c>
      <c r="L48" s="41">
        <f t="shared" si="9"/>
        <v>0</v>
      </c>
      <c r="M48" s="110">
        <f t="shared" si="10"/>
        <v>0</v>
      </c>
      <c r="N48" s="110">
        <f t="shared" si="11"/>
        <v>0</v>
      </c>
      <c r="O48" s="110">
        <f t="shared" si="12"/>
        <v>0</v>
      </c>
      <c r="P48" s="111">
        <f t="shared" si="13"/>
        <v>0</v>
      </c>
      <c r="Q48" s="61" t="s">
        <v>46</v>
      </c>
    </row>
    <row r="49" spans="1:17" ht="33.75" x14ac:dyDescent="0.2">
      <c r="A49" s="36">
        <v>35</v>
      </c>
      <c r="B49" s="164" t="s">
        <v>240</v>
      </c>
      <c r="C49" s="40" t="s">
        <v>438</v>
      </c>
      <c r="D49" s="24" t="s">
        <v>199</v>
      </c>
      <c r="E49" s="46">
        <v>185</v>
      </c>
      <c r="F49" s="163"/>
      <c r="G49" s="146"/>
      <c r="H49" s="110">
        <f t="shared" si="7"/>
        <v>0</v>
      </c>
      <c r="I49" s="135"/>
      <c r="J49" s="135"/>
      <c r="K49" s="113">
        <f t="shared" si="8"/>
        <v>0</v>
      </c>
      <c r="L49" s="41">
        <f t="shared" si="9"/>
        <v>0</v>
      </c>
      <c r="M49" s="110">
        <f t="shared" si="10"/>
        <v>0</v>
      </c>
      <c r="N49" s="110">
        <f t="shared" si="11"/>
        <v>0</v>
      </c>
      <c r="O49" s="110">
        <f t="shared" si="12"/>
        <v>0</v>
      </c>
      <c r="P49" s="111">
        <f t="shared" si="13"/>
        <v>0</v>
      </c>
      <c r="Q49" s="61" t="s">
        <v>46</v>
      </c>
    </row>
    <row r="50" spans="1:17" ht="33.75" x14ac:dyDescent="0.2">
      <c r="A50" s="36">
        <v>36</v>
      </c>
      <c r="B50" s="164" t="s">
        <v>240</v>
      </c>
      <c r="C50" s="40" t="s">
        <v>439</v>
      </c>
      <c r="D50" s="24" t="s">
        <v>199</v>
      </c>
      <c r="E50" s="46">
        <v>253</v>
      </c>
      <c r="F50" s="163"/>
      <c r="G50" s="146"/>
      <c r="H50" s="110">
        <f t="shared" si="7"/>
        <v>0</v>
      </c>
      <c r="I50" s="135"/>
      <c r="J50" s="135"/>
      <c r="K50" s="113">
        <f t="shared" si="8"/>
        <v>0</v>
      </c>
      <c r="L50" s="41">
        <f t="shared" si="9"/>
        <v>0</v>
      </c>
      <c r="M50" s="110">
        <f t="shared" si="10"/>
        <v>0</v>
      </c>
      <c r="N50" s="110">
        <f t="shared" si="11"/>
        <v>0</v>
      </c>
      <c r="O50" s="110">
        <f t="shared" si="12"/>
        <v>0</v>
      </c>
      <c r="P50" s="111">
        <f t="shared" si="13"/>
        <v>0</v>
      </c>
      <c r="Q50" s="61" t="s">
        <v>46</v>
      </c>
    </row>
    <row r="51" spans="1:17" ht="22.5" x14ac:dyDescent="0.2">
      <c r="A51" s="36">
        <v>37</v>
      </c>
      <c r="B51" s="164" t="s">
        <v>240</v>
      </c>
      <c r="C51" s="40" t="s">
        <v>254</v>
      </c>
      <c r="D51" s="24" t="s">
        <v>83</v>
      </c>
      <c r="E51" s="46">
        <v>72</v>
      </c>
      <c r="F51" s="163"/>
      <c r="G51" s="146"/>
      <c r="H51" s="110">
        <f t="shared" si="7"/>
        <v>0</v>
      </c>
      <c r="I51" s="135"/>
      <c r="J51" s="135"/>
      <c r="K51" s="113">
        <f t="shared" si="8"/>
        <v>0</v>
      </c>
      <c r="L51" s="41">
        <f t="shared" si="9"/>
        <v>0</v>
      </c>
      <c r="M51" s="110">
        <f t="shared" si="10"/>
        <v>0</v>
      </c>
      <c r="N51" s="110">
        <f t="shared" si="11"/>
        <v>0</v>
      </c>
      <c r="O51" s="110">
        <f t="shared" si="12"/>
        <v>0</v>
      </c>
      <c r="P51" s="111">
        <f t="shared" si="13"/>
        <v>0</v>
      </c>
      <c r="Q51" s="61" t="s">
        <v>46</v>
      </c>
    </row>
    <row r="52" spans="1:17" ht="22.5" x14ac:dyDescent="0.2">
      <c r="A52" s="36">
        <v>38</v>
      </c>
      <c r="B52" s="164" t="s">
        <v>240</v>
      </c>
      <c r="C52" s="40" t="s">
        <v>214</v>
      </c>
      <c r="D52" s="24" t="s">
        <v>83</v>
      </c>
      <c r="E52" s="46">
        <v>12</v>
      </c>
      <c r="F52" s="163"/>
      <c r="G52" s="146"/>
      <c r="H52" s="110">
        <f t="shared" si="7"/>
        <v>0</v>
      </c>
      <c r="I52" s="135"/>
      <c r="J52" s="135"/>
      <c r="K52" s="113">
        <f t="shared" si="8"/>
        <v>0</v>
      </c>
      <c r="L52" s="41">
        <f t="shared" si="9"/>
        <v>0</v>
      </c>
      <c r="M52" s="110">
        <f t="shared" si="10"/>
        <v>0</v>
      </c>
      <c r="N52" s="110">
        <f t="shared" si="11"/>
        <v>0</v>
      </c>
      <c r="O52" s="110">
        <f t="shared" si="12"/>
        <v>0</v>
      </c>
      <c r="P52" s="111">
        <f t="shared" si="13"/>
        <v>0</v>
      </c>
      <c r="Q52" s="61" t="s">
        <v>46</v>
      </c>
    </row>
    <row r="53" spans="1:17" ht="22.5" x14ac:dyDescent="0.2">
      <c r="A53" s="36">
        <v>39</v>
      </c>
      <c r="B53" s="164" t="s">
        <v>240</v>
      </c>
      <c r="C53" s="40" t="s">
        <v>248</v>
      </c>
      <c r="D53" s="24" t="s">
        <v>83</v>
      </c>
      <c r="E53" s="46">
        <v>24</v>
      </c>
      <c r="F53" s="163"/>
      <c r="G53" s="146"/>
      <c r="H53" s="110">
        <f t="shared" si="7"/>
        <v>0</v>
      </c>
      <c r="I53" s="135"/>
      <c r="J53" s="135"/>
      <c r="K53" s="113">
        <f t="shared" si="8"/>
        <v>0</v>
      </c>
      <c r="L53" s="41">
        <f t="shared" si="9"/>
        <v>0</v>
      </c>
      <c r="M53" s="110">
        <f t="shared" si="10"/>
        <v>0</v>
      </c>
      <c r="N53" s="110">
        <f t="shared" si="11"/>
        <v>0</v>
      </c>
      <c r="O53" s="110">
        <f t="shared" si="12"/>
        <v>0</v>
      </c>
      <c r="P53" s="111">
        <f t="shared" si="13"/>
        <v>0</v>
      </c>
      <c r="Q53" s="61" t="s">
        <v>46</v>
      </c>
    </row>
    <row r="54" spans="1:17" ht="22.5" x14ac:dyDescent="0.2">
      <c r="A54" s="36">
        <v>40</v>
      </c>
      <c r="B54" s="164" t="s">
        <v>240</v>
      </c>
      <c r="C54" s="40" t="s">
        <v>256</v>
      </c>
      <c r="D54" s="24" t="s">
        <v>83</v>
      </c>
      <c r="E54" s="46">
        <v>12</v>
      </c>
      <c r="F54" s="163"/>
      <c r="G54" s="146"/>
      <c r="H54" s="110">
        <f t="shared" si="7"/>
        <v>0</v>
      </c>
      <c r="I54" s="135"/>
      <c r="J54" s="135"/>
      <c r="K54" s="113">
        <f t="shared" si="8"/>
        <v>0</v>
      </c>
      <c r="L54" s="41">
        <f t="shared" si="9"/>
        <v>0</v>
      </c>
      <c r="M54" s="110">
        <f t="shared" si="10"/>
        <v>0</v>
      </c>
      <c r="N54" s="110">
        <f t="shared" si="11"/>
        <v>0</v>
      </c>
      <c r="O54" s="110">
        <f t="shared" si="12"/>
        <v>0</v>
      </c>
      <c r="P54" s="111">
        <f t="shared" si="13"/>
        <v>0</v>
      </c>
      <c r="Q54" s="61" t="s">
        <v>46</v>
      </c>
    </row>
    <row r="55" spans="1:17" ht="22.5" x14ac:dyDescent="0.2">
      <c r="A55" s="36">
        <v>41</v>
      </c>
      <c r="B55" s="164" t="s">
        <v>240</v>
      </c>
      <c r="C55" s="40" t="s">
        <v>257</v>
      </c>
      <c r="D55" s="24" t="s">
        <v>83</v>
      </c>
      <c r="E55" s="46">
        <v>12</v>
      </c>
      <c r="F55" s="163"/>
      <c r="G55" s="146"/>
      <c r="H55" s="110">
        <f t="shared" si="7"/>
        <v>0</v>
      </c>
      <c r="I55" s="135"/>
      <c r="J55" s="135"/>
      <c r="K55" s="113">
        <f t="shared" si="8"/>
        <v>0</v>
      </c>
      <c r="L55" s="41">
        <f t="shared" si="9"/>
        <v>0</v>
      </c>
      <c r="M55" s="110">
        <f t="shared" si="10"/>
        <v>0</v>
      </c>
      <c r="N55" s="110">
        <f t="shared" si="11"/>
        <v>0</v>
      </c>
      <c r="O55" s="110">
        <f t="shared" si="12"/>
        <v>0</v>
      </c>
      <c r="P55" s="111">
        <f t="shared" si="13"/>
        <v>0</v>
      </c>
      <c r="Q55" s="61" t="s">
        <v>46</v>
      </c>
    </row>
    <row r="56" spans="1:17" ht="22.5" x14ac:dyDescent="0.2">
      <c r="A56" s="36">
        <v>42</v>
      </c>
      <c r="B56" s="164" t="s">
        <v>240</v>
      </c>
      <c r="C56" s="40" t="s">
        <v>221</v>
      </c>
      <c r="D56" s="24" t="s">
        <v>158</v>
      </c>
      <c r="E56" s="46">
        <v>12</v>
      </c>
      <c r="F56" s="163"/>
      <c r="G56" s="146"/>
      <c r="H56" s="110">
        <f t="shared" si="7"/>
        <v>0</v>
      </c>
      <c r="I56" s="135"/>
      <c r="J56" s="135"/>
      <c r="K56" s="113">
        <f t="shared" si="8"/>
        <v>0</v>
      </c>
      <c r="L56" s="41">
        <f t="shared" si="9"/>
        <v>0</v>
      </c>
      <c r="M56" s="110">
        <f t="shared" si="10"/>
        <v>0</v>
      </c>
      <c r="N56" s="110">
        <f t="shared" si="11"/>
        <v>0</v>
      </c>
      <c r="O56" s="110">
        <f t="shared" si="12"/>
        <v>0</v>
      </c>
      <c r="P56" s="111">
        <f t="shared" si="13"/>
        <v>0</v>
      </c>
      <c r="Q56" s="61" t="s">
        <v>46</v>
      </c>
    </row>
    <row r="57" spans="1:17" x14ac:dyDescent="0.2">
      <c r="A57" s="36">
        <v>43</v>
      </c>
      <c r="B57" s="72"/>
      <c r="C57" s="148" t="s">
        <v>260</v>
      </c>
      <c r="D57" s="24"/>
      <c r="E57" s="46"/>
      <c r="F57" s="163"/>
      <c r="G57" s="146"/>
      <c r="H57" s="110">
        <f t="shared" si="7"/>
        <v>0</v>
      </c>
      <c r="I57" s="135"/>
      <c r="J57" s="135"/>
      <c r="K57" s="113">
        <f t="shared" si="8"/>
        <v>0</v>
      </c>
      <c r="L57" s="41">
        <f t="shared" si="9"/>
        <v>0</v>
      </c>
      <c r="M57" s="110">
        <f t="shared" si="10"/>
        <v>0</v>
      </c>
      <c r="N57" s="110">
        <f t="shared" si="11"/>
        <v>0</v>
      </c>
      <c r="O57" s="110">
        <f t="shared" si="12"/>
        <v>0</v>
      </c>
      <c r="P57" s="111">
        <f t="shared" si="13"/>
        <v>0</v>
      </c>
      <c r="Q57" s="61"/>
    </row>
    <row r="58" spans="1:17" ht="27" customHeight="1" x14ac:dyDescent="0.2">
      <c r="A58" s="36">
        <v>44</v>
      </c>
      <c r="B58" s="198"/>
      <c r="C58" s="40" t="s">
        <v>251</v>
      </c>
      <c r="D58" s="24" t="s">
        <v>158</v>
      </c>
      <c r="E58" s="46">
        <v>60</v>
      </c>
      <c r="F58" s="163"/>
      <c r="G58" s="146"/>
      <c r="H58" s="110">
        <f t="shared" si="7"/>
        <v>0</v>
      </c>
      <c r="I58" s="135"/>
      <c r="J58" s="135"/>
      <c r="K58" s="113">
        <f t="shared" si="8"/>
        <v>0</v>
      </c>
      <c r="L58" s="41">
        <f t="shared" si="9"/>
        <v>0</v>
      </c>
      <c r="M58" s="110">
        <f t="shared" si="10"/>
        <v>0</v>
      </c>
      <c r="N58" s="110">
        <f t="shared" si="11"/>
        <v>0</v>
      </c>
      <c r="O58" s="110">
        <f t="shared" si="12"/>
        <v>0</v>
      </c>
      <c r="P58" s="111">
        <f t="shared" si="13"/>
        <v>0</v>
      </c>
      <c r="Q58" s="61" t="s">
        <v>47</v>
      </c>
    </row>
    <row r="59" spans="1:17" ht="22.5" x14ac:dyDescent="0.2">
      <c r="A59" s="36">
        <v>45</v>
      </c>
      <c r="B59" s="164" t="s">
        <v>240</v>
      </c>
      <c r="C59" s="40" t="s">
        <v>261</v>
      </c>
      <c r="D59" s="24" t="s">
        <v>83</v>
      </c>
      <c r="E59" s="46">
        <v>60</v>
      </c>
      <c r="F59" s="163"/>
      <c r="G59" s="146"/>
      <c r="H59" s="110">
        <f t="shared" si="7"/>
        <v>0</v>
      </c>
      <c r="I59" s="135"/>
      <c r="J59" s="135"/>
      <c r="K59" s="113">
        <f t="shared" si="8"/>
        <v>0</v>
      </c>
      <c r="L59" s="41">
        <f t="shared" si="9"/>
        <v>0</v>
      </c>
      <c r="M59" s="110">
        <f t="shared" si="10"/>
        <v>0</v>
      </c>
      <c r="N59" s="110">
        <f t="shared" si="11"/>
        <v>0</v>
      </c>
      <c r="O59" s="110">
        <f t="shared" si="12"/>
        <v>0</v>
      </c>
      <c r="P59" s="111">
        <f t="shared" si="13"/>
        <v>0</v>
      </c>
      <c r="Q59" s="61" t="s">
        <v>47</v>
      </c>
    </row>
    <row r="60" spans="1:17" ht="22.5" x14ac:dyDescent="0.2">
      <c r="A60" s="36">
        <v>46</v>
      </c>
      <c r="B60" s="164" t="s">
        <v>240</v>
      </c>
      <c r="C60" s="40" t="s">
        <v>220</v>
      </c>
      <c r="D60" s="24" t="s">
        <v>158</v>
      </c>
      <c r="E60" s="46">
        <v>1</v>
      </c>
      <c r="F60" s="163"/>
      <c r="G60" s="146"/>
      <c r="H60" s="110">
        <f t="shared" si="7"/>
        <v>0</v>
      </c>
      <c r="I60" s="135"/>
      <c r="J60" s="135"/>
      <c r="K60" s="113">
        <f t="shared" si="8"/>
        <v>0</v>
      </c>
      <c r="L60" s="41">
        <f t="shared" si="9"/>
        <v>0</v>
      </c>
      <c r="M60" s="110">
        <f t="shared" si="10"/>
        <v>0</v>
      </c>
      <c r="N60" s="110">
        <f t="shared" si="11"/>
        <v>0</v>
      </c>
      <c r="O60" s="110">
        <f t="shared" si="12"/>
        <v>0</v>
      </c>
      <c r="P60" s="111">
        <f t="shared" si="13"/>
        <v>0</v>
      </c>
      <c r="Q60" s="61" t="s">
        <v>47</v>
      </c>
    </row>
    <row r="61" spans="1:17" ht="22.5" x14ac:dyDescent="0.2">
      <c r="A61" s="36">
        <v>47</v>
      </c>
      <c r="B61" s="164" t="s">
        <v>240</v>
      </c>
      <c r="C61" s="40" t="s">
        <v>262</v>
      </c>
      <c r="D61" s="24" t="s">
        <v>158</v>
      </c>
      <c r="E61" s="46">
        <v>1</v>
      </c>
      <c r="F61" s="163"/>
      <c r="G61" s="146"/>
      <c r="H61" s="110">
        <f t="shared" si="7"/>
        <v>0</v>
      </c>
      <c r="I61" s="135"/>
      <c r="J61" s="135"/>
      <c r="K61" s="113">
        <f t="shared" si="8"/>
        <v>0</v>
      </c>
      <c r="L61" s="41">
        <f t="shared" si="9"/>
        <v>0</v>
      </c>
      <c r="M61" s="110">
        <f t="shared" si="10"/>
        <v>0</v>
      </c>
      <c r="N61" s="110">
        <f t="shared" si="11"/>
        <v>0</v>
      </c>
      <c r="O61" s="110">
        <f t="shared" si="12"/>
        <v>0</v>
      </c>
      <c r="P61" s="111">
        <f t="shared" si="13"/>
        <v>0</v>
      </c>
      <c r="Q61" s="61" t="s">
        <v>47</v>
      </c>
    </row>
    <row r="62" spans="1:17" ht="22.5" x14ac:dyDescent="0.2">
      <c r="A62" s="36">
        <v>48</v>
      </c>
      <c r="B62" s="164" t="s">
        <v>240</v>
      </c>
      <c r="C62" s="40" t="s">
        <v>263</v>
      </c>
      <c r="D62" s="24" t="s">
        <v>158</v>
      </c>
      <c r="E62" s="46">
        <v>1</v>
      </c>
      <c r="F62" s="163"/>
      <c r="G62" s="146"/>
      <c r="H62" s="110">
        <f t="shared" si="7"/>
        <v>0</v>
      </c>
      <c r="I62" s="135"/>
      <c r="J62" s="135"/>
      <c r="K62" s="113">
        <f t="shared" si="8"/>
        <v>0</v>
      </c>
      <c r="L62" s="41">
        <f t="shared" si="9"/>
        <v>0</v>
      </c>
      <c r="M62" s="110">
        <f t="shared" si="10"/>
        <v>0</v>
      </c>
      <c r="N62" s="110">
        <f t="shared" si="11"/>
        <v>0</v>
      </c>
      <c r="O62" s="110">
        <f t="shared" si="12"/>
        <v>0</v>
      </c>
      <c r="P62" s="111">
        <f t="shared" si="13"/>
        <v>0</v>
      </c>
      <c r="Q62" s="61" t="s">
        <v>47</v>
      </c>
    </row>
    <row r="63" spans="1:17" ht="22.5" x14ac:dyDescent="0.2">
      <c r="A63" s="36">
        <v>49</v>
      </c>
      <c r="B63" s="164" t="s">
        <v>240</v>
      </c>
      <c r="C63" s="40" t="s">
        <v>264</v>
      </c>
      <c r="D63" s="24" t="s">
        <v>158</v>
      </c>
      <c r="E63" s="46">
        <v>1</v>
      </c>
      <c r="F63" s="163"/>
      <c r="G63" s="146"/>
      <c r="H63" s="110">
        <f t="shared" si="7"/>
        <v>0</v>
      </c>
      <c r="I63" s="135"/>
      <c r="J63" s="135"/>
      <c r="K63" s="113">
        <f t="shared" si="8"/>
        <v>0</v>
      </c>
      <c r="L63" s="41">
        <f t="shared" si="9"/>
        <v>0</v>
      </c>
      <c r="M63" s="110">
        <f t="shared" si="10"/>
        <v>0</v>
      </c>
      <c r="N63" s="110">
        <f t="shared" si="11"/>
        <v>0</v>
      </c>
      <c r="O63" s="110">
        <f t="shared" si="12"/>
        <v>0</v>
      </c>
      <c r="P63" s="111">
        <f t="shared" si="13"/>
        <v>0</v>
      </c>
      <c r="Q63" s="61" t="s">
        <v>47</v>
      </c>
    </row>
    <row r="64" spans="1:17" ht="22.5" x14ac:dyDescent="0.2">
      <c r="A64" s="36">
        <v>50</v>
      </c>
      <c r="B64" s="164" t="s">
        <v>240</v>
      </c>
      <c r="C64" s="40" t="s">
        <v>265</v>
      </c>
      <c r="D64" s="24" t="s">
        <v>266</v>
      </c>
      <c r="E64" s="46">
        <v>1</v>
      </c>
      <c r="F64" s="163"/>
      <c r="G64" s="146"/>
      <c r="H64" s="110">
        <f t="shared" si="7"/>
        <v>0</v>
      </c>
      <c r="I64" s="135"/>
      <c r="J64" s="135"/>
      <c r="K64" s="113">
        <f t="shared" si="8"/>
        <v>0</v>
      </c>
      <c r="L64" s="41">
        <f t="shared" si="9"/>
        <v>0</v>
      </c>
      <c r="M64" s="110">
        <f t="shared" si="10"/>
        <v>0</v>
      </c>
      <c r="N64" s="110">
        <f t="shared" si="11"/>
        <v>0</v>
      </c>
      <c r="O64" s="110">
        <f t="shared" si="12"/>
        <v>0</v>
      </c>
      <c r="P64" s="111">
        <f t="shared" si="13"/>
        <v>0</v>
      </c>
      <c r="Q64" s="61" t="s">
        <v>47</v>
      </c>
    </row>
    <row r="65" spans="1:17" ht="22.5" x14ac:dyDescent="0.2">
      <c r="A65" s="36">
        <v>51</v>
      </c>
      <c r="B65" s="164" t="s">
        <v>240</v>
      </c>
      <c r="C65" s="40" t="s">
        <v>267</v>
      </c>
      <c r="D65" s="24" t="s">
        <v>266</v>
      </c>
      <c r="E65" s="46">
        <v>1</v>
      </c>
      <c r="F65" s="163"/>
      <c r="G65" s="146"/>
      <c r="H65" s="110">
        <f t="shared" si="7"/>
        <v>0</v>
      </c>
      <c r="I65" s="135"/>
      <c r="J65" s="135"/>
      <c r="K65" s="113">
        <f t="shared" si="8"/>
        <v>0</v>
      </c>
      <c r="L65" s="41">
        <f t="shared" si="9"/>
        <v>0</v>
      </c>
      <c r="M65" s="110">
        <f t="shared" si="10"/>
        <v>0</v>
      </c>
      <c r="N65" s="110">
        <f t="shared" si="11"/>
        <v>0</v>
      </c>
      <c r="O65" s="110">
        <f t="shared" si="12"/>
        <v>0</v>
      </c>
      <c r="P65" s="111">
        <f t="shared" si="13"/>
        <v>0</v>
      </c>
      <c r="Q65" s="61" t="s">
        <v>47</v>
      </c>
    </row>
    <row r="66" spans="1:17" ht="22.5" x14ac:dyDescent="0.2">
      <c r="A66" s="36">
        <v>52</v>
      </c>
      <c r="B66" s="164" t="s">
        <v>240</v>
      </c>
      <c r="C66" s="40" t="s">
        <v>268</v>
      </c>
      <c r="D66" s="24" t="s">
        <v>158</v>
      </c>
      <c r="E66" s="46">
        <v>1</v>
      </c>
      <c r="F66" s="163"/>
      <c r="G66" s="146"/>
      <c r="H66" s="110">
        <f t="shared" si="7"/>
        <v>0</v>
      </c>
      <c r="I66" s="135"/>
      <c r="J66" s="135"/>
      <c r="K66" s="113">
        <f t="shared" si="8"/>
        <v>0</v>
      </c>
      <c r="L66" s="41">
        <f t="shared" si="9"/>
        <v>0</v>
      </c>
      <c r="M66" s="110">
        <f t="shared" si="10"/>
        <v>0</v>
      </c>
      <c r="N66" s="110">
        <f t="shared" si="11"/>
        <v>0</v>
      </c>
      <c r="O66" s="110">
        <f t="shared" si="12"/>
        <v>0</v>
      </c>
      <c r="P66" s="111">
        <f t="shared" si="13"/>
        <v>0</v>
      </c>
      <c r="Q66" s="61" t="s">
        <v>47</v>
      </c>
    </row>
    <row r="67" spans="1:17" x14ac:dyDescent="0.2">
      <c r="A67" s="36">
        <v>53</v>
      </c>
      <c r="B67" s="72"/>
      <c r="C67" s="148" t="s">
        <v>269</v>
      </c>
      <c r="D67" s="24"/>
      <c r="E67" s="46"/>
      <c r="F67" s="163"/>
      <c r="G67" s="146"/>
      <c r="H67" s="110">
        <f t="shared" si="7"/>
        <v>0</v>
      </c>
      <c r="I67" s="135"/>
      <c r="J67" s="135"/>
      <c r="K67" s="113">
        <f t="shared" si="8"/>
        <v>0</v>
      </c>
      <c r="L67" s="41">
        <f t="shared" si="9"/>
        <v>0</v>
      </c>
      <c r="M67" s="110">
        <f t="shared" si="10"/>
        <v>0</v>
      </c>
      <c r="N67" s="110">
        <f t="shared" si="11"/>
        <v>0</v>
      </c>
      <c r="O67" s="110">
        <f t="shared" si="12"/>
        <v>0</v>
      </c>
      <c r="P67" s="111">
        <f t="shared" si="13"/>
        <v>0</v>
      </c>
      <c r="Q67" s="61"/>
    </row>
    <row r="68" spans="1:17" ht="22.5" x14ac:dyDescent="0.2">
      <c r="A68" s="36">
        <v>54</v>
      </c>
      <c r="B68" s="164" t="s">
        <v>240</v>
      </c>
      <c r="C68" s="40" t="s">
        <v>434</v>
      </c>
      <c r="D68" s="24" t="s">
        <v>199</v>
      </c>
      <c r="E68" s="46">
        <v>14</v>
      </c>
      <c r="F68" s="163"/>
      <c r="G68" s="146"/>
      <c r="H68" s="110">
        <f t="shared" si="7"/>
        <v>0</v>
      </c>
      <c r="I68" s="135"/>
      <c r="J68" s="135"/>
      <c r="K68" s="113">
        <f t="shared" si="8"/>
        <v>0</v>
      </c>
      <c r="L68" s="41">
        <f t="shared" si="9"/>
        <v>0</v>
      </c>
      <c r="M68" s="110">
        <f t="shared" si="10"/>
        <v>0</v>
      </c>
      <c r="N68" s="110">
        <f t="shared" si="11"/>
        <v>0</v>
      </c>
      <c r="O68" s="110">
        <f t="shared" si="12"/>
        <v>0</v>
      </c>
      <c r="P68" s="111">
        <f t="shared" si="13"/>
        <v>0</v>
      </c>
      <c r="Q68" s="61" t="s">
        <v>47</v>
      </c>
    </row>
    <row r="69" spans="1:17" ht="22.5" x14ac:dyDescent="0.2">
      <c r="A69" s="36">
        <v>55</v>
      </c>
      <c r="B69" s="164" t="s">
        <v>240</v>
      </c>
      <c r="C69" s="40" t="s">
        <v>435</v>
      </c>
      <c r="D69" s="24" t="s">
        <v>199</v>
      </c>
      <c r="E69" s="46">
        <v>23</v>
      </c>
      <c r="F69" s="163"/>
      <c r="G69" s="146"/>
      <c r="H69" s="110">
        <f t="shared" si="7"/>
        <v>0</v>
      </c>
      <c r="I69" s="135"/>
      <c r="J69" s="135"/>
      <c r="K69" s="113">
        <f t="shared" si="8"/>
        <v>0</v>
      </c>
      <c r="L69" s="41">
        <f t="shared" si="9"/>
        <v>0</v>
      </c>
      <c r="M69" s="110">
        <f t="shared" si="10"/>
        <v>0</v>
      </c>
      <c r="N69" s="110">
        <f t="shared" si="11"/>
        <v>0</v>
      </c>
      <c r="O69" s="110">
        <f t="shared" si="12"/>
        <v>0</v>
      </c>
      <c r="P69" s="111">
        <f t="shared" si="13"/>
        <v>0</v>
      </c>
      <c r="Q69" s="61" t="s">
        <v>47</v>
      </c>
    </row>
    <row r="70" spans="1:17" ht="22.5" x14ac:dyDescent="0.2">
      <c r="A70" s="36">
        <v>56</v>
      </c>
      <c r="B70" s="164" t="s">
        <v>240</v>
      </c>
      <c r="C70" s="40" t="s">
        <v>270</v>
      </c>
      <c r="D70" s="24" t="s">
        <v>199</v>
      </c>
      <c r="E70" s="46">
        <v>90</v>
      </c>
      <c r="F70" s="163"/>
      <c r="G70" s="146"/>
      <c r="H70" s="110">
        <f t="shared" si="7"/>
        <v>0</v>
      </c>
      <c r="I70" s="135"/>
      <c r="J70" s="135"/>
      <c r="K70" s="113">
        <f t="shared" si="8"/>
        <v>0</v>
      </c>
      <c r="L70" s="41">
        <f t="shared" si="9"/>
        <v>0</v>
      </c>
      <c r="M70" s="110">
        <f t="shared" si="10"/>
        <v>0</v>
      </c>
      <c r="N70" s="110">
        <f t="shared" si="11"/>
        <v>0</v>
      </c>
      <c r="O70" s="110">
        <f t="shared" si="12"/>
        <v>0</v>
      </c>
      <c r="P70" s="111">
        <f t="shared" si="13"/>
        <v>0</v>
      </c>
      <c r="Q70" s="61" t="s">
        <v>47</v>
      </c>
    </row>
    <row r="71" spans="1:17" ht="22.5" x14ac:dyDescent="0.2">
      <c r="A71" s="36">
        <v>57</v>
      </c>
      <c r="B71" s="164" t="s">
        <v>240</v>
      </c>
      <c r="C71" s="40" t="s">
        <v>436</v>
      </c>
      <c r="D71" s="24" t="s">
        <v>158</v>
      </c>
      <c r="E71" s="46">
        <v>2</v>
      </c>
      <c r="F71" s="163"/>
      <c r="G71" s="146"/>
      <c r="H71" s="110">
        <f t="shared" si="7"/>
        <v>0</v>
      </c>
      <c r="I71" s="135"/>
      <c r="J71" s="135"/>
      <c r="K71" s="113">
        <f t="shared" si="8"/>
        <v>0</v>
      </c>
      <c r="L71" s="41">
        <f t="shared" si="9"/>
        <v>0</v>
      </c>
      <c r="M71" s="110">
        <f t="shared" si="10"/>
        <v>0</v>
      </c>
      <c r="N71" s="110">
        <f t="shared" si="11"/>
        <v>0</v>
      </c>
      <c r="O71" s="110">
        <f t="shared" si="12"/>
        <v>0</v>
      </c>
      <c r="P71" s="111">
        <f t="shared" si="13"/>
        <v>0</v>
      </c>
      <c r="Q71" s="61" t="s">
        <v>47</v>
      </c>
    </row>
    <row r="72" spans="1:17" ht="22.5" x14ac:dyDescent="0.2">
      <c r="A72" s="36">
        <v>58</v>
      </c>
      <c r="B72" s="164" t="s">
        <v>240</v>
      </c>
      <c r="C72" s="40" t="s">
        <v>271</v>
      </c>
      <c r="D72" s="24" t="s">
        <v>158</v>
      </c>
      <c r="E72" s="46">
        <v>14</v>
      </c>
      <c r="F72" s="163"/>
      <c r="G72" s="146"/>
      <c r="H72" s="110">
        <f t="shared" si="7"/>
        <v>0</v>
      </c>
      <c r="I72" s="135"/>
      <c r="J72" s="135"/>
      <c r="K72" s="113">
        <f t="shared" si="8"/>
        <v>0</v>
      </c>
      <c r="L72" s="41">
        <f t="shared" si="9"/>
        <v>0</v>
      </c>
      <c r="M72" s="110">
        <f t="shared" si="10"/>
        <v>0</v>
      </c>
      <c r="N72" s="110">
        <f t="shared" si="11"/>
        <v>0</v>
      </c>
      <c r="O72" s="110">
        <f t="shared" si="12"/>
        <v>0</v>
      </c>
      <c r="P72" s="111">
        <f t="shared" si="13"/>
        <v>0</v>
      </c>
      <c r="Q72" s="61" t="s">
        <v>47</v>
      </c>
    </row>
    <row r="73" spans="1:17" ht="22.5" x14ac:dyDescent="0.2">
      <c r="A73" s="36">
        <v>59</v>
      </c>
      <c r="B73" s="164" t="s">
        <v>240</v>
      </c>
      <c r="C73" s="40" t="s">
        <v>272</v>
      </c>
      <c r="D73" s="24" t="s">
        <v>158</v>
      </c>
      <c r="E73" s="46">
        <v>2</v>
      </c>
      <c r="F73" s="163"/>
      <c r="G73" s="146"/>
      <c r="H73" s="110">
        <f t="shared" si="7"/>
        <v>0</v>
      </c>
      <c r="I73" s="135"/>
      <c r="J73" s="135"/>
      <c r="K73" s="113">
        <f t="shared" si="8"/>
        <v>0</v>
      </c>
      <c r="L73" s="41">
        <f t="shared" si="9"/>
        <v>0</v>
      </c>
      <c r="M73" s="110">
        <f t="shared" si="10"/>
        <v>0</v>
      </c>
      <c r="N73" s="110">
        <f t="shared" si="11"/>
        <v>0</v>
      </c>
      <c r="O73" s="110">
        <f t="shared" si="12"/>
        <v>0</v>
      </c>
      <c r="P73" s="111">
        <f t="shared" si="13"/>
        <v>0</v>
      </c>
      <c r="Q73" s="61" t="s">
        <v>47</v>
      </c>
    </row>
    <row r="74" spans="1:17" x14ac:dyDescent="0.2">
      <c r="A74" s="36">
        <v>60</v>
      </c>
      <c r="B74" s="72"/>
      <c r="C74" s="148" t="s">
        <v>273</v>
      </c>
      <c r="D74" s="24"/>
      <c r="E74" s="46"/>
      <c r="F74" s="163"/>
      <c r="G74" s="146"/>
      <c r="H74" s="110">
        <f t="shared" si="7"/>
        <v>0</v>
      </c>
      <c r="I74" s="135"/>
      <c r="J74" s="135"/>
      <c r="K74" s="113">
        <f t="shared" si="8"/>
        <v>0</v>
      </c>
      <c r="L74" s="41">
        <f t="shared" si="9"/>
        <v>0</v>
      </c>
      <c r="M74" s="110">
        <f t="shared" si="10"/>
        <v>0</v>
      </c>
      <c r="N74" s="110">
        <f t="shared" si="11"/>
        <v>0</v>
      </c>
      <c r="O74" s="110">
        <f t="shared" si="12"/>
        <v>0</v>
      </c>
      <c r="P74" s="111">
        <f t="shared" si="13"/>
        <v>0</v>
      </c>
      <c r="Q74" s="61"/>
    </row>
    <row r="75" spans="1:17" ht="22.5" x14ac:dyDescent="0.2">
      <c r="A75" s="36">
        <v>61</v>
      </c>
      <c r="B75" s="164" t="s">
        <v>240</v>
      </c>
      <c r="C75" s="40" t="s">
        <v>270</v>
      </c>
      <c r="D75" s="24" t="s">
        <v>199</v>
      </c>
      <c r="E75" s="46">
        <v>238</v>
      </c>
      <c r="F75" s="163"/>
      <c r="G75" s="146"/>
      <c r="H75" s="110">
        <f t="shared" si="7"/>
        <v>0</v>
      </c>
      <c r="I75" s="135"/>
      <c r="J75" s="135"/>
      <c r="K75" s="113">
        <f t="shared" si="8"/>
        <v>0</v>
      </c>
      <c r="L75" s="41">
        <f t="shared" si="9"/>
        <v>0</v>
      </c>
      <c r="M75" s="110">
        <f t="shared" si="10"/>
        <v>0</v>
      </c>
      <c r="N75" s="110">
        <f t="shared" si="11"/>
        <v>0</v>
      </c>
      <c r="O75" s="110">
        <f t="shared" si="12"/>
        <v>0</v>
      </c>
      <c r="P75" s="111">
        <f t="shared" si="13"/>
        <v>0</v>
      </c>
      <c r="Q75" s="61" t="s">
        <v>47</v>
      </c>
    </row>
    <row r="76" spans="1:17" ht="22.5" x14ac:dyDescent="0.2">
      <c r="A76" s="36">
        <v>62</v>
      </c>
      <c r="B76" s="164" t="s">
        <v>240</v>
      </c>
      <c r="C76" s="40" t="s">
        <v>271</v>
      </c>
      <c r="D76" s="24" t="s">
        <v>158</v>
      </c>
      <c r="E76" s="46">
        <v>72</v>
      </c>
      <c r="F76" s="163"/>
      <c r="G76" s="146"/>
      <c r="H76" s="110">
        <f t="shared" si="7"/>
        <v>0</v>
      </c>
      <c r="I76" s="135"/>
      <c r="J76" s="135"/>
      <c r="K76" s="113">
        <f t="shared" si="8"/>
        <v>0</v>
      </c>
      <c r="L76" s="41">
        <f t="shared" si="9"/>
        <v>0</v>
      </c>
      <c r="M76" s="110">
        <f t="shared" si="10"/>
        <v>0</v>
      </c>
      <c r="N76" s="110">
        <f t="shared" si="11"/>
        <v>0</v>
      </c>
      <c r="O76" s="110">
        <f t="shared" si="12"/>
        <v>0</v>
      </c>
      <c r="P76" s="111">
        <f t="shared" si="13"/>
        <v>0</v>
      </c>
      <c r="Q76" s="61" t="s">
        <v>47</v>
      </c>
    </row>
    <row r="77" spans="1:17" ht="22.5" x14ac:dyDescent="0.2">
      <c r="A77" s="36">
        <v>63</v>
      </c>
      <c r="B77" s="164" t="s">
        <v>240</v>
      </c>
      <c r="C77" s="40" t="s">
        <v>274</v>
      </c>
      <c r="D77" s="24" t="s">
        <v>158</v>
      </c>
      <c r="E77" s="46">
        <v>60</v>
      </c>
      <c r="F77" s="163"/>
      <c r="G77" s="146"/>
      <c r="H77" s="110">
        <f t="shared" si="7"/>
        <v>0</v>
      </c>
      <c r="I77" s="135"/>
      <c r="J77" s="135"/>
      <c r="K77" s="113">
        <f t="shared" si="8"/>
        <v>0</v>
      </c>
      <c r="L77" s="41">
        <f t="shared" si="9"/>
        <v>0</v>
      </c>
      <c r="M77" s="110">
        <f t="shared" si="10"/>
        <v>0</v>
      </c>
      <c r="N77" s="110">
        <f t="shared" si="11"/>
        <v>0</v>
      </c>
      <c r="O77" s="110">
        <f t="shared" si="12"/>
        <v>0</v>
      </c>
      <c r="P77" s="111">
        <f t="shared" si="13"/>
        <v>0</v>
      </c>
      <c r="Q77" s="61" t="s">
        <v>47</v>
      </c>
    </row>
    <row r="78" spans="1:17" ht="22.5" x14ac:dyDescent="0.2">
      <c r="A78" s="36">
        <v>64</v>
      </c>
      <c r="B78" s="164" t="s">
        <v>240</v>
      </c>
      <c r="C78" s="40" t="s">
        <v>275</v>
      </c>
      <c r="D78" s="24" t="s">
        <v>158</v>
      </c>
      <c r="E78" s="46">
        <v>12</v>
      </c>
      <c r="F78" s="163"/>
      <c r="G78" s="146"/>
      <c r="H78" s="110">
        <f t="shared" si="7"/>
        <v>0</v>
      </c>
      <c r="I78" s="135"/>
      <c r="J78" s="135"/>
      <c r="K78" s="113">
        <f t="shared" si="8"/>
        <v>0</v>
      </c>
      <c r="L78" s="41">
        <f t="shared" si="9"/>
        <v>0</v>
      </c>
      <c r="M78" s="110">
        <f t="shared" si="10"/>
        <v>0</v>
      </c>
      <c r="N78" s="110">
        <f t="shared" si="11"/>
        <v>0</v>
      </c>
      <c r="O78" s="110">
        <f t="shared" si="12"/>
        <v>0</v>
      </c>
      <c r="P78" s="111">
        <f t="shared" si="13"/>
        <v>0</v>
      </c>
      <c r="Q78" s="61" t="s">
        <v>47</v>
      </c>
    </row>
    <row r="79" spans="1:17" x14ac:dyDescent="0.2">
      <c r="A79" s="36">
        <v>65</v>
      </c>
      <c r="B79" s="72"/>
      <c r="C79" s="148" t="s">
        <v>215</v>
      </c>
      <c r="D79" s="24"/>
      <c r="E79" s="46"/>
      <c r="F79" s="163"/>
      <c r="G79" s="146"/>
      <c r="H79" s="110">
        <f t="shared" si="7"/>
        <v>0</v>
      </c>
      <c r="I79" s="135"/>
      <c r="J79" s="135"/>
      <c r="K79" s="113">
        <f t="shared" si="8"/>
        <v>0</v>
      </c>
      <c r="L79" s="41">
        <f t="shared" si="9"/>
        <v>0</v>
      </c>
      <c r="M79" s="110">
        <f t="shared" si="10"/>
        <v>0</v>
      </c>
      <c r="N79" s="110">
        <f t="shared" si="11"/>
        <v>0</v>
      </c>
      <c r="O79" s="110">
        <f t="shared" si="12"/>
        <v>0</v>
      </c>
      <c r="P79" s="111">
        <f t="shared" si="13"/>
        <v>0</v>
      </c>
      <c r="Q79" s="61"/>
    </row>
    <row r="80" spans="1:17" ht="22.5" x14ac:dyDescent="0.2">
      <c r="A80" s="36">
        <v>66</v>
      </c>
      <c r="B80" s="164" t="s">
        <v>240</v>
      </c>
      <c r="C80" s="40" t="s">
        <v>276</v>
      </c>
      <c r="D80" s="24" t="s">
        <v>158</v>
      </c>
      <c r="E80" s="46">
        <v>14</v>
      </c>
      <c r="F80" s="163"/>
      <c r="G80" s="146"/>
      <c r="H80" s="110">
        <f t="shared" ref="H80:H86" si="14">F80*G80</f>
        <v>0</v>
      </c>
      <c r="I80" s="135"/>
      <c r="J80" s="135"/>
      <c r="K80" s="113">
        <f t="shared" ref="K80:K86" si="15">SUM(H80:J80)</f>
        <v>0</v>
      </c>
      <c r="L80" s="41">
        <f t="shared" ref="L80:L86" si="16">E80*F80</f>
        <v>0</v>
      </c>
      <c r="M80" s="110">
        <f t="shared" ref="M80:M86" si="17">H80*E80</f>
        <v>0</v>
      </c>
      <c r="N80" s="110">
        <f t="shared" ref="N80:N86" si="18">I80*E80</f>
        <v>0</v>
      </c>
      <c r="O80" s="110">
        <f t="shared" ref="O80:O86" si="19">J80*E80</f>
        <v>0</v>
      </c>
      <c r="P80" s="111">
        <f t="shared" ref="P80:P86" si="20">SUM(M80:O80)</f>
        <v>0</v>
      </c>
      <c r="Q80" s="61" t="s">
        <v>47</v>
      </c>
    </row>
    <row r="81" spans="1:17" ht="22.5" x14ac:dyDescent="0.2">
      <c r="A81" s="36">
        <v>67</v>
      </c>
      <c r="B81" s="164" t="s">
        <v>240</v>
      </c>
      <c r="C81" s="40" t="s">
        <v>220</v>
      </c>
      <c r="D81" s="24" t="s">
        <v>158</v>
      </c>
      <c r="E81" s="46">
        <v>1</v>
      </c>
      <c r="F81" s="163"/>
      <c r="G81" s="146"/>
      <c r="H81" s="110">
        <f t="shared" si="14"/>
        <v>0</v>
      </c>
      <c r="I81" s="135"/>
      <c r="J81" s="135"/>
      <c r="K81" s="113">
        <f t="shared" si="15"/>
        <v>0</v>
      </c>
      <c r="L81" s="41">
        <f t="shared" si="16"/>
        <v>0</v>
      </c>
      <c r="M81" s="110">
        <f t="shared" si="17"/>
        <v>0</v>
      </c>
      <c r="N81" s="110">
        <f t="shared" si="18"/>
        <v>0</v>
      </c>
      <c r="O81" s="110">
        <f t="shared" si="19"/>
        <v>0</v>
      </c>
      <c r="P81" s="111">
        <f t="shared" si="20"/>
        <v>0</v>
      </c>
      <c r="Q81" s="61" t="s">
        <v>47</v>
      </c>
    </row>
    <row r="82" spans="1:17" ht="22.5" x14ac:dyDescent="0.2">
      <c r="A82" s="36">
        <v>68</v>
      </c>
      <c r="B82" s="164" t="s">
        <v>240</v>
      </c>
      <c r="C82" s="40" t="s">
        <v>263</v>
      </c>
      <c r="D82" s="24" t="s">
        <v>158</v>
      </c>
      <c r="E82" s="46">
        <v>1</v>
      </c>
      <c r="F82" s="163"/>
      <c r="G82" s="146"/>
      <c r="H82" s="110">
        <f t="shared" si="14"/>
        <v>0</v>
      </c>
      <c r="I82" s="135"/>
      <c r="J82" s="135"/>
      <c r="K82" s="113">
        <f t="shared" si="15"/>
        <v>0</v>
      </c>
      <c r="L82" s="41">
        <f t="shared" si="16"/>
        <v>0</v>
      </c>
      <c r="M82" s="110">
        <f t="shared" si="17"/>
        <v>0</v>
      </c>
      <c r="N82" s="110">
        <f t="shared" si="18"/>
        <v>0</v>
      </c>
      <c r="O82" s="110">
        <f t="shared" si="19"/>
        <v>0</v>
      </c>
      <c r="P82" s="111">
        <f t="shared" si="20"/>
        <v>0</v>
      </c>
      <c r="Q82" s="61" t="s">
        <v>47</v>
      </c>
    </row>
    <row r="83" spans="1:17" ht="22.5" x14ac:dyDescent="0.2">
      <c r="A83" s="36">
        <v>69</v>
      </c>
      <c r="B83" s="164" t="s">
        <v>240</v>
      </c>
      <c r="C83" s="40" t="s">
        <v>277</v>
      </c>
      <c r="D83" s="24" t="s">
        <v>278</v>
      </c>
      <c r="E83" s="46">
        <v>1</v>
      </c>
      <c r="F83" s="163"/>
      <c r="G83" s="146"/>
      <c r="H83" s="110">
        <f t="shared" si="14"/>
        <v>0</v>
      </c>
      <c r="I83" s="135"/>
      <c r="J83" s="135"/>
      <c r="K83" s="113">
        <f t="shared" si="15"/>
        <v>0</v>
      </c>
      <c r="L83" s="41">
        <f t="shared" si="16"/>
        <v>0</v>
      </c>
      <c r="M83" s="110">
        <f t="shared" si="17"/>
        <v>0</v>
      </c>
      <c r="N83" s="110">
        <f t="shared" si="18"/>
        <v>0</v>
      </c>
      <c r="O83" s="110">
        <f t="shared" si="19"/>
        <v>0</v>
      </c>
      <c r="P83" s="111">
        <f t="shared" si="20"/>
        <v>0</v>
      </c>
      <c r="Q83" s="61" t="s">
        <v>47</v>
      </c>
    </row>
    <row r="84" spans="1:17" ht="22.5" x14ac:dyDescent="0.2">
      <c r="A84" s="36">
        <v>70</v>
      </c>
      <c r="B84" s="164" t="s">
        <v>240</v>
      </c>
      <c r="C84" s="40" t="s">
        <v>279</v>
      </c>
      <c r="D84" s="24" t="s">
        <v>76</v>
      </c>
      <c r="E84" s="46">
        <v>90</v>
      </c>
      <c r="F84" s="163"/>
      <c r="G84" s="146"/>
      <c r="H84" s="110">
        <f t="shared" si="14"/>
        <v>0</v>
      </c>
      <c r="I84" s="135"/>
      <c r="J84" s="135"/>
      <c r="K84" s="113">
        <f t="shared" si="15"/>
        <v>0</v>
      </c>
      <c r="L84" s="41">
        <f t="shared" si="16"/>
        <v>0</v>
      </c>
      <c r="M84" s="110">
        <f t="shared" si="17"/>
        <v>0</v>
      </c>
      <c r="N84" s="110">
        <f t="shared" si="18"/>
        <v>0</v>
      </c>
      <c r="O84" s="110">
        <f t="shared" si="19"/>
        <v>0</v>
      </c>
      <c r="P84" s="111">
        <f t="shared" si="20"/>
        <v>0</v>
      </c>
      <c r="Q84" s="61" t="s">
        <v>47</v>
      </c>
    </row>
    <row r="85" spans="1:17" ht="22.5" x14ac:dyDescent="0.2">
      <c r="A85" s="36">
        <v>71</v>
      </c>
      <c r="B85" s="164" t="s">
        <v>240</v>
      </c>
      <c r="C85" s="40" t="s">
        <v>280</v>
      </c>
      <c r="D85" s="24" t="s">
        <v>158</v>
      </c>
      <c r="E85" s="46">
        <v>1</v>
      </c>
      <c r="F85" s="163"/>
      <c r="G85" s="146"/>
      <c r="H85" s="110">
        <f t="shared" si="14"/>
        <v>0</v>
      </c>
      <c r="I85" s="135"/>
      <c r="J85" s="135"/>
      <c r="K85" s="113">
        <f t="shared" si="15"/>
        <v>0</v>
      </c>
      <c r="L85" s="41">
        <f t="shared" si="16"/>
        <v>0</v>
      </c>
      <c r="M85" s="110">
        <f t="shared" si="17"/>
        <v>0</v>
      </c>
      <c r="N85" s="110">
        <f t="shared" si="18"/>
        <v>0</v>
      </c>
      <c r="O85" s="110">
        <f t="shared" si="19"/>
        <v>0</v>
      </c>
      <c r="P85" s="111">
        <f t="shared" si="20"/>
        <v>0</v>
      </c>
      <c r="Q85" s="61" t="s">
        <v>47</v>
      </c>
    </row>
    <row r="86" spans="1:17" ht="22.5" x14ac:dyDescent="0.2">
      <c r="A86" s="36">
        <v>72</v>
      </c>
      <c r="B86" s="164" t="s">
        <v>240</v>
      </c>
      <c r="C86" s="40" t="s">
        <v>268</v>
      </c>
      <c r="D86" s="24" t="s">
        <v>158</v>
      </c>
      <c r="E86" s="46">
        <v>1</v>
      </c>
      <c r="F86" s="163"/>
      <c r="G86" s="146"/>
      <c r="H86" s="110">
        <f t="shared" si="14"/>
        <v>0</v>
      </c>
      <c r="I86" s="135"/>
      <c r="J86" s="135"/>
      <c r="K86" s="113">
        <f t="shared" si="15"/>
        <v>0</v>
      </c>
      <c r="L86" s="41">
        <f t="shared" si="16"/>
        <v>0</v>
      </c>
      <c r="M86" s="110">
        <f t="shared" si="17"/>
        <v>0</v>
      </c>
      <c r="N86" s="110">
        <f t="shared" si="18"/>
        <v>0</v>
      </c>
      <c r="O86" s="110">
        <f t="shared" si="19"/>
        <v>0</v>
      </c>
      <c r="P86" s="111">
        <f t="shared" si="20"/>
        <v>0</v>
      </c>
      <c r="Q86" s="61" t="s">
        <v>47</v>
      </c>
    </row>
    <row r="87" spans="1:17" ht="12" customHeight="1" thickBot="1" x14ac:dyDescent="0.25">
      <c r="A87" s="298" t="s">
        <v>62</v>
      </c>
      <c r="B87" s="299"/>
      <c r="C87" s="299"/>
      <c r="D87" s="299"/>
      <c r="E87" s="299"/>
      <c r="F87" s="299"/>
      <c r="G87" s="299"/>
      <c r="H87" s="299"/>
      <c r="I87" s="299"/>
      <c r="J87" s="299"/>
      <c r="K87" s="300"/>
      <c r="L87" s="127">
        <f>SUM(L14:L86)</f>
        <v>0</v>
      </c>
      <c r="M87" s="128">
        <f>SUM(M14:M86)</f>
        <v>0</v>
      </c>
      <c r="N87" s="128">
        <f>SUM(N14:N86)</f>
        <v>0</v>
      </c>
      <c r="O87" s="128">
        <f>SUM(O14:O86)</f>
        <v>0</v>
      </c>
      <c r="P87" s="129">
        <f>SUM(P14:P86)</f>
        <v>0</v>
      </c>
    </row>
    <row r="88" spans="1:17" x14ac:dyDescent="0.2">
      <c r="A88" s="16"/>
      <c r="B88" s="16"/>
      <c r="C88" s="16"/>
      <c r="D88" s="16"/>
      <c r="E88" s="16"/>
      <c r="F88" s="16"/>
      <c r="G88" s="16"/>
      <c r="H88" s="16"/>
      <c r="I88" s="16"/>
      <c r="J88" s="16"/>
      <c r="K88" s="16"/>
      <c r="L88" s="16"/>
      <c r="M88" s="16"/>
      <c r="N88" s="16"/>
      <c r="O88" s="16"/>
      <c r="P88" s="16"/>
    </row>
    <row r="89" spans="1:17" x14ac:dyDescent="0.2">
      <c r="A89" s="16"/>
      <c r="B89" s="16"/>
      <c r="C89" s="16"/>
      <c r="D89" s="16"/>
      <c r="E89" s="16"/>
      <c r="F89" s="16"/>
      <c r="G89" s="16"/>
      <c r="H89" s="16"/>
      <c r="I89" s="16"/>
      <c r="J89" s="16"/>
      <c r="K89" s="16"/>
      <c r="L89" s="16"/>
      <c r="M89" s="16"/>
      <c r="N89" s="16"/>
      <c r="O89" s="16"/>
      <c r="P89" s="16"/>
    </row>
    <row r="90" spans="1:17" x14ac:dyDescent="0.2">
      <c r="A90" s="1" t="s">
        <v>14</v>
      </c>
      <c r="B90" s="16"/>
      <c r="C90" s="301">
        <f>'Kops n'!C36:H36</f>
        <v>0</v>
      </c>
      <c r="D90" s="301"/>
      <c r="E90" s="301"/>
      <c r="F90" s="301"/>
      <c r="G90" s="301"/>
      <c r="H90" s="301"/>
      <c r="I90" s="16"/>
      <c r="J90" s="16"/>
      <c r="K90" s="16"/>
      <c r="L90" s="16"/>
      <c r="M90" s="16"/>
      <c r="N90" s="16"/>
      <c r="O90" s="16"/>
      <c r="P90" s="16"/>
    </row>
    <row r="91" spans="1:17" x14ac:dyDescent="0.2">
      <c r="A91" s="16"/>
      <c r="B91" s="16"/>
      <c r="C91" s="227" t="s">
        <v>15</v>
      </c>
      <c r="D91" s="227"/>
      <c r="E91" s="227"/>
      <c r="F91" s="227"/>
      <c r="G91" s="227"/>
      <c r="H91" s="227"/>
      <c r="I91" s="16"/>
      <c r="J91" s="16"/>
      <c r="K91" s="16"/>
      <c r="L91" s="16"/>
      <c r="M91" s="16"/>
      <c r="N91" s="16"/>
      <c r="O91" s="16"/>
      <c r="P91" s="16"/>
    </row>
    <row r="92" spans="1:17" x14ac:dyDescent="0.2">
      <c r="A92" s="16"/>
      <c r="B92" s="16"/>
      <c r="C92" s="16"/>
      <c r="D92" s="16"/>
      <c r="E92" s="16"/>
      <c r="F92" s="16"/>
      <c r="G92" s="16"/>
      <c r="H92" s="16"/>
      <c r="I92" s="16"/>
      <c r="J92" s="16"/>
      <c r="K92" s="16"/>
      <c r="L92" s="16"/>
      <c r="M92" s="16"/>
      <c r="N92" s="16"/>
      <c r="O92" s="16"/>
      <c r="P92" s="16"/>
    </row>
    <row r="93" spans="1:17" x14ac:dyDescent="0.2">
      <c r="A93" s="249" t="str">
        <f>'Kops n'!A39:D39</f>
        <v>Tāme sastādīta 2023. gada __. ____________</v>
      </c>
      <c r="B93" s="250"/>
      <c r="C93" s="250"/>
      <c r="D93" s="250"/>
      <c r="E93" s="16"/>
      <c r="F93" s="16"/>
      <c r="G93" s="16"/>
      <c r="H93" s="16"/>
      <c r="I93" s="16"/>
      <c r="J93" s="16"/>
      <c r="K93" s="16"/>
      <c r="L93" s="16"/>
      <c r="M93" s="16"/>
      <c r="N93" s="16"/>
      <c r="O93" s="16"/>
      <c r="P93" s="16"/>
    </row>
    <row r="94" spans="1:17" x14ac:dyDescent="0.2">
      <c r="A94" s="16"/>
      <c r="B94" s="16"/>
      <c r="C94" s="16"/>
      <c r="D94" s="16"/>
      <c r="E94" s="16"/>
      <c r="F94" s="16"/>
      <c r="G94" s="16"/>
      <c r="H94" s="16"/>
      <c r="I94" s="16"/>
      <c r="J94" s="16"/>
      <c r="K94" s="16"/>
      <c r="L94" s="16"/>
      <c r="M94" s="16"/>
      <c r="N94" s="16"/>
      <c r="O94" s="16"/>
      <c r="P94" s="16"/>
    </row>
    <row r="95" spans="1:17" x14ac:dyDescent="0.2">
      <c r="A95" s="1" t="s">
        <v>41</v>
      </c>
      <c r="B95" s="16"/>
      <c r="C95" s="301">
        <f>'Kops n'!C41:H41</f>
        <v>0</v>
      </c>
      <c r="D95" s="301"/>
      <c r="E95" s="301"/>
      <c r="F95" s="301"/>
      <c r="G95" s="301"/>
      <c r="H95" s="301"/>
      <c r="I95" s="16"/>
      <c r="J95" s="16"/>
      <c r="K95" s="16"/>
      <c r="L95" s="16"/>
      <c r="M95" s="16"/>
      <c r="N95" s="16"/>
      <c r="O95" s="16"/>
      <c r="P95" s="16"/>
    </row>
    <row r="96" spans="1:17" x14ac:dyDescent="0.2">
      <c r="A96" s="16"/>
      <c r="B96" s="16"/>
      <c r="C96" s="227" t="s">
        <v>15</v>
      </c>
      <c r="D96" s="227"/>
      <c r="E96" s="227"/>
      <c r="F96" s="227"/>
      <c r="G96" s="227"/>
      <c r="H96" s="227"/>
      <c r="I96" s="16"/>
      <c r="J96" s="16"/>
      <c r="K96" s="16"/>
      <c r="L96" s="16"/>
      <c r="M96" s="16"/>
      <c r="N96" s="16"/>
      <c r="O96" s="16"/>
      <c r="P96" s="16"/>
    </row>
    <row r="97" spans="1:16" x14ac:dyDescent="0.2">
      <c r="A97" s="16"/>
      <c r="B97" s="16"/>
      <c r="C97" s="16"/>
      <c r="D97" s="16"/>
      <c r="E97" s="16"/>
      <c r="F97" s="16"/>
      <c r="G97" s="16"/>
      <c r="H97" s="16"/>
      <c r="I97" s="16"/>
      <c r="J97" s="16"/>
      <c r="K97" s="16"/>
      <c r="L97" s="16"/>
      <c r="M97" s="16"/>
      <c r="N97" s="16"/>
      <c r="O97" s="16"/>
      <c r="P97" s="16"/>
    </row>
    <row r="98" spans="1:16" x14ac:dyDescent="0.2">
      <c r="A98" s="78" t="s">
        <v>16</v>
      </c>
      <c r="B98" s="42"/>
      <c r="C98" s="84">
        <f>'Kops n'!C44</f>
        <v>0</v>
      </c>
      <c r="D98" s="42"/>
      <c r="E98" s="16"/>
      <c r="F98" s="16"/>
      <c r="G98" s="16"/>
      <c r="H98" s="16"/>
      <c r="I98" s="16"/>
      <c r="J98" s="16"/>
      <c r="K98" s="16"/>
      <c r="L98" s="16"/>
      <c r="M98" s="16"/>
      <c r="N98" s="16"/>
      <c r="O98" s="16"/>
      <c r="P98" s="16"/>
    </row>
    <row r="99" spans="1:16" x14ac:dyDescent="0.2">
      <c r="A99" s="16"/>
      <c r="B99" s="16"/>
      <c r="C99" s="16"/>
      <c r="D99" s="16"/>
      <c r="E99" s="16"/>
      <c r="F99" s="16"/>
      <c r="G99" s="16"/>
      <c r="H99" s="16"/>
      <c r="I99" s="16"/>
      <c r="J99" s="16"/>
      <c r="K99" s="16"/>
      <c r="L99" s="16"/>
      <c r="M99" s="16"/>
      <c r="N99" s="16"/>
      <c r="O99" s="16"/>
      <c r="P99"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96:H96"/>
    <mergeCell ref="C4:I4"/>
    <mergeCell ref="F12:K12"/>
    <mergeCell ref="A9:F9"/>
    <mergeCell ref="J9:M9"/>
    <mergeCell ref="D8:L8"/>
    <mergeCell ref="A87:K87"/>
    <mergeCell ref="C90:H90"/>
    <mergeCell ref="C91:H91"/>
    <mergeCell ref="A93:D93"/>
    <mergeCell ref="C95:H95"/>
  </mergeCells>
  <conditionalFormatting sqref="A9:F9">
    <cfRule type="containsText" dxfId="31" priority="6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4 B26:E26">
    <cfRule type="cellIs" dxfId="30" priority="40" operator="equal">
      <formula>0</formula>
    </cfRule>
  </conditionalFormatting>
  <conditionalFormatting sqref="A87:K87">
    <cfRule type="containsText" dxfId="29" priority="46" operator="containsText" text="Tiešās izmaksas kopā, t. sk. darba devēja sociālais nodoklis __.__% ">
      <formula>NOT(ISERROR(SEARCH("Tiešās izmaksas kopā, t. sk. darba devēja sociālais nodoklis __.__% ",A87)))</formula>
    </cfRule>
  </conditionalFormatting>
  <conditionalFormatting sqref="C15:G15 C16:E25 F16:G86">
    <cfRule type="cellIs" dxfId="28" priority="35" operator="equal">
      <formula>0</formula>
    </cfRule>
  </conditionalFormatting>
  <conditionalFormatting sqref="C27:E57 Q14:Q86 A15:A86 B31 B45 B57 B67 B74 B79">
    <cfRule type="cellIs" dxfId="27" priority="41" operator="equal">
      <formula>0</formula>
    </cfRule>
  </conditionalFormatting>
  <conditionalFormatting sqref="C90:H90">
    <cfRule type="cellIs" dxfId="26" priority="54" operator="equal">
      <formula>0</formula>
    </cfRule>
  </conditionalFormatting>
  <conditionalFormatting sqref="C95:H95">
    <cfRule type="cellIs" dxfId="25" priority="55" operator="equal">
      <formula>0</formula>
    </cfRule>
  </conditionalFormatting>
  <conditionalFormatting sqref="C2:I2">
    <cfRule type="cellIs" dxfId="24" priority="60" operator="equal">
      <formula>0</formula>
    </cfRule>
  </conditionalFormatting>
  <conditionalFormatting sqref="C4:I4">
    <cfRule type="cellIs" dxfId="23" priority="52" operator="equal">
      <formula>0</formula>
    </cfRule>
  </conditionalFormatting>
  <conditionalFormatting sqref="D1">
    <cfRule type="cellIs" dxfId="22" priority="48" operator="equal">
      <formula>0</formula>
    </cfRule>
  </conditionalFormatting>
  <conditionalFormatting sqref="D5:L8 F15:F86 I15:J86 H14:H86 K14:P86">
    <cfRule type="cellIs" dxfId="20" priority="49" operator="equal">
      <formula>0</formula>
    </cfRule>
  </conditionalFormatting>
  <conditionalFormatting sqref="I14:J86">
    <cfRule type="cellIs" dxfId="15" priority="21" operator="equal">
      <formula>0</formula>
    </cfRule>
  </conditionalFormatting>
  <conditionalFormatting sqref="C58:E86">
    <cfRule type="cellIs" dxfId="11" priority="1" operator="equal">
      <formula>0</formula>
    </cfRule>
  </conditionalFormatting>
  <conditionalFormatting sqref="L87:P87">
    <cfRule type="cellIs" dxfId="10" priority="53" operator="equal">
      <formula>0</formula>
    </cfRule>
  </conditionalFormatting>
  <conditionalFormatting sqref="N9:O9">
    <cfRule type="cellIs" dxfId="9" priority="63" operator="equal">
      <formula>0</formula>
    </cfRule>
  </conditionalFormatting>
  <dataValidations count="1">
    <dataValidation type="list" allowBlank="1" showInputMessage="1" showErrorMessage="1" sqref="Q14:Q86" xr:uid="{D4FD5AE8-26D3-48B2-ADDC-19E804BEC99B}">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57" operator="containsText" id="{5CB5EEAC-5903-4E44-B6F0-D4E71FD68AB4}">
            <xm:f>NOT(ISERROR(SEARCH("Tāme sastādīta ____. gada ___. ______________",A93)))</xm:f>
            <xm:f>"Tāme sastādīta ____. gada ___. ______________"</xm:f>
            <x14:dxf>
              <font>
                <color auto="1"/>
              </font>
              <fill>
                <patternFill>
                  <bgColor rgb="FFC6EFCE"/>
                </patternFill>
              </fill>
            </x14:dxf>
          </x14:cfRule>
          <xm:sqref>A93</xm:sqref>
        </x14:conditionalFormatting>
        <x14:conditionalFormatting xmlns:xm="http://schemas.microsoft.com/office/excel/2006/main">
          <x14:cfRule type="containsText" priority="56" operator="containsText" id="{E00FE429-607C-4B91-84B5-7F9C26352FA3}">
            <xm:f>NOT(ISERROR(SEARCH("Sertifikāta Nr. _________________________________",A98)))</xm:f>
            <xm:f>"Sertifikāta Nr. _________________________________"</xm:f>
            <x14:dxf>
              <font>
                <color auto="1"/>
              </font>
              <fill>
                <patternFill>
                  <bgColor rgb="FFC6EFCE"/>
                </patternFill>
              </fill>
            </x14:dxf>
          </x14:cfRule>
          <xm:sqref>A98</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F1C8-0444-4788-B662-412FB10660B5}">
  <sheetPr codeName="Sheet41">
    <tabColor rgb="FFFF0000"/>
  </sheetPr>
  <dimension ref="A1:P69"/>
  <sheetViews>
    <sheetView topLeftCell="A43" zoomScale="85" zoomScaleNormal="85" workbookViewId="0">
      <selection activeCell="A57" sqref="A5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'12a+c+n'!D1</f>
        <v>12</v>
      </c>
      <c r="E1" s="22"/>
      <c r="F1" s="22"/>
      <c r="G1" s="22"/>
      <c r="H1" s="22"/>
      <c r="I1" s="22"/>
      <c r="J1" s="22"/>
      <c r="N1" s="26"/>
      <c r="O1" s="27"/>
      <c r="P1" s="28"/>
    </row>
    <row r="2" spans="1:16" x14ac:dyDescent="0.2">
      <c r="A2" s="29"/>
      <c r="B2" s="29"/>
      <c r="C2" s="313" t="str">
        <f>'12a+c+n'!C2:I2</f>
        <v>Iekšējais ūdensvads, kanalizācija un to aprīkojums</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17</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'12a+c+n'!A9</f>
        <v>Tāme sastādīta  2023. gada tirgus cenās, pamatojoties uz UK daļas rasējumiem</v>
      </c>
      <c r="B9" s="310"/>
      <c r="C9" s="310"/>
      <c r="D9" s="310"/>
      <c r="E9" s="310"/>
      <c r="F9" s="310"/>
      <c r="G9" s="31"/>
      <c r="H9" s="31"/>
      <c r="I9" s="31"/>
      <c r="J9" s="311" t="s">
        <v>45</v>
      </c>
      <c r="K9" s="311"/>
      <c r="L9" s="311"/>
      <c r="M9" s="311"/>
      <c r="N9" s="312">
        <f>P57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29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53" t="s">
        <v>55</v>
      </c>
      <c r="M13" s="56" t="s">
        <v>57</v>
      </c>
      <c r="N13" s="56" t="s">
        <v>58</v>
      </c>
      <c r="O13" s="56" t="s">
        <v>59</v>
      </c>
      <c r="P13" s="58" t="s">
        <v>60</v>
      </c>
    </row>
    <row r="14" spans="1:16" x14ac:dyDescent="0.2">
      <c r="A14" s="50">
        <f>IF(P14=0,0,IF(COUNTBLANK(P14)=1,0,COUNTA($P$14:P14)))</f>
        <v>0</v>
      </c>
      <c r="B14" s="23">
        <f>IF($C$4="Attiecināmās izmaksas",IF('12a+c+n'!$Q14="A",'12a+c+n'!B14,0),0)</f>
        <v>0</v>
      </c>
      <c r="C14" s="23">
        <f>IF($C$4="Attiecināmās izmaksas",IF('12a+c+n'!$Q14="A",'12a+c+n'!C14,0),0)</f>
        <v>0</v>
      </c>
      <c r="D14" s="23">
        <f>IF($C$4="Attiecināmās izmaksas",IF('12a+c+n'!$Q14="A",'12a+c+n'!D14,0),0)</f>
        <v>0</v>
      </c>
      <c r="E14" s="45"/>
      <c r="F14" s="63"/>
      <c r="G14" s="114"/>
      <c r="H14" s="114">
        <f>IF($C$4="Attiecināmās izmaksas",IF('12a+c+n'!$Q14="A",'12a+c+n'!H14,0),0)</f>
        <v>0</v>
      </c>
      <c r="I14" s="114"/>
      <c r="J14" s="114"/>
      <c r="K14" s="199">
        <f>IF($C$4="Attiecināmās izmaksas",IF('12a+c+n'!$Q14="A",'12a+c+n'!K14,0),0)</f>
        <v>0</v>
      </c>
      <c r="L14" s="63">
        <f>IF($C$4="Attiecināmās izmaksas",IF('12a+c+n'!$Q14="A",'12a+c+n'!L14,0),0)</f>
        <v>0</v>
      </c>
      <c r="M14" s="114">
        <f>IF($C$4="Attiecināmās izmaksas",IF('12a+c+n'!$Q14="A",'12a+c+n'!M14,0),0)</f>
        <v>0</v>
      </c>
      <c r="N14" s="114">
        <f>IF($C$4="Attiecināmās izmaksas",IF('12a+c+n'!$Q14="A",'12a+c+n'!N14,0),0)</f>
        <v>0</v>
      </c>
      <c r="O14" s="114">
        <f>IF($C$4="Attiecināmās izmaksas",IF('12a+c+n'!$Q14="A",'12a+c+n'!O14,0),0)</f>
        <v>0</v>
      </c>
      <c r="P14" s="115">
        <f>IF($C$4="Attiecināmās izmaksas",IF('12a+c+n'!$Q14="A",'12a+c+n'!P14,0),0)</f>
        <v>0</v>
      </c>
    </row>
    <row r="15" spans="1:16" x14ac:dyDescent="0.2">
      <c r="A15" s="51">
        <f>IF(P15=0,0,IF(COUNTBLANK(P15)=1,0,COUNTA($P$14:P15)))</f>
        <v>0</v>
      </c>
      <c r="B15" s="24">
        <f>IF($C$4="Attiecināmās izmaksas",IF('12a+c+n'!$Q15="A",'12a+c+n'!B15,0),0)</f>
        <v>0</v>
      </c>
      <c r="C15" s="24">
        <f>IF($C$4="Attiecināmās izmaksas",IF('12a+c+n'!$Q15="A",'12a+c+n'!C15,0),0)</f>
        <v>0</v>
      </c>
      <c r="D15" s="24">
        <f>IF($C$4="Attiecināmās izmaksas",IF('12a+c+n'!$Q15="A",'12a+c+n'!D15,0),0)</f>
        <v>0</v>
      </c>
      <c r="E15" s="46"/>
      <c r="F15" s="65"/>
      <c r="G15" s="116"/>
      <c r="H15" s="116">
        <f>IF($C$4="Attiecināmās izmaksas",IF('12a+c+n'!$Q15="A",'12a+c+n'!H15,0),0)</f>
        <v>0</v>
      </c>
      <c r="I15" s="116"/>
      <c r="J15" s="116"/>
      <c r="K15" s="200">
        <f>IF($C$4="Attiecināmās izmaksas",IF('12a+c+n'!$Q15="A",'12a+c+n'!K15,0),0)</f>
        <v>0</v>
      </c>
      <c r="L15" s="65">
        <f>IF($C$4="Attiecināmās izmaksas",IF('12a+c+n'!$Q15="A",'12a+c+n'!L15,0),0)</f>
        <v>0</v>
      </c>
      <c r="M15" s="116">
        <f>IF($C$4="Attiecināmās izmaksas",IF('12a+c+n'!$Q15="A",'12a+c+n'!M15,0),0)</f>
        <v>0</v>
      </c>
      <c r="N15" s="116">
        <f>IF($C$4="Attiecināmās izmaksas",IF('12a+c+n'!$Q15="A",'12a+c+n'!N15,0),0)</f>
        <v>0</v>
      </c>
      <c r="O15" s="116">
        <f>IF($C$4="Attiecināmās izmaksas",IF('12a+c+n'!$Q15="A",'12a+c+n'!O15,0),0)</f>
        <v>0</v>
      </c>
      <c r="P15" s="117">
        <f>IF($C$4="Attiecināmās izmaksas",IF('12a+c+n'!$Q15="A",'12a+c+n'!P15,0),0)</f>
        <v>0</v>
      </c>
    </row>
    <row r="16" spans="1:16" x14ac:dyDescent="0.2">
      <c r="A16" s="51">
        <f>IF(P16=0,0,IF(COUNTBLANK(P16)=1,0,COUNTA($P$14:P16)))</f>
        <v>0</v>
      </c>
      <c r="B16" s="24">
        <f>IF($C$4="Attiecināmās izmaksas",IF('12a+c+n'!$Q16="A",'12a+c+n'!B16,0),0)</f>
        <v>0</v>
      </c>
      <c r="C16" s="24">
        <f>IF($C$4="Attiecināmās izmaksas",IF('12a+c+n'!$Q16="A",'12a+c+n'!C16,0),0)</f>
        <v>0</v>
      </c>
      <c r="D16" s="24">
        <f>IF($C$4="Attiecināmās izmaksas",IF('12a+c+n'!$Q16="A",'12a+c+n'!D16,0),0)</f>
        <v>0</v>
      </c>
      <c r="E16" s="46"/>
      <c r="F16" s="65"/>
      <c r="G16" s="116"/>
      <c r="H16" s="116">
        <f>IF($C$4="Attiecināmās izmaksas",IF('12a+c+n'!$Q16="A",'12a+c+n'!H16,0),0)</f>
        <v>0</v>
      </c>
      <c r="I16" s="116"/>
      <c r="J16" s="116"/>
      <c r="K16" s="200">
        <f>IF($C$4="Attiecināmās izmaksas",IF('12a+c+n'!$Q16="A",'12a+c+n'!K16,0),0)</f>
        <v>0</v>
      </c>
      <c r="L16" s="65">
        <f>IF($C$4="Attiecināmās izmaksas",IF('12a+c+n'!$Q16="A",'12a+c+n'!L16,0),0)</f>
        <v>0</v>
      </c>
      <c r="M16" s="116">
        <f>IF($C$4="Attiecināmās izmaksas",IF('12a+c+n'!$Q16="A",'12a+c+n'!M16,0),0)</f>
        <v>0</v>
      </c>
      <c r="N16" s="116">
        <f>IF($C$4="Attiecināmās izmaksas",IF('12a+c+n'!$Q16="A",'12a+c+n'!N16,0),0)</f>
        <v>0</v>
      </c>
      <c r="O16" s="116">
        <f>IF($C$4="Attiecināmās izmaksas",IF('12a+c+n'!$Q16="A",'12a+c+n'!O16,0),0)</f>
        <v>0</v>
      </c>
      <c r="P16" s="117">
        <f>IF($C$4="Attiecināmās izmaksas",IF('12a+c+n'!$Q16="A",'12a+c+n'!P16,0),0)</f>
        <v>0</v>
      </c>
    </row>
    <row r="17" spans="1:16" x14ac:dyDescent="0.2">
      <c r="A17" s="51">
        <f>IF(P17=0,0,IF(COUNTBLANK(P17)=1,0,COUNTA($P$14:P17)))</f>
        <v>0</v>
      </c>
      <c r="B17" s="24">
        <f>IF($C$4="Attiecināmās izmaksas",IF('12a+c+n'!$Q17="A",'12a+c+n'!B17,0),0)</f>
        <v>0</v>
      </c>
      <c r="C17" s="24">
        <f>IF($C$4="Attiecināmās izmaksas",IF('12a+c+n'!$Q17="A",'12a+c+n'!C17,0),0)</f>
        <v>0</v>
      </c>
      <c r="D17" s="24">
        <f>IF($C$4="Attiecināmās izmaksas",IF('12a+c+n'!$Q17="A",'12a+c+n'!D17,0),0)</f>
        <v>0</v>
      </c>
      <c r="E17" s="46"/>
      <c r="F17" s="65"/>
      <c r="G17" s="116"/>
      <c r="H17" s="116">
        <f>IF($C$4="Attiecināmās izmaksas",IF('12a+c+n'!$Q17="A",'12a+c+n'!H17,0),0)</f>
        <v>0</v>
      </c>
      <c r="I17" s="116"/>
      <c r="J17" s="116"/>
      <c r="K17" s="200">
        <f>IF($C$4="Attiecināmās izmaksas",IF('12a+c+n'!$Q17="A",'12a+c+n'!K17,0),0)</f>
        <v>0</v>
      </c>
      <c r="L17" s="65">
        <f>IF($C$4="Attiecināmās izmaksas",IF('12a+c+n'!$Q17="A",'12a+c+n'!L17,0),0)</f>
        <v>0</v>
      </c>
      <c r="M17" s="116">
        <f>IF($C$4="Attiecināmās izmaksas",IF('12a+c+n'!$Q17="A",'12a+c+n'!M17,0),0)</f>
        <v>0</v>
      </c>
      <c r="N17" s="116">
        <f>IF($C$4="Attiecināmās izmaksas",IF('12a+c+n'!$Q17="A",'12a+c+n'!N17,0),0)</f>
        <v>0</v>
      </c>
      <c r="O17" s="116">
        <f>IF($C$4="Attiecināmās izmaksas",IF('12a+c+n'!$Q17="A",'12a+c+n'!O17,0),0)</f>
        <v>0</v>
      </c>
      <c r="P17" s="117">
        <f>IF($C$4="Attiecināmās izmaksas",IF('12a+c+n'!$Q17="A",'12a+c+n'!P17,0),0)</f>
        <v>0</v>
      </c>
    </row>
    <row r="18" spans="1:16" x14ac:dyDescent="0.2">
      <c r="A18" s="51">
        <f>IF(P18=0,0,IF(COUNTBLANK(P18)=1,0,COUNTA($P$14:P18)))</f>
        <v>0</v>
      </c>
      <c r="B18" s="24">
        <f>IF($C$4="Attiecināmās izmaksas",IF('12a+c+n'!$Q18="A",'12a+c+n'!B18,0),0)</f>
        <v>0</v>
      </c>
      <c r="C18" s="24">
        <f>IF($C$4="Attiecināmās izmaksas",IF('12a+c+n'!$Q18="A",'12a+c+n'!C18,0),0)</f>
        <v>0</v>
      </c>
      <c r="D18" s="24">
        <f>IF($C$4="Attiecināmās izmaksas",IF('12a+c+n'!$Q18="A",'12a+c+n'!D18,0),0)</f>
        <v>0</v>
      </c>
      <c r="E18" s="46"/>
      <c r="F18" s="65"/>
      <c r="G18" s="116"/>
      <c r="H18" s="116">
        <f>IF($C$4="Attiecināmās izmaksas",IF('12a+c+n'!$Q18="A",'12a+c+n'!H18,0),0)</f>
        <v>0</v>
      </c>
      <c r="I18" s="116"/>
      <c r="J18" s="116"/>
      <c r="K18" s="200">
        <f>IF($C$4="Attiecināmās izmaksas",IF('12a+c+n'!$Q18="A",'12a+c+n'!K18,0),0)</f>
        <v>0</v>
      </c>
      <c r="L18" s="65">
        <f>IF($C$4="Attiecināmās izmaksas",IF('12a+c+n'!$Q18="A",'12a+c+n'!L18,0),0)</f>
        <v>0</v>
      </c>
      <c r="M18" s="116">
        <f>IF($C$4="Attiecināmās izmaksas",IF('12a+c+n'!$Q18="A",'12a+c+n'!M18,0),0)</f>
        <v>0</v>
      </c>
      <c r="N18" s="116">
        <f>IF($C$4="Attiecināmās izmaksas",IF('12a+c+n'!$Q18="A",'12a+c+n'!N18,0),0)</f>
        <v>0</v>
      </c>
      <c r="O18" s="116">
        <f>IF($C$4="Attiecināmās izmaksas",IF('12a+c+n'!$Q18="A",'12a+c+n'!O18,0),0)</f>
        <v>0</v>
      </c>
      <c r="P18" s="117">
        <f>IF($C$4="Attiecināmās izmaksas",IF('12a+c+n'!$Q18="A",'12a+c+n'!P18,0),0)</f>
        <v>0</v>
      </c>
    </row>
    <row r="19" spans="1:16" x14ac:dyDescent="0.2">
      <c r="A19" s="51">
        <f>IF(P19=0,0,IF(COUNTBLANK(P19)=1,0,COUNTA($P$14:P19)))</f>
        <v>0</v>
      </c>
      <c r="B19" s="24">
        <f>IF($C$4="Attiecināmās izmaksas",IF('12a+c+n'!$Q19="A",'12a+c+n'!B19,0),0)</f>
        <v>0</v>
      </c>
      <c r="C19" s="24">
        <f>IF($C$4="Attiecināmās izmaksas",IF('12a+c+n'!$Q19="A",'12a+c+n'!C19,0),0)</f>
        <v>0</v>
      </c>
      <c r="D19" s="24">
        <f>IF($C$4="Attiecināmās izmaksas",IF('12a+c+n'!$Q19="A",'12a+c+n'!D19,0),0)</f>
        <v>0</v>
      </c>
      <c r="E19" s="46"/>
      <c r="F19" s="65"/>
      <c r="G19" s="116"/>
      <c r="H19" s="116">
        <f>IF($C$4="Attiecināmās izmaksas",IF('12a+c+n'!$Q19="A",'12a+c+n'!H19,0),0)</f>
        <v>0</v>
      </c>
      <c r="I19" s="116"/>
      <c r="J19" s="116"/>
      <c r="K19" s="200">
        <f>IF($C$4="Attiecināmās izmaksas",IF('12a+c+n'!$Q19="A",'12a+c+n'!K19,0),0)</f>
        <v>0</v>
      </c>
      <c r="L19" s="65">
        <f>IF($C$4="Attiecināmās izmaksas",IF('12a+c+n'!$Q19="A",'12a+c+n'!L19,0),0)</f>
        <v>0</v>
      </c>
      <c r="M19" s="116">
        <f>IF($C$4="Attiecināmās izmaksas",IF('12a+c+n'!$Q19="A",'12a+c+n'!M19,0),0)</f>
        <v>0</v>
      </c>
      <c r="N19" s="116">
        <f>IF($C$4="Attiecināmās izmaksas",IF('12a+c+n'!$Q19="A",'12a+c+n'!N19,0),0)</f>
        <v>0</v>
      </c>
      <c r="O19" s="116">
        <f>IF($C$4="Attiecināmās izmaksas",IF('12a+c+n'!$Q19="A",'12a+c+n'!O19,0),0)</f>
        <v>0</v>
      </c>
      <c r="P19" s="117">
        <f>IF($C$4="Attiecināmās izmaksas",IF('12a+c+n'!$Q19="A",'12a+c+n'!P19,0),0)</f>
        <v>0</v>
      </c>
    </row>
    <row r="20" spans="1:16" x14ac:dyDescent="0.2">
      <c r="A20" s="51">
        <f>IF(P20=0,0,IF(COUNTBLANK(P20)=1,0,COUNTA($P$14:P20)))</f>
        <v>0</v>
      </c>
      <c r="B20" s="24">
        <f>IF($C$4="Attiecināmās izmaksas",IF('12a+c+n'!$Q20="A",'12a+c+n'!B20,0),0)</f>
        <v>0</v>
      </c>
      <c r="C20" s="24">
        <f>IF($C$4="Attiecināmās izmaksas",IF('12a+c+n'!$Q20="A",'12a+c+n'!C20,0),0)</f>
        <v>0</v>
      </c>
      <c r="D20" s="24">
        <f>IF($C$4="Attiecināmās izmaksas",IF('12a+c+n'!$Q20="A",'12a+c+n'!D20,0),0)</f>
        <v>0</v>
      </c>
      <c r="E20" s="46"/>
      <c r="F20" s="65"/>
      <c r="G20" s="116"/>
      <c r="H20" s="116">
        <f>IF($C$4="Attiecināmās izmaksas",IF('12a+c+n'!$Q20="A",'12a+c+n'!H20,0),0)</f>
        <v>0</v>
      </c>
      <c r="I20" s="116"/>
      <c r="J20" s="116"/>
      <c r="K20" s="200">
        <f>IF($C$4="Attiecināmās izmaksas",IF('12a+c+n'!$Q20="A",'12a+c+n'!K20,0),0)</f>
        <v>0</v>
      </c>
      <c r="L20" s="65">
        <f>IF($C$4="Attiecināmās izmaksas",IF('12a+c+n'!$Q20="A",'12a+c+n'!L20,0),0)</f>
        <v>0</v>
      </c>
      <c r="M20" s="116">
        <f>IF($C$4="Attiecināmās izmaksas",IF('12a+c+n'!$Q20="A",'12a+c+n'!M20,0),0)</f>
        <v>0</v>
      </c>
      <c r="N20" s="116">
        <f>IF($C$4="Attiecināmās izmaksas",IF('12a+c+n'!$Q20="A",'12a+c+n'!N20,0),0)</f>
        <v>0</v>
      </c>
      <c r="O20" s="116">
        <f>IF($C$4="Attiecināmās izmaksas",IF('12a+c+n'!$Q20="A",'12a+c+n'!O20,0),0)</f>
        <v>0</v>
      </c>
      <c r="P20" s="117">
        <f>IF($C$4="Attiecināmās izmaksas",IF('12a+c+n'!$Q20="A",'12a+c+n'!P20,0),0)</f>
        <v>0</v>
      </c>
    </row>
    <row r="21" spans="1:16" x14ac:dyDescent="0.2">
      <c r="A21" s="51">
        <f>IF(P21=0,0,IF(COUNTBLANK(P21)=1,0,COUNTA($P$14:P21)))</f>
        <v>0</v>
      </c>
      <c r="B21" s="24">
        <f>IF($C$4="Attiecināmās izmaksas",IF('12a+c+n'!$Q21="A",'12a+c+n'!B21,0),0)</f>
        <v>0</v>
      </c>
      <c r="C21" s="24">
        <f>IF($C$4="Attiecināmās izmaksas",IF('12a+c+n'!$Q21="A",'12a+c+n'!C21,0),0)</f>
        <v>0</v>
      </c>
      <c r="D21" s="24">
        <f>IF($C$4="Attiecināmās izmaksas",IF('12a+c+n'!$Q21="A",'12a+c+n'!D21,0),0)</f>
        <v>0</v>
      </c>
      <c r="E21" s="46"/>
      <c r="F21" s="65"/>
      <c r="G21" s="116"/>
      <c r="H21" s="116">
        <f>IF($C$4="Attiecināmās izmaksas",IF('12a+c+n'!$Q21="A",'12a+c+n'!H21,0),0)</f>
        <v>0</v>
      </c>
      <c r="I21" s="116"/>
      <c r="J21" s="116"/>
      <c r="K21" s="200">
        <f>IF($C$4="Attiecināmās izmaksas",IF('12a+c+n'!$Q21="A",'12a+c+n'!K21,0),0)</f>
        <v>0</v>
      </c>
      <c r="L21" s="65">
        <f>IF($C$4="Attiecināmās izmaksas",IF('12a+c+n'!$Q21="A",'12a+c+n'!L21,0),0)</f>
        <v>0</v>
      </c>
      <c r="M21" s="116">
        <f>IF($C$4="Attiecināmās izmaksas",IF('12a+c+n'!$Q21="A",'12a+c+n'!M21,0),0)</f>
        <v>0</v>
      </c>
      <c r="N21" s="116">
        <f>IF($C$4="Attiecināmās izmaksas",IF('12a+c+n'!$Q21="A",'12a+c+n'!N21,0),0)</f>
        <v>0</v>
      </c>
      <c r="O21" s="116">
        <f>IF($C$4="Attiecināmās izmaksas",IF('12a+c+n'!$Q21="A",'12a+c+n'!O21,0),0)</f>
        <v>0</v>
      </c>
      <c r="P21" s="117">
        <f>IF($C$4="Attiecināmās izmaksas",IF('12a+c+n'!$Q21="A",'12a+c+n'!P21,0),0)</f>
        <v>0</v>
      </c>
    </row>
    <row r="22" spans="1:16" x14ac:dyDescent="0.2">
      <c r="A22" s="51">
        <f>IF(P22=0,0,IF(COUNTBLANK(P22)=1,0,COUNTA($P$14:P22)))</f>
        <v>0</v>
      </c>
      <c r="B22" s="24">
        <f>IF($C$4="Attiecināmās izmaksas",IF('12a+c+n'!$Q22="A",'12a+c+n'!B22,0),0)</f>
        <v>0</v>
      </c>
      <c r="C22" s="24">
        <f>IF($C$4="Attiecināmās izmaksas",IF('12a+c+n'!$Q22="A",'12a+c+n'!C22,0),0)</f>
        <v>0</v>
      </c>
      <c r="D22" s="24">
        <f>IF($C$4="Attiecināmās izmaksas",IF('12a+c+n'!$Q22="A",'12a+c+n'!D22,0),0)</f>
        <v>0</v>
      </c>
      <c r="E22" s="46"/>
      <c r="F22" s="65"/>
      <c r="G22" s="116"/>
      <c r="H22" s="116">
        <f>IF($C$4="Attiecināmās izmaksas",IF('12a+c+n'!$Q22="A",'12a+c+n'!H22,0),0)</f>
        <v>0</v>
      </c>
      <c r="I22" s="116"/>
      <c r="J22" s="116"/>
      <c r="K22" s="200">
        <f>IF($C$4="Attiecināmās izmaksas",IF('12a+c+n'!$Q22="A",'12a+c+n'!K22,0),0)</f>
        <v>0</v>
      </c>
      <c r="L22" s="65">
        <f>IF($C$4="Attiecināmās izmaksas",IF('12a+c+n'!$Q22="A",'12a+c+n'!L22,0),0)</f>
        <v>0</v>
      </c>
      <c r="M22" s="116">
        <f>IF($C$4="Attiecināmās izmaksas",IF('12a+c+n'!$Q22="A",'12a+c+n'!M22,0),0)</f>
        <v>0</v>
      </c>
      <c r="N22" s="116">
        <f>IF($C$4="Attiecināmās izmaksas",IF('12a+c+n'!$Q22="A",'12a+c+n'!N22,0),0)</f>
        <v>0</v>
      </c>
      <c r="O22" s="116">
        <f>IF($C$4="Attiecināmās izmaksas",IF('12a+c+n'!$Q22="A",'12a+c+n'!O22,0),0)</f>
        <v>0</v>
      </c>
      <c r="P22" s="117">
        <f>IF($C$4="Attiecināmās izmaksas",IF('12a+c+n'!$Q22="A",'12a+c+n'!P22,0),0)</f>
        <v>0</v>
      </c>
    </row>
    <row r="23" spans="1:16" x14ac:dyDescent="0.2">
      <c r="A23" s="51">
        <f>IF(P23=0,0,IF(COUNTBLANK(P23)=1,0,COUNTA($P$14:P23)))</f>
        <v>0</v>
      </c>
      <c r="B23" s="24">
        <f>IF($C$4="Attiecināmās izmaksas",IF('12a+c+n'!$Q23="A",'12a+c+n'!B23,0),0)</f>
        <v>0</v>
      </c>
      <c r="C23" s="24">
        <f>IF($C$4="Attiecināmās izmaksas",IF('12a+c+n'!$Q23="A",'12a+c+n'!C23,0),0)</f>
        <v>0</v>
      </c>
      <c r="D23" s="24">
        <f>IF($C$4="Attiecināmās izmaksas",IF('12a+c+n'!$Q23="A",'12a+c+n'!D23,0),0)</f>
        <v>0</v>
      </c>
      <c r="E23" s="46"/>
      <c r="F23" s="65"/>
      <c r="G23" s="116"/>
      <c r="H23" s="116">
        <f>IF($C$4="Attiecināmās izmaksas",IF('12a+c+n'!$Q23="A",'12a+c+n'!H23,0),0)</f>
        <v>0</v>
      </c>
      <c r="I23" s="116"/>
      <c r="J23" s="116"/>
      <c r="K23" s="200">
        <f>IF($C$4="Attiecināmās izmaksas",IF('12a+c+n'!$Q23="A",'12a+c+n'!K23,0),0)</f>
        <v>0</v>
      </c>
      <c r="L23" s="65">
        <f>IF($C$4="Attiecināmās izmaksas",IF('12a+c+n'!$Q23="A",'12a+c+n'!L23,0),0)</f>
        <v>0</v>
      </c>
      <c r="M23" s="116">
        <f>IF($C$4="Attiecināmās izmaksas",IF('12a+c+n'!$Q23="A",'12a+c+n'!M23,0),0)</f>
        <v>0</v>
      </c>
      <c r="N23" s="116">
        <f>IF($C$4="Attiecināmās izmaksas",IF('12a+c+n'!$Q23="A",'12a+c+n'!N23,0),0)</f>
        <v>0</v>
      </c>
      <c r="O23" s="116">
        <f>IF($C$4="Attiecināmās izmaksas",IF('12a+c+n'!$Q23="A",'12a+c+n'!O23,0),0)</f>
        <v>0</v>
      </c>
      <c r="P23" s="117">
        <f>IF($C$4="Attiecināmās izmaksas",IF('12a+c+n'!$Q23="A",'12a+c+n'!P23,0),0)</f>
        <v>0</v>
      </c>
    </row>
    <row r="24" spans="1:16" x14ac:dyDescent="0.2">
      <c r="A24" s="51">
        <f>IF(P24=0,0,IF(COUNTBLANK(P24)=1,0,COUNTA($P$14:P24)))</f>
        <v>0</v>
      </c>
      <c r="B24" s="24">
        <f>IF($C$4="Attiecināmās izmaksas",IF('12a+c+n'!$Q24="A",'12a+c+n'!B24,0),0)</f>
        <v>0</v>
      </c>
      <c r="C24" s="24">
        <f>IF($C$4="Attiecināmās izmaksas",IF('12a+c+n'!$Q24="A",'12a+c+n'!C24,0),0)</f>
        <v>0</v>
      </c>
      <c r="D24" s="24">
        <f>IF($C$4="Attiecināmās izmaksas",IF('12a+c+n'!$Q24="A",'12a+c+n'!D24,0),0)</f>
        <v>0</v>
      </c>
      <c r="E24" s="46"/>
      <c r="F24" s="65"/>
      <c r="G24" s="116"/>
      <c r="H24" s="116">
        <f>IF($C$4="Attiecināmās izmaksas",IF('12a+c+n'!$Q24="A",'12a+c+n'!H24,0),0)</f>
        <v>0</v>
      </c>
      <c r="I24" s="116"/>
      <c r="J24" s="116"/>
      <c r="K24" s="200">
        <f>IF($C$4="Attiecināmās izmaksas",IF('12a+c+n'!$Q24="A",'12a+c+n'!K24,0),0)</f>
        <v>0</v>
      </c>
      <c r="L24" s="65">
        <f>IF($C$4="Attiecināmās izmaksas",IF('12a+c+n'!$Q24="A",'12a+c+n'!L24,0),0)</f>
        <v>0</v>
      </c>
      <c r="M24" s="116">
        <f>IF($C$4="Attiecināmās izmaksas",IF('12a+c+n'!$Q24="A",'12a+c+n'!M24,0),0)</f>
        <v>0</v>
      </c>
      <c r="N24" s="116">
        <f>IF($C$4="Attiecināmās izmaksas",IF('12a+c+n'!$Q24="A",'12a+c+n'!N24,0),0)</f>
        <v>0</v>
      </c>
      <c r="O24" s="116">
        <f>IF($C$4="Attiecināmās izmaksas",IF('12a+c+n'!$Q24="A",'12a+c+n'!O24,0),0)</f>
        <v>0</v>
      </c>
      <c r="P24" s="117">
        <f>IF($C$4="Attiecināmās izmaksas",IF('12a+c+n'!$Q24="A",'12a+c+n'!P24,0),0)</f>
        <v>0</v>
      </c>
    </row>
    <row r="25" spans="1:16" x14ac:dyDescent="0.2">
      <c r="A25" s="51">
        <f>IF(P25=0,0,IF(COUNTBLANK(P25)=1,0,COUNTA($P$14:P25)))</f>
        <v>0</v>
      </c>
      <c r="B25" s="24">
        <f>IF($C$4="Attiecināmās izmaksas",IF('12a+c+n'!$Q25="A",'12a+c+n'!B25,0),0)</f>
        <v>0</v>
      </c>
      <c r="C25" s="24">
        <f>IF($C$4="Attiecināmās izmaksas",IF('12a+c+n'!$Q25="A",'12a+c+n'!C25,0),0)</f>
        <v>0</v>
      </c>
      <c r="D25" s="24">
        <f>IF($C$4="Attiecināmās izmaksas",IF('12a+c+n'!$Q25="A",'12a+c+n'!D25,0),0)</f>
        <v>0</v>
      </c>
      <c r="E25" s="46"/>
      <c r="F25" s="65"/>
      <c r="G25" s="116"/>
      <c r="H25" s="116">
        <f>IF($C$4="Attiecināmās izmaksas",IF('12a+c+n'!$Q25="A",'12a+c+n'!H25,0),0)</f>
        <v>0</v>
      </c>
      <c r="I25" s="116"/>
      <c r="J25" s="116"/>
      <c r="K25" s="200">
        <f>IF($C$4="Attiecināmās izmaksas",IF('12a+c+n'!$Q25="A",'12a+c+n'!K25,0),0)</f>
        <v>0</v>
      </c>
      <c r="L25" s="65">
        <f>IF($C$4="Attiecināmās izmaksas",IF('12a+c+n'!$Q25="A",'12a+c+n'!L25,0),0)</f>
        <v>0</v>
      </c>
      <c r="M25" s="116">
        <f>IF($C$4="Attiecināmās izmaksas",IF('12a+c+n'!$Q25="A",'12a+c+n'!M25,0),0)</f>
        <v>0</v>
      </c>
      <c r="N25" s="116">
        <f>IF($C$4="Attiecināmās izmaksas",IF('12a+c+n'!$Q25="A",'12a+c+n'!N25,0),0)</f>
        <v>0</v>
      </c>
      <c r="O25" s="116">
        <f>IF($C$4="Attiecināmās izmaksas",IF('12a+c+n'!$Q25="A",'12a+c+n'!O25,0),0)</f>
        <v>0</v>
      </c>
      <c r="P25" s="117">
        <f>IF($C$4="Attiecināmās izmaksas",IF('12a+c+n'!$Q25="A",'12a+c+n'!P25,0),0)</f>
        <v>0</v>
      </c>
    </row>
    <row r="26" spans="1:16" x14ac:dyDescent="0.2">
      <c r="A26" s="51">
        <f>IF(P26=0,0,IF(COUNTBLANK(P26)=1,0,COUNTA($P$14:P26)))</f>
        <v>0</v>
      </c>
      <c r="B26" s="24">
        <f>IF($C$4="Attiecināmās izmaksas",IF('12a+c+n'!$Q26="A",'12a+c+n'!B26,0),0)</f>
        <v>0</v>
      </c>
      <c r="C26" s="24">
        <f>IF($C$4="Attiecināmās izmaksas",IF('12a+c+n'!$Q26="A",'12a+c+n'!C26,0),0)</f>
        <v>0</v>
      </c>
      <c r="D26" s="24">
        <f>IF($C$4="Attiecināmās izmaksas",IF('12a+c+n'!$Q26="A",'12a+c+n'!D26,0),0)</f>
        <v>0</v>
      </c>
      <c r="E26" s="46"/>
      <c r="F26" s="65"/>
      <c r="G26" s="116"/>
      <c r="H26" s="116">
        <f>IF($C$4="Attiecināmās izmaksas",IF('12a+c+n'!$Q26="A",'12a+c+n'!H26,0),0)</f>
        <v>0</v>
      </c>
      <c r="I26" s="116"/>
      <c r="J26" s="116"/>
      <c r="K26" s="200">
        <f>IF($C$4="Attiecināmās izmaksas",IF('12a+c+n'!$Q26="A",'12a+c+n'!K26,0),0)</f>
        <v>0</v>
      </c>
      <c r="L26" s="65">
        <f>IF($C$4="Attiecināmās izmaksas",IF('12a+c+n'!$Q26="A",'12a+c+n'!L26,0),0)</f>
        <v>0</v>
      </c>
      <c r="M26" s="116">
        <f>IF($C$4="Attiecināmās izmaksas",IF('12a+c+n'!$Q26="A",'12a+c+n'!M26,0),0)</f>
        <v>0</v>
      </c>
      <c r="N26" s="116">
        <f>IF($C$4="Attiecināmās izmaksas",IF('12a+c+n'!$Q26="A",'12a+c+n'!N26,0),0)</f>
        <v>0</v>
      </c>
      <c r="O26" s="116">
        <f>IF($C$4="Attiecināmās izmaksas",IF('12a+c+n'!$Q26="A",'12a+c+n'!O26,0),0)</f>
        <v>0</v>
      </c>
      <c r="P26" s="117">
        <f>IF($C$4="Attiecināmās izmaksas",IF('12a+c+n'!$Q26="A",'12a+c+n'!P26,0),0)</f>
        <v>0</v>
      </c>
    </row>
    <row r="27" spans="1:16" x14ac:dyDescent="0.2">
      <c r="A27" s="51">
        <f>IF(P27=0,0,IF(COUNTBLANK(P27)=1,0,COUNTA($P$14:P27)))</f>
        <v>0</v>
      </c>
      <c r="B27" s="24">
        <f>IF($C$4="Attiecināmās izmaksas",IF('12a+c+n'!$Q27="A",'12a+c+n'!B27,0),0)</f>
        <v>0</v>
      </c>
      <c r="C27" s="24">
        <f>IF($C$4="Attiecināmās izmaksas",IF('12a+c+n'!$Q27="A",'12a+c+n'!C27,0),0)</f>
        <v>0</v>
      </c>
      <c r="D27" s="24">
        <f>IF($C$4="Attiecināmās izmaksas",IF('12a+c+n'!$Q27="A",'12a+c+n'!D27,0),0)</f>
        <v>0</v>
      </c>
      <c r="E27" s="46"/>
      <c r="F27" s="65"/>
      <c r="G27" s="116"/>
      <c r="H27" s="116">
        <f>IF($C$4="Attiecināmās izmaksas",IF('12a+c+n'!$Q27="A",'12a+c+n'!H27,0),0)</f>
        <v>0</v>
      </c>
      <c r="I27" s="116"/>
      <c r="J27" s="116"/>
      <c r="K27" s="200">
        <f>IF($C$4="Attiecināmās izmaksas",IF('12a+c+n'!$Q27="A",'12a+c+n'!K27,0),0)</f>
        <v>0</v>
      </c>
      <c r="L27" s="65">
        <f>IF($C$4="Attiecināmās izmaksas",IF('12a+c+n'!$Q27="A",'12a+c+n'!L27,0),0)</f>
        <v>0</v>
      </c>
      <c r="M27" s="116">
        <f>IF($C$4="Attiecināmās izmaksas",IF('12a+c+n'!$Q27="A",'12a+c+n'!M27,0),0)</f>
        <v>0</v>
      </c>
      <c r="N27" s="116">
        <f>IF($C$4="Attiecināmās izmaksas",IF('12a+c+n'!$Q27="A",'12a+c+n'!N27,0),0)</f>
        <v>0</v>
      </c>
      <c r="O27" s="116">
        <f>IF($C$4="Attiecināmās izmaksas",IF('12a+c+n'!$Q27="A",'12a+c+n'!O27,0),0)</f>
        <v>0</v>
      </c>
      <c r="P27" s="117">
        <f>IF($C$4="Attiecināmās izmaksas",IF('12a+c+n'!$Q27="A",'12a+c+n'!P27,0),0)</f>
        <v>0</v>
      </c>
    </row>
    <row r="28" spans="1:16" x14ac:dyDescent="0.2">
      <c r="A28" s="51">
        <f>IF(P28=0,0,IF(COUNTBLANK(P28)=1,0,COUNTA($P$14:P28)))</f>
        <v>0</v>
      </c>
      <c r="B28" s="24">
        <f>IF($C$4="Attiecināmās izmaksas",IF('12a+c+n'!$Q28="A",'12a+c+n'!B28,0),0)</f>
        <v>0</v>
      </c>
      <c r="C28" s="24">
        <f>IF($C$4="Attiecināmās izmaksas",IF('12a+c+n'!$Q28="A",'12a+c+n'!C28,0),0)</f>
        <v>0</v>
      </c>
      <c r="D28" s="24">
        <f>IF($C$4="Attiecināmās izmaksas",IF('12a+c+n'!$Q28="A",'12a+c+n'!D28,0),0)</f>
        <v>0</v>
      </c>
      <c r="E28" s="46"/>
      <c r="F28" s="65"/>
      <c r="G28" s="116"/>
      <c r="H28" s="116">
        <f>IF($C$4="Attiecināmās izmaksas",IF('12a+c+n'!$Q28="A",'12a+c+n'!H28,0),0)</f>
        <v>0</v>
      </c>
      <c r="I28" s="116"/>
      <c r="J28" s="116"/>
      <c r="K28" s="200">
        <f>IF($C$4="Attiecināmās izmaksas",IF('12a+c+n'!$Q28="A",'12a+c+n'!K28,0),0)</f>
        <v>0</v>
      </c>
      <c r="L28" s="65">
        <f>IF($C$4="Attiecināmās izmaksas",IF('12a+c+n'!$Q28="A",'12a+c+n'!L28,0),0)</f>
        <v>0</v>
      </c>
      <c r="M28" s="116">
        <f>IF($C$4="Attiecināmās izmaksas",IF('12a+c+n'!$Q28="A",'12a+c+n'!M28,0),0)</f>
        <v>0</v>
      </c>
      <c r="N28" s="116">
        <f>IF($C$4="Attiecināmās izmaksas",IF('12a+c+n'!$Q28="A",'12a+c+n'!N28,0),0)</f>
        <v>0</v>
      </c>
      <c r="O28" s="116">
        <f>IF($C$4="Attiecināmās izmaksas",IF('12a+c+n'!$Q28="A",'12a+c+n'!O28,0),0)</f>
        <v>0</v>
      </c>
      <c r="P28" s="117">
        <f>IF($C$4="Attiecināmās izmaksas",IF('12a+c+n'!$Q28="A",'12a+c+n'!P28,0),0)</f>
        <v>0</v>
      </c>
    </row>
    <row r="29" spans="1:16" x14ac:dyDescent="0.2">
      <c r="A29" s="51">
        <f>IF(P29=0,0,IF(COUNTBLANK(P29)=1,0,COUNTA($P$14:P29)))</f>
        <v>0</v>
      </c>
      <c r="B29" s="24">
        <f>IF($C$4="Attiecināmās izmaksas",IF('12a+c+n'!$Q29="A",'12a+c+n'!B29,0),0)</f>
        <v>0</v>
      </c>
      <c r="C29" s="24">
        <f>IF($C$4="Attiecināmās izmaksas",IF('12a+c+n'!$Q29="A",'12a+c+n'!C29,0),0)</f>
        <v>0</v>
      </c>
      <c r="D29" s="24">
        <f>IF($C$4="Attiecināmās izmaksas",IF('12a+c+n'!$Q29="A",'12a+c+n'!D29,0),0)</f>
        <v>0</v>
      </c>
      <c r="E29" s="46"/>
      <c r="F29" s="65"/>
      <c r="G29" s="116"/>
      <c r="H29" s="116">
        <f>IF($C$4="Attiecināmās izmaksas",IF('12a+c+n'!$Q29="A",'12a+c+n'!H29,0),0)</f>
        <v>0</v>
      </c>
      <c r="I29" s="116"/>
      <c r="J29" s="116"/>
      <c r="K29" s="200">
        <f>IF($C$4="Attiecināmās izmaksas",IF('12a+c+n'!$Q29="A",'12a+c+n'!K29,0),0)</f>
        <v>0</v>
      </c>
      <c r="L29" s="65">
        <f>IF($C$4="Attiecināmās izmaksas",IF('12a+c+n'!$Q29="A",'12a+c+n'!L29,0),0)</f>
        <v>0</v>
      </c>
      <c r="M29" s="116">
        <f>IF($C$4="Attiecināmās izmaksas",IF('12a+c+n'!$Q29="A",'12a+c+n'!M29,0),0)</f>
        <v>0</v>
      </c>
      <c r="N29" s="116">
        <f>IF($C$4="Attiecināmās izmaksas",IF('12a+c+n'!$Q29="A",'12a+c+n'!N29,0),0)</f>
        <v>0</v>
      </c>
      <c r="O29" s="116">
        <f>IF($C$4="Attiecināmās izmaksas",IF('12a+c+n'!$Q29="A",'12a+c+n'!O29,0),0)</f>
        <v>0</v>
      </c>
      <c r="P29" s="117">
        <f>IF($C$4="Attiecināmās izmaksas",IF('12a+c+n'!$Q29="A",'12a+c+n'!P29,0),0)</f>
        <v>0</v>
      </c>
    </row>
    <row r="30" spans="1:16" x14ac:dyDescent="0.2">
      <c r="A30" s="51">
        <f>IF(P30=0,0,IF(COUNTBLANK(P30)=1,0,COUNTA($P$14:P30)))</f>
        <v>0</v>
      </c>
      <c r="B30" s="24">
        <f>IF($C$4="Attiecināmās izmaksas",IF('12a+c+n'!$Q30="A",'12a+c+n'!B30,0),0)</f>
        <v>0</v>
      </c>
      <c r="C30" s="24">
        <f>IF($C$4="Attiecināmās izmaksas",IF('12a+c+n'!$Q30="A",'12a+c+n'!C30,0),0)</f>
        <v>0</v>
      </c>
      <c r="D30" s="24">
        <f>IF($C$4="Attiecināmās izmaksas",IF('12a+c+n'!$Q30="A",'12a+c+n'!D30,0),0)</f>
        <v>0</v>
      </c>
      <c r="E30" s="46"/>
      <c r="F30" s="65"/>
      <c r="G30" s="116"/>
      <c r="H30" s="116">
        <f>IF($C$4="Attiecināmās izmaksas",IF('12a+c+n'!$Q30="A",'12a+c+n'!H30,0),0)</f>
        <v>0</v>
      </c>
      <c r="I30" s="116"/>
      <c r="J30" s="116"/>
      <c r="K30" s="200">
        <f>IF($C$4="Attiecināmās izmaksas",IF('12a+c+n'!$Q30="A",'12a+c+n'!K30,0),0)</f>
        <v>0</v>
      </c>
      <c r="L30" s="65">
        <f>IF($C$4="Attiecināmās izmaksas",IF('12a+c+n'!$Q30="A",'12a+c+n'!L30,0),0)</f>
        <v>0</v>
      </c>
      <c r="M30" s="116">
        <f>IF($C$4="Attiecināmās izmaksas",IF('12a+c+n'!$Q30="A",'12a+c+n'!M30,0),0)</f>
        <v>0</v>
      </c>
      <c r="N30" s="116">
        <f>IF($C$4="Attiecināmās izmaksas",IF('12a+c+n'!$Q30="A",'12a+c+n'!N30,0),0)</f>
        <v>0</v>
      </c>
      <c r="O30" s="116">
        <f>IF($C$4="Attiecināmās izmaksas",IF('12a+c+n'!$Q30="A",'12a+c+n'!O30,0),0)</f>
        <v>0</v>
      </c>
      <c r="P30" s="117">
        <f>IF($C$4="Attiecināmās izmaksas",IF('12a+c+n'!$Q30="A",'12a+c+n'!P30,0),0)</f>
        <v>0</v>
      </c>
    </row>
    <row r="31" spans="1:16" x14ac:dyDescent="0.2">
      <c r="A31" s="51">
        <f>IF(P31=0,0,IF(COUNTBLANK(P31)=1,0,COUNTA($P$14:P31)))</f>
        <v>0</v>
      </c>
      <c r="B31" s="24">
        <f>IF($C$4="Attiecināmās izmaksas",IF('12a+c+n'!$Q31="A",'12a+c+n'!B31,0),0)</f>
        <v>0</v>
      </c>
      <c r="C31" s="24">
        <f>IF($C$4="Attiecināmās izmaksas",IF('12a+c+n'!$Q31="A",'12a+c+n'!C31,0),0)</f>
        <v>0</v>
      </c>
      <c r="D31" s="24">
        <f>IF($C$4="Attiecināmās izmaksas",IF('12a+c+n'!$Q31="A",'12a+c+n'!D31,0),0)</f>
        <v>0</v>
      </c>
      <c r="E31" s="46"/>
      <c r="F31" s="65"/>
      <c r="G31" s="116"/>
      <c r="H31" s="116">
        <f>IF($C$4="Attiecināmās izmaksas",IF('12a+c+n'!$Q31="A",'12a+c+n'!H31,0),0)</f>
        <v>0</v>
      </c>
      <c r="I31" s="116"/>
      <c r="J31" s="116"/>
      <c r="K31" s="200">
        <f>IF($C$4="Attiecināmās izmaksas",IF('12a+c+n'!$Q31="A",'12a+c+n'!K31,0),0)</f>
        <v>0</v>
      </c>
      <c r="L31" s="65">
        <f>IF($C$4="Attiecināmās izmaksas",IF('12a+c+n'!$Q31="A",'12a+c+n'!L31,0),0)</f>
        <v>0</v>
      </c>
      <c r="M31" s="116">
        <f>IF($C$4="Attiecināmās izmaksas",IF('12a+c+n'!$Q31="A",'12a+c+n'!M31,0),0)</f>
        <v>0</v>
      </c>
      <c r="N31" s="116">
        <f>IF($C$4="Attiecināmās izmaksas",IF('12a+c+n'!$Q31="A",'12a+c+n'!N31,0),0)</f>
        <v>0</v>
      </c>
      <c r="O31" s="116">
        <f>IF($C$4="Attiecināmās izmaksas",IF('12a+c+n'!$Q31="A",'12a+c+n'!O31,0),0)</f>
        <v>0</v>
      </c>
      <c r="P31" s="117">
        <f>IF($C$4="Attiecināmās izmaksas",IF('12a+c+n'!$Q31="A",'12a+c+n'!P31,0),0)</f>
        <v>0</v>
      </c>
    </row>
    <row r="32" spans="1:16" ht="22.5" x14ac:dyDescent="0.2">
      <c r="A32" s="51">
        <f>IF(P32=0,0,IF(COUNTBLANK(P32)=1,0,COUNTA($P$14:P32)))</f>
        <v>0</v>
      </c>
      <c r="B32" s="24" t="str">
        <f>IF($C$4="Attiecināmās izmaksas",IF('12a+c+n'!$Q32="A",'12a+c+n'!B32,0),0)</f>
        <v>14-00000</v>
      </c>
      <c r="C32" s="24" t="str">
        <f>IF($C$4="Attiecināmās izmaksas",IF('12a+c+n'!$Q32="A",'12a+c+n'!C32,0),0)</f>
        <v>PP-R kausējamā caurule ar veidgabaliem d40</v>
      </c>
      <c r="D32" s="24" t="str">
        <f>IF($C$4="Attiecināmās izmaksas",IF('12a+c+n'!$Q32="A",'12a+c+n'!D32,0),0)</f>
        <v>m</v>
      </c>
      <c r="E32" s="46"/>
      <c r="F32" s="65"/>
      <c r="G32" s="116"/>
      <c r="H32" s="116">
        <f>IF($C$4="Attiecināmās izmaksas",IF('12a+c+n'!$Q32="A",'12a+c+n'!H32,0),0)</f>
        <v>0</v>
      </c>
      <c r="I32" s="116"/>
      <c r="J32" s="116"/>
      <c r="K32" s="200">
        <f>IF($C$4="Attiecināmās izmaksas",IF('12a+c+n'!$Q32="A",'12a+c+n'!K32,0),0)</f>
        <v>0</v>
      </c>
      <c r="L32" s="65">
        <f>IF($C$4="Attiecināmās izmaksas",IF('12a+c+n'!$Q32="A",'12a+c+n'!L32,0),0)</f>
        <v>0</v>
      </c>
      <c r="M32" s="116">
        <f>IF($C$4="Attiecināmās izmaksas",IF('12a+c+n'!$Q32="A",'12a+c+n'!M32,0),0)</f>
        <v>0</v>
      </c>
      <c r="N32" s="116">
        <f>IF($C$4="Attiecināmās izmaksas",IF('12a+c+n'!$Q32="A",'12a+c+n'!N32,0),0)</f>
        <v>0</v>
      </c>
      <c r="O32" s="116">
        <f>IF($C$4="Attiecināmās izmaksas",IF('12a+c+n'!$Q32="A",'12a+c+n'!O32,0),0)</f>
        <v>0</v>
      </c>
      <c r="P32" s="117">
        <f>IF($C$4="Attiecināmās izmaksas",IF('12a+c+n'!$Q32="A",'12a+c+n'!P32,0),0)</f>
        <v>0</v>
      </c>
    </row>
    <row r="33" spans="1:16" ht="22.5" x14ac:dyDescent="0.2">
      <c r="A33" s="51">
        <f>IF(P33=0,0,IF(COUNTBLANK(P33)=1,0,COUNTA($P$14:P33)))</f>
        <v>0</v>
      </c>
      <c r="B33" s="24" t="str">
        <f>IF($C$4="Attiecināmās izmaksas",IF('12a+c+n'!$Q33="A",'12a+c+n'!B33,0),0)</f>
        <v>14-00000</v>
      </c>
      <c r="C33" s="24" t="str">
        <f>IF($C$4="Attiecināmās izmaksas",IF('12a+c+n'!$Q33="A",'12a+c+n'!C33,0),0)</f>
        <v>PP-R kausējamā caurule ar veidgabaliem d32</v>
      </c>
      <c r="D33" s="24" t="str">
        <f>IF($C$4="Attiecināmās izmaksas",IF('12a+c+n'!$Q33="A",'12a+c+n'!D33,0),0)</f>
        <v>m</v>
      </c>
      <c r="E33" s="46"/>
      <c r="F33" s="65"/>
      <c r="G33" s="116"/>
      <c r="H33" s="116">
        <f>IF($C$4="Attiecināmās izmaksas",IF('12a+c+n'!$Q33="A",'12a+c+n'!H33,0),0)</f>
        <v>0</v>
      </c>
      <c r="I33" s="116"/>
      <c r="J33" s="116"/>
      <c r="K33" s="200">
        <f>IF($C$4="Attiecināmās izmaksas",IF('12a+c+n'!$Q33="A",'12a+c+n'!K33,0),0)</f>
        <v>0</v>
      </c>
      <c r="L33" s="65">
        <f>IF($C$4="Attiecināmās izmaksas",IF('12a+c+n'!$Q33="A",'12a+c+n'!L33,0),0)</f>
        <v>0</v>
      </c>
      <c r="M33" s="116">
        <f>IF($C$4="Attiecināmās izmaksas",IF('12a+c+n'!$Q33="A",'12a+c+n'!M33,0),0)</f>
        <v>0</v>
      </c>
      <c r="N33" s="116">
        <f>IF($C$4="Attiecināmās izmaksas",IF('12a+c+n'!$Q33="A",'12a+c+n'!N33,0),0)</f>
        <v>0</v>
      </c>
      <c r="O33" s="116">
        <f>IF($C$4="Attiecināmās izmaksas",IF('12a+c+n'!$Q33="A",'12a+c+n'!O33,0),0)</f>
        <v>0</v>
      </c>
      <c r="P33" s="117">
        <f>IF($C$4="Attiecināmās izmaksas",IF('12a+c+n'!$Q33="A",'12a+c+n'!P33,0),0)</f>
        <v>0</v>
      </c>
    </row>
    <row r="34" spans="1:16" ht="22.5" x14ac:dyDescent="0.2">
      <c r="A34" s="51">
        <f>IF(P34=0,0,IF(COUNTBLANK(P34)=1,0,COUNTA($P$14:P34)))</f>
        <v>0</v>
      </c>
      <c r="B34" s="24" t="str">
        <f>IF($C$4="Attiecināmās izmaksas",IF('12a+c+n'!$Q34="A",'12a+c+n'!B34,0),0)</f>
        <v>14-00000</v>
      </c>
      <c r="C34" s="24" t="str">
        <f>IF($C$4="Attiecināmās izmaksas",IF('12a+c+n'!$Q34="A",'12a+c+n'!C34,0),0)</f>
        <v>PP-R kausējamā caurule ar veidgabaliem d25</v>
      </c>
      <c r="D34" s="24" t="str">
        <f>IF($C$4="Attiecināmās izmaksas",IF('12a+c+n'!$Q34="A",'12a+c+n'!D34,0),0)</f>
        <v>m</v>
      </c>
      <c r="E34" s="46"/>
      <c r="F34" s="65"/>
      <c r="G34" s="116"/>
      <c r="H34" s="116">
        <f>IF($C$4="Attiecināmās izmaksas",IF('12a+c+n'!$Q34="A",'12a+c+n'!H34,0),0)</f>
        <v>0</v>
      </c>
      <c r="I34" s="116"/>
      <c r="J34" s="116"/>
      <c r="K34" s="200">
        <f>IF($C$4="Attiecināmās izmaksas",IF('12a+c+n'!$Q34="A",'12a+c+n'!K34,0),0)</f>
        <v>0</v>
      </c>
      <c r="L34" s="65">
        <f>IF($C$4="Attiecināmās izmaksas",IF('12a+c+n'!$Q34="A",'12a+c+n'!L34,0),0)</f>
        <v>0</v>
      </c>
      <c r="M34" s="116">
        <f>IF($C$4="Attiecināmās izmaksas",IF('12a+c+n'!$Q34="A",'12a+c+n'!M34,0),0)</f>
        <v>0</v>
      </c>
      <c r="N34" s="116">
        <f>IF($C$4="Attiecināmās izmaksas",IF('12a+c+n'!$Q34="A",'12a+c+n'!N34,0),0)</f>
        <v>0</v>
      </c>
      <c r="O34" s="116">
        <f>IF($C$4="Attiecināmās izmaksas",IF('12a+c+n'!$Q34="A",'12a+c+n'!O34,0),0)</f>
        <v>0</v>
      </c>
      <c r="P34" s="117">
        <f>IF($C$4="Attiecināmās izmaksas",IF('12a+c+n'!$Q34="A",'12a+c+n'!P34,0),0)</f>
        <v>0</v>
      </c>
    </row>
    <row r="35" spans="1:16" ht="22.5" x14ac:dyDescent="0.2">
      <c r="A35" s="51">
        <f>IF(P35=0,0,IF(COUNTBLANK(P35)=1,0,COUNTA($P$14:P35)))</f>
        <v>0</v>
      </c>
      <c r="B35" s="24" t="str">
        <f>IF($C$4="Attiecināmās izmaksas",IF('12a+c+n'!$Q35="A",'12a+c+n'!B35,0),0)</f>
        <v>14-00000</v>
      </c>
      <c r="C35" s="24" t="str">
        <f>IF($C$4="Attiecināmās izmaksas",IF('12a+c+n'!$Q35="A",'12a+c+n'!C35,0),0)</f>
        <v>PP-R kausējamā caurule ar veidgabaliem d20</v>
      </c>
      <c r="D35" s="24" t="str">
        <f>IF($C$4="Attiecināmās izmaksas",IF('12a+c+n'!$Q35="A",'12a+c+n'!D35,0),0)</f>
        <v>m</v>
      </c>
      <c r="E35" s="46"/>
      <c r="F35" s="65"/>
      <c r="G35" s="116"/>
      <c r="H35" s="116">
        <f>IF($C$4="Attiecināmās izmaksas",IF('12a+c+n'!$Q35="A",'12a+c+n'!H35,0),0)</f>
        <v>0</v>
      </c>
      <c r="I35" s="116"/>
      <c r="J35" s="116"/>
      <c r="K35" s="200">
        <f>IF($C$4="Attiecināmās izmaksas",IF('12a+c+n'!$Q35="A",'12a+c+n'!K35,0),0)</f>
        <v>0</v>
      </c>
      <c r="L35" s="65">
        <f>IF($C$4="Attiecināmās izmaksas",IF('12a+c+n'!$Q35="A",'12a+c+n'!L35,0),0)</f>
        <v>0</v>
      </c>
      <c r="M35" s="116">
        <f>IF($C$4="Attiecināmās izmaksas",IF('12a+c+n'!$Q35="A",'12a+c+n'!M35,0),0)</f>
        <v>0</v>
      </c>
      <c r="N35" s="116">
        <f>IF($C$4="Attiecināmās izmaksas",IF('12a+c+n'!$Q35="A",'12a+c+n'!N35,0),0)</f>
        <v>0</v>
      </c>
      <c r="O35" s="116">
        <f>IF($C$4="Attiecināmās izmaksas",IF('12a+c+n'!$Q35="A",'12a+c+n'!O35,0),0)</f>
        <v>0</v>
      </c>
      <c r="P35" s="117">
        <f>IF($C$4="Attiecināmās izmaksas",IF('12a+c+n'!$Q35="A",'12a+c+n'!P35,0),0)</f>
        <v>0</v>
      </c>
    </row>
    <row r="36" spans="1:16" ht="33.75" x14ac:dyDescent="0.2">
      <c r="A36" s="51">
        <f>IF(P36=0,0,IF(COUNTBLANK(P36)=1,0,COUNTA($P$14:P36)))</f>
        <v>0</v>
      </c>
      <c r="B36" s="24" t="str">
        <f>IF($C$4="Attiecināmās izmaksas",IF('12a+c+n'!$Q36="A",'12a+c+n'!B36,0),0)</f>
        <v>14-00000</v>
      </c>
      <c r="C36" s="24" t="str">
        <f>IF($C$4="Attiecināmās izmaksas",IF('12a+c+n'!$Q36="A",'12a+c+n'!C36,0),0)</f>
        <v>Siltumizolācija b=30mm λ=0.037 (pie temperatūras 50oC) karstajam ūdensvadam un cirkulācijas ūdensvadam         d40</v>
      </c>
      <c r="D36" s="24" t="str">
        <f>IF($C$4="Attiecināmās izmaksas",IF('12a+c+n'!$Q36="A",'12a+c+n'!D36,0),0)</f>
        <v>m</v>
      </c>
      <c r="E36" s="46"/>
      <c r="F36" s="65"/>
      <c r="G36" s="116"/>
      <c r="H36" s="116">
        <f>IF($C$4="Attiecināmās izmaksas",IF('12a+c+n'!$Q36="A",'12a+c+n'!H36,0),0)</f>
        <v>0</v>
      </c>
      <c r="I36" s="116"/>
      <c r="J36" s="116"/>
      <c r="K36" s="200">
        <f>IF($C$4="Attiecināmās izmaksas",IF('12a+c+n'!$Q36="A",'12a+c+n'!K36,0),0)</f>
        <v>0</v>
      </c>
      <c r="L36" s="65">
        <f>IF($C$4="Attiecināmās izmaksas",IF('12a+c+n'!$Q36="A",'12a+c+n'!L36,0),0)</f>
        <v>0</v>
      </c>
      <c r="M36" s="116">
        <f>IF($C$4="Attiecināmās izmaksas",IF('12a+c+n'!$Q36="A",'12a+c+n'!M36,0),0)</f>
        <v>0</v>
      </c>
      <c r="N36" s="116">
        <f>IF($C$4="Attiecināmās izmaksas",IF('12a+c+n'!$Q36="A",'12a+c+n'!N36,0),0)</f>
        <v>0</v>
      </c>
      <c r="O36" s="116">
        <f>IF($C$4="Attiecināmās izmaksas",IF('12a+c+n'!$Q36="A",'12a+c+n'!O36,0),0)</f>
        <v>0</v>
      </c>
      <c r="P36" s="117">
        <f>IF($C$4="Attiecināmās izmaksas",IF('12a+c+n'!$Q36="A",'12a+c+n'!P36,0),0)</f>
        <v>0</v>
      </c>
    </row>
    <row r="37" spans="1:16" ht="33.75" x14ac:dyDescent="0.2">
      <c r="A37" s="51">
        <f>IF(P37=0,0,IF(COUNTBLANK(P37)=1,0,COUNTA($P$14:P37)))</f>
        <v>0</v>
      </c>
      <c r="B37" s="24" t="str">
        <f>IF($C$4="Attiecināmās izmaksas",IF('12a+c+n'!$Q37="A",'12a+c+n'!B37,0),0)</f>
        <v>14-00000</v>
      </c>
      <c r="C37" s="24" t="str">
        <f>IF($C$4="Attiecināmās izmaksas",IF('12a+c+n'!$Q37="A",'12a+c+n'!C37,0),0)</f>
        <v>Siltumizolācija b=30mm λ=0.037 (pie temperatūras 50oC) karstajam ūdensvadam un cirkulācijas ūdensvadam         d32</v>
      </c>
      <c r="D37" s="24" t="str">
        <f>IF($C$4="Attiecināmās izmaksas",IF('12a+c+n'!$Q37="A",'12a+c+n'!D37,0),0)</f>
        <v>m</v>
      </c>
      <c r="E37" s="46"/>
      <c r="F37" s="65"/>
      <c r="G37" s="116"/>
      <c r="H37" s="116">
        <f>IF($C$4="Attiecināmās izmaksas",IF('12a+c+n'!$Q37="A",'12a+c+n'!H37,0),0)</f>
        <v>0</v>
      </c>
      <c r="I37" s="116"/>
      <c r="J37" s="116"/>
      <c r="K37" s="200">
        <f>IF($C$4="Attiecināmās izmaksas",IF('12a+c+n'!$Q37="A",'12a+c+n'!K37,0),0)</f>
        <v>0</v>
      </c>
      <c r="L37" s="65">
        <f>IF($C$4="Attiecināmās izmaksas",IF('12a+c+n'!$Q37="A",'12a+c+n'!L37,0),0)</f>
        <v>0</v>
      </c>
      <c r="M37" s="116">
        <f>IF($C$4="Attiecināmās izmaksas",IF('12a+c+n'!$Q37="A",'12a+c+n'!M37,0),0)</f>
        <v>0</v>
      </c>
      <c r="N37" s="116">
        <f>IF($C$4="Attiecināmās izmaksas",IF('12a+c+n'!$Q37="A",'12a+c+n'!N37,0),0)</f>
        <v>0</v>
      </c>
      <c r="O37" s="116">
        <f>IF($C$4="Attiecināmās izmaksas",IF('12a+c+n'!$Q37="A",'12a+c+n'!O37,0),0)</f>
        <v>0</v>
      </c>
      <c r="P37" s="117">
        <f>IF($C$4="Attiecināmās izmaksas",IF('12a+c+n'!$Q37="A",'12a+c+n'!P37,0),0)</f>
        <v>0</v>
      </c>
    </row>
    <row r="38" spans="1:16" ht="33.75" x14ac:dyDescent="0.2">
      <c r="A38" s="51">
        <f>IF(P38=0,0,IF(COUNTBLANK(P38)=1,0,COUNTA($P$14:P38)))</f>
        <v>0</v>
      </c>
      <c r="B38" s="24" t="str">
        <f>IF($C$4="Attiecināmās izmaksas",IF('12a+c+n'!$Q38="A",'12a+c+n'!B38,0),0)</f>
        <v>14-00000</v>
      </c>
      <c r="C38" s="24" t="str">
        <f>IF($C$4="Attiecināmās izmaksas",IF('12a+c+n'!$Q38="A",'12a+c+n'!C38,0),0)</f>
        <v>Siltumizolācija b=30mm λ=0.037 (pie temperatūras 50oC) karstajam ūdensvadam un cirkulācijas ūdensvadam         d25</v>
      </c>
      <c r="D38" s="24" t="str">
        <f>IF($C$4="Attiecināmās izmaksas",IF('12a+c+n'!$Q38="A",'12a+c+n'!D38,0),0)</f>
        <v>m</v>
      </c>
      <c r="E38" s="46"/>
      <c r="F38" s="65"/>
      <c r="G38" s="116"/>
      <c r="H38" s="116">
        <f>IF($C$4="Attiecināmās izmaksas",IF('12a+c+n'!$Q38="A",'12a+c+n'!H38,0),0)</f>
        <v>0</v>
      </c>
      <c r="I38" s="116"/>
      <c r="J38" s="116"/>
      <c r="K38" s="200">
        <f>IF($C$4="Attiecināmās izmaksas",IF('12a+c+n'!$Q38="A",'12a+c+n'!K38,0),0)</f>
        <v>0</v>
      </c>
      <c r="L38" s="65">
        <f>IF($C$4="Attiecināmās izmaksas",IF('12a+c+n'!$Q38="A",'12a+c+n'!L38,0),0)</f>
        <v>0</v>
      </c>
      <c r="M38" s="116">
        <f>IF($C$4="Attiecināmās izmaksas",IF('12a+c+n'!$Q38="A",'12a+c+n'!M38,0),0)</f>
        <v>0</v>
      </c>
      <c r="N38" s="116">
        <f>IF($C$4="Attiecināmās izmaksas",IF('12a+c+n'!$Q38="A",'12a+c+n'!N38,0),0)</f>
        <v>0</v>
      </c>
      <c r="O38" s="116">
        <f>IF($C$4="Attiecināmās izmaksas",IF('12a+c+n'!$Q38="A",'12a+c+n'!O38,0),0)</f>
        <v>0</v>
      </c>
      <c r="P38" s="117">
        <f>IF($C$4="Attiecināmās izmaksas",IF('12a+c+n'!$Q38="A",'12a+c+n'!P38,0),0)</f>
        <v>0</v>
      </c>
    </row>
    <row r="39" spans="1:16" ht="33.75" x14ac:dyDescent="0.2">
      <c r="A39" s="51">
        <f>IF(P39=0,0,IF(COUNTBLANK(P39)=1,0,COUNTA($P$14:P39)))</f>
        <v>0</v>
      </c>
      <c r="B39" s="24" t="str">
        <f>IF($C$4="Attiecināmās izmaksas",IF('12a+c+n'!$Q39="A",'12a+c+n'!B39,0),0)</f>
        <v>14-00000</v>
      </c>
      <c r="C39" s="24" t="str">
        <f>IF($C$4="Attiecināmās izmaksas",IF('12a+c+n'!$Q39="A",'12a+c+n'!C39,0),0)</f>
        <v>Siltumizolācija b=30mm λ=0.037 (pie temperatūras 50oC) karstajam ūdensvadam un cirkulācijas ūdensvadam         d20</v>
      </c>
      <c r="D39" s="24" t="str">
        <f>IF($C$4="Attiecināmās izmaksas",IF('12a+c+n'!$Q39="A",'12a+c+n'!D39,0),0)</f>
        <v>m</v>
      </c>
      <c r="E39" s="46"/>
      <c r="F39" s="65"/>
      <c r="G39" s="116"/>
      <c r="H39" s="116">
        <f>IF($C$4="Attiecināmās izmaksas",IF('12a+c+n'!$Q39="A",'12a+c+n'!H39,0),0)</f>
        <v>0</v>
      </c>
      <c r="I39" s="116"/>
      <c r="J39" s="116"/>
      <c r="K39" s="200">
        <f>IF($C$4="Attiecināmās izmaksas",IF('12a+c+n'!$Q39="A",'12a+c+n'!K39,0),0)</f>
        <v>0</v>
      </c>
      <c r="L39" s="65">
        <f>IF($C$4="Attiecināmās izmaksas",IF('12a+c+n'!$Q39="A",'12a+c+n'!L39,0),0)</f>
        <v>0</v>
      </c>
      <c r="M39" s="116">
        <f>IF($C$4="Attiecināmās izmaksas",IF('12a+c+n'!$Q39="A",'12a+c+n'!M39,0),0)</f>
        <v>0</v>
      </c>
      <c r="N39" s="116">
        <f>IF($C$4="Attiecināmās izmaksas",IF('12a+c+n'!$Q39="A",'12a+c+n'!N39,0),0)</f>
        <v>0</v>
      </c>
      <c r="O39" s="116">
        <f>IF($C$4="Attiecināmās izmaksas",IF('12a+c+n'!$Q39="A",'12a+c+n'!O39,0),0)</f>
        <v>0</v>
      </c>
      <c r="P39" s="117">
        <f>IF($C$4="Attiecināmās izmaksas",IF('12a+c+n'!$Q39="A",'12a+c+n'!P39,0),0)</f>
        <v>0</v>
      </c>
    </row>
    <row r="40" spans="1:16" ht="22.5" x14ac:dyDescent="0.2">
      <c r="A40" s="51">
        <f>IF(P40=0,0,IF(COUNTBLANK(P40)=1,0,COUNTA($P$14:P40)))</f>
        <v>0</v>
      </c>
      <c r="B40" s="24" t="str">
        <f>IF($C$4="Attiecināmās izmaksas",IF('12a+c+n'!$Q40="A",'12a+c+n'!B40,0),0)</f>
        <v>14-00000</v>
      </c>
      <c r="C40" s="24" t="str">
        <f>IF($C$4="Attiecināmās izmaksas",IF('12a+c+n'!$Q40="A",'12a+c+n'!C40,0),0)</f>
        <v>Noslēgvārsts dn40</v>
      </c>
      <c r="D40" s="24" t="str">
        <f>IF($C$4="Attiecināmās izmaksas",IF('12a+c+n'!$Q40="A",'12a+c+n'!D40,0),0)</f>
        <v>gb</v>
      </c>
      <c r="E40" s="46"/>
      <c r="F40" s="65"/>
      <c r="G40" s="116"/>
      <c r="H40" s="116">
        <f>IF($C$4="Attiecināmās izmaksas",IF('12a+c+n'!$Q40="A",'12a+c+n'!H40,0),0)</f>
        <v>0</v>
      </c>
      <c r="I40" s="116"/>
      <c r="J40" s="116"/>
      <c r="K40" s="200">
        <f>IF($C$4="Attiecināmās izmaksas",IF('12a+c+n'!$Q40="A",'12a+c+n'!K40,0),0)</f>
        <v>0</v>
      </c>
      <c r="L40" s="65">
        <f>IF($C$4="Attiecināmās izmaksas",IF('12a+c+n'!$Q40="A",'12a+c+n'!L40,0),0)</f>
        <v>0</v>
      </c>
      <c r="M40" s="116">
        <f>IF($C$4="Attiecināmās izmaksas",IF('12a+c+n'!$Q40="A",'12a+c+n'!M40,0),0)</f>
        <v>0</v>
      </c>
      <c r="N40" s="116">
        <f>IF($C$4="Attiecināmās izmaksas",IF('12a+c+n'!$Q40="A",'12a+c+n'!N40,0),0)</f>
        <v>0</v>
      </c>
      <c r="O40" s="116">
        <f>IF($C$4="Attiecināmās izmaksas",IF('12a+c+n'!$Q40="A",'12a+c+n'!O40,0),0)</f>
        <v>0</v>
      </c>
      <c r="P40" s="117">
        <f>IF($C$4="Attiecināmās izmaksas",IF('12a+c+n'!$Q40="A",'12a+c+n'!P40,0),0)</f>
        <v>0</v>
      </c>
    </row>
    <row r="41" spans="1:16" ht="22.5" x14ac:dyDescent="0.2">
      <c r="A41" s="51">
        <f>IF(P41=0,0,IF(COUNTBLANK(P41)=1,0,COUNTA($P$14:P41)))</f>
        <v>0</v>
      </c>
      <c r="B41" s="24" t="str">
        <f>IF($C$4="Attiecināmās izmaksas",IF('12a+c+n'!$Q41="A",'12a+c+n'!B41,0),0)</f>
        <v>14-00000</v>
      </c>
      <c r="C41" s="24" t="str">
        <f>IF($C$4="Attiecināmās izmaksas",IF('12a+c+n'!$Q41="A",'12a+c+n'!C41,0),0)</f>
        <v>Noslēgvārsts dn32</v>
      </c>
      <c r="D41" s="24" t="str">
        <f>IF($C$4="Attiecināmās izmaksas",IF('12a+c+n'!$Q41="A",'12a+c+n'!D41,0),0)</f>
        <v>gb</v>
      </c>
      <c r="E41" s="46"/>
      <c r="F41" s="65"/>
      <c r="G41" s="116"/>
      <c r="H41" s="116">
        <f>IF($C$4="Attiecināmās izmaksas",IF('12a+c+n'!$Q41="A",'12a+c+n'!H41,0),0)</f>
        <v>0</v>
      </c>
      <c r="I41" s="116"/>
      <c r="J41" s="116"/>
      <c r="K41" s="200">
        <f>IF($C$4="Attiecināmās izmaksas",IF('12a+c+n'!$Q41="A",'12a+c+n'!K41,0),0)</f>
        <v>0</v>
      </c>
      <c r="L41" s="65">
        <f>IF($C$4="Attiecināmās izmaksas",IF('12a+c+n'!$Q41="A",'12a+c+n'!L41,0),0)</f>
        <v>0</v>
      </c>
      <c r="M41" s="116">
        <f>IF($C$4="Attiecināmās izmaksas",IF('12a+c+n'!$Q41="A",'12a+c+n'!M41,0),0)</f>
        <v>0</v>
      </c>
      <c r="N41" s="116">
        <f>IF($C$4="Attiecināmās izmaksas",IF('12a+c+n'!$Q41="A",'12a+c+n'!N41,0),0)</f>
        <v>0</v>
      </c>
      <c r="O41" s="116">
        <f>IF($C$4="Attiecināmās izmaksas",IF('12a+c+n'!$Q41="A",'12a+c+n'!O41,0),0)</f>
        <v>0</v>
      </c>
      <c r="P41" s="117">
        <f>IF($C$4="Attiecināmās izmaksas",IF('12a+c+n'!$Q41="A",'12a+c+n'!P41,0),0)</f>
        <v>0</v>
      </c>
    </row>
    <row r="42" spans="1:16" ht="22.5" x14ac:dyDescent="0.2">
      <c r="A42" s="51">
        <f>IF(P42=0,0,IF(COUNTBLANK(P42)=1,0,COUNTA($P$14:P42)))</f>
        <v>0</v>
      </c>
      <c r="B42" s="24" t="str">
        <f>IF($C$4="Attiecināmās izmaksas",IF('12a+c+n'!$Q42="A",'12a+c+n'!B42,0),0)</f>
        <v>14-00000</v>
      </c>
      <c r="C42" s="24" t="str">
        <f>IF($C$4="Attiecināmās izmaksas",IF('12a+c+n'!$Q42="A",'12a+c+n'!C42,0),0)</f>
        <v>Pretvārsts dn32</v>
      </c>
      <c r="D42" s="24" t="str">
        <f>IF($C$4="Attiecināmās izmaksas",IF('12a+c+n'!$Q42="A",'12a+c+n'!D42,0),0)</f>
        <v>gb</v>
      </c>
      <c r="E42" s="46"/>
      <c r="F42" s="65"/>
      <c r="G42" s="116"/>
      <c r="H42" s="116">
        <f>IF($C$4="Attiecināmās izmaksas",IF('12a+c+n'!$Q42="A",'12a+c+n'!H42,0),0)</f>
        <v>0</v>
      </c>
      <c r="I42" s="116"/>
      <c r="J42" s="116"/>
      <c r="K42" s="200">
        <f>IF($C$4="Attiecināmās izmaksas",IF('12a+c+n'!$Q42="A",'12a+c+n'!K42,0),0)</f>
        <v>0</v>
      </c>
      <c r="L42" s="65">
        <f>IF($C$4="Attiecināmās izmaksas",IF('12a+c+n'!$Q42="A",'12a+c+n'!L42,0),0)</f>
        <v>0</v>
      </c>
      <c r="M42" s="116">
        <f>IF($C$4="Attiecināmās izmaksas",IF('12a+c+n'!$Q42="A",'12a+c+n'!M42,0),0)</f>
        <v>0</v>
      </c>
      <c r="N42" s="116">
        <f>IF($C$4="Attiecināmās izmaksas",IF('12a+c+n'!$Q42="A",'12a+c+n'!N42,0),0)</f>
        <v>0</v>
      </c>
      <c r="O42" s="116">
        <f>IF($C$4="Attiecināmās izmaksas",IF('12a+c+n'!$Q42="A",'12a+c+n'!O42,0),0)</f>
        <v>0</v>
      </c>
      <c r="P42" s="117">
        <f>IF($C$4="Attiecināmās izmaksas",IF('12a+c+n'!$Q42="A",'12a+c+n'!P42,0),0)</f>
        <v>0</v>
      </c>
    </row>
    <row r="43" spans="1:16" ht="22.5" x14ac:dyDescent="0.2">
      <c r="A43" s="51">
        <f>IF(P43=0,0,IF(COUNTBLANK(P43)=1,0,COUNTA($P$14:P43)))</f>
        <v>0</v>
      </c>
      <c r="B43" s="24" t="str">
        <f>IF($C$4="Attiecināmās izmaksas",IF('12a+c+n'!$Q43="A",'12a+c+n'!B43,0),0)</f>
        <v>14-00000</v>
      </c>
      <c r="C43" s="24" t="str">
        <f>IF($C$4="Attiecināmās izmaksas",IF('12a+c+n'!$Q43="A",'12a+c+n'!C43,0),0)</f>
        <v>Cauruļvadu hidrauliskā pārbaude</v>
      </c>
      <c r="D43" s="24" t="str">
        <f>IF($C$4="Attiecināmās izmaksas",IF('12a+c+n'!$Q43="A",'12a+c+n'!D43,0),0)</f>
        <v>kompl.</v>
      </c>
      <c r="E43" s="46"/>
      <c r="F43" s="65"/>
      <c r="G43" s="116"/>
      <c r="H43" s="116">
        <f>IF($C$4="Attiecināmās izmaksas",IF('12a+c+n'!$Q43="A",'12a+c+n'!H43,0),0)</f>
        <v>0</v>
      </c>
      <c r="I43" s="116"/>
      <c r="J43" s="116"/>
      <c r="K43" s="200">
        <f>IF($C$4="Attiecināmās izmaksas",IF('12a+c+n'!$Q43="A",'12a+c+n'!K43,0),0)</f>
        <v>0</v>
      </c>
      <c r="L43" s="65">
        <f>IF($C$4="Attiecināmās izmaksas",IF('12a+c+n'!$Q43="A",'12a+c+n'!L43,0),0)</f>
        <v>0</v>
      </c>
      <c r="M43" s="116">
        <f>IF($C$4="Attiecināmās izmaksas",IF('12a+c+n'!$Q43="A",'12a+c+n'!M43,0),0)</f>
        <v>0</v>
      </c>
      <c r="N43" s="116">
        <f>IF($C$4="Attiecināmās izmaksas",IF('12a+c+n'!$Q43="A",'12a+c+n'!N43,0),0)</f>
        <v>0</v>
      </c>
      <c r="O43" s="116">
        <f>IF($C$4="Attiecināmās izmaksas",IF('12a+c+n'!$Q43="A",'12a+c+n'!O43,0),0)</f>
        <v>0</v>
      </c>
      <c r="P43" s="117">
        <f>IF($C$4="Attiecināmās izmaksas",IF('12a+c+n'!$Q43="A",'12a+c+n'!P43,0),0)</f>
        <v>0</v>
      </c>
    </row>
    <row r="44" spans="1:16" ht="22.5" x14ac:dyDescent="0.2">
      <c r="A44" s="51">
        <f>IF(P44=0,0,IF(COUNTBLANK(P44)=1,0,COUNTA($P$14:P44)))</f>
        <v>0</v>
      </c>
      <c r="B44" s="24" t="str">
        <f>IF($C$4="Attiecināmās izmaksas",IF('12a+c+n'!$Q44="A",'12a+c+n'!B44,0),0)</f>
        <v>14-00000</v>
      </c>
      <c r="C44" s="24" t="str">
        <f>IF($C$4="Attiecināmās izmaksas",IF('12a+c+n'!$Q44="A",'12a+c+n'!C44,0),0)</f>
        <v>Pieslēgums siltummezglam</v>
      </c>
      <c r="D44" s="24" t="str">
        <f>IF($C$4="Attiecināmās izmaksas",IF('12a+c+n'!$Q44="A",'12a+c+n'!D44,0),0)</f>
        <v>kompl.</v>
      </c>
      <c r="E44" s="46"/>
      <c r="F44" s="65"/>
      <c r="G44" s="116"/>
      <c r="H44" s="116">
        <f>IF($C$4="Attiecināmās izmaksas",IF('12a+c+n'!$Q44="A",'12a+c+n'!H44,0),0)</f>
        <v>0</v>
      </c>
      <c r="I44" s="116"/>
      <c r="J44" s="116"/>
      <c r="K44" s="200">
        <f>IF($C$4="Attiecināmās izmaksas",IF('12a+c+n'!$Q44="A",'12a+c+n'!K44,0),0)</f>
        <v>0</v>
      </c>
      <c r="L44" s="65">
        <f>IF($C$4="Attiecināmās izmaksas",IF('12a+c+n'!$Q44="A",'12a+c+n'!L44,0),0)</f>
        <v>0</v>
      </c>
      <c r="M44" s="116">
        <f>IF($C$4="Attiecināmās izmaksas",IF('12a+c+n'!$Q44="A",'12a+c+n'!M44,0),0)</f>
        <v>0</v>
      </c>
      <c r="N44" s="116">
        <f>IF($C$4="Attiecināmās izmaksas",IF('12a+c+n'!$Q44="A",'12a+c+n'!N44,0),0)</f>
        <v>0</v>
      </c>
      <c r="O44" s="116">
        <f>IF($C$4="Attiecināmās izmaksas",IF('12a+c+n'!$Q44="A",'12a+c+n'!O44,0),0)</f>
        <v>0</v>
      </c>
      <c r="P44" s="117">
        <f>IF($C$4="Attiecināmās izmaksas",IF('12a+c+n'!$Q44="A",'12a+c+n'!P44,0),0)</f>
        <v>0</v>
      </c>
    </row>
    <row r="45" spans="1:16" x14ac:dyDescent="0.2">
      <c r="A45" s="51">
        <f>IF(P45=0,0,IF(COUNTBLANK(P45)=1,0,COUNTA($P$14:P45)))</f>
        <v>0</v>
      </c>
      <c r="B45" s="24">
        <f>IF($C$4="Attiecināmās izmaksas",IF('12a+c+n'!$Q45="A",'12a+c+n'!B45,0),0)</f>
        <v>0</v>
      </c>
      <c r="C45" s="24">
        <f>IF($C$4="Attiecināmās izmaksas",IF('12a+c+n'!$Q45="A",'12a+c+n'!C45,0),0)</f>
        <v>0</v>
      </c>
      <c r="D45" s="24">
        <f>IF($C$4="Attiecināmās izmaksas",IF('12a+c+n'!$Q45="A",'12a+c+n'!D45,0),0)</f>
        <v>0</v>
      </c>
      <c r="E45" s="46"/>
      <c r="F45" s="65"/>
      <c r="G45" s="116"/>
      <c r="H45" s="116">
        <f>IF($C$4="Attiecināmās izmaksas",IF('12a+c+n'!$Q45="A",'12a+c+n'!H45,0),0)</f>
        <v>0</v>
      </c>
      <c r="I45" s="116"/>
      <c r="J45" s="116"/>
      <c r="K45" s="200">
        <f>IF($C$4="Attiecināmās izmaksas",IF('12a+c+n'!$Q45="A",'12a+c+n'!K45,0),0)</f>
        <v>0</v>
      </c>
      <c r="L45" s="65">
        <f>IF($C$4="Attiecināmās izmaksas",IF('12a+c+n'!$Q45="A",'12a+c+n'!L45,0),0)</f>
        <v>0</v>
      </c>
      <c r="M45" s="116">
        <f>IF($C$4="Attiecināmās izmaksas",IF('12a+c+n'!$Q45="A",'12a+c+n'!M45,0),0)</f>
        <v>0</v>
      </c>
      <c r="N45" s="116">
        <f>IF($C$4="Attiecināmās izmaksas",IF('12a+c+n'!$Q45="A",'12a+c+n'!N45,0),0)</f>
        <v>0</v>
      </c>
      <c r="O45" s="116">
        <f>IF($C$4="Attiecināmās izmaksas",IF('12a+c+n'!$Q45="A",'12a+c+n'!O45,0),0)</f>
        <v>0</v>
      </c>
      <c r="P45" s="117">
        <f>IF($C$4="Attiecināmās izmaksas",IF('12a+c+n'!$Q45="A",'12a+c+n'!P45,0),0)</f>
        <v>0</v>
      </c>
    </row>
    <row r="46" spans="1:16" ht="22.5" x14ac:dyDescent="0.2">
      <c r="A46" s="51">
        <f>IF(P46=0,0,IF(COUNTBLANK(P46)=1,0,COUNTA($P$14:P46)))</f>
        <v>0</v>
      </c>
      <c r="B46" s="24" t="str">
        <f>IF($C$4="Attiecināmās izmaksas",IF('12a+c+n'!$Q46="A",'12a+c+n'!B46,0),0)</f>
        <v>14-00000</v>
      </c>
      <c r="C46" s="24" t="str">
        <f>IF($C$4="Attiecināmās izmaksas",IF('12a+c+n'!$Q46="A",'12a+c+n'!C46,0),0)</f>
        <v>PP-R kausējamā caurule ar veidgabaliem d25</v>
      </c>
      <c r="D46" s="24" t="str">
        <f>IF($C$4="Attiecināmās izmaksas",IF('12a+c+n'!$Q46="A",'12a+c+n'!D46,0),0)</f>
        <v>m</v>
      </c>
      <c r="E46" s="46"/>
      <c r="F46" s="65"/>
      <c r="G46" s="116"/>
      <c r="H46" s="116">
        <f>IF($C$4="Attiecināmās izmaksas",IF('12a+c+n'!$Q46="A",'12a+c+n'!H46,0),0)</f>
        <v>0</v>
      </c>
      <c r="I46" s="116"/>
      <c r="J46" s="116"/>
      <c r="K46" s="200">
        <f>IF($C$4="Attiecināmās izmaksas",IF('12a+c+n'!$Q46="A",'12a+c+n'!K46,0),0)</f>
        <v>0</v>
      </c>
      <c r="L46" s="65">
        <f>IF($C$4="Attiecināmās izmaksas",IF('12a+c+n'!$Q46="A",'12a+c+n'!L46,0),0)</f>
        <v>0</v>
      </c>
      <c r="M46" s="116">
        <f>IF($C$4="Attiecināmās izmaksas",IF('12a+c+n'!$Q46="A",'12a+c+n'!M46,0),0)</f>
        <v>0</v>
      </c>
      <c r="N46" s="116">
        <f>IF($C$4="Attiecināmās izmaksas",IF('12a+c+n'!$Q46="A",'12a+c+n'!N46,0),0)</f>
        <v>0</v>
      </c>
      <c r="O46" s="116">
        <f>IF($C$4="Attiecināmās izmaksas",IF('12a+c+n'!$Q46="A",'12a+c+n'!O46,0),0)</f>
        <v>0</v>
      </c>
      <c r="P46" s="117">
        <f>IF($C$4="Attiecināmās izmaksas",IF('12a+c+n'!$Q46="A",'12a+c+n'!P46,0),0)</f>
        <v>0</v>
      </c>
    </row>
    <row r="47" spans="1:16" ht="22.5" x14ac:dyDescent="0.2">
      <c r="A47" s="51">
        <f>IF(P47=0,0,IF(COUNTBLANK(P47)=1,0,COUNTA($P$14:P47)))</f>
        <v>0</v>
      </c>
      <c r="B47" s="24" t="str">
        <f>IF($C$4="Attiecināmās izmaksas",IF('12a+c+n'!$Q47="A",'12a+c+n'!B47,0),0)</f>
        <v>14-00000</v>
      </c>
      <c r="C47" s="24" t="str">
        <f>IF($C$4="Attiecināmās izmaksas",IF('12a+c+n'!$Q47="A",'12a+c+n'!C47,0),0)</f>
        <v>PP-R kausējamā caurule ar veidgabaliem d20</v>
      </c>
      <c r="D47" s="24" t="str">
        <f>IF($C$4="Attiecināmās izmaksas",IF('12a+c+n'!$Q47="A",'12a+c+n'!D47,0),0)</f>
        <v>m</v>
      </c>
      <c r="E47" s="46"/>
      <c r="F47" s="65"/>
      <c r="G47" s="116"/>
      <c r="H47" s="116">
        <f>IF($C$4="Attiecināmās izmaksas",IF('12a+c+n'!$Q47="A",'12a+c+n'!H47,0),0)</f>
        <v>0</v>
      </c>
      <c r="I47" s="116"/>
      <c r="J47" s="116"/>
      <c r="K47" s="200">
        <f>IF($C$4="Attiecināmās izmaksas",IF('12a+c+n'!$Q47="A",'12a+c+n'!K47,0),0)</f>
        <v>0</v>
      </c>
      <c r="L47" s="65">
        <f>IF($C$4="Attiecināmās izmaksas",IF('12a+c+n'!$Q47="A",'12a+c+n'!L47,0),0)</f>
        <v>0</v>
      </c>
      <c r="M47" s="116">
        <f>IF($C$4="Attiecināmās izmaksas",IF('12a+c+n'!$Q47="A",'12a+c+n'!M47,0),0)</f>
        <v>0</v>
      </c>
      <c r="N47" s="116">
        <f>IF($C$4="Attiecināmās izmaksas",IF('12a+c+n'!$Q47="A",'12a+c+n'!N47,0),0)</f>
        <v>0</v>
      </c>
      <c r="O47" s="116">
        <f>IF($C$4="Attiecināmās izmaksas",IF('12a+c+n'!$Q47="A",'12a+c+n'!O47,0),0)</f>
        <v>0</v>
      </c>
      <c r="P47" s="117">
        <f>IF($C$4="Attiecināmās izmaksas",IF('12a+c+n'!$Q47="A",'12a+c+n'!P47,0),0)</f>
        <v>0</v>
      </c>
    </row>
    <row r="48" spans="1:16" ht="22.5" x14ac:dyDescent="0.2">
      <c r="A48" s="51">
        <f>IF(P48=0,0,IF(COUNTBLANK(P48)=1,0,COUNTA($P$14:P48)))</f>
        <v>0</v>
      </c>
      <c r="B48" s="24" t="str">
        <f>IF($C$4="Attiecināmās izmaksas",IF('12a+c+n'!$Q48="A",'12a+c+n'!B48,0),0)</f>
        <v>14-00000</v>
      </c>
      <c r="C48" s="24" t="str">
        <f>IF($C$4="Attiecināmās izmaksas",IF('12a+c+n'!$Q48="A",'12a+c+n'!C48,0),0)</f>
        <v>PP-R kausējamā caurule ar veidgabaliem d15</v>
      </c>
      <c r="D48" s="24" t="str">
        <f>IF($C$4="Attiecināmās izmaksas",IF('12a+c+n'!$Q48="A",'12a+c+n'!D48,0),0)</f>
        <v>m</v>
      </c>
      <c r="E48" s="46"/>
      <c r="F48" s="65"/>
      <c r="G48" s="116"/>
      <c r="H48" s="116">
        <f>IF($C$4="Attiecināmās izmaksas",IF('12a+c+n'!$Q48="A",'12a+c+n'!H48,0),0)</f>
        <v>0</v>
      </c>
      <c r="I48" s="116"/>
      <c r="J48" s="116"/>
      <c r="K48" s="200">
        <f>IF($C$4="Attiecināmās izmaksas",IF('12a+c+n'!$Q48="A",'12a+c+n'!K48,0),0)</f>
        <v>0</v>
      </c>
      <c r="L48" s="65">
        <f>IF($C$4="Attiecināmās izmaksas",IF('12a+c+n'!$Q48="A",'12a+c+n'!L48,0),0)</f>
        <v>0</v>
      </c>
      <c r="M48" s="116">
        <f>IF($C$4="Attiecināmās izmaksas",IF('12a+c+n'!$Q48="A",'12a+c+n'!M48,0),0)</f>
        <v>0</v>
      </c>
      <c r="N48" s="116">
        <f>IF($C$4="Attiecināmās izmaksas",IF('12a+c+n'!$Q48="A",'12a+c+n'!N48,0),0)</f>
        <v>0</v>
      </c>
      <c r="O48" s="116">
        <f>IF($C$4="Attiecināmās izmaksas",IF('12a+c+n'!$Q48="A",'12a+c+n'!O48,0),0)</f>
        <v>0</v>
      </c>
      <c r="P48" s="117">
        <f>IF($C$4="Attiecināmās izmaksas",IF('12a+c+n'!$Q48="A",'12a+c+n'!P48,0),0)</f>
        <v>0</v>
      </c>
    </row>
    <row r="49" spans="1:16" ht="33.75" x14ac:dyDescent="0.2">
      <c r="A49" s="51">
        <f>IF(P49=0,0,IF(COUNTBLANK(P49)=1,0,COUNTA($P$14:P49)))</f>
        <v>0</v>
      </c>
      <c r="B49" s="24" t="str">
        <f>IF($C$4="Attiecināmās izmaksas",IF('12a+c+n'!$Q49="A",'12a+c+n'!B49,0),0)</f>
        <v>14-00000</v>
      </c>
      <c r="C49" s="24" t="str">
        <f>IF($C$4="Attiecināmās izmaksas",IF('12a+c+n'!$Q49="A",'12a+c+n'!C49,0),0)</f>
        <v>Siltumizolācija b=30mm λ=0.037 (pie temperatūras 50oC) karstajam ūdensvadam un cirkulācijas ūdensvadam         d25</v>
      </c>
      <c r="D49" s="24" t="str">
        <f>IF($C$4="Attiecināmās izmaksas",IF('12a+c+n'!$Q49="A",'12a+c+n'!D49,0),0)</f>
        <v>m</v>
      </c>
      <c r="E49" s="46"/>
      <c r="F49" s="65"/>
      <c r="G49" s="116"/>
      <c r="H49" s="116">
        <f>IF($C$4="Attiecināmās izmaksas",IF('12a+c+n'!$Q49="A",'12a+c+n'!H49,0),0)</f>
        <v>0</v>
      </c>
      <c r="I49" s="116"/>
      <c r="J49" s="116"/>
      <c r="K49" s="200">
        <f>IF($C$4="Attiecināmās izmaksas",IF('12a+c+n'!$Q49="A",'12a+c+n'!K49,0),0)</f>
        <v>0</v>
      </c>
      <c r="L49" s="65">
        <f>IF($C$4="Attiecināmās izmaksas",IF('12a+c+n'!$Q49="A",'12a+c+n'!L49,0),0)</f>
        <v>0</v>
      </c>
      <c r="M49" s="116">
        <f>IF($C$4="Attiecināmās izmaksas",IF('12a+c+n'!$Q49="A",'12a+c+n'!M49,0),0)</f>
        <v>0</v>
      </c>
      <c r="N49" s="116">
        <f>IF($C$4="Attiecināmās izmaksas",IF('12a+c+n'!$Q49="A",'12a+c+n'!N49,0),0)</f>
        <v>0</v>
      </c>
      <c r="O49" s="116">
        <f>IF($C$4="Attiecināmās izmaksas",IF('12a+c+n'!$Q49="A",'12a+c+n'!O49,0),0)</f>
        <v>0</v>
      </c>
      <c r="P49" s="117">
        <f>IF($C$4="Attiecināmās izmaksas",IF('12a+c+n'!$Q49="A",'12a+c+n'!P49,0),0)</f>
        <v>0</v>
      </c>
    </row>
    <row r="50" spans="1:16" ht="33.75" x14ac:dyDescent="0.2">
      <c r="A50" s="51">
        <f>IF(P50=0,0,IF(COUNTBLANK(P50)=1,0,COUNTA($P$14:P50)))</f>
        <v>0</v>
      </c>
      <c r="B50" s="24" t="str">
        <f>IF($C$4="Attiecināmās izmaksas",IF('12a+c+n'!$Q50="A",'12a+c+n'!B50,0),0)</f>
        <v>14-00000</v>
      </c>
      <c r="C50" s="24" t="str">
        <f>IF($C$4="Attiecināmās izmaksas",IF('12a+c+n'!$Q50="A",'12a+c+n'!C50,0),0)</f>
        <v>Siltumizolācija b=30mm λ=0.037 (pie temperatūras 50oC) karstajam ūdensvadam un cirkulācijas ūdensvadam         d20</v>
      </c>
      <c r="D50" s="24" t="str">
        <f>IF($C$4="Attiecināmās izmaksas",IF('12a+c+n'!$Q50="A",'12a+c+n'!D50,0),0)</f>
        <v>m</v>
      </c>
      <c r="E50" s="46"/>
      <c r="F50" s="65"/>
      <c r="G50" s="116"/>
      <c r="H50" s="116">
        <f>IF($C$4="Attiecināmās izmaksas",IF('12a+c+n'!$Q50="A",'12a+c+n'!H50,0),0)</f>
        <v>0</v>
      </c>
      <c r="I50" s="116"/>
      <c r="J50" s="116"/>
      <c r="K50" s="200">
        <f>IF($C$4="Attiecināmās izmaksas",IF('12a+c+n'!$Q50="A",'12a+c+n'!K50,0),0)</f>
        <v>0</v>
      </c>
      <c r="L50" s="65">
        <f>IF($C$4="Attiecināmās izmaksas",IF('12a+c+n'!$Q50="A",'12a+c+n'!L50,0),0)</f>
        <v>0</v>
      </c>
      <c r="M50" s="116">
        <f>IF($C$4="Attiecināmās izmaksas",IF('12a+c+n'!$Q50="A",'12a+c+n'!M50,0),0)</f>
        <v>0</v>
      </c>
      <c r="N50" s="116">
        <f>IF($C$4="Attiecināmās izmaksas",IF('12a+c+n'!$Q50="A",'12a+c+n'!N50,0),0)</f>
        <v>0</v>
      </c>
      <c r="O50" s="116">
        <f>IF($C$4="Attiecināmās izmaksas",IF('12a+c+n'!$Q50="A",'12a+c+n'!O50,0),0)</f>
        <v>0</v>
      </c>
      <c r="P50" s="117">
        <f>IF($C$4="Attiecināmās izmaksas",IF('12a+c+n'!$Q50="A",'12a+c+n'!P50,0),0)</f>
        <v>0</v>
      </c>
    </row>
    <row r="51" spans="1:16" ht="22.5" x14ac:dyDescent="0.2">
      <c r="A51" s="51">
        <f>IF(P51=0,0,IF(COUNTBLANK(P51)=1,0,COUNTA($P$14:P51)))</f>
        <v>0</v>
      </c>
      <c r="B51" s="24" t="str">
        <f>IF($C$4="Attiecināmās izmaksas",IF('12a+c+n'!$Q51="A",'12a+c+n'!B51,0),0)</f>
        <v>14-00000</v>
      </c>
      <c r="C51" s="24" t="str">
        <f>IF($C$4="Attiecināmās izmaksas",IF('12a+c+n'!$Q51="A",'12a+c+n'!C51,0),0)</f>
        <v>Lodveida vārsts dn20</v>
      </c>
      <c r="D51" s="24" t="str">
        <f>IF($C$4="Attiecināmās izmaksas",IF('12a+c+n'!$Q51="A",'12a+c+n'!D51,0),0)</f>
        <v>gb</v>
      </c>
      <c r="E51" s="46"/>
      <c r="F51" s="65"/>
      <c r="G51" s="116"/>
      <c r="H51" s="116">
        <f>IF($C$4="Attiecināmās izmaksas",IF('12a+c+n'!$Q51="A",'12a+c+n'!H51,0),0)</f>
        <v>0</v>
      </c>
      <c r="I51" s="116"/>
      <c r="J51" s="116"/>
      <c r="K51" s="200">
        <f>IF($C$4="Attiecināmās izmaksas",IF('12a+c+n'!$Q51="A",'12a+c+n'!K51,0),0)</f>
        <v>0</v>
      </c>
      <c r="L51" s="65">
        <f>IF($C$4="Attiecināmās izmaksas",IF('12a+c+n'!$Q51="A",'12a+c+n'!L51,0),0)</f>
        <v>0</v>
      </c>
      <c r="M51" s="116">
        <f>IF($C$4="Attiecināmās izmaksas",IF('12a+c+n'!$Q51="A",'12a+c+n'!M51,0),0)</f>
        <v>0</v>
      </c>
      <c r="N51" s="116">
        <f>IF($C$4="Attiecināmās izmaksas",IF('12a+c+n'!$Q51="A",'12a+c+n'!N51,0),0)</f>
        <v>0</v>
      </c>
      <c r="O51" s="116">
        <f>IF($C$4="Attiecināmās izmaksas",IF('12a+c+n'!$Q51="A",'12a+c+n'!O51,0),0)</f>
        <v>0</v>
      </c>
      <c r="P51" s="117">
        <f>IF($C$4="Attiecināmās izmaksas",IF('12a+c+n'!$Q51="A",'12a+c+n'!P51,0),0)</f>
        <v>0</v>
      </c>
    </row>
    <row r="52" spans="1:16" ht="22.5" x14ac:dyDescent="0.2">
      <c r="A52" s="51">
        <f>IF(P52=0,0,IF(COUNTBLANK(P52)=1,0,COUNTA($P$14:P52)))</f>
        <v>0</v>
      </c>
      <c r="B52" s="24" t="str">
        <f>IF($C$4="Attiecināmās izmaksas",IF('12a+c+n'!$Q52="A",'12a+c+n'!B52,0),0)</f>
        <v>14-00000</v>
      </c>
      <c r="C52" s="24" t="str">
        <f>IF($C$4="Attiecināmās izmaksas",IF('12a+c+n'!$Q52="A",'12a+c+n'!C52,0),0)</f>
        <v>Lodveida vārsts dn25</v>
      </c>
      <c r="D52" s="24" t="str">
        <f>IF($C$4="Attiecināmās izmaksas",IF('12a+c+n'!$Q52="A",'12a+c+n'!D52,0),0)</f>
        <v>gb</v>
      </c>
      <c r="E52" s="46"/>
      <c r="F52" s="65"/>
      <c r="G52" s="116"/>
      <c r="H52" s="116">
        <f>IF($C$4="Attiecināmās izmaksas",IF('12a+c+n'!$Q52="A",'12a+c+n'!H52,0),0)</f>
        <v>0</v>
      </c>
      <c r="I52" s="116"/>
      <c r="J52" s="116"/>
      <c r="K52" s="200">
        <f>IF($C$4="Attiecināmās izmaksas",IF('12a+c+n'!$Q52="A",'12a+c+n'!K52,0),0)</f>
        <v>0</v>
      </c>
      <c r="L52" s="65">
        <f>IF($C$4="Attiecināmās izmaksas",IF('12a+c+n'!$Q52="A",'12a+c+n'!L52,0),0)</f>
        <v>0</v>
      </c>
      <c r="M52" s="116">
        <f>IF($C$4="Attiecināmās izmaksas",IF('12a+c+n'!$Q52="A",'12a+c+n'!M52,0),0)</f>
        <v>0</v>
      </c>
      <c r="N52" s="116">
        <f>IF($C$4="Attiecināmās izmaksas",IF('12a+c+n'!$Q52="A",'12a+c+n'!N52,0),0)</f>
        <v>0</v>
      </c>
      <c r="O52" s="116">
        <f>IF($C$4="Attiecināmās izmaksas",IF('12a+c+n'!$Q52="A",'12a+c+n'!O52,0),0)</f>
        <v>0</v>
      </c>
      <c r="P52" s="117">
        <f>IF($C$4="Attiecināmās izmaksas",IF('12a+c+n'!$Q52="A",'12a+c+n'!P52,0),0)</f>
        <v>0</v>
      </c>
    </row>
    <row r="53" spans="1:16" ht="22.5" x14ac:dyDescent="0.2">
      <c r="A53" s="51">
        <f>IF(P53=0,0,IF(COUNTBLANK(P53)=1,0,COUNTA($P$14:P53)))</f>
        <v>0</v>
      </c>
      <c r="B53" s="24" t="str">
        <f>IF($C$4="Attiecināmās izmaksas",IF('12a+c+n'!$Q53="A",'12a+c+n'!B53,0),0)</f>
        <v>14-00000</v>
      </c>
      <c r="C53" s="24" t="str">
        <f>IF($C$4="Attiecināmās izmaksas",IF('12a+c+n'!$Q53="A",'12a+c+n'!C53,0),0)</f>
        <v>Tukšošanas vārsti dn15</v>
      </c>
      <c r="D53" s="24" t="str">
        <f>IF($C$4="Attiecināmās izmaksas",IF('12a+c+n'!$Q53="A",'12a+c+n'!D53,0),0)</f>
        <v>gb</v>
      </c>
      <c r="E53" s="46"/>
      <c r="F53" s="65"/>
      <c r="G53" s="116"/>
      <c r="H53" s="116">
        <f>IF($C$4="Attiecināmās izmaksas",IF('12a+c+n'!$Q53="A",'12a+c+n'!H53,0),0)</f>
        <v>0</v>
      </c>
      <c r="I53" s="116"/>
      <c r="J53" s="116"/>
      <c r="K53" s="200">
        <f>IF($C$4="Attiecināmās izmaksas",IF('12a+c+n'!$Q53="A",'12a+c+n'!K53,0),0)</f>
        <v>0</v>
      </c>
      <c r="L53" s="65">
        <f>IF($C$4="Attiecināmās izmaksas",IF('12a+c+n'!$Q53="A",'12a+c+n'!L53,0),0)</f>
        <v>0</v>
      </c>
      <c r="M53" s="116">
        <f>IF($C$4="Attiecināmās izmaksas",IF('12a+c+n'!$Q53="A",'12a+c+n'!M53,0),0)</f>
        <v>0</v>
      </c>
      <c r="N53" s="116">
        <f>IF($C$4="Attiecināmās izmaksas",IF('12a+c+n'!$Q53="A",'12a+c+n'!N53,0),0)</f>
        <v>0</v>
      </c>
      <c r="O53" s="116">
        <f>IF($C$4="Attiecināmās izmaksas",IF('12a+c+n'!$Q53="A",'12a+c+n'!O53,0),0)</f>
        <v>0</v>
      </c>
      <c r="P53" s="117">
        <f>IF($C$4="Attiecināmās izmaksas",IF('12a+c+n'!$Q53="A",'12a+c+n'!P53,0),0)</f>
        <v>0</v>
      </c>
    </row>
    <row r="54" spans="1:16" ht="22.5" x14ac:dyDescent="0.2">
      <c r="A54" s="51">
        <f>IF(P54=0,0,IF(COUNTBLANK(P54)=1,0,COUNTA($P$14:P54)))</f>
        <v>0</v>
      </c>
      <c r="B54" s="24" t="str">
        <f>IF($C$4="Attiecināmās izmaksas",IF('12a+c+n'!$Q54="A",'12a+c+n'!B54,0),0)</f>
        <v>14-00000</v>
      </c>
      <c r="C54" s="24" t="str">
        <f>IF($C$4="Attiecināmās izmaksas",IF('12a+c+n'!$Q54="A",'12a+c+n'!C54,0),0)</f>
        <v>Balansēšanas vārsts dn15</v>
      </c>
      <c r="D54" s="24" t="str">
        <f>IF($C$4="Attiecināmās izmaksas",IF('12a+c+n'!$Q54="A",'12a+c+n'!D54,0),0)</f>
        <v>gb</v>
      </c>
      <c r="E54" s="46"/>
      <c r="F54" s="65"/>
      <c r="G54" s="116"/>
      <c r="H54" s="116">
        <f>IF($C$4="Attiecināmās izmaksas",IF('12a+c+n'!$Q54="A",'12a+c+n'!H54,0),0)</f>
        <v>0</v>
      </c>
      <c r="I54" s="116"/>
      <c r="J54" s="116"/>
      <c r="K54" s="200">
        <f>IF($C$4="Attiecināmās izmaksas",IF('12a+c+n'!$Q54="A",'12a+c+n'!K54,0),0)</f>
        <v>0</v>
      </c>
      <c r="L54" s="65">
        <f>IF($C$4="Attiecināmās izmaksas",IF('12a+c+n'!$Q54="A",'12a+c+n'!L54,0),0)</f>
        <v>0</v>
      </c>
      <c r="M54" s="116">
        <f>IF($C$4="Attiecināmās izmaksas",IF('12a+c+n'!$Q54="A",'12a+c+n'!M54,0),0)</f>
        <v>0</v>
      </c>
      <c r="N54" s="116">
        <f>IF($C$4="Attiecināmās izmaksas",IF('12a+c+n'!$Q54="A",'12a+c+n'!N54,0),0)</f>
        <v>0</v>
      </c>
      <c r="O54" s="116">
        <f>IF($C$4="Attiecināmās izmaksas",IF('12a+c+n'!$Q54="A",'12a+c+n'!O54,0),0)</f>
        <v>0</v>
      </c>
      <c r="P54" s="117">
        <f>IF($C$4="Attiecināmās izmaksas",IF('12a+c+n'!$Q54="A",'12a+c+n'!P54,0),0)</f>
        <v>0</v>
      </c>
    </row>
    <row r="55" spans="1:16" ht="22.5" x14ac:dyDescent="0.2">
      <c r="A55" s="51">
        <f>IF(P55=0,0,IF(COUNTBLANK(P55)=1,0,COUNTA($P$14:P55)))</f>
        <v>0</v>
      </c>
      <c r="B55" s="24" t="str">
        <f>IF($C$4="Attiecināmās izmaksas",IF('12a+c+n'!$Q55="A",'12a+c+n'!B55,0),0)</f>
        <v>14-00000</v>
      </c>
      <c r="C55" s="24" t="str">
        <f>IF($C$4="Attiecināmās izmaksas",IF('12a+c+n'!$Q55="A",'12a+c+n'!C55,0),0)</f>
        <v>Atgaisotājs dn15</v>
      </c>
      <c r="D55" s="24" t="str">
        <f>IF($C$4="Attiecināmās izmaksas",IF('12a+c+n'!$Q55="A",'12a+c+n'!D55,0),0)</f>
        <v>gb</v>
      </c>
      <c r="E55" s="46"/>
      <c r="F55" s="65"/>
      <c r="G55" s="116"/>
      <c r="H55" s="116">
        <f>IF($C$4="Attiecināmās izmaksas",IF('12a+c+n'!$Q55="A",'12a+c+n'!H55,0),0)</f>
        <v>0</v>
      </c>
      <c r="I55" s="116"/>
      <c r="J55" s="116"/>
      <c r="K55" s="200">
        <f>IF($C$4="Attiecināmās izmaksas",IF('12a+c+n'!$Q55="A",'12a+c+n'!K55,0),0)</f>
        <v>0</v>
      </c>
      <c r="L55" s="65">
        <f>IF($C$4="Attiecināmās izmaksas",IF('12a+c+n'!$Q55="A",'12a+c+n'!L55,0),0)</f>
        <v>0</v>
      </c>
      <c r="M55" s="116">
        <f>IF($C$4="Attiecināmās izmaksas",IF('12a+c+n'!$Q55="A",'12a+c+n'!M55,0),0)</f>
        <v>0</v>
      </c>
      <c r="N55" s="116">
        <f>IF($C$4="Attiecināmās izmaksas",IF('12a+c+n'!$Q55="A",'12a+c+n'!N55,0),0)</f>
        <v>0</v>
      </c>
      <c r="O55" s="116">
        <f>IF($C$4="Attiecināmās izmaksas",IF('12a+c+n'!$Q55="A",'12a+c+n'!O55,0),0)</f>
        <v>0</v>
      </c>
      <c r="P55" s="117">
        <f>IF($C$4="Attiecināmās izmaksas",IF('12a+c+n'!$Q55="A",'12a+c+n'!P55,0),0)</f>
        <v>0</v>
      </c>
    </row>
    <row r="56" spans="1:16" ht="22.5" x14ac:dyDescent="0.2">
      <c r="A56" s="51">
        <f>IF(P56=0,0,IF(COUNTBLANK(P56)=1,0,COUNTA($P$14:P56)))</f>
        <v>0</v>
      </c>
      <c r="B56" s="24" t="str">
        <f>IF($C$4="Attiecināmās izmaksas",IF('12a+c+n'!$Q56="A",'12a+c+n'!B56,0),0)</f>
        <v>14-00000</v>
      </c>
      <c r="C56" s="24" t="str">
        <f>IF($C$4="Attiecināmās izmaksas",IF('12a+c+n'!$Q56="A",'12a+c+n'!C56,0),0)</f>
        <v>Cauruļvadu hidrauliskā pārbaude</v>
      </c>
      <c r="D56" s="24" t="str">
        <f>IF($C$4="Attiecināmās izmaksas",IF('12a+c+n'!$Q56="A",'12a+c+n'!D56,0),0)</f>
        <v>kompl.</v>
      </c>
      <c r="E56" s="46"/>
      <c r="F56" s="65"/>
      <c r="G56" s="116"/>
      <c r="H56" s="116">
        <f>IF($C$4="Attiecināmās izmaksas",IF('12a+c+n'!$Q56="A",'12a+c+n'!H56,0),0)</f>
        <v>0</v>
      </c>
      <c r="I56" s="116"/>
      <c r="J56" s="116"/>
      <c r="K56" s="200">
        <f>IF($C$4="Attiecināmās izmaksas",IF('12a+c+n'!$Q56="A",'12a+c+n'!K56,0),0)</f>
        <v>0</v>
      </c>
      <c r="L56" s="65">
        <f>IF($C$4="Attiecināmās izmaksas",IF('12a+c+n'!$Q56="A",'12a+c+n'!L56,0),0)</f>
        <v>0</v>
      </c>
      <c r="M56" s="116">
        <f>IF($C$4="Attiecināmās izmaksas",IF('12a+c+n'!$Q56="A",'12a+c+n'!M56,0),0)</f>
        <v>0</v>
      </c>
      <c r="N56" s="116">
        <f>IF($C$4="Attiecināmās izmaksas",IF('12a+c+n'!$Q56="A",'12a+c+n'!N56,0),0)</f>
        <v>0</v>
      </c>
      <c r="O56" s="116">
        <f>IF($C$4="Attiecināmās izmaksas",IF('12a+c+n'!$Q56="A",'12a+c+n'!O56,0),0)</f>
        <v>0</v>
      </c>
      <c r="P56" s="117">
        <f>IF($C$4="Attiecināmās izmaksas",IF('12a+c+n'!$Q56="A",'12a+c+n'!P56,0),0)</f>
        <v>0</v>
      </c>
    </row>
    <row r="57" spans="1:16" ht="12" customHeight="1" thickBot="1" x14ac:dyDescent="0.25">
      <c r="A57" s="298" t="s">
        <v>62</v>
      </c>
      <c r="B57" s="299"/>
      <c r="C57" s="299"/>
      <c r="D57" s="299"/>
      <c r="E57" s="299"/>
      <c r="F57" s="299"/>
      <c r="G57" s="299"/>
      <c r="H57" s="299"/>
      <c r="I57" s="299"/>
      <c r="J57" s="299"/>
      <c r="K57" s="300"/>
      <c r="L57" s="127">
        <f>SUM(L14:L56)</f>
        <v>0</v>
      </c>
      <c r="M57" s="128">
        <f>SUM(M14:M56)</f>
        <v>0</v>
      </c>
      <c r="N57" s="128">
        <f>SUM(N14:N56)</f>
        <v>0</v>
      </c>
      <c r="O57" s="128">
        <f>SUM(O14:O56)</f>
        <v>0</v>
      </c>
      <c r="P57" s="129">
        <f>SUM(P14:P56)</f>
        <v>0</v>
      </c>
    </row>
    <row r="58" spans="1:16" x14ac:dyDescent="0.2">
      <c r="A58" s="16"/>
      <c r="B58" s="16"/>
      <c r="C58" s="16"/>
      <c r="D58" s="16"/>
      <c r="E58" s="16"/>
      <c r="F58" s="16"/>
      <c r="G58" s="16"/>
      <c r="H58" s="16"/>
      <c r="I58" s="16"/>
      <c r="J58" s="16"/>
      <c r="K58" s="16"/>
      <c r="L58" s="16"/>
      <c r="M58" s="16"/>
      <c r="N58" s="16"/>
      <c r="O58" s="16"/>
      <c r="P58" s="16"/>
    </row>
    <row r="59" spans="1:16" x14ac:dyDescent="0.2">
      <c r="A59" s="16"/>
      <c r="B59" s="16"/>
      <c r="C59" s="16"/>
      <c r="D59" s="16"/>
      <c r="E59" s="16"/>
      <c r="F59" s="16"/>
      <c r="G59" s="16"/>
      <c r="H59" s="16"/>
      <c r="I59" s="16"/>
      <c r="J59" s="16"/>
      <c r="K59" s="16"/>
      <c r="L59" s="16"/>
      <c r="M59" s="16"/>
      <c r="N59" s="16"/>
      <c r="O59" s="16"/>
      <c r="P59" s="16"/>
    </row>
    <row r="60" spans="1:16" x14ac:dyDescent="0.2">
      <c r="A60" s="1" t="s">
        <v>14</v>
      </c>
      <c r="B60" s="16"/>
      <c r="C60" s="301">
        <f>'Kops n'!C36:H36</f>
        <v>0</v>
      </c>
      <c r="D60" s="301"/>
      <c r="E60" s="301"/>
      <c r="F60" s="301"/>
      <c r="G60" s="301"/>
      <c r="H60" s="301"/>
      <c r="I60" s="16"/>
      <c r="J60" s="16"/>
      <c r="K60" s="16"/>
      <c r="L60" s="16"/>
      <c r="M60" s="16"/>
      <c r="N60" s="16"/>
      <c r="O60" s="16"/>
      <c r="P60" s="16"/>
    </row>
    <row r="61" spans="1:16" x14ac:dyDescent="0.2">
      <c r="A61" s="16"/>
      <c r="B61" s="16"/>
      <c r="C61" s="227" t="s">
        <v>15</v>
      </c>
      <c r="D61" s="227"/>
      <c r="E61" s="227"/>
      <c r="F61" s="227"/>
      <c r="G61" s="227"/>
      <c r="H61" s="227"/>
      <c r="I61" s="16"/>
      <c r="J61" s="16"/>
      <c r="K61" s="16"/>
      <c r="L61" s="16"/>
      <c r="M61" s="16"/>
      <c r="N61" s="16"/>
      <c r="O61" s="16"/>
      <c r="P61" s="16"/>
    </row>
    <row r="62" spans="1:16" x14ac:dyDescent="0.2">
      <c r="A62" s="16"/>
      <c r="B62" s="16"/>
      <c r="C62" s="16"/>
      <c r="D62" s="16"/>
      <c r="E62" s="16"/>
      <c r="F62" s="16"/>
      <c r="G62" s="16"/>
      <c r="H62" s="16"/>
      <c r="I62" s="16"/>
      <c r="J62" s="16"/>
      <c r="K62" s="16"/>
      <c r="L62" s="16"/>
      <c r="M62" s="16"/>
      <c r="N62" s="16"/>
      <c r="O62" s="16"/>
      <c r="P62" s="16"/>
    </row>
    <row r="63" spans="1:16" x14ac:dyDescent="0.2">
      <c r="A63" s="249" t="str">
        <f>'Kops n'!A39:D39</f>
        <v>Tāme sastādīta 2023. gada __. ____________</v>
      </c>
      <c r="B63" s="250"/>
      <c r="C63" s="250"/>
      <c r="D63" s="250"/>
      <c r="E63" s="16"/>
      <c r="F63" s="16"/>
      <c r="G63" s="16"/>
      <c r="H63" s="16"/>
      <c r="I63" s="16"/>
      <c r="J63" s="16"/>
      <c r="K63" s="16"/>
      <c r="L63" s="16"/>
      <c r="M63" s="16"/>
      <c r="N63" s="16"/>
      <c r="O63" s="16"/>
      <c r="P63" s="16"/>
    </row>
    <row r="64" spans="1:16" x14ac:dyDescent="0.2">
      <c r="A64" s="16"/>
      <c r="B64" s="16"/>
      <c r="C64" s="16"/>
      <c r="D64" s="16"/>
      <c r="E64" s="16"/>
      <c r="F64" s="16"/>
      <c r="G64" s="16"/>
      <c r="H64" s="16"/>
      <c r="I64" s="16"/>
      <c r="J64" s="16"/>
      <c r="K64" s="16"/>
      <c r="L64" s="16"/>
      <c r="M64" s="16"/>
      <c r="N64" s="16"/>
      <c r="O64" s="16"/>
      <c r="P64" s="16"/>
    </row>
    <row r="65" spans="1:16" x14ac:dyDescent="0.2">
      <c r="A65" s="1" t="s">
        <v>41</v>
      </c>
      <c r="B65" s="16"/>
      <c r="C65" s="301">
        <f>'Kops n'!C41:H41</f>
        <v>0</v>
      </c>
      <c r="D65" s="301"/>
      <c r="E65" s="301"/>
      <c r="F65" s="301"/>
      <c r="G65" s="301"/>
      <c r="H65" s="301"/>
      <c r="I65" s="16"/>
      <c r="J65" s="16"/>
      <c r="K65" s="16"/>
      <c r="L65" s="16"/>
      <c r="M65" s="16"/>
      <c r="N65" s="16"/>
      <c r="O65" s="16"/>
      <c r="P65" s="16"/>
    </row>
    <row r="66" spans="1:16" x14ac:dyDescent="0.2">
      <c r="A66" s="16"/>
      <c r="B66" s="16"/>
      <c r="C66" s="227" t="s">
        <v>15</v>
      </c>
      <c r="D66" s="227"/>
      <c r="E66" s="227"/>
      <c r="F66" s="227"/>
      <c r="G66" s="227"/>
      <c r="H66" s="227"/>
      <c r="I66" s="16"/>
      <c r="J66" s="16"/>
      <c r="K66" s="16"/>
      <c r="L66" s="16"/>
      <c r="M66" s="16"/>
      <c r="N66" s="16"/>
      <c r="O66" s="16"/>
      <c r="P66" s="16"/>
    </row>
    <row r="67" spans="1:16" x14ac:dyDescent="0.2">
      <c r="A67" s="16"/>
      <c r="B67" s="16"/>
      <c r="C67" s="16"/>
      <c r="D67" s="16"/>
      <c r="E67" s="16"/>
      <c r="F67" s="16"/>
      <c r="G67" s="16"/>
      <c r="H67" s="16"/>
      <c r="I67" s="16"/>
      <c r="J67" s="16"/>
      <c r="K67" s="16"/>
      <c r="L67" s="16"/>
      <c r="M67" s="16"/>
      <c r="N67" s="16"/>
      <c r="O67" s="16"/>
      <c r="P67" s="16"/>
    </row>
    <row r="68" spans="1:16" x14ac:dyDescent="0.2">
      <c r="A68" s="78" t="s">
        <v>16</v>
      </c>
      <c r="B68" s="42"/>
      <c r="C68" s="84">
        <f>'Kops n'!C44</f>
        <v>0</v>
      </c>
      <c r="D68" s="42"/>
      <c r="E68" s="16"/>
      <c r="F68" s="16"/>
      <c r="G68" s="16"/>
      <c r="H68" s="16"/>
      <c r="I68" s="16"/>
      <c r="J68" s="16"/>
      <c r="K68" s="16"/>
      <c r="L68" s="16"/>
      <c r="M68" s="16"/>
      <c r="N68" s="16"/>
      <c r="O68" s="16"/>
      <c r="P68" s="16"/>
    </row>
    <row r="69" spans="1:16" x14ac:dyDescent="0.2">
      <c r="A69" s="16"/>
      <c r="B69" s="16"/>
      <c r="C69" s="16"/>
      <c r="D69" s="16"/>
      <c r="E69" s="16"/>
      <c r="F69" s="16"/>
      <c r="G69" s="16"/>
      <c r="H69" s="16"/>
      <c r="I69" s="16"/>
      <c r="J69" s="16"/>
      <c r="K69" s="16"/>
      <c r="L69" s="16"/>
      <c r="M69" s="16"/>
      <c r="N69" s="16"/>
      <c r="O69" s="16"/>
      <c r="P69" s="16"/>
    </row>
  </sheetData>
  <mergeCells count="23">
    <mergeCell ref="C2:I2"/>
    <mergeCell ref="C3:I3"/>
    <mergeCell ref="C4:I4"/>
    <mergeCell ref="D5:L5"/>
    <mergeCell ref="D6:L6"/>
    <mergeCell ref="D8:L8"/>
    <mergeCell ref="A9:F9"/>
    <mergeCell ref="J9:M9"/>
    <mergeCell ref="N9:O9"/>
    <mergeCell ref="D7:L7"/>
    <mergeCell ref="C66:H66"/>
    <mergeCell ref="L12:P12"/>
    <mergeCell ref="A57:K57"/>
    <mergeCell ref="C60:H60"/>
    <mergeCell ref="C61:H61"/>
    <mergeCell ref="A63:D63"/>
    <mergeCell ref="C65:H65"/>
    <mergeCell ref="A12:A13"/>
    <mergeCell ref="B12:B13"/>
    <mergeCell ref="C12:C13"/>
    <mergeCell ref="D12:D13"/>
    <mergeCell ref="E12:E13"/>
    <mergeCell ref="F12:K12"/>
  </mergeCells>
  <conditionalFormatting sqref="A57:K57">
    <cfRule type="containsText" dxfId="8" priority="3" operator="containsText" text="Tiešās izmaksas kopā, t. sk. darba devēja sociālais nodoklis __.__% ">
      <formula>NOT(ISERROR(SEARCH("Tiešās izmaksas kopā, t. sk. darba devēja sociālais nodoklis __.__% ",A57)))</formula>
    </cfRule>
  </conditionalFormatting>
  <conditionalFormatting sqref="A14:P56">
    <cfRule type="cellIs" dxfId="7" priority="1" operator="equal">
      <formula>0</formula>
    </cfRule>
  </conditionalFormatting>
  <conditionalFormatting sqref="C2:I2 D5:L8 N9:O9 L57:P57 C60:H60 C65:H65 C68">
    <cfRule type="cellIs" dxfId="6"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9E06-BD4F-4B6C-80AC-B8063AADEB73}">
  <sheetPr>
    <tabColor rgb="FFFF0000"/>
  </sheetPr>
  <dimension ref="A1:P99"/>
  <sheetViews>
    <sheetView topLeftCell="A63" zoomScale="85" zoomScaleNormal="85" workbookViewId="0">
      <selection activeCell="A87" sqref="A8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'12a+c+n'!D1</f>
        <v>12</v>
      </c>
      <c r="E1" s="22"/>
      <c r="F1" s="22"/>
      <c r="G1" s="22"/>
      <c r="H1" s="22"/>
      <c r="I1" s="22"/>
      <c r="J1" s="22"/>
      <c r="N1" s="26"/>
      <c r="O1" s="27"/>
      <c r="P1" s="28"/>
    </row>
    <row r="2" spans="1:16" x14ac:dyDescent="0.2">
      <c r="A2" s="29"/>
      <c r="B2" s="29"/>
      <c r="C2" s="313" t="str">
        <f>'12a+c+n'!C2:I2</f>
        <v>Iekšējais ūdensvads, kanalizācija un to aprīkojums</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18</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'12a+c+n'!A9</f>
        <v>Tāme sastādīta  2023. gada tirgus cenās, pamatojoties uz UK daļas rasējumiem</v>
      </c>
      <c r="B9" s="310"/>
      <c r="C9" s="310"/>
      <c r="D9" s="310"/>
      <c r="E9" s="310"/>
      <c r="F9" s="310"/>
      <c r="G9" s="31"/>
      <c r="H9" s="31"/>
      <c r="I9" s="31"/>
      <c r="J9" s="311" t="s">
        <v>45</v>
      </c>
      <c r="K9" s="311"/>
      <c r="L9" s="311"/>
      <c r="M9" s="311"/>
      <c r="N9" s="312">
        <f>P87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201">
        <f>IF(P14=0,0,IF(COUNTBLANK(P14)=1,0,COUNTA($P$14:P14)))</f>
        <v>0</v>
      </c>
      <c r="B14" s="202">
        <f>IF($C$4="citu pasākumu izmaksas",IF('12a+c+n'!$Q14="C",'12a+c+n'!B14,0))</f>
        <v>0</v>
      </c>
      <c r="C14" s="202">
        <f>IF($C$4="citu pasākumu izmaksas",IF('12a+c+n'!$Q14="C",'12a+c+n'!C14,0))</f>
        <v>0</v>
      </c>
      <c r="D14" s="202">
        <f>IF($C$4="citu pasākumu izmaksas",IF('12a+c+n'!$Q14="C",'12a+c+n'!D14,0))</f>
        <v>0</v>
      </c>
      <c r="E14" s="203"/>
      <c r="F14" s="204"/>
      <c r="G14" s="205"/>
      <c r="H14" s="205">
        <f>IF($C$4="citu pasākumu izmaksas",IF('12a+c+n'!$Q14="C",'12a+c+n'!H14,0))</f>
        <v>0</v>
      </c>
      <c r="I14" s="205"/>
      <c r="J14" s="205"/>
      <c r="K14" s="206">
        <f>IF($C$4="citu pasākumu izmaksas",IF('12a+c+n'!$Q14="C",'12a+c+n'!K14,0))</f>
        <v>0</v>
      </c>
      <c r="L14" s="207">
        <f>IF($C$4="citu pasākumu izmaksas",IF('12a+c+n'!$Q14="C",'12a+c+n'!L14,0))</f>
        <v>0</v>
      </c>
      <c r="M14" s="205">
        <f>IF($C$4="citu pasākumu izmaksas",IF('12a+c+n'!$Q14="C",'12a+c+n'!M14,0))</f>
        <v>0</v>
      </c>
      <c r="N14" s="205">
        <f>IF($C$4="citu pasākumu izmaksas",IF('12a+c+n'!$Q14="C",'12a+c+n'!N14,0))</f>
        <v>0</v>
      </c>
      <c r="O14" s="205">
        <f>IF($C$4="citu pasākumu izmaksas",IF('12a+c+n'!$Q14="C",'12a+c+n'!O14,0))</f>
        <v>0</v>
      </c>
      <c r="P14" s="206">
        <f>IF($C$4="citu pasākumu izmaksas",IF('12a+c+n'!$Q14="C",'12a+c+n'!P14,0))</f>
        <v>0</v>
      </c>
    </row>
    <row r="15" spans="1:16" ht="22.5" x14ac:dyDescent="0.2">
      <c r="A15" s="51">
        <f>IF(P15=0,0,IF(COUNTBLANK(P15)=1,0,COUNTA($P$14:P15)))</f>
        <v>0</v>
      </c>
      <c r="B15" s="24" t="str">
        <f>IF($C$4="citu pasākumu izmaksas",IF('12a+c+n'!$Q15="C",'12a+c+n'!B15,0))</f>
        <v>14-00000</v>
      </c>
      <c r="C15" s="24" t="str">
        <f>IF($C$4="citu pasākumu izmaksas",IF('12a+c+n'!$Q15="C",'12a+c+n'!C15,0))</f>
        <v>PP-R kausējamā caurule ar veidgabaliem d40</v>
      </c>
      <c r="D15" s="24" t="str">
        <f>IF($C$4="citu pasākumu izmaksas",IF('12a+c+n'!$Q15="C",'12a+c+n'!D15,0))</f>
        <v>m</v>
      </c>
      <c r="E15" s="46"/>
      <c r="F15" s="65"/>
      <c r="G15" s="116"/>
      <c r="H15" s="116">
        <f>IF($C$4="citu pasākumu izmaksas",IF('12a+c+n'!$Q15="C",'12a+c+n'!H15,0))</f>
        <v>0</v>
      </c>
      <c r="I15" s="116"/>
      <c r="J15" s="116"/>
      <c r="K15" s="117">
        <f>IF($C$4="citu pasākumu izmaksas",IF('12a+c+n'!$Q15="C",'12a+c+n'!K15,0))</f>
        <v>0</v>
      </c>
      <c r="L15" s="82">
        <f>IF($C$4="citu pasākumu izmaksas",IF('12a+c+n'!$Q15="C",'12a+c+n'!L15,0))</f>
        <v>0</v>
      </c>
      <c r="M15" s="116">
        <f>IF($C$4="citu pasākumu izmaksas",IF('12a+c+n'!$Q15="C",'12a+c+n'!M15,0))</f>
        <v>0</v>
      </c>
      <c r="N15" s="116">
        <f>IF($C$4="citu pasākumu izmaksas",IF('12a+c+n'!$Q15="C",'12a+c+n'!N15,0))</f>
        <v>0</v>
      </c>
      <c r="O15" s="116">
        <f>IF($C$4="citu pasākumu izmaksas",IF('12a+c+n'!$Q15="C",'12a+c+n'!O15,0))</f>
        <v>0</v>
      </c>
      <c r="P15" s="117">
        <f>IF($C$4="citu pasākumu izmaksas",IF('12a+c+n'!$Q15="C",'12a+c+n'!P15,0))</f>
        <v>0</v>
      </c>
    </row>
    <row r="16" spans="1:16" ht="22.5" x14ac:dyDescent="0.2">
      <c r="A16" s="51">
        <f>IF(P16=0,0,IF(COUNTBLANK(P16)=1,0,COUNTA($P$14:P16)))</f>
        <v>0</v>
      </c>
      <c r="B16" s="24" t="str">
        <f>IF($C$4="citu pasākumu izmaksas",IF('12a+c+n'!$Q16="C",'12a+c+n'!B16,0))</f>
        <v>14-00000</v>
      </c>
      <c r="C16" s="24" t="str">
        <f>IF($C$4="citu pasākumu izmaksas",IF('12a+c+n'!$Q16="C",'12a+c+n'!C16,0))</f>
        <v>PP-R kausējamā caurule ar veidgabaliem d32</v>
      </c>
      <c r="D16" s="24" t="str">
        <f>IF($C$4="citu pasākumu izmaksas",IF('12a+c+n'!$Q16="C",'12a+c+n'!D16,0))</f>
        <v>m</v>
      </c>
      <c r="E16" s="46"/>
      <c r="F16" s="65"/>
      <c r="G16" s="116"/>
      <c r="H16" s="116">
        <f>IF($C$4="citu pasākumu izmaksas",IF('12a+c+n'!$Q16="C",'12a+c+n'!H16,0))</f>
        <v>0</v>
      </c>
      <c r="I16" s="116"/>
      <c r="J16" s="116"/>
      <c r="K16" s="117">
        <f>IF($C$4="citu pasākumu izmaksas",IF('12a+c+n'!$Q16="C",'12a+c+n'!K16,0))</f>
        <v>0</v>
      </c>
      <c r="L16" s="82">
        <f>IF($C$4="citu pasākumu izmaksas",IF('12a+c+n'!$Q16="C",'12a+c+n'!L16,0))</f>
        <v>0</v>
      </c>
      <c r="M16" s="116">
        <f>IF($C$4="citu pasākumu izmaksas",IF('12a+c+n'!$Q16="C",'12a+c+n'!M16,0))</f>
        <v>0</v>
      </c>
      <c r="N16" s="116">
        <f>IF($C$4="citu pasākumu izmaksas",IF('12a+c+n'!$Q16="C",'12a+c+n'!N16,0))</f>
        <v>0</v>
      </c>
      <c r="O16" s="116">
        <f>IF($C$4="citu pasākumu izmaksas",IF('12a+c+n'!$Q16="C",'12a+c+n'!O16,0))</f>
        <v>0</v>
      </c>
      <c r="P16" s="117">
        <f>IF($C$4="citu pasākumu izmaksas",IF('12a+c+n'!$Q16="C",'12a+c+n'!P16,0))</f>
        <v>0</v>
      </c>
    </row>
    <row r="17" spans="1:16" ht="22.5" x14ac:dyDescent="0.2">
      <c r="A17" s="51">
        <f>IF(P17=0,0,IF(COUNTBLANK(P17)=1,0,COUNTA($P$14:P17)))</f>
        <v>0</v>
      </c>
      <c r="B17" s="24" t="str">
        <f>IF($C$4="citu pasākumu izmaksas",IF('12a+c+n'!$Q17="C",'12a+c+n'!B17,0))</f>
        <v>14-00000</v>
      </c>
      <c r="C17" s="24" t="str">
        <f>IF($C$4="citu pasākumu izmaksas",IF('12a+c+n'!$Q17="C",'12a+c+n'!C17,0))</f>
        <v>PP-R kausējamā caurule ar veidgabaliem d25</v>
      </c>
      <c r="D17" s="24" t="str">
        <f>IF($C$4="citu pasākumu izmaksas",IF('12a+c+n'!$Q17="C",'12a+c+n'!D17,0))</f>
        <v>m</v>
      </c>
      <c r="E17" s="46"/>
      <c r="F17" s="65"/>
      <c r="G17" s="116"/>
      <c r="H17" s="116">
        <f>IF($C$4="citu pasākumu izmaksas",IF('12a+c+n'!$Q17="C",'12a+c+n'!H17,0))</f>
        <v>0</v>
      </c>
      <c r="I17" s="116"/>
      <c r="J17" s="116"/>
      <c r="K17" s="117">
        <f>IF($C$4="citu pasākumu izmaksas",IF('12a+c+n'!$Q17="C",'12a+c+n'!K17,0))</f>
        <v>0</v>
      </c>
      <c r="L17" s="82">
        <f>IF($C$4="citu pasākumu izmaksas",IF('12a+c+n'!$Q17="C",'12a+c+n'!L17,0))</f>
        <v>0</v>
      </c>
      <c r="M17" s="116">
        <f>IF($C$4="citu pasākumu izmaksas",IF('12a+c+n'!$Q17="C",'12a+c+n'!M17,0))</f>
        <v>0</v>
      </c>
      <c r="N17" s="116">
        <f>IF($C$4="citu pasākumu izmaksas",IF('12a+c+n'!$Q17="C",'12a+c+n'!N17,0))</f>
        <v>0</v>
      </c>
      <c r="O17" s="116">
        <f>IF($C$4="citu pasākumu izmaksas",IF('12a+c+n'!$Q17="C",'12a+c+n'!O17,0))</f>
        <v>0</v>
      </c>
      <c r="P17" s="117">
        <f>IF($C$4="citu pasākumu izmaksas",IF('12a+c+n'!$Q17="C",'12a+c+n'!P17,0))</f>
        <v>0</v>
      </c>
    </row>
    <row r="18" spans="1:16" ht="22.5" x14ac:dyDescent="0.2">
      <c r="A18" s="51">
        <f>IF(P18=0,0,IF(COUNTBLANK(P18)=1,0,COUNTA($P$14:P18)))</f>
        <v>0</v>
      </c>
      <c r="B18" s="24" t="str">
        <f>IF($C$4="citu pasākumu izmaksas",IF('12a+c+n'!$Q18="C",'12a+c+n'!B18,0))</f>
        <v>14-00000</v>
      </c>
      <c r="C18" s="24" t="str">
        <f>IF($C$4="citu pasākumu izmaksas",IF('12a+c+n'!$Q18="C",'12a+c+n'!C18,0))</f>
        <v>Pretkondensāta izolācija d40 b=9mm</v>
      </c>
      <c r="D18" s="24" t="str">
        <f>IF($C$4="citu pasākumu izmaksas",IF('12a+c+n'!$Q18="C",'12a+c+n'!D18,0))</f>
        <v>m</v>
      </c>
      <c r="E18" s="46"/>
      <c r="F18" s="65"/>
      <c r="G18" s="116"/>
      <c r="H18" s="116">
        <f>IF($C$4="citu pasākumu izmaksas",IF('12a+c+n'!$Q18="C",'12a+c+n'!H18,0))</f>
        <v>0</v>
      </c>
      <c r="I18" s="116"/>
      <c r="J18" s="116"/>
      <c r="K18" s="117">
        <f>IF($C$4="citu pasākumu izmaksas",IF('12a+c+n'!$Q18="C",'12a+c+n'!K18,0))</f>
        <v>0</v>
      </c>
      <c r="L18" s="82">
        <f>IF($C$4="citu pasākumu izmaksas",IF('12a+c+n'!$Q18="C",'12a+c+n'!L18,0))</f>
        <v>0</v>
      </c>
      <c r="M18" s="116">
        <f>IF($C$4="citu pasākumu izmaksas",IF('12a+c+n'!$Q18="C",'12a+c+n'!M18,0))</f>
        <v>0</v>
      </c>
      <c r="N18" s="116">
        <f>IF($C$4="citu pasākumu izmaksas",IF('12a+c+n'!$Q18="C",'12a+c+n'!N18,0))</f>
        <v>0</v>
      </c>
      <c r="O18" s="116">
        <f>IF($C$4="citu pasākumu izmaksas",IF('12a+c+n'!$Q18="C",'12a+c+n'!O18,0))</f>
        <v>0</v>
      </c>
      <c r="P18" s="117">
        <f>IF($C$4="citu pasākumu izmaksas",IF('12a+c+n'!$Q18="C",'12a+c+n'!P18,0))</f>
        <v>0</v>
      </c>
    </row>
    <row r="19" spans="1:16" ht="22.5" x14ac:dyDescent="0.2">
      <c r="A19" s="51">
        <f>IF(P19=0,0,IF(COUNTBLANK(P19)=1,0,COUNTA($P$14:P19)))</f>
        <v>0</v>
      </c>
      <c r="B19" s="24" t="str">
        <f>IF($C$4="citu pasākumu izmaksas",IF('12a+c+n'!$Q19="C",'12a+c+n'!B19,0))</f>
        <v>14-00000</v>
      </c>
      <c r="C19" s="24" t="str">
        <f>IF($C$4="citu pasākumu izmaksas",IF('12a+c+n'!$Q19="C",'12a+c+n'!C19,0))</f>
        <v>Pretkondensāta izolācija d32 b=9mm</v>
      </c>
      <c r="D19" s="24" t="str">
        <f>IF($C$4="citu pasākumu izmaksas",IF('12a+c+n'!$Q19="C",'12a+c+n'!D19,0))</f>
        <v>m</v>
      </c>
      <c r="E19" s="46"/>
      <c r="F19" s="65"/>
      <c r="G19" s="116"/>
      <c r="H19" s="116">
        <f>IF($C$4="citu pasākumu izmaksas",IF('12a+c+n'!$Q19="C",'12a+c+n'!H19,0))</f>
        <v>0</v>
      </c>
      <c r="I19" s="116"/>
      <c r="J19" s="116"/>
      <c r="K19" s="117">
        <f>IF($C$4="citu pasākumu izmaksas",IF('12a+c+n'!$Q19="C",'12a+c+n'!K19,0))</f>
        <v>0</v>
      </c>
      <c r="L19" s="82">
        <f>IF($C$4="citu pasākumu izmaksas",IF('12a+c+n'!$Q19="C",'12a+c+n'!L19,0))</f>
        <v>0</v>
      </c>
      <c r="M19" s="116">
        <f>IF($C$4="citu pasākumu izmaksas",IF('12a+c+n'!$Q19="C",'12a+c+n'!M19,0))</f>
        <v>0</v>
      </c>
      <c r="N19" s="116">
        <f>IF($C$4="citu pasākumu izmaksas",IF('12a+c+n'!$Q19="C",'12a+c+n'!N19,0))</f>
        <v>0</v>
      </c>
      <c r="O19" s="116">
        <f>IF($C$4="citu pasākumu izmaksas",IF('12a+c+n'!$Q19="C",'12a+c+n'!O19,0))</f>
        <v>0</v>
      </c>
      <c r="P19" s="117">
        <f>IF($C$4="citu pasākumu izmaksas",IF('12a+c+n'!$Q19="C",'12a+c+n'!P19,0))</f>
        <v>0</v>
      </c>
    </row>
    <row r="20" spans="1:16" ht="22.5" x14ac:dyDescent="0.2">
      <c r="A20" s="51">
        <f>IF(P20=0,0,IF(COUNTBLANK(P20)=1,0,COUNTA($P$14:P20)))</f>
        <v>0</v>
      </c>
      <c r="B20" s="24" t="str">
        <f>IF($C$4="citu pasākumu izmaksas",IF('12a+c+n'!$Q20="C",'12a+c+n'!B20,0))</f>
        <v>14-00000</v>
      </c>
      <c r="C20" s="24" t="str">
        <f>IF($C$4="citu pasākumu izmaksas",IF('12a+c+n'!$Q20="C",'12a+c+n'!C20,0))</f>
        <v>Pretkondensāta izolācija d25 b=9mm</v>
      </c>
      <c r="D20" s="24" t="str">
        <f>IF($C$4="citu pasākumu izmaksas",IF('12a+c+n'!$Q20="C",'12a+c+n'!D20,0))</f>
        <v>m</v>
      </c>
      <c r="E20" s="46"/>
      <c r="F20" s="65"/>
      <c r="G20" s="116"/>
      <c r="H20" s="116">
        <f>IF($C$4="citu pasākumu izmaksas",IF('12a+c+n'!$Q20="C",'12a+c+n'!H20,0))</f>
        <v>0</v>
      </c>
      <c r="I20" s="116"/>
      <c r="J20" s="116"/>
      <c r="K20" s="117">
        <f>IF($C$4="citu pasākumu izmaksas",IF('12a+c+n'!$Q20="C",'12a+c+n'!K20,0))</f>
        <v>0</v>
      </c>
      <c r="L20" s="82">
        <f>IF($C$4="citu pasākumu izmaksas",IF('12a+c+n'!$Q20="C",'12a+c+n'!L20,0))</f>
        <v>0</v>
      </c>
      <c r="M20" s="116">
        <f>IF($C$4="citu pasākumu izmaksas",IF('12a+c+n'!$Q20="C",'12a+c+n'!M20,0))</f>
        <v>0</v>
      </c>
      <c r="N20" s="116">
        <f>IF($C$4="citu pasākumu izmaksas",IF('12a+c+n'!$Q20="C",'12a+c+n'!N20,0))</f>
        <v>0</v>
      </c>
      <c r="O20" s="116">
        <f>IF($C$4="citu pasākumu izmaksas",IF('12a+c+n'!$Q20="C",'12a+c+n'!O20,0))</f>
        <v>0</v>
      </c>
      <c r="P20" s="117">
        <f>IF($C$4="citu pasākumu izmaksas",IF('12a+c+n'!$Q20="C",'12a+c+n'!P20,0))</f>
        <v>0</v>
      </c>
    </row>
    <row r="21" spans="1:16" ht="22.5" x14ac:dyDescent="0.2">
      <c r="A21" s="51">
        <f>IF(P21=0,0,IF(COUNTBLANK(P21)=1,0,COUNTA($P$14:P21)))</f>
        <v>0</v>
      </c>
      <c r="B21" s="24" t="str">
        <f>IF($C$4="citu pasākumu izmaksas",IF('12a+c+n'!$Q21="C",'12a+c+n'!B21,0))</f>
        <v>14-00000</v>
      </c>
      <c r="C21" s="24" t="str">
        <f>IF($C$4="citu pasākumu izmaksas",IF('12a+c+n'!$Q21="C",'12a+c+n'!C21,0))</f>
        <v>Lodveida vārsts dn25</v>
      </c>
      <c r="D21" s="24" t="str">
        <f>IF($C$4="citu pasākumu izmaksas",IF('12a+c+n'!$Q21="C",'12a+c+n'!D21,0))</f>
        <v>gb</v>
      </c>
      <c r="E21" s="46"/>
      <c r="F21" s="65"/>
      <c r="G21" s="116"/>
      <c r="H21" s="116">
        <f>IF($C$4="citu pasākumu izmaksas",IF('12a+c+n'!$Q21="C",'12a+c+n'!H21,0))</f>
        <v>0</v>
      </c>
      <c r="I21" s="116"/>
      <c r="J21" s="116"/>
      <c r="K21" s="117">
        <f>IF($C$4="citu pasākumu izmaksas",IF('12a+c+n'!$Q21="C",'12a+c+n'!K21,0))</f>
        <v>0</v>
      </c>
      <c r="L21" s="82">
        <f>IF($C$4="citu pasākumu izmaksas",IF('12a+c+n'!$Q21="C",'12a+c+n'!L21,0))</f>
        <v>0</v>
      </c>
      <c r="M21" s="116">
        <f>IF($C$4="citu pasākumu izmaksas",IF('12a+c+n'!$Q21="C",'12a+c+n'!M21,0))</f>
        <v>0</v>
      </c>
      <c r="N21" s="116">
        <f>IF($C$4="citu pasākumu izmaksas",IF('12a+c+n'!$Q21="C",'12a+c+n'!N21,0))</f>
        <v>0</v>
      </c>
      <c r="O21" s="116">
        <f>IF($C$4="citu pasākumu izmaksas",IF('12a+c+n'!$Q21="C",'12a+c+n'!O21,0))</f>
        <v>0</v>
      </c>
      <c r="P21" s="117">
        <f>IF($C$4="citu pasākumu izmaksas",IF('12a+c+n'!$Q21="C",'12a+c+n'!P21,0))</f>
        <v>0</v>
      </c>
    </row>
    <row r="22" spans="1:16" ht="22.5" x14ac:dyDescent="0.2">
      <c r="A22" s="51">
        <f>IF(P22=0,0,IF(COUNTBLANK(P22)=1,0,COUNTA($P$14:P22)))</f>
        <v>0</v>
      </c>
      <c r="B22" s="24" t="str">
        <f>IF($C$4="citu pasākumu izmaksas",IF('12a+c+n'!$Q22="C",'12a+c+n'!B22,0))</f>
        <v>14-00000</v>
      </c>
      <c r="C22" s="24" t="str">
        <f>IF($C$4="citu pasākumu izmaksas",IF('12a+c+n'!$Q22="C",'12a+c+n'!C22,0))</f>
        <v>Lodveida vārsts dn40</v>
      </c>
      <c r="D22" s="24" t="str">
        <f>IF($C$4="citu pasākumu izmaksas",IF('12a+c+n'!$Q22="C",'12a+c+n'!D22,0))</f>
        <v>gb</v>
      </c>
      <c r="E22" s="46"/>
      <c r="F22" s="65"/>
      <c r="G22" s="116"/>
      <c r="H22" s="116">
        <f>IF($C$4="citu pasākumu izmaksas",IF('12a+c+n'!$Q22="C",'12a+c+n'!H22,0))</f>
        <v>0</v>
      </c>
      <c r="I22" s="116"/>
      <c r="J22" s="116"/>
      <c r="K22" s="117">
        <f>IF($C$4="citu pasākumu izmaksas",IF('12a+c+n'!$Q22="C",'12a+c+n'!K22,0))</f>
        <v>0</v>
      </c>
      <c r="L22" s="82">
        <f>IF($C$4="citu pasākumu izmaksas",IF('12a+c+n'!$Q22="C",'12a+c+n'!L22,0))</f>
        <v>0</v>
      </c>
      <c r="M22" s="116">
        <f>IF($C$4="citu pasākumu izmaksas",IF('12a+c+n'!$Q22="C",'12a+c+n'!M22,0))</f>
        <v>0</v>
      </c>
      <c r="N22" s="116">
        <f>IF($C$4="citu pasākumu izmaksas",IF('12a+c+n'!$Q22="C",'12a+c+n'!N22,0))</f>
        <v>0</v>
      </c>
      <c r="O22" s="116">
        <f>IF($C$4="citu pasākumu izmaksas",IF('12a+c+n'!$Q22="C",'12a+c+n'!O22,0))</f>
        <v>0</v>
      </c>
      <c r="P22" s="117">
        <f>IF($C$4="citu pasākumu izmaksas",IF('12a+c+n'!$Q22="C",'12a+c+n'!P22,0))</f>
        <v>0</v>
      </c>
    </row>
    <row r="23" spans="1:16" ht="22.5" x14ac:dyDescent="0.2">
      <c r="A23" s="51">
        <f>IF(P23=0,0,IF(COUNTBLANK(P23)=1,0,COUNTA($P$14:P23)))</f>
        <v>0</v>
      </c>
      <c r="B23" s="24" t="str">
        <f>IF($C$4="citu pasākumu izmaksas",IF('12a+c+n'!$Q23="C",'12a+c+n'!B23,0))</f>
        <v>14-00000</v>
      </c>
      <c r="C23" s="24" t="str">
        <f>IF($C$4="citu pasākumu izmaksas",IF('12a+c+n'!$Q23="C",'12a+c+n'!C23,0))</f>
        <v>Pieslēgums ūdensvadam pagrabstāvā</v>
      </c>
      <c r="D23" s="24" t="str">
        <f>IF($C$4="citu pasākumu izmaksas",IF('12a+c+n'!$Q23="C",'12a+c+n'!D23,0))</f>
        <v>kompl.</v>
      </c>
      <c r="E23" s="46"/>
      <c r="F23" s="65"/>
      <c r="G23" s="116"/>
      <c r="H23" s="116">
        <f>IF($C$4="citu pasākumu izmaksas",IF('12a+c+n'!$Q23="C",'12a+c+n'!H23,0))</f>
        <v>0</v>
      </c>
      <c r="I23" s="116"/>
      <c r="J23" s="116"/>
      <c r="K23" s="117">
        <f>IF($C$4="citu pasākumu izmaksas",IF('12a+c+n'!$Q23="C",'12a+c+n'!K23,0))</f>
        <v>0</v>
      </c>
      <c r="L23" s="82">
        <f>IF($C$4="citu pasākumu izmaksas",IF('12a+c+n'!$Q23="C",'12a+c+n'!L23,0))</f>
        <v>0</v>
      </c>
      <c r="M23" s="116">
        <f>IF($C$4="citu pasākumu izmaksas",IF('12a+c+n'!$Q23="C",'12a+c+n'!M23,0))</f>
        <v>0</v>
      </c>
      <c r="N23" s="116">
        <f>IF($C$4="citu pasākumu izmaksas",IF('12a+c+n'!$Q23="C",'12a+c+n'!N23,0))</f>
        <v>0</v>
      </c>
      <c r="O23" s="116">
        <f>IF($C$4="citu pasākumu izmaksas",IF('12a+c+n'!$Q23="C",'12a+c+n'!O23,0))</f>
        <v>0</v>
      </c>
      <c r="P23" s="117">
        <f>IF($C$4="citu pasākumu izmaksas",IF('12a+c+n'!$Q23="C",'12a+c+n'!P23,0))</f>
        <v>0</v>
      </c>
    </row>
    <row r="24" spans="1:16" ht="22.5" x14ac:dyDescent="0.2">
      <c r="A24" s="51">
        <f>IF(P24=0,0,IF(COUNTBLANK(P24)=1,0,COUNTA($P$14:P24)))</f>
        <v>0</v>
      </c>
      <c r="B24" s="24" t="str">
        <f>IF($C$4="citu pasākumu izmaksas",IF('12a+c+n'!$Q24="C",'12a+c+n'!B24,0))</f>
        <v>14-00000</v>
      </c>
      <c r="C24" s="24" t="str">
        <f>IF($C$4="citu pasākumu izmaksas",IF('12a+c+n'!$Q24="C",'12a+c+n'!C24,0))</f>
        <v>Tukšošanas vārsti dn15</v>
      </c>
      <c r="D24" s="24" t="str">
        <f>IF($C$4="citu pasākumu izmaksas",IF('12a+c+n'!$Q24="C",'12a+c+n'!D24,0))</f>
        <v>gb</v>
      </c>
      <c r="E24" s="46"/>
      <c r="F24" s="65"/>
      <c r="G24" s="116"/>
      <c r="H24" s="116">
        <f>IF($C$4="citu pasākumu izmaksas",IF('12a+c+n'!$Q24="C",'12a+c+n'!H24,0))</f>
        <v>0</v>
      </c>
      <c r="I24" s="116"/>
      <c r="J24" s="116"/>
      <c r="K24" s="117">
        <f>IF($C$4="citu pasākumu izmaksas",IF('12a+c+n'!$Q24="C",'12a+c+n'!K24,0))</f>
        <v>0</v>
      </c>
      <c r="L24" s="82">
        <f>IF($C$4="citu pasākumu izmaksas",IF('12a+c+n'!$Q24="C",'12a+c+n'!L24,0))</f>
        <v>0</v>
      </c>
      <c r="M24" s="116">
        <f>IF($C$4="citu pasākumu izmaksas",IF('12a+c+n'!$Q24="C",'12a+c+n'!M24,0))</f>
        <v>0</v>
      </c>
      <c r="N24" s="116">
        <f>IF($C$4="citu pasākumu izmaksas",IF('12a+c+n'!$Q24="C",'12a+c+n'!N24,0))</f>
        <v>0</v>
      </c>
      <c r="O24" s="116">
        <f>IF($C$4="citu pasākumu izmaksas",IF('12a+c+n'!$Q24="C",'12a+c+n'!O24,0))</f>
        <v>0</v>
      </c>
      <c r="P24" s="117">
        <f>IF($C$4="citu pasākumu izmaksas",IF('12a+c+n'!$Q24="C",'12a+c+n'!P24,0))</f>
        <v>0</v>
      </c>
    </row>
    <row r="25" spans="1:16" ht="22.5" x14ac:dyDescent="0.2">
      <c r="A25" s="51">
        <f>IF(P25=0,0,IF(COUNTBLANK(P25)=1,0,COUNTA($P$14:P25)))</f>
        <v>0</v>
      </c>
      <c r="B25" s="24" t="str">
        <f>IF($C$4="citu pasākumu izmaksas",IF('12a+c+n'!$Q25="C",'12a+c+n'!B25,0))</f>
        <v>14-00000</v>
      </c>
      <c r="C25" s="24" t="str">
        <f>IF($C$4="citu pasākumu izmaksas",IF('12a+c+n'!$Q25="C",'12a+c+n'!C25,0))</f>
        <v>Cauruļvadu hidrauliskā pārbaude</v>
      </c>
      <c r="D25" s="24" t="str">
        <f>IF($C$4="citu pasākumu izmaksas",IF('12a+c+n'!$Q25="C",'12a+c+n'!D25,0))</f>
        <v>kompl.</v>
      </c>
      <c r="E25" s="46"/>
      <c r="F25" s="65"/>
      <c r="G25" s="116"/>
      <c r="H25" s="116">
        <f>IF($C$4="citu pasākumu izmaksas",IF('12a+c+n'!$Q25="C",'12a+c+n'!H25,0))</f>
        <v>0</v>
      </c>
      <c r="I25" s="116"/>
      <c r="J25" s="116"/>
      <c r="K25" s="117">
        <f>IF($C$4="citu pasākumu izmaksas",IF('12a+c+n'!$Q25="C",'12a+c+n'!K25,0))</f>
        <v>0</v>
      </c>
      <c r="L25" s="82">
        <f>IF($C$4="citu pasākumu izmaksas",IF('12a+c+n'!$Q25="C",'12a+c+n'!L25,0))</f>
        <v>0</v>
      </c>
      <c r="M25" s="116">
        <f>IF($C$4="citu pasākumu izmaksas",IF('12a+c+n'!$Q25="C",'12a+c+n'!M25,0))</f>
        <v>0</v>
      </c>
      <c r="N25" s="116">
        <f>IF($C$4="citu pasākumu izmaksas",IF('12a+c+n'!$Q25="C",'12a+c+n'!N25,0))</f>
        <v>0</v>
      </c>
      <c r="O25" s="116">
        <f>IF($C$4="citu pasākumu izmaksas",IF('12a+c+n'!$Q25="C",'12a+c+n'!O25,0))</f>
        <v>0</v>
      </c>
      <c r="P25" s="117">
        <f>IF($C$4="citu pasākumu izmaksas",IF('12a+c+n'!$Q25="C",'12a+c+n'!P25,0))</f>
        <v>0</v>
      </c>
    </row>
    <row r="26" spans="1:16" x14ac:dyDescent="0.2">
      <c r="A26" s="51">
        <f>IF(P26=0,0,IF(COUNTBLANK(P26)=1,0,COUNTA($P$14:P26)))</f>
        <v>0</v>
      </c>
      <c r="B26" s="24">
        <f>IF($C$4="citu pasākumu izmaksas",IF('12a+c+n'!$Q26="C",'12a+c+n'!B26,0))</f>
        <v>0</v>
      </c>
      <c r="C26" s="24">
        <f>IF($C$4="citu pasākumu izmaksas",IF('12a+c+n'!$Q26="C",'12a+c+n'!C26,0))</f>
        <v>0</v>
      </c>
      <c r="D26" s="24">
        <f>IF($C$4="citu pasākumu izmaksas",IF('12a+c+n'!$Q26="C",'12a+c+n'!D26,0))</f>
        <v>0</v>
      </c>
      <c r="E26" s="46"/>
      <c r="F26" s="65"/>
      <c r="G26" s="116"/>
      <c r="H26" s="116">
        <f>IF($C$4="citu pasākumu izmaksas",IF('12a+c+n'!$Q26="C",'12a+c+n'!H26,0))</f>
        <v>0</v>
      </c>
      <c r="I26" s="116"/>
      <c r="J26" s="116"/>
      <c r="K26" s="117">
        <f>IF($C$4="citu pasākumu izmaksas",IF('12a+c+n'!$Q26="C",'12a+c+n'!K26,0))</f>
        <v>0</v>
      </c>
      <c r="L26" s="82">
        <f>IF($C$4="citu pasākumu izmaksas",IF('12a+c+n'!$Q26="C",'12a+c+n'!L26,0))</f>
        <v>0</v>
      </c>
      <c r="M26" s="116">
        <f>IF($C$4="citu pasākumu izmaksas",IF('12a+c+n'!$Q26="C",'12a+c+n'!M26,0))</f>
        <v>0</v>
      </c>
      <c r="N26" s="116">
        <f>IF($C$4="citu pasākumu izmaksas",IF('12a+c+n'!$Q26="C",'12a+c+n'!N26,0))</f>
        <v>0</v>
      </c>
      <c r="O26" s="116">
        <f>IF($C$4="citu pasākumu izmaksas",IF('12a+c+n'!$Q26="C",'12a+c+n'!O26,0))</f>
        <v>0</v>
      </c>
      <c r="P26" s="117">
        <f>IF($C$4="citu pasākumu izmaksas",IF('12a+c+n'!$Q26="C",'12a+c+n'!P26,0))</f>
        <v>0</v>
      </c>
    </row>
    <row r="27" spans="1:16" ht="22.5" x14ac:dyDescent="0.2">
      <c r="A27" s="51">
        <f>IF(P27=0,0,IF(COUNTBLANK(P27)=1,0,COUNTA($P$14:P27)))</f>
        <v>0</v>
      </c>
      <c r="B27" s="24" t="str">
        <f>IF($C$4="citu pasākumu izmaksas",IF('12a+c+n'!$Q27="C",'12a+c+n'!B27,0))</f>
        <v>14-00000</v>
      </c>
      <c r="C27" s="24" t="str">
        <f>IF($C$4="citu pasākumu izmaksas",IF('12a+c+n'!$Q27="C",'12a+c+n'!C27,0))</f>
        <v>PP-R kausējamā caurule ar veidgabaliem d25</v>
      </c>
      <c r="D27" s="24" t="str">
        <f>IF($C$4="citu pasākumu izmaksas",IF('12a+c+n'!$Q27="C",'12a+c+n'!D27,0))</f>
        <v>m</v>
      </c>
      <c r="E27" s="46"/>
      <c r="F27" s="65"/>
      <c r="G27" s="116"/>
      <c r="H27" s="116">
        <f>IF($C$4="citu pasākumu izmaksas",IF('12a+c+n'!$Q27="C",'12a+c+n'!H27,0))</f>
        <v>0</v>
      </c>
      <c r="I27" s="116"/>
      <c r="J27" s="116"/>
      <c r="K27" s="117">
        <f>IF($C$4="citu pasākumu izmaksas",IF('12a+c+n'!$Q27="C",'12a+c+n'!K27,0))</f>
        <v>0</v>
      </c>
      <c r="L27" s="82">
        <f>IF($C$4="citu pasākumu izmaksas",IF('12a+c+n'!$Q27="C",'12a+c+n'!L27,0))</f>
        <v>0</v>
      </c>
      <c r="M27" s="116">
        <f>IF($C$4="citu pasākumu izmaksas",IF('12a+c+n'!$Q27="C",'12a+c+n'!M27,0))</f>
        <v>0</v>
      </c>
      <c r="N27" s="116">
        <f>IF($C$4="citu pasākumu izmaksas",IF('12a+c+n'!$Q27="C",'12a+c+n'!N27,0))</f>
        <v>0</v>
      </c>
      <c r="O27" s="116">
        <f>IF($C$4="citu pasākumu izmaksas",IF('12a+c+n'!$Q27="C",'12a+c+n'!O27,0))</f>
        <v>0</v>
      </c>
      <c r="P27" s="117">
        <f>IF($C$4="citu pasākumu izmaksas",IF('12a+c+n'!$Q27="C",'12a+c+n'!P27,0))</f>
        <v>0</v>
      </c>
    </row>
    <row r="28" spans="1:16" ht="22.5" x14ac:dyDescent="0.2">
      <c r="A28" s="51">
        <f>IF(P28=0,0,IF(COUNTBLANK(P28)=1,0,COUNTA($P$14:P28)))</f>
        <v>0</v>
      </c>
      <c r="B28" s="24" t="str">
        <f>IF($C$4="citu pasākumu izmaksas",IF('12a+c+n'!$Q28="C",'12a+c+n'!B28,0))</f>
        <v>14-00000</v>
      </c>
      <c r="C28" s="24" t="str">
        <f>IF($C$4="citu pasākumu izmaksas",IF('12a+c+n'!$Q28="C",'12a+c+n'!C28,0))</f>
        <v>Pretkondensāta izolācija d25 b=9mm</v>
      </c>
      <c r="D28" s="24" t="str">
        <f>IF($C$4="citu pasākumu izmaksas",IF('12a+c+n'!$Q28="C",'12a+c+n'!D28,0))</f>
        <v>m</v>
      </c>
      <c r="E28" s="46"/>
      <c r="F28" s="65"/>
      <c r="G28" s="116"/>
      <c r="H28" s="116">
        <f>IF($C$4="citu pasākumu izmaksas",IF('12a+c+n'!$Q28="C",'12a+c+n'!H28,0))</f>
        <v>0</v>
      </c>
      <c r="I28" s="116"/>
      <c r="J28" s="116"/>
      <c r="K28" s="117">
        <f>IF($C$4="citu pasākumu izmaksas",IF('12a+c+n'!$Q28="C",'12a+c+n'!K28,0))</f>
        <v>0</v>
      </c>
      <c r="L28" s="82">
        <f>IF($C$4="citu pasākumu izmaksas",IF('12a+c+n'!$Q28="C",'12a+c+n'!L28,0))</f>
        <v>0</v>
      </c>
      <c r="M28" s="116">
        <f>IF($C$4="citu pasākumu izmaksas",IF('12a+c+n'!$Q28="C",'12a+c+n'!M28,0))</f>
        <v>0</v>
      </c>
      <c r="N28" s="116">
        <f>IF($C$4="citu pasākumu izmaksas",IF('12a+c+n'!$Q28="C",'12a+c+n'!N28,0))</f>
        <v>0</v>
      </c>
      <c r="O28" s="116">
        <f>IF($C$4="citu pasākumu izmaksas",IF('12a+c+n'!$Q28="C",'12a+c+n'!O28,0))</f>
        <v>0</v>
      </c>
      <c r="P28" s="117">
        <f>IF($C$4="citu pasākumu izmaksas",IF('12a+c+n'!$Q28="C",'12a+c+n'!P28,0))</f>
        <v>0</v>
      </c>
    </row>
    <row r="29" spans="1:16" ht="22.5" x14ac:dyDescent="0.2">
      <c r="A29" s="51">
        <f>IF(P29=0,0,IF(COUNTBLANK(P29)=1,0,COUNTA($P$14:P29)))</f>
        <v>0</v>
      </c>
      <c r="B29" s="24" t="str">
        <f>IF($C$4="citu pasākumu izmaksas",IF('12a+c+n'!$Q29="C",'12a+c+n'!B29,0))</f>
        <v>14-00000</v>
      </c>
      <c r="C29" s="24" t="str">
        <f>IF($C$4="citu pasākumu izmaksas",IF('12a+c+n'!$Q29="C",'12a+c+n'!C29,0))</f>
        <v>Lodveida vārsts dn20</v>
      </c>
      <c r="D29" s="24" t="str">
        <f>IF($C$4="citu pasākumu izmaksas",IF('12a+c+n'!$Q29="C",'12a+c+n'!D29,0))</f>
        <v>gb</v>
      </c>
      <c r="E29" s="46"/>
      <c r="F29" s="65"/>
      <c r="G29" s="116"/>
      <c r="H29" s="116">
        <f>IF($C$4="citu pasākumu izmaksas",IF('12a+c+n'!$Q29="C",'12a+c+n'!H29,0))</f>
        <v>0</v>
      </c>
      <c r="I29" s="116"/>
      <c r="J29" s="116"/>
      <c r="K29" s="117">
        <f>IF($C$4="citu pasākumu izmaksas",IF('12a+c+n'!$Q29="C",'12a+c+n'!K29,0))</f>
        <v>0</v>
      </c>
      <c r="L29" s="82">
        <f>IF($C$4="citu pasākumu izmaksas",IF('12a+c+n'!$Q29="C",'12a+c+n'!L29,0))</f>
        <v>0</v>
      </c>
      <c r="M29" s="116">
        <f>IF($C$4="citu pasākumu izmaksas",IF('12a+c+n'!$Q29="C",'12a+c+n'!M29,0))</f>
        <v>0</v>
      </c>
      <c r="N29" s="116">
        <f>IF($C$4="citu pasākumu izmaksas",IF('12a+c+n'!$Q29="C",'12a+c+n'!N29,0))</f>
        <v>0</v>
      </c>
      <c r="O29" s="116">
        <f>IF($C$4="citu pasākumu izmaksas",IF('12a+c+n'!$Q29="C",'12a+c+n'!O29,0))</f>
        <v>0</v>
      </c>
      <c r="P29" s="117">
        <f>IF($C$4="citu pasākumu izmaksas",IF('12a+c+n'!$Q29="C",'12a+c+n'!P29,0))</f>
        <v>0</v>
      </c>
    </row>
    <row r="30" spans="1:16" ht="22.5" x14ac:dyDescent="0.2">
      <c r="A30" s="51">
        <f>IF(P30=0,0,IF(COUNTBLANK(P30)=1,0,COUNTA($P$14:P30)))</f>
        <v>0</v>
      </c>
      <c r="B30" s="24" t="str">
        <f>IF($C$4="citu pasākumu izmaksas",IF('12a+c+n'!$Q30="C",'12a+c+n'!B30,0))</f>
        <v>14-00000</v>
      </c>
      <c r="C30" s="24" t="str">
        <f>IF($C$4="citu pasākumu izmaksas",IF('12a+c+n'!$Q30="C",'12a+c+n'!C30,0))</f>
        <v>Cauruļvadu hidrauliskā pārbaude</v>
      </c>
      <c r="D30" s="24" t="str">
        <f>IF($C$4="citu pasākumu izmaksas",IF('12a+c+n'!$Q30="C",'12a+c+n'!D30,0))</f>
        <v>kompl.</v>
      </c>
      <c r="E30" s="46"/>
      <c r="F30" s="65"/>
      <c r="G30" s="116"/>
      <c r="H30" s="116">
        <f>IF($C$4="citu pasākumu izmaksas",IF('12a+c+n'!$Q30="C",'12a+c+n'!H30,0))</f>
        <v>0</v>
      </c>
      <c r="I30" s="116"/>
      <c r="J30" s="116"/>
      <c r="K30" s="117">
        <f>IF($C$4="citu pasākumu izmaksas",IF('12a+c+n'!$Q30="C",'12a+c+n'!K30,0))</f>
        <v>0</v>
      </c>
      <c r="L30" s="82">
        <f>IF($C$4="citu pasākumu izmaksas",IF('12a+c+n'!$Q30="C",'12a+c+n'!L30,0))</f>
        <v>0</v>
      </c>
      <c r="M30" s="116">
        <f>IF($C$4="citu pasākumu izmaksas",IF('12a+c+n'!$Q30="C",'12a+c+n'!M30,0))</f>
        <v>0</v>
      </c>
      <c r="N30" s="116">
        <f>IF($C$4="citu pasākumu izmaksas",IF('12a+c+n'!$Q30="C",'12a+c+n'!N30,0))</f>
        <v>0</v>
      </c>
      <c r="O30" s="116">
        <f>IF($C$4="citu pasākumu izmaksas",IF('12a+c+n'!$Q30="C",'12a+c+n'!O30,0))</f>
        <v>0</v>
      </c>
      <c r="P30" s="117">
        <f>IF($C$4="citu pasākumu izmaksas",IF('12a+c+n'!$Q30="C",'12a+c+n'!P30,0))</f>
        <v>0</v>
      </c>
    </row>
    <row r="31" spans="1:16" x14ac:dyDescent="0.2">
      <c r="A31" s="51">
        <f>IF(P31=0,0,IF(COUNTBLANK(P31)=1,0,COUNTA($P$14:P31)))</f>
        <v>0</v>
      </c>
      <c r="B31" s="24">
        <f>IF($C$4="citu pasākumu izmaksas",IF('12a+c+n'!$Q31="C",'12a+c+n'!B31,0))</f>
        <v>0</v>
      </c>
      <c r="C31" s="24">
        <f>IF($C$4="citu pasākumu izmaksas",IF('12a+c+n'!$Q31="C",'12a+c+n'!C31,0))</f>
        <v>0</v>
      </c>
      <c r="D31" s="24">
        <f>IF($C$4="citu pasākumu izmaksas",IF('12a+c+n'!$Q31="C",'12a+c+n'!D31,0))</f>
        <v>0</v>
      </c>
      <c r="E31" s="46"/>
      <c r="F31" s="65"/>
      <c r="G31" s="116"/>
      <c r="H31" s="116">
        <f>IF($C$4="citu pasākumu izmaksas",IF('12a+c+n'!$Q31="C",'12a+c+n'!H31,0))</f>
        <v>0</v>
      </c>
      <c r="I31" s="116"/>
      <c r="J31" s="116"/>
      <c r="K31" s="117">
        <f>IF($C$4="citu pasākumu izmaksas",IF('12a+c+n'!$Q31="C",'12a+c+n'!K31,0))</f>
        <v>0</v>
      </c>
      <c r="L31" s="82">
        <f>IF($C$4="citu pasākumu izmaksas",IF('12a+c+n'!$Q31="C",'12a+c+n'!L31,0))</f>
        <v>0</v>
      </c>
      <c r="M31" s="116">
        <f>IF($C$4="citu pasākumu izmaksas",IF('12a+c+n'!$Q31="C",'12a+c+n'!M31,0))</f>
        <v>0</v>
      </c>
      <c r="N31" s="116">
        <f>IF($C$4="citu pasākumu izmaksas",IF('12a+c+n'!$Q31="C",'12a+c+n'!N31,0))</f>
        <v>0</v>
      </c>
      <c r="O31" s="116">
        <f>IF($C$4="citu pasākumu izmaksas",IF('12a+c+n'!$Q31="C",'12a+c+n'!O31,0))</f>
        <v>0</v>
      </c>
      <c r="P31" s="117">
        <f>IF($C$4="citu pasākumu izmaksas",IF('12a+c+n'!$Q31="C",'12a+c+n'!P31,0))</f>
        <v>0</v>
      </c>
    </row>
    <row r="32" spans="1:16" hidden="1" x14ac:dyDescent="0.2">
      <c r="A32" s="51">
        <f>IF(P32=0,0,IF(COUNTBLANK(P32)=1,0,COUNTA($P$14:P32)))</f>
        <v>0</v>
      </c>
      <c r="B32" s="24">
        <f>IF($C$4="citu pasākumu izmaksas",IF('12a+c+n'!$Q32="C",'12a+c+n'!B32,0))</f>
        <v>0</v>
      </c>
      <c r="C32" s="24">
        <f>IF($C$4="citu pasākumu izmaksas",IF('12a+c+n'!$Q32="C",'12a+c+n'!C32,0))</f>
        <v>0</v>
      </c>
      <c r="D32" s="24">
        <f>IF($C$4="citu pasākumu izmaksas",IF('12a+c+n'!$Q32="C",'12a+c+n'!D32,0))</f>
        <v>0</v>
      </c>
      <c r="E32" s="46"/>
      <c r="F32" s="65"/>
      <c r="G32" s="116"/>
      <c r="H32" s="116">
        <f>IF($C$4="citu pasākumu izmaksas",IF('12a+c+n'!$Q32="C",'12a+c+n'!H32,0))</f>
        <v>0</v>
      </c>
      <c r="I32" s="116"/>
      <c r="J32" s="116"/>
      <c r="K32" s="117">
        <f>IF($C$4="citu pasākumu izmaksas",IF('12a+c+n'!$Q32="C",'12a+c+n'!K32,0))</f>
        <v>0</v>
      </c>
      <c r="L32" s="82">
        <f>IF($C$4="citu pasākumu izmaksas",IF('12a+c+n'!$Q32="C",'12a+c+n'!L32,0))</f>
        <v>0</v>
      </c>
      <c r="M32" s="116">
        <f>IF($C$4="citu pasākumu izmaksas",IF('12a+c+n'!$Q32="C",'12a+c+n'!M32,0))</f>
        <v>0</v>
      </c>
      <c r="N32" s="116">
        <f>IF($C$4="citu pasākumu izmaksas",IF('12a+c+n'!$Q32="C",'12a+c+n'!N32,0))</f>
        <v>0</v>
      </c>
      <c r="O32" s="116">
        <f>IF($C$4="citu pasākumu izmaksas",IF('12a+c+n'!$Q32="C",'12a+c+n'!O32,0))</f>
        <v>0</v>
      </c>
      <c r="P32" s="117">
        <f>IF($C$4="citu pasākumu izmaksas",IF('12a+c+n'!$Q32="C",'12a+c+n'!P32,0))</f>
        <v>0</v>
      </c>
    </row>
    <row r="33" spans="1:16" hidden="1" x14ac:dyDescent="0.2">
      <c r="A33" s="51">
        <f>IF(P33=0,0,IF(COUNTBLANK(P33)=1,0,COUNTA($P$14:P33)))</f>
        <v>0</v>
      </c>
      <c r="B33" s="24">
        <f>IF($C$4="citu pasākumu izmaksas",IF('12a+c+n'!$Q33="C",'12a+c+n'!B33,0))</f>
        <v>0</v>
      </c>
      <c r="C33" s="24">
        <f>IF($C$4="citu pasākumu izmaksas",IF('12a+c+n'!$Q33="C",'12a+c+n'!C33,0))</f>
        <v>0</v>
      </c>
      <c r="D33" s="24">
        <f>IF($C$4="citu pasākumu izmaksas",IF('12a+c+n'!$Q33="C",'12a+c+n'!D33,0))</f>
        <v>0</v>
      </c>
      <c r="E33" s="46"/>
      <c r="F33" s="65"/>
      <c r="G33" s="116"/>
      <c r="H33" s="116">
        <f>IF($C$4="citu pasākumu izmaksas",IF('12a+c+n'!$Q33="C",'12a+c+n'!H33,0))</f>
        <v>0</v>
      </c>
      <c r="I33" s="116"/>
      <c r="J33" s="116"/>
      <c r="K33" s="117">
        <f>IF($C$4="citu pasākumu izmaksas",IF('12a+c+n'!$Q33="C",'12a+c+n'!K33,0))</f>
        <v>0</v>
      </c>
      <c r="L33" s="82">
        <f>IF($C$4="citu pasākumu izmaksas",IF('12a+c+n'!$Q33="C",'12a+c+n'!L33,0))</f>
        <v>0</v>
      </c>
      <c r="M33" s="116">
        <f>IF($C$4="citu pasākumu izmaksas",IF('12a+c+n'!$Q33="C",'12a+c+n'!M33,0))</f>
        <v>0</v>
      </c>
      <c r="N33" s="116">
        <f>IF($C$4="citu pasākumu izmaksas",IF('12a+c+n'!$Q33="C",'12a+c+n'!N33,0))</f>
        <v>0</v>
      </c>
      <c r="O33" s="116">
        <f>IF($C$4="citu pasākumu izmaksas",IF('12a+c+n'!$Q33="C",'12a+c+n'!O33,0))</f>
        <v>0</v>
      </c>
      <c r="P33" s="117">
        <f>IF($C$4="citu pasākumu izmaksas",IF('12a+c+n'!$Q33="C",'12a+c+n'!P33,0))</f>
        <v>0</v>
      </c>
    </row>
    <row r="34" spans="1:16" hidden="1" x14ac:dyDescent="0.2">
      <c r="A34" s="51">
        <f>IF(P34=0,0,IF(COUNTBLANK(P34)=1,0,COUNTA($P$14:P34)))</f>
        <v>0</v>
      </c>
      <c r="B34" s="24">
        <f>IF($C$4="citu pasākumu izmaksas",IF('12a+c+n'!$Q34="C",'12a+c+n'!B34,0))</f>
        <v>0</v>
      </c>
      <c r="C34" s="24">
        <f>IF($C$4="citu pasākumu izmaksas",IF('12a+c+n'!$Q34="C",'12a+c+n'!C34,0))</f>
        <v>0</v>
      </c>
      <c r="D34" s="24">
        <f>IF($C$4="citu pasākumu izmaksas",IF('12a+c+n'!$Q34="C",'12a+c+n'!D34,0))</f>
        <v>0</v>
      </c>
      <c r="E34" s="46"/>
      <c r="F34" s="65"/>
      <c r="G34" s="116"/>
      <c r="H34" s="116">
        <f>IF($C$4="citu pasākumu izmaksas",IF('12a+c+n'!$Q34="C",'12a+c+n'!H34,0))</f>
        <v>0</v>
      </c>
      <c r="I34" s="116"/>
      <c r="J34" s="116"/>
      <c r="K34" s="117">
        <f>IF($C$4="citu pasākumu izmaksas",IF('12a+c+n'!$Q34="C",'12a+c+n'!K34,0))</f>
        <v>0</v>
      </c>
      <c r="L34" s="82">
        <f>IF($C$4="citu pasākumu izmaksas",IF('12a+c+n'!$Q34="C",'12a+c+n'!L34,0))</f>
        <v>0</v>
      </c>
      <c r="M34" s="116">
        <f>IF($C$4="citu pasākumu izmaksas",IF('12a+c+n'!$Q34="C",'12a+c+n'!M34,0))</f>
        <v>0</v>
      </c>
      <c r="N34" s="116">
        <f>IF($C$4="citu pasākumu izmaksas",IF('12a+c+n'!$Q34="C",'12a+c+n'!N34,0))</f>
        <v>0</v>
      </c>
      <c r="O34" s="116">
        <f>IF($C$4="citu pasākumu izmaksas",IF('12a+c+n'!$Q34="C",'12a+c+n'!O34,0))</f>
        <v>0</v>
      </c>
      <c r="P34" s="117">
        <f>IF($C$4="citu pasākumu izmaksas",IF('12a+c+n'!$Q34="C",'12a+c+n'!P34,0))</f>
        <v>0</v>
      </c>
    </row>
    <row r="35" spans="1:16" hidden="1" x14ac:dyDescent="0.2">
      <c r="A35" s="51">
        <f>IF(P35=0,0,IF(COUNTBLANK(P35)=1,0,COUNTA($P$14:P35)))</f>
        <v>0</v>
      </c>
      <c r="B35" s="24">
        <f>IF($C$4="citu pasākumu izmaksas",IF('12a+c+n'!$Q35="C",'12a+c+n'!B35,0))</f>
        <v>0</v>
      </c>
      <c r="C35" s="24">
        <f>IF($C$4="citu pasākumu izmaksas",IF('12a+c+n'!$Q35="C",'12a+c+n'!C35,0))</f>
        <v>0</v>
      </c>
      <c r="D35" s="24">
        <f>IF($C$4="citu pasākumu izmaksas",IF('12a+c+n'!$Q35="C",'12a+c+n'!D35,0))</f>
        <v>0</v>
      </c>
      <c r="E35" s="46"/>
      <c r="F35" s="65"/>
      <c r="G35" s="116"/>
      <c r="H35" s="116">
        <f>IF($C$4="citu pasākumu izmaksas",IF('12a+c+n'!$Q35="C",'12a+c+n'!H35,0))</f>
        <v>0</v>
      </c>
      <c r="I35" s="116"/>
      <c r="J35" s="116"/>
      <c r="K35" s="117">
        <f>IF($C$4="citu pasākumu izmaksas",IF('12a+c+n'!$Q35="C",'12a+c+n'!K35,0))</f>
        <v>0</v>
      </c>
      <c r="L35" s="82">
        <f>IF($C$4="citu pasākumu izmaksas",IF('12a+c+n'!$Q35="C",'12a+c+n'!L35,0))</f>
        <v>0</v>
      </c>
      <c r="M35" s="116">
        <f>IF($C$4="citu pasākumu izmaksas",IF('12a+c+n'!$Q35="C",'12a+c+n'!M35,0))</f>
        <v>0</v>
      </c>
      <c r="N35" s="116">
        <f>IF($C$4="citu pasākumu izmaksas",IF('12a+c+n'!$Q35="C",'12a+c+n'!N35,0))</f>
        <v>0</v>
      </c>
      <c r="O35" s="116">
        <f>IF($C$4="citu pasākumu izmaksas",IF('12a+c+n'!$Q35="C",'12a+c+n'!O35,0))</f>
        <v>0</v>
      </c>
      <c r="P35" s="117">
        <f>IF($C$4="citu pasākumu izmaksas",IF('12a+c+n'!$Q35="C",'12a+c+n'!P35,0))</f>
        <v>0</v>
      </c>
    </row>
    <row r="36" spans="1:16" hidden="1" x14ac:dyDescent="0.2">
      <c r="A36" s="51">
        <f>IF(P36=0,0,IF(COUNTBLANK(P36)=1,0,COUNTA($P$14:P36)))</f>
        <v>0</v>
      </c>
      <c r="B36" s="24">
        <f>IF($C$4="citu pasākumu izmaksas",IF('12a+c+n'!$Q36="C",'12a+c+n'!B36,0))</f>
        <v>0</v>
      </c>
      <c r="C36" s="24">
        <f>IF($C$4="citu pasākumu izmaksas",IF('12a+c+n'!$Q36="C",'12a+c+n'!C36,0))</f>
        <v>0</v>
      </c>
      <c r="D36" s="24">
        <f>IF($C$4="citu pasākumu izmaksas",IF('12a+c+n'!$Q36="C",'12a+c+n'!D36,0))</f>
        <v>0</v>
      </c>
      <c r="E36" s="46"/>
      <c r="F36" s="65"/>
      <c r="G36" s="116"/>
      <c r="H36" s="116">
        <f>IF($C$4="citu pasākumu izmaksas",IF('12a+c+n'!$Q36="C",'12a+c+n'!H36,0))</f>
        <v>0</v>
      </c>
      <c r="I36" s="116"/>
      <c r="J36" s="116"/>
      <c r="K36" s="117">
        <f>IF($C$4="citu pasākumu izmaksas",IF('12a+c+n'!$Q36="C",'12a+c+n'!K36,0))</f>
        <v>0</v>
      </c>
      <c r="L36" s="82">
        <f>IF($C$4="citu pasākumu izmaksas",IF('12a+c+n'!$Q36="C",'12a+c+n'!L36,0))</f>
        <v>0</v>
      </c>
      <c r="M36" s="116">
        <f>IF($C$4="citu pasākumu izmaksas",IF('12a+c+n'!$Q36="C",'12a+c+n'!M36,0))</f>
        <v>0</v>
      </c>
      <c r="N36" s="116">
        <f>IF($C$4="citu pasākumu izmaksas",IF('12a+c+n'!$Q36="C",'12a+c+n'!N36,0))</f>
        <v>0</v>
      </c>
      <c r="O36" s="116">
        <f>IF($C$4="citu pasākumu izmaksas",IF('12a+c+n'!$Q36="C",'12a+c+n'!O36,0))</f>
        <v>0</v>
      </c>
      <c r="P36" s="117">
        <f>IF($C$4="citu pasākumu izmaksas",IF('12a+c+n'!$Q36="C",'12a+c+n'!P36,0))</f>
        <v>0</v>
      </c>
    </row>
    <row r="37" spans="1:16" hidden="1" x14ac:dyDescent="0.2">
      <c r="A37" s="51">
        <f>IF(P37=0,0,IF(COUNTBLANK(P37)=1,0,COUNTA($P$14:P37)))</f>
        <v>0</v>
      </c>
      <c r="B37" s="24">
        <f>IF($C$4="citu pasākumu izmaksas",IF('12a+c+n'!$Q37="C",'12a+c+n'!B37,0))</f>
        <v>0</v>
      </c>
      <c r="C37" s="24">
        <f>IF($C$4="citu pasākumu izmaksas",IF('12a+c+n'!$Q37="C",'12a+c+n'!C37,0))</f>
        <v>0</v>
      </c>
      <c r="D37" s="24">
        <f>IF($C$4="citu pasākumu izmaksas",IF('12a+c+n'!$Q37="C",'12a+c+n'!D37,0))</f>
        <v>0</v>
      </c>
      <c r="E37" s="46"/>
      <c r="F37" s="65"/>
      <c r="G37" s="116"/>
      <c r="H37" s="116">
        <f>IF($C$4="citu pasākumu izmaksas",IF('12a+c+n'!$Q37="C",'12a+c+n'!H37,0))</f>
        <v>0</v>
      </c>
      <c r="I37" s="116"/>
      <c r="J37" s="116"/>
      <c r="K37" s="117">
        <f>IF($C$4="citu pasākumu izmaksas",IF('12a+c+n'!$Q37="C",'12a+c+n'!K37,0))</f>
        <v>0</v>
      </c>
      <c r="L37" s="82">
        <f>IF($C$4="citu pasākumu izmaksas",IF('12a+c+n'!$Q37="C",'12a+c+n'!L37,0))</f>
        <v>0</v>
      </c>
      <c r="M37" s="116">
        <f>IF($C$4="citu pasākumu izmaksas",IF('12a+c+n'!$Q37="C",'12a+c+n'!M37,0))</f>
        <v>0</v>
      </c>
      <c r="N37" s="116">
        <f>IF($C$4="citu pasākumu izmaksas",IF('12a+c+n'!$Q37="C",'12a+c+n'!N37,0))</f>
        <v>0</v>
      </c>
      <c r="O37" s="116">
        <f>IF($C$4="citu pasākumu izmaksas",IF('12a+c+n'!$Q37="C",'12a+c+n'!O37,0))</f>
        <v>0</v>
      </c>
      <c r="P37" s="117">
        <f>IF($C$4="citu pasākumu izmaksas",IF('12a+c+n'!$Q37="C",'12a+c+n'!P37,0))</f>
        <v>0</v>
      </c>
    </row>
    <row r="38" spans="1:16" hidden="1" x14ac:dyDescent="0.2">
      <c r="A38" s="51">
        <f>IF(P38=0,0,IF(COUNTBLANK(P38)=1,0,COUNTA($P$14:P38)))</f>
        <v>0</v>
      </c>
      <c r="B38" s="24">
        <f>IF($C$4="citu pasākumu izmaksas",IF('12a+c+n'!$Q38="C",'12a+c+n'!B38,0))</f>
        <v>0</v>
      </c>
      <c r="C38" s="24">
        <f>IF($C$4="citu pasākumu izmaksas",IF('12a+c+n'!$Q38="C",'12a+c+n'!C38,0))</f>
        <v>0</v>
      </c>
      <c r="D38" s="24">
        <f>IF($C$4="citu pasākumu izmaksas",IF('12a+c+n'!$Q38="C",'12a+c+n'!D38,0))</f>
        <v>0</v>
      </c>
      <c r="E38" s="46"/>
      <c r="F38" s="65"/>
      <c r="G38" s="116"/>
      <c r="H38" s="116">
        <f>IF($C$4="citu pasākumu izmaksas",IF('12a+c+n'!$Q38="C",'12a+c+n'!H38,0))</f>
        <v>0</v>
      </c>
      <c r="I38" s="116"/>
      <c r="J38" s="116"/>
      <c r="K38" s="117">
        <f>IF($C$4="citu pasākumu izmaksas",IF('12a+c+n'!$Q38="C",'12a+c+n'!K38,0))</f>
        <v>0</v>
      </c>
      <c r="L38" s="82">
        <f>IF($C$4="citu pasākumu izmaksas",IF('12a+c+n'!$Q38="C",'12a+c+n'!L38,0))</f>
        <v>0</v>
      </c>
      <c r="M38" s="116">
        <f>IF($C$4="citu pasākumu izmaksas",IF('12a+c+n'!$Q38="C",'12a+c+n'!M38,0))</f>
        <v>0</v>
      </c>
      <c r="N38" s="116">
        <f>IF($C$4="citu pasākumu izmaksas",IF('12a+c+n'!$Q38="C",'12a+c+n'!N38,0))</f>
        <v>0</v>
      </c>
      <c r="O38" s="116">
        <f>IF($C$4="citu pasākumu izmaksas",IF('12a+c+n'!$Q38="C",'12a+c+n'!O38,0))</f>
        <v>0</v>
      </c>
      <c r="P38" s="117">
        <f>IF($C$4="citu pasākumu izmaksas",IF('12a+c+n'!$Q38="C",'12a+c+n'!P38,0))</f>
        <v>0</v>
      </c>
    </row>
    <row r="39" spans="1:16" hidden="1" x14ac:dyDescent="0.2">
      <c r="A39" s="51">
        <f>IF(P39=0,0,IF(COUNTBLANK(P39)=1,0,COUNTA($P$14:P39)))</f>
        <v>0</v>
      </c>
      <c r="B39" s="24">
        <f>IF($C$4="citu pasākumu izmaksas",IF('12a+c+n'!$Q39="C",'12a+c+n'!B39,0))</f>
        <v>0</v>
      </c>
      <c r="C39" s="24">
        <f>IF($C$4="citu pasākumu izmaksas",IF('12a+c+n'!$Q39="C",'12a+c+n'!C39,0))</f>
        <v>0</v>
      </c>
      <c r="D39" s="24">
        <f>IF($C$4="citu pasākumu izmaksas",IF('12a+c+n'!$Q39="C",'12a+c+n'!D39,0))</f>
        <v>0</v>
      </c>
      <c r="E39" s="46"/>
      <c r="F39" s="65"/>
      <c r="G39" s="116"/>
      <c r="H39" s="116">
        <f>IF($C$4="citu pasākumu izmaksas",IF('12a+c+n'!$Q39="C",'12a+c+n'!H39,0))</f>
        <v>0</v>
      </c>
      <c r="I39" s="116"/>
      <c r="J39" s="116"/>
      <c r="K39" s="117">
        <f>IF($C$4="citu pasākumu izmaksas",IF('12a+c+n'!$Q39="C",'12a+c+n'!K39,0))</f>
        <v>0</v>
      </c>
      <c r="L39" s="82">
        <f>IF($C$4="citu pasākumu izmaksas",IF('12a+c+n'!$Q39="C",'12a+c+n'!L39,0))</f>
        <v>0</v>
      </c>
      <c r="M39" s="116">
        <f>IF($C$4="citu pasākumu izmaksas",IF('12a+c+n'!$Q39="C",'12a+c+n'!M39,0))</f>
        <v>0</v>
      </c>
      <c r="N39" s="116">
        <f>IF($C$4="citu pasākumu izmaksas",IF('12a+c+n'!$Q39="C",'12a+c+n'!N39,0))</f>
        <v>0</v>
      </c>
      <c r="O39" s="116">
        <f>IF($C$4="citu pasākumu izmaksas",IF('12a+c+n'!$Q39="C",'12a+c+n'!O39,0))</f>
        <v>0</v>
      </c>
      <c r="P39" s="117">
        <f>IF($C$4="citu pasākumu izmaksas",IF('12a+c+n'!$Q39="C",'12a+c+n'!P39,0))</f>
        <v>0</v>
      </c>
    </row>
    <row r="40" spans="1:16" hidden="1" x14ac:dyDescent="0.2">
      <c r="A40" s="51">
        <f>IF(P40=0,0,IF(COUNTBLANK(P40)=1,0,COUNTA($P$14:P40)))</f>
        <v>0</v>
      </c>
      <c r="B40" s="24">
        <f>IF($C$4="citu pasākumu izmaksas",IF('12a+c+n'!$Q40="C",'12a+c+n'!B40,0))</f>
        <v>0</v>
      </c>
      <c r="C40" s="24">
        <f>IF($C$4="citu pasākumu izmaksas",IF('12a+c+n'!$Q40="C",'12a+c+n'!C40,0))</f>
        <v>0</v>
      </c>
      <c r="D40" s="24">
        <f>IF($C$4="citu pasākumu izmaksas",IF('12a+c+n'!$Q40="C",'12a+c+n'!D40,0))</f>
        <v>0</v>
      </c>
      <c r="E40" s="46"/>
      <c r="F40" s="65"/>
      <c r="G40" s="116"/>
      <c r="H40" s="116">
        <f>IF($C$4="citu pasākumu izmaksas",IF('12a+c+n'!$Q40="C",'12a+c+n'!H40,0))</f>
        <v>0</v>
      </c>
      <c r="I40" s="116"/>
      <c r="J40" s="116"/>
      <c r="K40" s="117">
        <f>IF($C$4="citu pasākumu izmaksas",IF('12a+c+n'!$Q40="C",'12a+c+n'!K40,0))</f>
        <v>0</v>
      </c>
      <c r="L40" s="82">
        <f>IF($C$4="citu pasākumu izmaksas",IF('12a+c+n'!$Q40="C",'12a+c+n'!L40,0))</f>
        <v>0</v>
      </c>
      <c r="M40" s="116">
        <f>IF($C$4="citu pasākumu izmaksas",IF('12a+c+n'!$Q40="C",'12a+c+n'!M40,0))</f>
        <v>0</v>
      </c>
      <c r="N40" s="116">
        <f>IF($C$4="citu pasākumu izmaksas",IF('12a+c+n'!$Q40="C",'12a+c+n'!N40,0))</f>
        <v>0</v>
      </c>
      <c r="O40" s="116">
        <f>IF($C$4="citu pasākumu izmaksas",IF('12a+c+n'!$Q40="C",'12a+c+n'!O40,0))</f>
        <v>0</v>
      </c>
      <c r="P40" s="117">
        <f>IF($C$4="citu pasākumu izmaksas",IF('12a+c+n'!$Q40="C",'12a+c+n'!P40,0))</f>
        <v>0</v>
      </c>
    </row>
    <row r="41" spans="1:16" hidden="1" x14ac:dyDescent="0.2">
      <c r="A41" s="51">
        <f>IF(P41=0,0,IF(COUNTBLANK(P41)=1,0,COUNTA($P$14:P41)))</f>
        <v>0</v>
      </c>
      <c r="B41" s="24">
        <f>IF($C$4="citu pasākumu izmaksas",IF('12a+c+n'!$Q41="C",'12a+c+n'!B41,0))</f>
        <v>0</v>
      </c>
      <c r="C41" s="24">
        <f>IF($C$4="citu pasākumu izmaksas",IF('12a+c+n'!$Q41="C",'12a+c+n'!C41,0))</f>
        <v>0</v>
      </c>
      <c r="D41" s="24">
        <f>IF($C$4="citu pasākumu izmaksas",IF('12a+c+n'!$Q41="C",'12a+c+n'!D41,0))</f>
        <v>0</v>
      </c>
      <c r="E41" s="46"/>
      <c r="F41" s="65"/>
      <c r="G41" s="116"/>
      <c r="H41" s="116">
        <f>IF($C$4="citu pasākumu izmaksas",IF('12a+c+n'!$Q41="C",'12a+c+n'!H41,0))</f>
        <v>0</v>
      </c>
      <c r="I41" s="116"/>
      <c r="J41" s="116"/>
      <c r="K41" s="117">
        <f>IF($C$4="citu pasākumu izmaksas",IF('12a+c+n'!$Q41="C",'12a+c+n'!K41,0))</f>
        <v>0</v>
      </c>
      <c r="L41" s="82">
        <f>IF($C$4="citu pasākumu izmaksas",IF('12a+c+n'!$Q41="C",'12a+c+n'!L41,0))</f>
        <v>0</v>
      </c>
      <c r="M41" s="116">
        <f>IF($C$4="citu pasākumu izmaksas",IF('12a+c+n'!$Q41="C",'12a+c+n'!M41,0))</f>
        <v>0</v>
      </c>
      <c r="N41" s="116">
        <f>IF($C$4="citu pasākumu izmaksas",IF('12a+c+n'!$Q41="C",'12a+c+n'!N41,0))</f>
        <v>0</v>
      </c>
      <c r="O41" s="116">
        <f>IF($C$4="citu pasākumu izmaksas",IF('12a+c+n'!$Q41="C",'12a+c+n'!O41,0))</f>
        <v>0</v>
      </c>
      <c r="P41" s="117">
        <f>IF($C$4="citu pasākumu izmaksas",IF('12a+c+n'!$Q41="C",'12a+c+n'!P41,0))</f>
        <v>0</v>
      </c>
    </row>
    <row r="42" spans="1:16" hidden="1" x14ac:dyDescent="0.2">
      <c r="A42" s="51">
        <f>IF(P42=0,0,IF(COUNTBLANK(P42)=1,0,COUNTA($P$14:P42)))</f>
        <v>0</v>
      </c>
      <c r="B42" s="24">
        <f>IF($C$4="citu pasākumu izmaksas",IF('12a+c+n'!$Q42="C",'12a+c+n'!B42,0))</f>
        <v>0</v>
      </c>
      <c r="C42" s="24">
        <f>IF($C$4="citu pasākumu izmaksas",IF('12a+c+n'!$Q42="C",'12a+c+n'!C42,0))</f>
        <v>0</v>
      </c>
      <c r="D42" s="24">
        <f>IF($C$4="citu pasākumu izmaksas",IF('12a+c+n'!$Q42="C",'12a+c+n'!D42,0))</f>
        <v>0</v>
      </c>
      <c r="E42" s="46"/>
      <c r="F42" s="65"/>
      <c r="G42" s="116"/>
      <c r="H42" s="116">
        <f>IF($C$4="citu pasākumu izmaksas",IF('12a+c+n'!$Q42="C",'12a+c+n'!H42,0))</f>
        <v>0</v>
      </c>
      <c r="I42" s="116"/>
      <c r="J42" s="116"/>
      <c r="K42" s="117">
        <f>IF($C$4="citu pasākumu izmaksas",IF('12a+c+n'!$Q42="C",'12a+c+n'!K42,0))</f>
        <v>0</v>
      </c>
      <c r="L42" s="82">
        <f>IF($C$4="citu pasākumu izmaksas",IF('12a+c+n'!$Q42="C",'12a+c+n'!L42,0))</f>
        <v>0</v>
      </c>
      <c r="M42" s="116">
        <f>IF($C$4="citu pasākumu izmaksas",IF('12a+c+n'!$Q42="C",'12a+c+n'!M42,0))</f>
        <v>0</v>
      </c>
      <c r="N42" s="116">
        <f>IF($C$4="citu pasākumu izmaksas",IF('12a+c+n'!$Q42="C",'12a+c+n'!N42,0))</f>
        <v>0</v>
      </c>
      <c r="O42" s="116">
        <f>IF($C$4="citu pasākumu izmaksas",IF('12a+c+n'!$Q42="C",'12a+c+n'!O42,0))</f>
        <v>0</v>
      </c>
      <c r="P42" s="117">
        <f>IF($C$4="citu pasākumu izmaksas",IF('12a+c+n'!$Q42="C",'12a+c+n'!P42,0))</f>
        <v>0</v>
      </c>
    </row>
    <row r="43" spans="1:16" hidden="1" x14ac:dyDescent="0.2">
      <c r="A43" s="51">
        <f>IF(P43=0,0,IF(COUNTBLANK(P43)=1,0,COUNTA($P$14:P43)))</f>
        <v>0</v>
      </c>
      <c r="B43" s="24">
        <f>IF($C$4="citu pasākumu izmaksas",IF('12a+c+n'!$Q43="C",'12a+c+n'!B43,0))</f>
        <v>0</v>
      </c>
      <c r="C43" s="24">
        <f>IF($C$4="citu pasākumu izmaksas",IF('12a+c+n'!$Q43="C",'12a+c+n'!C43,0))</f>
        <v>0</v>
      </c>
      <c r="D43" s="24">
        <f>IF($C$4="citu pasākumu izmaksas",IF('12a+c+n'!$Q43="C",'12a+c+n'!D43,0))</f>
        <v>0</v>
      </c>
      <c r="E43" s="46"/>
      <c r="F43" s="65"/>
      <c r="G43" s="116"/>
      <c r="H43" s="116">
        <f>IF($C$4="citu pasākumu izmaksas",IF('12a+c+n'!$Q43="C",'12a+c+n'!H43,0))</f>
        <v>0</v>
      </c>
      <c r="I43" s="116"/>
      <c r="J43" s="116"/>
      <c r="K43" s="117">
        <f>IF($C$4="citu pasākumu izmaksas",IF('12a+c+n'!$Q43="C",'12a+c+n'!K43,0))</f>
        <v>0</v>
      </c>
      <c r="L43" s="82">
        <f>IF($C$4="citu pasākumu izmaksas",IF('12a+c+n'!$Q43="C",'12a+c+n'!L43,0))</f>
        <v>0</v>
      </c>
      <c r="M43" s="116">
        <f>IF($C$4="citu pasākumu izmaksas",IF('12a+c+n'!$Q43="C",'12a+c+n'!M43,0))</f>
        <v>0</v>
      </c>
      <c r="N43" s="116">
        <f>IF($C$4="citu pasākumu izmaksas",IF('12a+c+n'!$Q43="C",'12a+c+n'!N43,0))</f>
        <v>0</v>
      </c>
      <c r="O43" s="116">
        <f>IF($C$4="citu pasākumu izmaksas",IF('12a+c+n'!$Q43="C",'12a+c+n'!O43,0))</f>
        <v>0</v>
      </c>
      <c r="P43" s="117">
        <f>IF($C$4="citu pasākumu izmaksas",IF('12a+c+n'!$Q43="C",'12a+c+n'!P43,0))</f>
        <v>0</v>
      </c>
    </row>
    <row r="44" spans="1:16" hidden="1" x14ac:dyDescent="0.2">
      <c r="A44" s="51">
        <f>IF(P44=0,0,IF(COUNTBLANK(P44)=1,0,COUNTA($P$14:P44)))</f>
        <v>0</v>
      </c>
      <c r="B44" s="24">
        <f>IF($C$4="citu pasākumu izmaksas",IF('12a+c+n'!$Q44="C",'12a+c+n'!B44,0))</f>
        <v>0</v>
      </c>
      <c r="C44" s="24">
        <f>IF($C$4="citu pasākumu izmaksas",IF('12a+c+n'!$Q44="C",'12a+c+n'!C44,0))</f>
        <v>0</v>
      </c>
      <c r="D44" s="24">
        <f>IF($C$4="citu pasākumu izmaksas",IF('12a+c+n'!$Q44="C",'12a+c+n'!D44,0))</f>
        <v>0</v>
      </c>
      <c r="E44" s="46"/>
      <c r="F44" s="65"/>
      <c r="G44" s="116"/>
      <c r="H44" s="116">
        <f>IF($C$4="citu pasākumu izmaksas",IF('12a+c+n'!$Q44="C",'12a+c+n'!H44,0))</f>
        <v>0</v>
      </c>
      <c r="I44" s="116"/>
      <c r="J44" s="116"/>
      <c r="K44" s="117">
        <f>IF($C$4="citu pasākumu izmaksas",IF('12a+c+n'!$Q44="C",'12a+c+n'!K44,0))</f>
        <v>0</v>
      </c>
      <c r="L44" s="82">
        <f>IF($C$4="citu pasākumu izmaksas",IF('12a+c+n'!$Q44="C",'12a+c+n'!L44,0))</f>
        <v>0</v>
      </c>
      <c r="M44" s="116">
        <f>IF($C$4="citu pasākumu izmaksas",IF('12a+c+n'!$Q44="C",'12a+c+n'!M44,0))</f>
        <v>0</v>
      </c>
      <c r="N44" s="116">
        <f>IF($C$4="citu pasākumu izmaksas",IF('12a+c+n'!$Q44="C",'12a+c+n'!N44,0))</f>
        <v>0</v>
      </c>
      <c r="O44" s="116">
        <f>IF($C$4="citu pasākumu izmaksas",IF('12a+c+n'!$Q44="C",'12a+c+n'!O44,0))</f>
        <v>0</v>
      </c>
      <c r="P44" s="117">
        <f>IF($C$4="citu pasākumu izmaksas",IF('12a+c+n'!$Q44="C",'12a+c+n'!P44,0))</f>
        <v>0</v>
      </c>
    </row>
    <row r="45" spans="1:16" hidden="1" x14ac:dyDescent="0.2">
      <c r="A45" s="51">
        <f>IF(P45=0,0,IF(COUNTBLANK(P45)=1,0,COUNTA($P$14:P45)))</f>
        <v>0</v>
      </c>
      <c r="B45" s="24">
        <f>IF($C$4="citu pasākumu izmaksas",IF('12a+c+n'!$Q45="C",'12a+c+n'!B45,0))</f>
        <v>0</v>
      </c>
      <c r="C45" s="24">
        <f>IF($C$4="citu pasākumu izmaksas",IF('12a+c+n'!$Q45="C",'12a+c+n'!C45,0))</f>
        <v>0</v>
      </c>
      <c r="D45" s="24">
        <f>IF($C$4="citu pasākumu izmaksas",IF('12a+c+n'!$Q45="C",'12a+c+n'!D45,0))</f>
        <v>0</v>
      </c>
      <c r="E45" s="46"/>
      <c r="F45" s="65"/>
      <c r="G45" s="116"/>
      <c r="H45" s="116">
        <f>IF($C$4="citu pasākumu izmaksas",IF('12a+c+n'!$Q45="C",'12a+c+n'!H45,0))</f>
        <v>0</v>
      </c>
      <c r="I45" s="116"/>
      <c r="J45" s="116"/>
      <c r="K45" s="117">
        <f>IF($C$4="citu pasākumu izmaksas",IF('12a+c+n'!$Q45="C",'12a+c+n'!K45,0))</f>
        <v>0</v>
      </c>
      <c r="L45" s="82">
        <f>IF($C$4="citu pasākumu izmaksas",IF('12a+c+n'!$Q45="C",'12a+c+n'!L45,0))</f>
        <v>0</v>
      </c>
      <c r="M45" s="116">
        <f>IF($C$4="citu pasākumu izmaksas",IF('12a+c+n'!$Q45="C",'12a+c+n'!M45,0))</f>
        <v>0</v>
      </c>
      <c r="N45" s="116">
        <f>IF($C$4="citu pasākumu izmaksas",IF('12a+c+n'!$Q45="C",'12a+c+n'!N45,0))</f>
        <v>0</v>
      </c>
      <c r="O45" s="116">
        <f>IF($C$4="citu pasākumu izmaksas",IF('12a+c+n'!$Q45="C",'12a+c+n'!O45,0))</f>
        <v>0</v>
      </c>
      <c r="P45" s="117">
        <f>IF($C$4="citu pasākumu izmaksas",IF('12a+c+n'!$Q45="C",'12a+c+n'!P45,0))</f>
        <v>0</v>
      </c>
    </row>
    <row r="46" spans="1:16" hidden="1" x14ac:dyDescent="0.2">
      <c r="A46" s="51">
        <f>IF(P46=0,0,IF(COUNTBLANK(P46)=1,0,COUNTA($P$14:P46)))</f>
        <v>0</v>
      </c>
      <c r="B46" s="24">
        <f>IF($C$4="citu pasākumu izmaksas",IF('12a+c+n'!$Q46="C",'12a+c+n'!B46,0))</f>
        <v>0</v>
      </c>
      <c r="C46" s="24">
        <f>IF($C$4="citu pasākumu izmaksas",IF('12a+c+n'!$Q46="C",'12a+c+n'!C46,0))</f>
        <v>0</v>
      </c>
      <c r="D46" s="24">
        <f>IF($C$4="citu pasākumu izmaksas",IF('12a+c+n'!$Q46="C",'12a+c+n'!D46,0))</f>
        <v>0</v>
      </c>
      <c r="E46" s="46"/>
      <c r="F46" s="65"/>
      <c r="G46" s="116"/>
      <c r="H46" s="116">
        <f>IF($C$4="citu pasākumu izmaksas",IF('12a+c+n'!$Q46="C",'12a+c+n'!H46,0))</f>
        <v>0</v>
      </c>
      <c r="I46" s="116"/>
      <c r="J46" s="116"/>
      <c r="K46" s="117">
        <f>IF($C$4="citu pasākumu izmaksas",IF('12a+c+n'!$Q46="C",'12a+c+n'!K46,0))</f>
        <v>0</v>
      </c>
      <c r="L46" s="82">
        <f>IF($C$4="citu pasākumu izmaksas",IF('12a+c+n'!$Q46="C",'12a+c+n'!L46,0))</f>
        <v>0</v>
      </c>
      <c r="M46" s="116">
        <f>IF($C$4="citu pasākumu izmaksas",IF('12a+c+n'!$Q46="C",'12a+c+n'!M46,0))</f>
        <v>0</v>
      </c>
      <c r="N46" s="116">
        <f>IF($C$4="citu pasākumu izmaksas",IF('12a+c+n'!$Q46="C",'12a+c+n'!N46,0))</f>
        <v>0</v>
      </c>
      <c r="O46" s="116">
        <f>IF($C$4="citu pasākumu izmaksas",IF('12a+c+n'!$Q46="C",'12a+c+n'!O46,0))</f>
        <v>0</v>
      </c>
      <c r="P46" s="117">
        <f>IF($C$4="citu pasākumu izmaksas",IF('12a+c+n'!$Q46="C",'12a+c+n'!P46,0))</f>
        <v>0</v>
      </c>
    </row>
    <row r="47" spans="1:16" hidden="1" x14ac:dyDescent="0.2">
      <c r="A47" s="51">
        <f>IF(P47=0,0,IF(COUNTBLANK(P47)=1,0,COUNTA($P$14:P47)))</f>
        <v>0</v>
      </c>
      <c r="B47" s="24">
        <f>IF($C$4="citu pasākumu izmaksas",IF('12a+c+n'!$Q47="C",'12a+c+n'!B47,0))</f>
        <v>0</v>
      </c>
      <c r="C47" s="24">
        <f>IF($C$4="citu pasākumu izmaksas",IF('12a+c+n'!$Q47="C",'12a+c+n'!C47,0))</f>
        <v>0</v>
      </c>
      <c r="D47" s="24">
        <f>IF($C$4="citu pasākumu izmaksas",IF('12a+c+n'!$Q47="C",'12a+c+n'!D47,0))</f>
        <v>0</v>
      </c>
      <c r="E47" s="46"/>
      <c r="F47" s="65"/>
      <c r="G47" s="116"/>
      <c r="H47" s="116">
        <f>IF($C$4="citu pasākumu izmaksas",IF('12a+c+n'!$Q47="C",'12a+c+n'!H47,0))</f>
        <v>0</v>
      </c>
      <c r="I47" s="116"/>
      <c r="J47" s="116"/>
      <c r="K47" s="117">
        <f>IF($C$4="citu pasākumu izmaksas",IF('12a+c+n'!$Q47="C",'12a+c+n'!K47,0))</f>
        <v>0</v>
      </c>
      <c r="L47" s="82">
        <f>IF($C$4="citu pasākumu izmaksas",IF('12a+c+n'!$Q47="C",'12a+c+n'!L47,0))</f>
        <v>0</v>
      </c>
      <c r="M47" s="116">
        <f>IF($C$4="citu pasākumu izmaksas",IF('12a+c+n'!$Q47="C",'12a+c+n'!M47,0))</f>
        <v>0</v>
      </c>
      <c r="N47" s="116">
        <f>IF($C$4="citu pasākumu izmaksas",IF('12a+c+n'!$Q47="C",'12a+c+n'!N47,0))</f>
        <v>0</v>
      </c>
      <c r="O47" s="116">
        <f>IF($C$4="citu pasākumu izmaksas",IF('12a+c+n'!$Q47="C",'12a+c+n'!O47,0))</f>
        <v>0</v>
      </c>
      <c r="P47" s="117">
        <f>IF($C$4="citu pasākumu izmaksas",IF('12a+c+n'!$Q47="C",'12a+c+n'!P47,0))</f>
        <v>0</v>
      </c>
    </row>
    <row r="48" spans="1:16" hidden="1" x14ac:dyDescent="0.2">
      <c r="A48" s="51">
        <f>IF(P48=0,0,IF(COUNTBLANK(P48)=1,0,COUNTA($P$14:P48)))</f>
        <v>0</v>
      </c>
      <c r="B48" s="24">
        <f>IF($C$4="citu pasākumu izmaksas",IF('12a+c+n'!$Q48="C",'12a+c+n'!B48,0))</f>
        <v>0</v>
      </c>
      <c r="C48" s="24">
        <f>IF($C$4="citu pasākumu izmaksas",IF('12a+c+n'!$Q48="C",'12a+c+n'!C48,0))</f>
        <v>0</v>
      </c>
      <c r="D48" s="24">
        <f>IF($C$4="citu pasākumu izmaksas",IF('12a+c+n'!$Q48="C",'12a+c+n'!D48,0))</f>
        <v>0</v>
      </c>
      <c r="E48" s="46"/>
      <c r="F48" s="65"/>
      <c r="G48" s="116"/>
      <c r="H48" s="116">
        <f>IF($C$4="citu pasākumu izmaksas",IF('12a+c+n'!$Q48="C",'12a+c+n'!H48,0))</f>
        <v>0</v>
      </c>
      <c r="I48" s="116"/>
      <c r="J48" s="116"/>
      <c r="K48" s="117">
        <f>IF($C$4="citu pasākumu izmaksas",IF('12a+c+n'!$Q48="C",'12a+c+n'!K48,0))</f>
        <v>0</v>
      </c>
      <c r="L48" s="82">
        <f>IF($C$4="citu pasākumu izmaksas",IF('12a+c+n'!$Q48="C",'12a+c+n'!L48,0))</f>
        <v>0</v>
      </c>
      <c r="M48" s="116">
        <f>IF($C$4="citu pasākumu izmaksas",IF('12a+c+n'!$Q48="C",'12a+c+n'!M48,0))</f>
        <v>0</v>
      </c>
      <c r="N48" s="116">
        <f>IF($C$4="citu pasākumu izmaksas",IF('12a+c+n'!$Q48="C",'12a+c+n'!N48,0))</f>
        <v>0</v>
      </c>
      <c r="O48" s="116">
        <f>IF($C$4="citu pasākumu izmaksas",IF('12a+c+n'!$Q48="C",'12a+c+n'!O48,0))</f>
        <v>0</v>
      </c>
      <c r="P48" s="117">
        <f>IF($C$4="citu pasākumu izmaksas",IF('12a+c+n'!$Q48="C",'12a+c+n'!P48,0))</f>
        <v>0</v>
      </c>
    </row>
    <row r="49" spans="1:16" hidden="1" x14ac:dyDescent="0.2">
      <c r="A49" s="51">
        <f>IF(P49=0,0,IF(COUNTBLANK(P49)=1,0,COUNTA($P$14:P49)))</f>
        <v>0</v>
      </c>
      <c r="B49" s="24">
        <f>IF($C$4="citu pasākumu izmaksas",IF('12a+c+n'!$Q49="C",'12a+c+n'!B49,0))</f>
        <v>0</v>
      </c>
      <c r="C49" s="24">
        <f>IF($C$4="citu pasākumu izmaksas",IF('12a+c+n'!$Q49="C",'12a+c+n'!C49,0))</f>
        <v>0</v>
      </c>
      <c r="D49" s="24">
        <f>IF($C$4="citu pasākumu izmaksas",IF('12a+c+n'!$Q49="C",'12a+c+n'!D49,0))</f>
        <v>0</v>
      </c>
      <c r="E49" s="46"/>
      <c r="F49" s="65"/>
      <c r="G49" s="116"/>
      <c r="H49" s="116">
        <f>IF($C$4="citu pasākumu izmaksas",IF('12a+c+n'!$Q49="C",'12a+c+n'!H49,0))</f>
        <v>0</v>
      </c>
      <c r="I49" s="116"/>
      <c r="J49" s="116"/>
      <c r="K49" s="117">
        <f>IF($C$4="citu pasākumu izmaksas",IF('12a+c+n'!$Q49="C",'12a+c+n'!K49,0))</f>
        <v>0</v>
      </c>
      <c r="L49" s="82">
        <f>IF($C$4="citu pasākumu izmaksas",IF('12a+c+n'!$Q49="C",'12a+c+n'!L49,0))</f>
        <v>0</v>
      </c>
      <c r="M49" s="116">
        <f>IF($C$4="citu pasākumu izmaksas",IF('12a+c+n'!$Q49="C",'12a+c+n'!M49,0))</f>
        <v>0</v>
      </c>
      <c r="N49" s="116">
        <f>IF($C$4="citu pasākumu izmaksas",IF('12a+c+n'!$Q49="C",'12a+c+n'!N49,0))</f>
        <v>0</v>
      </c>
      <c r="O49" s="116">
        <f>IF($C$4="citu pasākumu izmaksas",IF('12a+c+n'!$Q49="C",'12a+c+n'!O49,0))</f>
        <v>0</v>
      </c>
      <c r="P49" s="117">
        <f>IF($C$4="citu pasākumu izmaksas",IF('12a+c+n'!$Q49="C",'12a+c+n'!P49,0))</f>
        <v>0</v>
      </c>
    </row>
    <row r="50" spans="1:16" hidden="1" x14ac:dyDescent="0.2">
      <c r="A50" s="51">
        <f>IF(P50=0,0,IF(COUNTBLANK(P50)=1,0,COUNTA($P$14:P50)))</f>
        <v>0</v>
      </c>
      <c r="B50" s="24">
        <f>IF($C$4="citu pasākumu izmaksas",IF('12a+c+n'!$Q50="C",'12a+c+n'!B50,0))</f>
        <v>0</v>
      </c>
      <c r="C50" s="24">
        <f>IF($C$4="citu pasākumu izmaksas",IF('12a+c+n'!$Q50="C",'12a+c+n'!C50,0))</f>
        <v>0</v>
      </c>
      <c r="D50" s="24">
        <f>IF($C$4="citu pasākumu izmaksas",IF('12a+c+n'!$Q50="C",'12a+c+n'!D50,0))</f>
        <v>0</v>
      </c>
      <c r="E50" s="46"/>
      <c r="F50" s="65"/>
      <c r="G50" s="116"/>
      <c r="H50" s="116">
        <f>IF($C$4="citu pasākumu izmaksas",IF('12a+c+n'!$Q50="C",'12a+c+n'!H50,0))</f>
        <v>0</v>
      </c>
      <c r="I50" s="116"/>
      <c r="J50" s="116"/>
      <c r="K50" s="117">
        <f>IF($C$4="citu pasākumu izmaksas",IF('12a+c+n'!$Q50="C",'12a+c+n'!K50,0))</f>
        <v>0</v>
      </c>
      <c r="L50" s="82">
        <f>IF($C$4="citu pasākumu izmaksas",IF('12a+c+n'!$Q50="C",'12a+c+n'!L50,0))</f>
        <v>0</v>
      </c>
      <c r="M50" s="116">
        <f>IF($C$4="citu pasākumu izmaksas",IF('12a+c+n'!$Q50="C",'12a+c+n'!M50,0))</f>
        <v>0</v>
      </c>
      <c r="N50" s="116">
        <f>IF($C$4="citu pasākumu izmaksas",IF('12a+c+n'!$Q50="C",'12a+c+n'!N50,0))</f>
        <v>0</v>
      </c>
      <c r="O50" s="116">
        <f>IF($C$4="citu pasākumu izmaksas",IF('12a+c+n'!$Q50="C",'12a+c+n'!O50,0))</f>
        <v>0</v>
      </c>
      <c r="P50" s="117">
        <f>IF($C$4="citu pasākumu izmaksas",IF('12a+c+n'!$Q50="C",'12a+c+n'!P50,0))</f>
        <v>0</v>
      </c>
    </row>
    <row r="51" spans="1:16" hidden="1" x14ac:dyDescent="0.2">
      <c r="A51" s="51">
        <f>IF(P51=0,0,IF(COUNTBLANK(P51)=1,0,COUNTA($P$14:P51)))</f>
        <v>0</v>
      </c>
      <c r="B51" s="24">
        <f>IF($C$4="citu pasākumu izmaksas",IF('12a+c+n'!$Q51="C",'12a+c+n'!B51,0))</f>
        <v>0</v>
      </c>
      <c r="C51" s="24">
        <f>IF($C$4="citu pasākumu izmaksas",IF('12a+c+n'!$Q51="C",'12a+c+n'!C51,0))</f>
        <v>0</v>
      </c>
      <c r="D51" s="24">
        <f>IF($C$4="citu pasākumu izmaksas",IF('12a+c+n'!$Q51="C",'12a+c+n'!D51,0))</f>
        <v>0</v>
      </c>
      <c r="E51" s="46"/>
      <c r="F51" s="65"/>
      <c r="G51" s="116"/>
      <c r="H51" s="116">
        <f>IF($C$4="citu pasākumu izmaksas",IF('12a+c+n'!$Q51="C",'12a+c+n'!H51,0))</f>
        <v>0</v>
      </c>
      <c r="I51" s="116"/>
      <c r="J51" s="116"/>
      <c r="K51" s="117">
        <f>IF($C$4="citu pasākumu izmaksas",IF('12a+c+n'!$Q51="C",'12a+c+n'!K51,0))</f>
        <v>0</v>
      </c>
      <c r="L51" s="82">
        <f>IF($C$4="citu pasākumu izmaksas",IF('12a+c+n'!$Q51="C",'12a+c+n'!L51,0))</f>
        <v>0</v>
      </c>
      <c r="M51" s="116">
        <f>IF($C$4="citu pasākumu izmaksas",IF('12a+c+n'!$Q51="C",'12a+c+n'!M51,0))</f>
        <v>0</v>
      </c>
      <c r="N51" s="116">
        <f>IF($C$4="citu pasākumu izmaksas",IF('12a+c+n'!$Q51="C",'12a+c+n'!N51,0))</f>
        <v>0</v>
      </c>
      <c r="O51" s="116">
        <f>IF($C$4="citu pasākumu izmaksas",IF('12a+c+n'!$Q51="C",'12a+c+n'!O51,0))</f>
        <v>0</v>
      </c>
      <c r="P51" s="117">
        <f>IF($C$4="citu pasākumu izmaksas",IF('12a+c+n'!$Q51="C",'12a+c+n'!P51,0))</f>
        <v>0</v>
      </c>
    </row>
    <row r="52" spans="1:16" hidden="1" x14ac:dyDescent="0.2">
      <c r="A52" s="51">
        <f>IF(P52=0,0,IF(COUNTBLANK(P52)=1,0,COUNTA($P$14:P52)))</f>
        <v>0</v>
      </c>
      <c r="B52" s="24">
        <f>IF($C$4="citu pasākumu izmaksas",IF('12a+c+n'!$Q52="C",'12a+c+n'!B52,0))</f>
        <v>0</v>
      </c>
      <c r="C52" s="24">
        <f>IF($C$4="citu pasākumu izmaksas",IF('12a+c+n'!$Q52="C",'12a+c+n'!C52,0))</f>
        <v>0</v>
      </c>
      <c r="D52" s="24">
        <f>IF($C$4="citu pasākumu izmaksas",IF('12a+c+n'!$Q52="C",'12a+c+n'!D52,0))</f>
        <v>0</v>
      </c>
      <c r="E52" s="46"/>
      <c r="F52" s="65"/>
      <c r="G52" s="116"/>
      <c r="H52" s="116">
        <f>IF($C$4="citu pasākumu izmaksas",IF('12a+c+n'!$Q52="C",'12a+c+n'!H52,0))</f>
        <v>0</v>
      </c>
      <c r="I52" s="116"/>
      <c r="J52" s="116"/>
      <c r="K52" s="117">
        <f>IF($C$4="citu pasākumu izmaksas",IF('12a+c+n'!$Q52="C",'12a+c+n'!K52,0))</f>
        <v>0</v>
      </c>
      <c r="L52" s="82">
        <f>IF($C$4="citu pasākumu izmaksas",IF('12a+c+n'!$Q52="C",'12a+c+n'!L52,0))</f>
        <v>0</v>
      </c>
      <c r="M52" s="116">
        <f>IF($C$4="citu pasākumu izmaksas",IF('12a+c+n'!$Q52="C",'12a+c+n'!M52,0))</f>
        <v>0</v>
      </c>
      <c r="N52" s="116">
        <f>IF($C$4="citu pasākumu izmaksas",IF('12a+c+n'!$Q52="C",'12a+c+n'!N52,0))</f>
        <v>0</v>
      </c>
      <c r="O52" s="116">
        <f>IF($C$4="citu pasākumu izmaksas",IF('12a+c+n'!$Q52="C",'12a+c+n'!O52,0))</f>
        <v>0</v>
      </c>
      <c r="P52" s="117">
        <f>IF($C$4="citu pasākumu izmaksas",IF('12a+c+n'!$Q52="C",'12a+c+n'!P52,0))</f>
        <v>0</v>
      </c>
    </row>
    <row r="53" spans="1:16" hidden="1" x14ac:dyDescent="0.2">
      <c r="A53" s="51">
        <f>IF(P53=0,0,IF(COUNTBLANK(P53)=1,0,COUNTA($P$14:P53)))</f>
        <v>0</v>
      </c>
      <c r="B53" s="24">
        <f>IF($C$4="citu pasākumu izmaksas",IF('12a+c+n'!$Q53="C",'12a+c+n'!B53,0))</f>
        <v>0</v>
      </c>
      <c r="C53" s="24">
        <f>IF($C$4="citu pasākumu izmaksas",IF('12a+c+n'!$Q53="C",'12a+c+n'!C53,0))</f>
        <v>0</v>
      </c>
      <c r="D53" s="24">
        <f>IF($C$4="citu pasākumu izmaksas",IF('12a+c+n'!$Q53="C",'12a+c+n'!D53,0))</f>
        <v>0</v>
      </c>
      <c r="E53" s="46"/>
      <c r="F53" s="65"/>
      <c r="G53" s="116"/>
      <c r="H53" s="116">
        <f>IF($C$4="citu pasākumu izmaksas",IF('12a+c+n'!$Q53="C",'12a+c+n'!H53,0))</f>
        <v>0</v>
      </c>
      <c r="I53" s="116"/>
      <c r="J53" s="116"/>
      <c r="K53" s="117">
        <f>IF($C$4="citu pasākumu izmaksas",IF('12a+c+n'!$Q53="C",'12a+c+n'!K53,0))</f>
        <v>0</v>
      </c>
      <c r="L53" s="82">
        <f>IF($C$4="citu pasākumu izmaksas",IF('12a+c+n'!$Q53="C",'12a+c+n'!L53,0))</f>
        <v>0</v>
      </c>
      <c r="M53" s="116">
        <f>IF($C$4="citu pasākumu izmaksas",IF('12a+c+n'!$Q53="C",'12a+c+n'!M53,0))</f>
        <v>0</v>
      </c>
      <c r="N53" s="116">
        <f>IF($C$4="citu pasākumu izmaksas",IF('12a+c+n'!$Q53="C",'12a+c+n'!N53,0))</f>
        <v>0</v>
      </c>
      <c r="O53" s="116">
        <f>IF($C$4="citu pasākumu izmaksas",IF('12a+c+n'!$Q53="C",'12a+c+n'!O53,0))</f>
        <v>0</v>
      </c>
      <c r="P53" s="117">
        <f>IF($C$4="citu pasākumu izmaksas",IF('12a+c+n'!$Q53="C",'12a+c+n'!P53,0))</f>
        <v>0</v>
      </c>
    </row>
    <row r="54" spans="1:16" hidden="1" x14ac:dyDescent="0.2">
      <c r="A54" s="51">
        <f>IF(P54=0,0,IF(COUNTBLANK(P54)=1,0,COUNTA($P$14:P54)))</f>
        <v>0</v>
      </c>
      <c r="B54" s="24">
        <f>IF($C$4="citu pasākumu izmaksas",IF('12a+c+n'!$Q54="C",'12a+c+n'!B54,0))</f>
        <v>0</v>
      </c>
      <c r="C54" s="24">
        <f>IF($C$4="citu pasākumu izmaksas",IF('12a+c+n'!$Q54="C",'12a+c+n'!C54,0))</f>
        <v>0</v>
      </c>
      <c r="D54" s="24">
        <f>IF($C$4="citu pasākumu izmaksas",IF('12a+c+n'!$Q54="C",'12a+c+n'!D54,0))</f>
        <v>0</v>
      </c>
      <c r="E54" s="46"/>
      <c r="F54" s="65"/>
      <c r="G54" s="116"/>
      <c r="H54" s="116">
        <f>IF($C$4="citu pasākumu izmaksas",IF('12a+c+n'!$Q54="C",'12a+c+n'!H54,0))</f>
        <v>0</v>
      </c>
      <c r="I54" s="116"/>
      <c r="J54" s="116"/>
      <c r="K54" s="117">
        <f>IF($C$4="citu pasākumu izmaksas",IF('12a+c+n'!$Q54="C",'12a+c+n'!K54,0))</f>
        <v>0</v>
      </c>
      <c r="L54" s="82">
        <f>IF($C$4="citu pasākumu izmaksas",IF('12a+c+n'!$Q54="C",'12a+c+n'!L54,0))</f>
        <v>0</v>
      </c>
      <c r="M54" s="116">
        <f>IF($C$4="citu pasākumu izmaksas",IF('12a+c+n'!$Q54="C",'12a+c+n'!M54,0))</f>
        <v>0</v>
      </c>
      <c r="N54" s="116">
        <f>IF($C$4="citu pasākumu izmaksas",IF('12a+c+n'!$Q54="C",'12a+c+n'!N54,0))</f>
        <v>0</v>
      </c>
      <c r="O54" s="116">
        <f>IF($C$4="citu pasākumu izmaksas",IF('12a+c+n'!$Q54="C",'12a+c+n'!O54,0))</f>
        <v>0</v>
      </c>
      <c r="P54" s="117">
        <f>IF($C$4="citu pasākumu izmaksas",IF('12a+c+n'!$Q54="C",'12a+c+n'!P54,0))</f>
        <v>0</v>
      </c>
    </row>
    <row r="55" spans="1:16" hidden="1" x14ac:dyDescent="0.2">
      <c r="A55" s="51">
        <f>IF(P55=0,0,IF(COUNTBLANK(P55)=1,0,COUNTA($P$14:P55)))</f>
        <v>0</v>
      </c>
      <c r="B55" s="24">
        <f>IF($C$4="citu pasākumu izmaksas",IF('12a+c+n'!$Q55="C",'12a+c+n'!B55,0))</f>
        <v>0</v>
      </c>
      <c r="C55" s="24">
        <f>IF($C$4="citu pasākumu izmaksas",IF('12a+c+n'!$Q55="C",'12a+c+n'!C55,0))</f>
        <v>0</v>
      </c>
      <c r="D55" s="24">
        <f>IF($C$4="citu pasākumu izmaksas",IF('12a+c+n'!$Q55="C",'12a+c+n'!D55,0))</f>
        <v>0</v>
      </c>
      <c r="E55" s="46"/>
      <c r="F55" s="65"/>
      <c r="G55" s="116"/>
      <c r="H55" s="116">
        <f>IF($C$4="citu pasākumu izmaksas",IF('12a+c+n'!$Q55="C",'12a+c+n'!H55,0))</f>
        <v>0</v>
      </c>
      <c r="I55" s="116"/>
      <c r="J55" s="116"/>
      <c r="K55" s="117">
        <f>IF($C$4="citu pasākumu izmaksas",IF('12a+c+n'!$Q55="C",'12a+c+n'!K55,0))</f>
        <v>0</v>
      </c>
      <c r="L55" s="82">
        <f>IF($C$4="citu pasākumu izmaksas",IF('12a+c+n'!$Q55="C",'12a+c+n'!L55,0))</f>
        <v>0</v>
      </c>
      <c r="M55" s="116">
        <f>IF($C$4="citu pasākumu izmaksas",IF('12a+c+n'!$Q55="C",'12a+c+n'!M55,0))</f>
        <v>0</v>
      </c>
      <c r="N55" s="116">
        <f>IF($C$4="citu pasākumu izmaksas",IF('12a+c+n'!$Q55="C",'12a+c+n'!N55,0))</f>
        <v>0</v>
      </c>
      <c r="O55" s="116">
        <f>IF($C$4="citu pasākumu izmaksas",IF('12a+c+n'!$Q55="C",'12a+c+n'!O55,0))</f>
        <v>0</v>
      </c>
      <c r="P55" s="117">
        <f>IF($C$4="citu pasākumu izmaksas",IF('12a+c+n'!$Q55="C",'12a+c+n'!P55,0))</f>
        <v>0</v>
      </c>
    </row>
    <row r="56" spans="1:16" hidden="1" x14ac:dyDescent="0.2">
      <c r="A56" s="51">
        <f>IF(P56=0,0,IF(COUNTBLANK(P56)=1,0,COUNTA($P$14:P56)))</f>
        <v>0</v>
      </c>
      <c r="B56" s="24">
        <f>IF($C$4="citu pasākumu izmaksas",IF('12a+c+n'!$Q56="C",'12a+c+n'!B56,0))</f>
        <v>0</v>
      </c>
      <c r="C56" s="24">
        <f>IF($C$4="citu pasākumu izmaksas",IF('12a+c+n'!$Q56="C",'12a+c+n'!C56,0))</f>
        <v>0</v>
      </c>
      <c r="D56" s="24">
        <f>IF($C$4="citu pasākumu izmaksas",IF('12a+c+n'!$Q56="C",'12a+c+n'!D56,0))</f>
        <v>0</v>
      </c>
      <c r="E56" s="46"/>
      <c r="F56" s="65"/>
      <c r="G56" s="116"/>
      <c r="H56" s="116">
        <f>IF($C$4="citu pasākumu izmaksas",IF('12a+c+n'!$Q56="C",'12a+c+n'!H56,0))</f>
        <v>0</v>
      </c>
      <c r="I56" s="116"/>
      <c r="J56" s="116"/>
      <c r="K56" s="117">
        <f>IF($C$4="citu pasākumu izmaksas",IF('12a+c+n'!$Q56="C",'12a+c+n'!K56,0))</f>
        <v>0</v>
      </c>
      <c r="L56" s="82">
        <f>IF($C$4="citu pasākumu izmaksas",IF('12a+c+n'!$Q56="C",'12a+c+n'!L56,0))</f>
        <v>0</v>
      </c>
      <c r="M56" s="116">
        <f>IF($C$4="citu pasākumu izmaksas",IF('12a+c+n'!$Q56="C",'12a+c+n'!M56,0))</f>
        <v>0</v>
      </c>
      <c r="N56" s="116">
        <f>IF($C$4="citu pasākumu izmaksas",IF('12a+c+n'!$Q56="C",'12a+c+n'!N56,0))</f>
        <v>0</v>
      </c>
      <c r="O56" s="116">
        <f>IF($C$4="citu pasākumu izmaksas",IF('12a+c+n'!$Q56="C",'12a+c+n'!O56,0))</f>
        <v>0</v>
      </c>
      <c r="P56" s="117">
        <f>IF($C$4="citu pasākumu izmaksas",IF('12a+c+n'!$Q56="C",'12a+c+n'!P56,0))</f>
        <v>0</v>
      </c>
    </row>
    <row r="57" spans="1:16" hidden="1" x14ac:dyDescent="0.2">
      <c r="A57" s="51">
        <f>IF(P57=0,0,IF(COUNTBLANK(P57)=1,0,COUNTA($P$14:P57)))</f>
        <v>0</v>
      </c>
      <c r="B57" s="24">
        <f>IF($C$4="citu pasākumu izmaksas",IF('12a+c+n'!$Q57="C",'12a+c+n'!B57,0))</f>
        <v>0</v>
      </c>
      <c r="C57" s="24">
        <f>IF($C$4="citu pasākumu izmaksas",IF('12a+c+n'!$Q57="C",'12a+c+n'!C57,0))</f>
        <v>0</v>
      </c>
      <c r="D57" s="24">
        <f>IF($C$4="citu pasākumu izmaksas",IF('12a+c+n'!$Q57="C",'12a+c+n'!D57,0))</f>
        <v>0</v>
      </c>
      <c r="E57" s="46"/>
      <c r="F57" s="65"/>
      <c r="G57" s="116"/>
      <c r="H57" s="116">
        <f>IF($C$4="citu pasākumu izmaksas",IF('12a+c+n'!$Q57="C",'12a+c+n'!H57,0))</f>
        <v>0</v>
      </c>
      <c r="I57" s="116"/>
      <c r="J57" s="116"/>
      <c r="K57" s="117">
        <f>IF($C$4="citu pasākumu izmaksas",IF('12a+c+n'!$Q57="C",'12a+c+n'!K57,0))</f>
        <v>0</v>
      </c>
      <c r="L57" s="82">
        <f>IF($C$4="citu pasākumu izmaksas",IF('12a+c+n'!$Q57="C",'12a+c+n'!L57,0))</f>
        <v>0</v>
      </c>
      <c r="M57" s="116">
        <f>IF($C$4="citu pasākumu izmaksas",IF('12a+c+n'!$Q57="C",'12a+c+n'!M57,0))</f>
        <v>0</v>
      </c>
      <c r="N57" s="116">
        <f>IF($C$4="citu pasākumu izmaksas",IF('12a+c+n'!$Q57="C",'12a+c+n'!N57,0))</f>
        <v>0</v>
      </c>
      <c r="O57" s="116">
        <f>IF($C$4="citu pasākumu izmaksas",IF('12a+c+n'!$Q57="C",'12a+c+n'!O57,0))</f>
        <v>0</v>
      </c>
      <c r="P57" s="117">
        <f>IF($C$4="citu pasākumu izmaksas",IF('12a+c+n'!$Q57="C",'12a+c+n'!P57,0))</f>
        <v>0</v>
      </c>
    </row>
    <row r="58" spans="1:16" x14ac:dyDescent="0.2">
      <c r="A58" s="51">
        <f>IF(P58=0,0,IF(COUNTBLANK(P58)=1,0,COUNTA($P$14:P58)))</f>
        <v>0</v>
      </c>
      <c r="B58" s="24">
        <f>IF($C$4="citu pasākumu izmaksas",IF('12a+c+n'!$Q58="C",'12a+c+n'!B58,0))</f>
        <v>0</v>
      </c>
      <c r="C58" s="24" t="str">
        <f>IF($C$4="citu pasākumu izmaksas",IF('12a+c+n'!$Q58="C",'12a+c+n'!C58,0))</f>
        <v>Pieslēgums pie esošās dzīvokļu ūdensapgādes</v>
      </c>
      <c r="D58" s="24" t="str">
        <f>IF($C$4="citu pasākumu izmaksas",IF('12a+c+n'!$Q58="C",'12a+c+n'!D58,0))</f>
        <v>kompl.</v>
      </c>
      <c r="E58" s="46"/>
      <c r="F58" s="65"/>
      <c r="G58" s="116"/>
      <c r="H58" s="116">
        <f>IF($C$4="citu pasākumu izmaksas",IF('12a+c+n'!$Q58="C",'12a+c+n'!H58,0))</f>
        <v>0</v>
      </c>
      <c r="I58" s="116"/>
      <c r="J58" s="116"/>
      <c r="K58" s="117">
        <f>IF($C$4="citu pasākumu izmaksas",IF('12a+c+n'!$Q58="C",'12a+c+n'!K58,0))</f>
        <v>0</v>
      </c>
      <c r="L58" s="82">
        <f>IF($C$4="citu pasākumu izmaksas",IF('12a+c+n'!$Q58="C",'12a+c+n'!L58,0))</f>
        <v>0</v>
      </c>
      <c r="M58" s="116">
        <f>IF($C$4="citu pasākumu izmaksas",IF('12a+c+n'!$Q58="C",'12a+c+n'!M58,0))</f>
        <v>0</v>
      </c>
      <c r="N58" s="116">
        <f>IF($C$4="citu pasākumu izmaksas",IF('12a+c+n'!$Q58="C",'12a+c+n'!N58,0))</f>
        <v>0</v>
      </c>
      <c r="O58" s="116">
        <f>IF($C$4="citu pasākumu izmaksas",IF('12a+c+n'!$Q58="C",'12a+c+n'!O58,0))</f>
        <v>0</v>
      </c>
      <c r="P58" s="117">
        <f>IF($C$4="citu pasākumu izmaksas",IF('12a+c+n'!$Q58="C",'12a+c+n'!P58,0))</f>
        <v>0</v>
      </c>
    </row>
    <row r="59" spans="1:16" ht="22.5" x14ac:dyDescent="0.2">
      <c r="A59" s="51">
        <f>IF(P59=0,0,IF(COUNTBLANK(P59)=1,0,COUNTA($P$14:P59)))</f>
        <v>0</v>
      </c>
      <c r="B59" s="24" t="str">
        <f>IF($C$4="citu pasākumu izmaksas",IF('12a+c+n'!$Q59="C",'12a+c+n'!B59,0))</f>
        <v>14-00000</v>
      </c>
      <c r="C59" s="24" t="str">
        <f>IF($C$4="citu pasākumu izmaksas",IF('12a+c+n'!$Q59="C",'12a+c+n'!C59,0))</f>
        <v>Apkalpošanas lūkas stāvvadiem, izmērus precizēt būvniecības gaitā</v>
      </c>
      <c r="D59" s="24" t="str">
        <f>IF($C$4="citu pasākumu izmaksas",IF('12a+c+n'!$Q59="C",'12a+c+n'!D59,0))</f>
        <v>gb</v>
      </c>
      <c r="E59" s="46"/>
      <c r="F59" s="65"/>
      <c r="G59" s="116"/>
      <c r="H59" s="116">
        <f>IF($C$4="citu pasākumu izmaksas",IF('12a+c+n'!$Q59="C",'12a+c+n'!H59,0))</f>
        <v>0</v>
      </c>
      <c r="I59" s="116"/>
      <c r="J59" s="116"/>
      <c r="K59" s="117">
        <f>IF($C$4="citu pasākumu izmaksas",IF('12a+c+n'!$Q59="C",'12a+c+n'!K59,0))</f>
        <v>0</v>
      </c>
      <c r="L59" s="82">
        <f>IF($C$4="citu pasākumu izmaksas",IF('12a+c+n'!$Q59="C",'12a+c+n'!L59,0))</f>
        <v>0</v>
      </c>
      <c r="M59" s="116">
        <f>IF($C$4="citu pasākumu izmaksas",IF('12a+c+n'!$Q59="C",'12a+c+n'!M59,0))</f>
        <v>0</v>
      </c>
      <c r="N59" s="116">
        <f>IF($C$4="citu pasākumu izmaksas",IF('12a+c+n'!$Q59="C",'12a+c+n'!N59,0))</f>
        <v>0</v>
      </c>
      <c r="O59" s="116">
        <f>IF($C$4="citu pasākumu izmaksas",IF('12a+c+n'!$Q59="C",'12a+c+n'!O59,0))</f>
        <v>0</v>
      </c>
      <c r="P59" s="117">
        <f>IF($C$4="citu pasākumu izmaksas",IF('12a+c+n'!$Q59="C",'12a+c+n'!P59,0))</f>
        <v>0</v>
      </c>
    </row>
    <row r="60" spans="1:16" ht="22.5" x14ac:dyDescent="0.2">
      <c r="A60" s="51">
        <f>IF(P60=0,0,IF(COUNTBLANK(P60)=1,0,COUNTA($P$14:P60)))</f>
        <v>0</v>
      </c>
      <c r="B60" s="24" t="str">
        <f>IF($C$4="citu pasākumu izmaksas",IF('12a+c+n'!$Q60="C",'12a+c+n'!B60,0))</f>
        <v>14-00000</v>
      </c>
      <c r="C60" s="24" t="str">
        <f>IF($C$4="citu pasākumu izmaksas",IF('12a+c+n'!$Q60="C",'12a+c+n'!C60,0))</f>
        <v>Palīgmateriāli</v>
      </c>
      <c r="D60" s="24" t="str">
        <f>IF($C$4="citu pasākumu izmaksas",IF('12a+c+n'!$Q60="C",'12a+c+n'!D60,0))</f>
        <v>kompl.</v>
      </c>
      <c r="E60" s="46"/>
      <c r="F60" s="65"/>
      <c r="G60" s="116"/>
      <c r="H60" s="116">
        <f>IF($C$4="citu pasākumu izmaksas",IF('12a+c+n'!$Q60="C",'12a+c+n'!H60,0))</f>
        <v>0</v>
      </c>
      <c r="I60" s="116"/>
      <c r="J60" s="116"/>
      <c r="K60" s="117">
        <f>IF($C$4="citu pasākumu izmaksas",IF('12a+c+n'!$Q60="C",'12a+c+n'!K60,0))</f>
        <v>0</v>
      </c>
      <c r="L60" s="82">
        <f>IF($C$4="citu pasākumu izmaksas",IF('12a+c+n'!$Q60="C",'12a+c+n'!L60,0))</f>
        <v>0</v>
      </c>
      <c r="M60" s="116">
        <f>IF($C$4="citu pasākumu izmaksas",IF('12a+c+n'!$Q60="C",'12a+c+n'!M60,0))</f>
        <v>0</v>
      </c>
      <c r="N60" s="116">
        <f>IF($C$4="citu pasākumu izmaksas",IF('12a+c+n'!$Q60="C",'12a+c+n'!N60,0))</f>
        <v>0</v>
      </c>
      <c r="O60" s="116">
        <f>IF($C$4="citu pasākumu izmaksas",IF('12a+c+n'!$Q60="C",'12a+c+n'!O60,0))</f>
        <v>0</v>
      </c>
      <c r="P60" s="117">
        <f>IF($C$4="citu pasākumu izmaksas",IF('12a+c+n'!$Q60="C",'12a+c+n'!P60,0))</f>
        <v>0</v>
      </c>
    </row>
    <row r="61" spans="1:16" ht="22.5" x14ac:dyDescent="0.2">
      <c r="A61" s="51">
        <f>IF(P61=0,0,IF(COUNTBLANK(P61)=1,0,COUNTA($P$14:P61)))</f>
        <v>0</v>
      </c>
      <c r="B61" s="24" t="str">
        <f>IF($C$4="citu pasākumu izmaksas",IF('12a+c+n'!$Q61="C",'12a+c+n'!B61,0))</f>
        <v>14-00000</v>
      </c>
      <c r="C61" s="24" t="str">
        <f>IF($C$4="citu pasākumu izmaksas",IF('12a+c+n'!$Q61="C",'12a+c+n'!C61,0))</f>
        <v>Ūdensvada analīzes</v>
      </c>
      <c r="D61" s="24" t="str">
        <f>IF($C$4="citu pasākumu izmaksas",IF('12a+c+n'!$Q61="C",'12a+c+n'!D61,0))</f>
        <v>kompl.</v>
      </c>
      <c r="E61" s="46"/>
      <c r="F61" s="65"/>
      <c r="G61" s="116"/>
      <c r="H61" s="116">
        <f>IF($C$4="citu pasākumu izmaksas",IF('12a+c+n'!$Q61="C",'12a+c+n'!H61,0))</f>
        <v>0</v>
      </c>
      <c r="I61" s="116"/>
      <c r="J61" s="116"/>
      <c r="K61" s="117">
        <f>IF($C$4="citu pasākumu izmaksas",IF('12a+c+n'!$Q61="C",'12a+c+n'!K61,0))</f>
        <v>0</v>
      </c>
      <c r="L61" s="82">
        <f>IF($C$4="citu pasākumu izmaksas",IF('12a+c+n'!$Q61="C",'12a+c+n'!L61,0))</f>
        <v>0</v>
      </c>
      <c r="M61" s="116">
        <f>IF($C$4="citu pasākumu izmaksas",IF('12a+c+n'!$Q61="C",'12a+c+n'!M61,0))</f>
        <v>0</v>
      </c>
      <c r="N61" s="116">
        <f>IF($C$4="citu pasākumu izmaksas",IF('12a+c+n'!$Q61="C",'12a+c+n'!N61,0))</f>
        <v>0</v>
      </c>
      <c r="O61" s="116">
        <f>IF($C$4="citu pasākumu izmaksas",IF('12a+c+n'!$Q61="C",'12a+c+n'!O61,0))</f>
        <v>0</v>
      </c>
      <c r="P61" s="117">
        <f>IF($C$4="citu pasākumu izmaksas",IF('12a+c+n'!$Q61="C",'12a+c+n'!P61,0))</f>
        <v>0</v>
      </c>
    </row>
    <row r="62" spans="1:16" ht="22.5" x14ac:dyDescent="0.2">
      <c r="A62" s="51">
        <f>IF(P62=0,0,IF(COUNTBLANK(P62)=1,0,COUNTA($P$14:P62)))</f>
        <v>0</v>
      </c>
      <c r="B62" s="24" t="str">
        <f>IF($C$4="citu pasākumu izmaksas",IF('12a+c+n'!$Q62="C",'12a+c+n'!B62,0))</f>
        <v>14-00000</v>
      </c>
      <c r="C62" s="24" t="str">
        <f>IF($C$4="citu pasākumu izmaksas",IF('12a+c+n'!$Q62="C",'12a+c+n'!C62,0))</f>
        <v>Kalšanas darbi</v>
      </c>
      <c r="D62" s="24" t="str">
        <f>IF($C$4="citu pasākumu izmaksas",IF('12a+c+n'!$Q62="C",'12a+c+n'!D62,0))</f>
        <v>kompl.</v>
      </c>
      <c r="E62" s="46"/>
      <c r="F62" s="65"/>
      <c r="G62" s="116"/>
      <c r="H62" s="116">
        <f>IF($C$4="citu pasākumu izmaksas",IF('12a+c+n'!$Q62="C",'12a+c+n'!H62,0))</f>
        <v>0</v>
      </c>
      <c r="I62" s="116"/>
      <c r="J62" s="116"/>
      <c r="K62" s="117">
        <f>IF($C$4="citu pasākumu izmaksas",IF('12a+c+n'!$Q62="C",'12a+c+n'!K62,0))</f>
        <v>0</v>
      </c>
      <c r="L62" s="82">
        <f>IF($C$4="citu pasākumu izmaksas",IF('12a+c+n'!$Q62="C",'12a+c+n'!L62,0))</f>
        <v>0</v>
      </c>
      <c r="M62" s="116">
        <f>IF($C$4="citu pasākumu izmaksas",IF('12a+c+n'!$Q62="C",'12a+c+n'!M62,0))</f>
        <v>0</v>
      </c>
      <c r="N62" s="116">
        <f>IF($C$4="citu pasākumu izmaksas",IF('12a+c+n'!$Q62="C",'12a+c+n'!N62,0))</f>
        <v>0</v>
      </c>
      <c r="O62" s="116">
        <f>IF($C$4="citu pasākumu izmaksas",IF('12a+c+n'!$Q62="C",'12a+c+n'!O62,0))</f>
        <v>0</v>
      </c>
      <c r="P62" s="117">
        <f>IF($C$4="citu pasākumu izmaksas",IF('12a+c+n'!$Q62="C",'12a+c+n'!P62,0))</f>
        <v>0</v>
      </c>
    </row>
    <row r="63" spans="1:16" ht="22.5" x14ac:dyDescent="0.2">
      <c r="A63" s="51">
        <f>IF(P63=0,0,IF(COUNTBLANK(P63)=1,0,COUNTA($P$14:P63)))</f>
        <v>0</v>
      </c>
      <c r="B63" s="24" t="str">
        <f>IF($C$4="citu pasākumu izmaksas",IF('12a+c+n'!$Q63="C",'12a+c+n'!B63,0))</f>
        <v>14-00000</v>
      </c>
      <c r="C63" s="24" t="str">
        <f>IF($C$4="citu pasākumu izmaksas",IF('12a+c+n'!$Q63="C",'12a+c+n'!C63,0))</f>
        <v>Ugunsdrošā aizdare</v>
      </c>
      <c r="D63" s="24" t="str">
        <f>IF($C$4="citu pasākumu izmaksas",IF('12a+c+n'!$Q63="C",'12a+c+n'!D63,0))</f>
        <v>kompl.</v>
      </c>
      <c r="E63" s="46"/>
      <c r="F63" s="65"/>
      <c r="G63" s="116"/>
      <c r="H63" s="116">
        <f>IF($C$4="citu pasākumu izmaksas",IF('12a+c+n'!$Q63="C",'12a+c+n'!H63,0))</f>
        <v>0</v>
      </c>
      <c r="I63" s="116"/>
      <c r="J63" s="116"/>
      <c r="K63" s="117">
        <f>IF($C$4="citu pasākumu izmaksas",IF('12a+c+n'!$Q63="C",'12a+c+n'!K63,0))</f>
        <v>0</v>
      </c>
      <c r="L63" s="82">
        <f>IF($C$4="citu pasākumu izmaksas",IF('12a+c+n'!$Q63="C",'12a+c+n'!L63,0))</f>
        <v>0</v>
      </c>
      <c r="M63" s="116">
        <f>IF($C$4="citu pasākumu izmaksas",IF('12a+c+n'!$Q63="C",'12a+c+n'!M63,0))</f>
        <v>0</v>
      </c>
      <c r="N63" s="116">
        <f>IF($C$4="citu pasākumu izmaksas",IF('12a+c+n'!$Q63="C",'12a+c+n'!N63,0))</f>
        <v>0</v>
      </c>
      <c r="O63" s="116">
        <f>IF($C$4="citu pasākumu izmaksas",IF('12a+c+n'!$Q63="C",'12a+c+n'!O63,0))</f>
        <v>0</v>
      </c>
      <c r="P63" s="117">
        <f>IF($C$4="citu pasākumu izmaksas",IF('12a+c+n'!$Q63="C",'12a+c+n'!P63,0))</f>
        <v>0</v>
      </c>
    </row>
    <row r="64" spans="1:16" ht="22.5" x14ac:dyDescent="0.2">
      <c r="A64" s="51">
        <f>IF(P64=0,0,IF(COUNTBLANK(P64)=1,0,COUNTA($P$14:P64)))</f>
        <v>0</v>
      </c>
      <c r="B64" s="24" t="str">
        <f>IF($C$4="citu pasākumu izmaksas",IF('12a+c+n'!$Q64="C",'12a+c+n'!B64,0))</f>
        <v>14-00000</v>
      </c>
      <c r="C64" s="24" t="str">
        <f>IF($C$4="citu pasākumu izmaksas",IF('12a+c+n'!$Q64="C",'12a+c+n'!C64,0))</f>
        <v>Cauruļu stiprinājumi</v>
      </c>
      <c r="D64" s="24" t="str">
        <f>IF($C$4="citu pasākumu izmaksas",IF('12a+c+n'!$Q64="C",'12a+c+n'!D64,0))</f>
        <v>kpl</v>
      </c>
      <c r="E64" s="46"/>
      <c r="F64" s="65"/>
      <c r="G64" s="116"/>
      <c r="H64" s="116">
        <f>IF($C$4="citu pasākumu izmaksas",IF('12a+c+n'!$Q64="C",'12a+c+n'!H64,0))</f>
        <v>0</v>
      </c>
      <c r="I64" s="116"/>
      <c r="J64" s="116"/>
      <c r="K64" s="117">
        <f>IF($C$4="citu pasākumu izmaksas",IF('12a+c+n'!$Q64="C",'12a+c+n'!K64,0))</f>
        <v>0</v>
      </c>
      <c r="L64" s="82">
        <f>IF($C$4="citu pasākumu izmaksas",IF('12a+c+n'!$Q64="C",'12a+c+n'!L64,0))</f>
        <v>0</v>
      </c>
      <c r="M64" s="116">
        <f>IF($C$4="citu pasākumu izmaksas",IF('12a+c+n'!$Q64="C",'12a+c+n'!M64,0))</f>
        <v>0</v>
      </c>
      <c r="N64" s="116">
        <f>IF($C$4="citu pasākumu izmaksas",IF('12a+c+n'!$Q64="C",'12a+c+n'!N64,0))</f>
        <v>0</v>
      </c>
      <c r="O64" s="116">
        <f>IF($C$4="citu pasākumu izmaksas",IF('12a+c+n'!$Q64="C",'12a+c+n'!O64,0))</f>
        <v>0</v>
      </c>
      <c r="P64" s="117">
        <f>IF($C$4="citu pasākumu izmaksas",IF('12a+c+n'!$Q64="C",'12a+c+n'!P64,0))</f>
        <v>0</v>
      </c>
    </row>
    <row r="65" spans="1:16" ht="22.5" x14ac:dyDescent="0.2">
      <c r="A65" s="51">
        <f>IF(P65=0,0,IF(COUNTBLANK(P65)=1,0,COUNTA($P$14:P65)))</f>
        <v>0</v>
      </c>
      <c r="B65" s="24" t="str">
        <f>IF($C$4="citu pasākumu izmaksas",IF('12a+c+n'!$Q65="C",'12a+c+n'!B65,0))</f>
        <v>14-00000</v>
      </c>
      <c r="C65" s="24" t="str">
        <f>IF($C$4="citu pasākumu izmaksas",IF('12a+c+n'!$Q65="C",'12a+c+n'!C65,0))</f>
        <v>Marķēšanas materiāli</v>
      </c>
      <c r="D65" s="24" t="str">
        <f>IF($C$4="citu pasākumu izmaksas",IF('12a+c+n'!$Q65="C",'12a+c+n'!D65,0))</f>
        <v>kpl</v>
      </c>
      <c r="E65" s="46"/>
      <c r="F65" s="65"/>
      <c r="G65" s="116"/>
      <c r="H65" s="116">
        <f>IF($C$4="citu pasākumu izmaksas",IF('12a+c+n'!$Q65="C",'12a+c+n'!H65,0))</f>
        <v>0</v>
      </c>
      <c r="I65" s="116"/>
      <c r="J65" s="116"/>
      <c r="K65" s="117">
        <f>IF($C$4="citu pasākumu izmaksas",IF('12a+c+n'!$Q65="C",'12a+c+n'!K65,0))</f>
        <v>0</v>
      </c>
      <c r="L65" s="82">
        <f>IF($C$4="citu pasākumu izmaksas",IF('12a+c+n'!$Q65="C",'12a+c+n'!L65,0))</f>
        <v>0</v>
      </c>
      <c r="M65" s="116">
        <f>IF($C$4="citu pasākumu izmaksas",IF('12a+c+n'!$Q65="C",'12a+c+n'!M65,0))</f>
        <v>0</v>
      </c>
      <c r="N65" s="116">
        <f>IF($C$4="citu pasākumu izmaksas",IF('12a+c+n'!$Q65="C",'12a+c+n'!N65,0))</f>
        <v>0</v>
      </c>
      <c r="O65" s="116">
        <f>IF($C$4="citu pasākumu izmaksas",IF('12a+c+n'!$Q65="C",'12a+c+n'!O65,0))</f>
        <v>0</v>
      </c>
      <c r="P65" s="117">
        <f>IF($C$4="citu pasākumu izmaksas",IF('12a+c+n'!$Q65="C",'12a+c+n'!P65,0))</f>
        <v>0</v>
      </c>
    </row>
    <row r="66" spans="1:16" ht="22.5" x14ac:dyDescent="0.2">
      <c r="A66" s="51">
        <f>IF(P66=0,0,IF(COUNTBLANK(P66)=1,0,COUNTA($P$14:P66)))</f>
        <v>0</v>
      </c>
      <c r="B66" s="24" t="str">
        <f>IF($C$4="citu pasākumu izmaksas",IF('12a+c+n'!$Q66="C",'12a+c+n'!B66,0))</f>
        <v>14-00000</v>
      </c>
      <c r="C66" s="24" t="str">
        <f>IF($C$4="citu pasākumu izmaksas",IF('12a+c+n'!$Q66="C",'12a+c+n'!C66,0))</f>
        <v>Esošo cauruļvadu demontāža</v>
      </c>
      <c r="D66" s="24" t="str">
        <f>IF($C$4="citu pasākumu izmaksas",IF('12a+c+n'!$Q66="C",'12a+c+n'!D66,0))</f>
        <v>kompl.</v>
      </c>
      <c r="E66" s="46"/>
      <c r="F66" s="65"/>
      <c r="G66" s="116"/>
      <c r="H66" s="116">
        <f>IF($C$4="citu pasākumu izmaksas",IF('12a+c+n'!$Q66="C",'12a+c+n'!H66,0))</f>
        <v>0</v>
      </c>
      <c r="I66" s="116"/>
      <c r="J66" s="116"/>
      <c r="K66" s="117">
        <f>IF($C$4="citu pasākumu izmaksas",IF('12a+c+n'!$Q66="C",'12a+c+n'!K66,0))</f>
        <v>0</v>
      </c>
      <c r="L66" s="82">
        <f>IF($C$4="citu pasākumu izmaksas",IF('12a+c+n'!$Q66="C",'12a+c+n'!L66,0))</f>
        <v>0</v>
      </c>
      <c r="M66" s="116">
        <f>IF($C$4="citu pasākumu izmaksas",IF('12a+c+n'!$Q66="C",'12a+c+n'!M66,0))</f>
        <v>0</v>
      </c>
      <c r="N66" s="116">
        <f>IF($C$4="citu pasākumu izmaksas",IF('12a+c+n'!$Q66="C",'12a+c+n'!N66,0))</f>
        <v>0</v>
      </c>
      <c r="O66" s="116">
        <f>IF($C$4="citu pasākumu izmaksas",IF('12a+c+n'!$Q66="C",'12a+c+n'!O66,0))</f>
        <v>0</v>
      </c>
      <c r="P66" s="117">
        <f>IF($C$4="citu pasākumu izmaksas",IF('12a+c+n'!$Q66="C",'12a+c+n'!P66,0))</f>
        <v>0</v>
      </c>
    </row>
    <row r="67" spans="1:16" x14ac:dyDescent="0.2">
      <c r="A67" s="51">
        <f>IF(P67=0,0,IF(COUNTBLANK(P67)=1,0,COUNTA($P$14:P67)))</f>
        <v>0</v>
      </c>
      <c r="B67" s="24">
        <f>IF($C$4="citu pasākumu izmaksas",IF('12a+c+n'!$Q67="C",'12a+c+n'!B67,0))</f>
        <v>0</v>
      </c>
      <c r="C67" s="24">
        <f>IF($C$4="citu pasākumu izmaksas",IF('12a+c+n'!$Q67="C",'12a+c+n'!C67,0))</f>
        <v>0</v>
      </c>
      <c r="D67" s="24">
        <f>IF($C$4="citu pasākumu izmaksas",IF('12a+c+n'!$Q67="C",'12a+c+n'!D67,0))</f>
        <v>0</v>
      </c>
      <c r="E67" s="46"/>
      <c r="F67" s="65"/>
      <c r="G67" s="116"/>
      <c r="H67" s="116">
        <f>IF($C$4="citu pasākumu izmaksas",IF('12a+c+n'!$Q67="C",'12a+c+n'!H67,0))</f>
        <v>0</v>
      </c>
      <c r="I67" s="116"/>
      <c r="J67" s="116"/>
      <c r="K67" s="117">
        <f>IF($C$4="citu pasākumu izmaksas",IF('12a+c+n'!$Q67="C",'12a+c+n'!K67,0))</f>
        <v>0</v>
      </c>
      <c r="L67" s="82">
        <f>IF($C$4="citu pasākumu izmaksas",IF('12a+c+n'!$Q67="C",'12a+c+n'!L67,0))</f>
        <v>0</v>
      </c>
      <c r="M67" s="116">
        <f>IF($C$4="citu pasākumu izmaksas",IF('12a+c+n'!$Q67="C",'12a+c+n'!M67,0))</f>
        <v>0</v>
      </c>
      <c r="N67" s="116">
        <f>IF($C$4="citu pasākumu izmaksas",IF('12a+c+n'!$Q67="C",'12a+c+n'!N67,0))</f>
        <v>0</v>
      </c>
      <c r="O67" s="116">
        <f>IF($C$4="citu pasākumu izmaksas",IF('12a+c+n'!$Q67="C",'12a+c+n'!O67,0))</f>
        <v>0</v>
      </c>
      <c r="P67" s="117">
        <f>IF($C$4="citu pasākumu izmaksas",IF('12a+c+n'!$Q67="C",'12a+c+n'!P67,0))</f>
        <v>0</v>
      </c>
    </row>
    <row r="68" spans="1:16" ht="22.5" x14ac:dyDescent="0.2">
      <c r="A68" s="51">
        <f>IF(P68=0,0,IF(COUNTBLANK(P68)=1,0,COUNTA($P$14:P68)))</f>
        <v>0</v>
      </c>
      <c r="B68" s="24" t="str">
        <f>IF($C$4="citu pasākumu izmaksas",IF('12a+c+n'!$Q68="C",'12a+c+n'!B68,0))</f>
        <v>14-00000</v>
      </c>
      <c r="C68" s="24" t="str">
        <f>IF($C$4="citu pasākumu izmaksas",IF('12a+c+n'!$Q68="C",'12a+c+n'!C68,0))</f>
        <v>Caurule d200 ar fasondaļām</v>
      </c>
      <c r="D68" s="24" t="str">
        <f>IF($C$4="citu pasākumu izmaksas",IF('12a+c+n'!$Q68="C",'12a+c+n'!D68,0))</f>
        <v>m</v>
      </c>
      <c r="E68" s="46"/>
      <c r="F68" s="65"/>
      <c r="G68" s="116"/>
      <c r="H68" s="116">
        <f>IF($C$4="citu pasākumu izmaksas",IF('12a+c+n'!$Q68="C",'12a+c+n'!H68,0))</f>
        <v>0</v>
      </c>
      <c r="I68" s="116"/>
      <c r="J68" s="116"/>
      <c r="K68" s="117">
        <f>IF($C$4="citu pasākumu izmaksas",IF('12a+c+n'!$Q68="C",'12a+c+n'!K68,0))</f>
        <v>0</v>
      </c>
      <c r="L68" s="82">
        <f>IF($C$4="citu pasākumu izmaksas",IF('12a+c+n'!$Q68="C",'12a+c+n'!L68,0))</f>
        <v>0</v>
      </c>
      <c r="M68" s="116">
        <f>IF($C$4="citu pasākumu izmaksas",IF('12a+c+n'!$Q68="C",'12a+c+n'!M68,0))</f>
        <v>0</v>
      </c>
      <c r="N68" s="116">
        <f>IF($C$4="citu pasākumu izmaksas",IF('12a+c+n'!$Q68="C",'12a+c+n'!N68,0))</f>
        <v>0</v>
      </c>
      <c r="O68" s="116">
        <f>IF($C$4="citu pasākumu izmaksas",IF('12a+c+n'!$Q68="C",'12a+c+n'!O68,0))</f>
        <v>0</v>
      </c>
      <c r="P68" s="117">
        <f>IF($C$4="citu pasākumu izmaksas",IF('12a+c+n'!$Q68="C",'12a+c+n'!P68,0))</f>
        <v>0</v>
      </c>
    </row>
    <row r="69" spans="1:16" ht="22.5" x14ac:dyDescent="0.2">
      <c r="A69" s="51">
        <f>IF(P69=0,0,IF(COUNTBLANK(P69)=1,0,COUNTA($P$14:P69)))</f>
        <v>0</v>
      </c>
      <c r="B69" s="24" t="str">
        <f>IF($C$4="citu pasākumu izmaksas",IF('12a+c+n'!$Q69="C",'12a+c+n'!B69,0))</f>
        <v>14-00000</v>
      </c>
      <c r="C69" s="24" t="str">
        <f>IF($C$4="citu pasākumu izmaksas",IF('12a+c+n'!$Q69="C",'12a+c+n'!C69,0))</f>
        <v>Caurule d160 ar fasondaļām</v>
      </c>
      <c r="D69" s="24" t="str">
        <f>IF($C$4="citu pasākumu izmaksas",IF('12a+c+n'!$Q69="C",'12a+c+n'!D69,0))</f>
        <v>m</v>
      </c>
      <c r="E69" s="46"/>
      <c r="F69" s="65"/>
      <c r="G69" s="116"/>
      <c r="H69" s="116">
        <f>IF($C$4="citu pasākumu izmaksas",IF('12a+c+n'!$Q69="C",'12a+c+n'!H69,0))</f>
        <v>0</v>
      </c>
      <c r="I69" s="116"/>
      <c r="J69" s="116"/>
      <c r="K69" s="117">
        <f>IF($C$4="citu pasākumu izmaksas",IF('12a+c+n'!$Q69="C",'12a+c+n'!K69,0))</f>
        <v>0</v>
      </c>
      <c r="L69" s="82">
        <f>IF($C$4="citu pasākumu izmaksas",IF('12a+c+n'!$Q69="C",'12a+c+n'!L69,0))</f>
        <v>0</v>
      </c>
      <c r="M69" s="116">
        <f>IF($C$4="citu pasākumu izmaksas",IF('12a+c+n'!$Q69="C",'12a+c+n'!M69,0))</f>
        <v>0</v>
      </c>
      <c r="N69" s="116">
        <f>IF($C$4="citu pasākumu izmaksas",IF('12a+c+n'!$Q69="C",'12a+c+n'!N69,0))</f>
        <v>0</v>
      </c>
      <c r="O69" s="116">
        <f>IF($C$4="citu pasākumu izmaksas",IF('12a+c+n'!$Q69="C",'12a+c+n'!O69,0))</f>
        <v>0</v>
      </c>
      <c r="P69" s="117">
        <f>IF($C$4="citu pasākumu izmaksas",IF('12a+c+n'!$Q69="C",'12a+c+n'!P69,0))</f>
        <v>0</v>
      </c>
    </row>
    <row r="70" spans="1:16" ht="22.5" x14ac:dyDescent="0.2">
      <c r="A70" s="51">
        <f>IF(P70=0,0,IF(COUNTBLANK(P70)=1,0,COUNTA($P$14:P70)))</f>
        <v>0</v>
      </c>
      <c r="B70" s="24" t="str">
        <f>IF($C$4="citu pasākumu izmaksas",IF('12a+c+n'!$Q70="C",'12a+c+n'!B70,0))</f>
        <v>14-00000</v>
      </c>
      <c r="C70" s="24" t="str">
        <f>IF($C$4="citu pasākumu izmaksas",IF('12a+c+n'!$Q70="C",'12a+c+n'!C70,0))</f>
        <v>Caurule d110 ar fasondaļām</v>
      </c>
      <c r="D70" s="24" t="str">
        <f>IF($C$4="citu pasākumu izmaksas",IF('12a+c+n'!$Q70="C",'12a+c+n'!D70,0))</f>
        <v>m</v>
      </c>
      <c r="E70" s="46"/>
      <c r="F70" s="65"/>
      <c r="G70" s="116"/>
      <c r="H70" s="116">
        <f>IF($C$4="citu pasākumu izmaksas",IF('12a+c+n'!$Q70="C",'12a+c+n'!H70,0))</f>
        <v>0</v>
      </c>
      <c r="I70" s="116"/>
      <c r="J70" s="116"/>
      <c r="K70" s="117">
        <f>IF($C$4="citu pasākumu izmaksas",IF('12a+c+n'!$Q70="C",'12a+c+n'!K70,0))</f>
        <v>0</v>
      </c>
      <c r="L70" s="82">
        <f>IF($C$4="citu pasākumu izmaksas",IF('12a+c+n'!$Q70="C",'12a+c+n'!L70,0))</f>
        <v>0</v>
      </c>
      <c r="M70" s="116">
        <f>IF($C$4="citu pasākumu izmaksas",IF('12a+c+n'!$Q70="C",'12a+c+n'!M70,0))</f>
        <v>0</v>
      </c>
      <c r="N70" s="116">
        <f>IF($C$4="citu pasākumu izmaksas",IF('12a+c+n'!$Q70="C",'12a+c+n'!N70,0))</f>
        <v>0</v>
      </c>
      <c r="O70" s="116">
        <f>IF($C$4="citu pasākumu izmaksas",IF('12a+c+n'!$Q70="C",'12a+c+n'!O70,0))</f>
        <v>0</v>
      </c>
      <c r="P70" s="117">
        <f>IF($C$4="citu pasākumu izmaksas",IF('12a+c+n'!$Q70="C",'12a+c+n'!P70,0))</f>
        <v>0</v>
      </c>
    </row>
    <row r="71" spans="1:16" ht="22.5" x14ac:dyDescent="0.2">
      <c r="A71" s="51">
        <f>IF(P71=0,0,IF(COUNTBLANK(P71)=1,0,COUNTA($P$14:P71)))</f>
        <v>0</v>
      </c>
      <c r="B71" s="24" t="str">
        <f>IF($C$4="citu pasākumu izmaksas",IF('12a+c+n'!$Q71="C",'12a+c+n'!B71,0))</f>
        <v>14-00000</v>
      </c>
      <c r="C71" s="24" t="str">
        <f>IF($C$4="citu pasākumu izmaksas",IF('12a+c+n'!$Q71="C",'12a+c+n'!C71,0))</f>
        <v>Revīzijas lūka d200</v>
      </c>
      <c r="D71" s="24" t="str">
        <f>IF($C$4="citu pasākumu izmaksas",IF('12a+c+n'!$Q71="C",'12a+c+n'!D71,0))</f>
        <v>kompl.</v>
      </c>
      <c r="E71" s="46"/>
      <c r="F71" s="65"/>
      <c r="G71" s="116"/>
      <c r="H71" s="116">
        <f>IF($C$4="citu pasākumu izmaksas",IF('12a+c+n'!$Q71="C",'12a+c+n'!H71,0))</f>
        <v>0</v>
      </c>
      <c r="I71" s="116"/>
      <c r="J71" s="116"/>
      <c r="K71" s="117">
        <f>IF($C$4="citu pasākumu izmaksas",IF('12a+c+n'!$Q71="C",'12a+c+n'!K71,0))</f>
        <v>0</v>
      </c>
      <c r="L71" s="82">
        <f>IF($C$4="citu pasākumu izmaksas",IF('12a+c+n'!$Q71="C",'12a+c+n'!L71,0))</f>
        <v>0</v>
      </c>
      <c r="M71" s="116">
        <f>IF($C$4="citu pasākumu izmaksas",IF('12a+c+n'!$Q71="C",'12a+c+n'!M71,0))</f>
        <v>0</v>
      </c>
      <c r="N71" s="116">
        <f>IF($C$4="citu pasākumu izmaksas",IF('12a+c+n'!$Q71="C",'12a+c+n'!N71,0))</f>
        <v>0</v>
      </c>
      <c r="O71" s="116">
        <f>IF($C$4="citu pasākumu izmaksas",IF('12a+c+n'!$Q71="C",'12a+c+n'!O71,0))</f>
        <v>0</v>
      </c>
      <c r="P71" s="117">
        <f>IF($C$4="citu pasākumu izmaksas",IF('12a+c+n'!$Q71="C",'12a+c+n'!P71,0))</f>
        <v>0</v>
      </c>
    </row>
    <row r="72" spans="1:16" ht="22.5" x14ac:dyDescent="0.2">
      <c r="A72" s="51">
        <f>IF(P72=0,0,IF(COUNTBLANK(P72)=1,0,COUNTA($P$14:P72)))</f>
        <v>0</v>
      </c>
      <c r="B72" s="24" t="str">
        <f>IF($C$4="citu pasākumu izmaksas",IF('12a+c+n'!$Q72="C",'12a+c+n'!B72,0))</f>
        <v>14-00000</v>
      </c>
      <c r="C72" s="24" t="str">
        <f>IF($C$4="citu pasākumu izmaksas",IF('12a+c+n'!$Q72="C",'12a+c+n'!C72,0))</f>
        <v>Revīzijas lūka d110</v>
      </c>
      <c r="D72" s="24" t="str">
        <f>IF($C$4="citu pasākumu izmaksas",IF('12a+c+n'!$Q72="C",'12a+c+n'!D72,0))</f>
        <v>kompl.</v>
      </c>
      <c r="E72" s="46"/>
      <c r="F72" s="65"/>
      <c r="G72" s="116"/>
      <c r="H72" s="116">
        <f>IF($C$4="citu pasākumu izmaksas",IF('12a+c+n'!$Q72="C",'12a+c+n'!H72,0))</f>
        <v>0</v>
      </c>
      <c r="I72" s="116"/>
      <c r="J72" s="116"/>
      <c r="K72" s="117">
        <f>IF($C$4="citu pasākumu izmaksas",IF('12a+c+n'!$Q72="C",'12a+c+n'!K72,0))</f>
        <v>0</v>
      </c>
      <c r="L72" s="82">
        <f>IF($C$4="citu pasākumu izmaksas",IF('12a+c+n'!$Q72="C",'12a+c+n'!L72,0))</f>
        <v>0</v>
      </c>
      <c r="M72" s="116">
        <f>IF($C$4="citu pasākumu izmaksas",IF('12a+c+n'!$Q72="C",'12a+c+n'!M72,0))</f>
        <v>0</v>
      </c>
      <c r="N72" s="116">
        <f>IF($C$4="citu pasākumu izmaksas",IF('12a+c+n'!$Q72="C",'12a+c+n'!N72,0))</f>
        <v>0</v>
      </c>
      <c r="O72" s="116">
        <f>IF($C$4="citu pasākumu izmaksas",IF('12a+c+n'!$Q72="C",'12a+c+n'!O72,0))</f>
        <v>0</v>
      </c>
      <c r="P72" s="117">
        <f>IF($C$4="citu pasākumu izmaksas",IF('12a+c+n'!$Q72="C",'12a+c+n'!P72,0))</f>
        <v>0</v>
      </c>
    </row>
    <row r="73" spans="1:16" ht="22.5" x14ac:dyDescent="0.2">
      <c r="A73" s="51">
        <f>IF(P73=0,0,IF(COUNTBLANK(P73)=1,0,COUNTA($P$14:P73)))</f>
        <v>0</v>
      </c>
      <c r="B73" s="24" t="str">
        <f>IF($C$4="citu pasākumu izmaksas",IF('12a+c+n'!$Q73="C",'12a+c+n'!B73,0))</f>
        <v>14-00000</v>
      </c>
      <c r="C73" s="24" t="str">
        <f>IF($C$4="citu pasākumu izmaksas",IF('12a+c+n'!$Q73="C",'12a+c+n'!C73,0))</f>
        <v xml:space="preserve">Pievienojums kanalizācijas tīkliem </v>
      </c>
      <c r="D73" s="24" t="str">
        <f>IF($C$4="citu pasākumu izmaksas",IF('12a+c+n'!$Q73="C",'12a+c+n'!D73,0))</f>
        <v>kompl.</v>
      </c>
      <c r="E73" s="46"/>
      <c r="F73" s="65"/>
      <c r="G73" s="116"/>
      <c r="H73" s="116">
        <f>IF($C$4="citu pasākumu izmaksas",IF('12a+c+n'!$Q73="C",'12a+c+n'!H73,0))</f>
        <v>0</v>
      </c>
      <c r="I73" s="116"/>
      <c r="J73" s="116"/>
      <c r="K73" s="117">
        <f>IF($C$4="citu pasākumu izmaksas",IF('12a+c+n'!$Q73="C",'12a+c+n'!K73,0))</f>
        <v>0</v>
      </c>
      <c r="L73" s="82">
        <f>IF($C$4="citu pasākumu izmaksas",IF('12a+c+n'!$Q73="C",'12a+c+n'!L73,0))</f>
        <v>0</v>
      </c>
      <c r="M73" s="116">
        <f>IF($C$4="citu pasākumu izmaksas",IF('12a+c+n'!$Q73="C",'12a+c+n'!M73,0))</f>
        <v>0</v>
      </c>
      <c r="N73" s="116">
        <f>IF($C$4="citu pasākumu izmaksas",IF('12a+c+n'!$Q73="C",'12a+c+n'!N73,0))</f>
        <v>0</v>
      </c>
      <c r="O73" s="116">
        <f>IF($C$4="citu pasākumu izmaksas",IF('12a+c+n'!$Q73="C",'12a+c+n'!O73,0))</f>
        <v>0</v>
      </c>
      <c r="P73" s="117">
        <f>IF($C$4="citu pasākumu izmaksas",IF('12a+c+n'!$Q73="C",'12a+c+n'!P73,0))</f>
        <v>0</v>
      </c>
    </row>
    <row r="74" spans="1:16" x14ac:dyDescent="0.2">
      <c r="A74" s="51">
        <f>IF(P74=0,0,IF(COUNTBLANK(P74)=1,0,COUNTA($P$14:P74)))</f>
        <v>0</v>
      </c>
      <c r="B74" s="24">
        <f>IF($C$4="citu pasākumu izmaksas",IF('12a+c+n'!$Q74="C",'12a+c+n'!B74,0))</f>
        <v>0</v>
      </c>
      <c r="C74" s="24">
        <f>IF($C$4="citu pasākumu izmaksas",IF('12a+c+n'!$Q74="C",'12a+c+n'!C74,0))</f>
        <v>0</v>
      </c>
      <c r="D74" s="24">
        <f>IF($C$4="citu pasākumu izmaksas",IF('12a+c+n'!$Q74="C",'12a+c+n'!D74,0))</f>
        <v>0</v>
      </c>
      <c r="E74" s="46"/>
      <c r="F74" s="65"/>
      <c r="G74" s="116"/>
      <c r="H74" s="116">
        <f>IF($C$4="citu pasākumu izmaksas",IF('12a+c+n'!$Q74="C",'12a+c+n'!H74,0))</f>
        <v>0</v>
      </c>
      <c r="I74" s="116"/>
      <c r="J74" s="116"/>
      <c r="K74" s="117">
        <f>IF($C$4="citu pasākumu izmaksas",IF('12a+c+n'!$Q74="C",'12a+c+n'!K74,0))</f>
        <v>0</v>
      </c>
      <c r="L74" s="82">
        <f>IF($C$4="citu pasākumu izmaksas",IF('12a+c+n'!$Q74="C",'12a+c+n'!L74,0))</f>
        <v>0</v>
      </c>
      <c r="M74" s="116">
        <f>IF($C$4="citu pasākumu izmaksas",IF('12a+c+n'!$Q74="C",'12a+c+n'!M74,0))</f>
        <v>0</v>
      </c>
      <c r="N74" s="116">
        <f>IF($C$4="citu pasākumu izmaksas",IF('12a+c+n'!$Q74="C",'12a+c+n'!N74,0))</f>
        <v>0</v>
      </c>
      <c r="O74" s="116">
        <f>IF($C$4="citu pasākumu izmaksas",IF('12a+c+n'!$Q74="C",'12a+c+n'!O74,0))</f>
        <v>0</v>
      </c>
      <c r="P74" s="117">
        <f>IF($C$4="citu pasākumu izmaksas",IF('12a+c+n'!$Q74="C",'12a+c+n'!P74,0))</f>
        <v>0</v>
      </c>
    </row>
    <row r="75" spans="1:16" ht="22.5" x14ac:dyDescent="0.2">
      <c r="A75" s="51">
        <f>IF(P75=0,0,IF(COUNTBLANK(P75)=1,0,COUNTA($P$14:P75)))</f>
        <v>0</v>
      </c>
      <c r="B75" s="24" t="str">
        <f>IF($C$4="citu pasākumu izmaksas",IF('12a+c+n'!$Q75="C",'12a+c+n'!B75,0))</f>
        <v>14-00000</v>
      </c>
      <c r="C75" s="24" t="str">
        <f>IF($C$4="citu pasākumu izmaksas",IF('12a+c+n'!$Q75="C",'12a+c+n'!C75,0))</f>
        <v>Caurule d110 ar fasondaļām</v>
      </c>
      <c r="D75" s="24" t="str">
        <f>IF($C$4="citu pasākumu izmaksas",IF('12a+c+n'!$Q75="C",'12a+c+n'!D75,0))</f>
        <v>m</v>
      </c>
      <c r="E75" s="46"/>
      <c r="F75" s="65"/>
      <c r="G75" s="116"/>
      <c r="H75" s="116">
        <f>IF($C$4="citu pasākumu izmaksas",IF('12a+c+n'!$Q75="C",'12a+c+n'!H75,0))</f>
        <v>0</v>
      </c>
      <c r="I75" s="116"/>
      <c r="J75" s="116"/>
      <c r="K75" s="117">
        <f>IF($C$4="citu pasākumu izmaksas",IF('12a+c+n'!$Q75="C",'12a+c+n'!K75,0))</f>
        <v>0</v>
      </c>
      <c r="L75" s="82">
        <f>IF($C$4="citu pasākumu izmaksas",IF('12a+c+n'!$Q75="C",'12a+c+n'!L75,0))</f>
        <v>0</v>
      </c>
      <c r="M75" s="116">
        <f>IF($C$4="citu pasākumu izmaksas",IF('12a+c+n'!$Q75="C",'12a+c+n'!M75,0))</f>
        <v>0</v>
      </c>
      <c r="N75" s="116">
        <f>IF($C$4="citu pasākumu izmaksas",IF('12a+c+n'!$Q75="C",'12a+c+n'!N75,0))</f>
        <v>0</v>
      </c>
      <c r="O75" s="116">
        <f>IF($C$4="citu pasākumu izmaksas",IF('12a+c+n'!$Q75="C",'12a+c+n'!O75,0))</f>
        <v>0</v>
      </c>
      <c r="P75" s="117">
        <f>IF($C$4="citu pasākumu izmaksas",IF('12a+c+n'!$Q75="C",'12a+c+n'!P75,0))</f>
        <v>0</v>
      </c>
    </row>
    <row r="76" spans="1:16" ht="22.5" x14ac:dyDescent="0.2">
      <c r="A76" s="51">
        <f>IF(P76=0,0,IF(COUNTBLANK(P76)=1,0,COUNTA($P$14:P76)))</f>
        <v>0</v>
      </c>
      <c r="B76" s="24" t="str">
        <f>IF($C$4="citu pasākumu izmaksas",IF('12a+c+n'!$Q76="C",'12a+c+n'!B76,0))</f>
        <v>14-00000</v>
      </c>
      <c r="C76" s="24" t="str">
        <f>IF($C$4="citu pasākumu izmaksas",IF('12a+c+n'!$Q76="C",'12a+c+n'!C76,0))</f>
        <v>Revīzijas lūka d110</v>
      </c>
      <c r="D76" s="24" t="str">
        <f>IF($C$4="citu pasākumu izmaksas",IF('12a+c+n'!$Q76="C",'12a+c+n'!D76,0))</f>
        <v>kompl.</v>
      </c>
      <c r="E76" s="46"/>
      <c r="F76" s="65"/>
      <c r="G76" s="116"/>
      <c r="H76" s="116">
        <f>IF($C$4="citu pasākumu izmaksas",IF('12a+c+n'!$Q76="C",'12a+c+n'!H76,0))</f>
        <v>0</v>
      </c>
      <c r="I76" s="116"/>
      <c r="J76" s="116"/>
      <c r="K76" s="117">
        <f>IF($C$4="citu pasākumu izmaksas",IF('12a+c+n'!$Q76="C",'12a+c+n'!K76,0))</f>
        <v>0</v>
      </c>
      <c r="L76" s="82">
        <f>IF($C$4="citu pasākumu izmaksas",IF('12a+c+n'!$Q76="C",'12a+c+n'!L76,0))</f>
        <v>0</v>
      </c>
      <c r="M76" s="116">
        <f>IF($C$4="citu pasākumu izmaksas",IF('12a+c+n'!$Q76="C",'12a+c+n'!M76,0))</f>
        <v>0</v>
      </c>
      <c r="N76" s="116">
        <f>IF($C$4="citu pasākumu izmaksas",IF('12a+c+n'!$Q76="C",'12a+c+n'!N76,0))</f>
        <v>0</v>
      </c>
      <c r="O76" s="116">
        <f>IF($C$4="citu pasākumu izmaksas",IF('12a+c+n'!$Q76="C",'12a+c+n'!O76,0))</f>
        <v>0</v>
      </c>
      <c r="P76" s="117">
        <f>IF($C$4="citu pasākumu izmaksas",IF('12a+c+n'!$Q76="C",'12a+c+n'!P76,0))</f>
        <v>0</v>
      </c>
    </row>
    <row r="77" spans="1:16" ht="22.5" x14ac:dyDescent="0.2">
      <c r="A77" s="51">
        <f>IF(P77=0,0,IF(COUNTBLANK(P77)=1,0,COUNTA($P$14:P77)))</f>
        <v>0</v>
      </c>
      <c r="B77" s="24" t="str">
        <f>IF($C$4="citu pasākumu izmaksas",IF('12a+c+n'!$Q77="C",'12a+c+n'!B77,0))</f>
        <v>14-00000</v>
      </c>
      <c r="C77" s="24" t="str">
        <f>IF($C$4="citu pasākumu izmaksas",IF('12a+c+n'!$Q77="C",'12a+c+n'!C77,0))</f>
        <v>Pievienojums esošajiem tīkliem dzīvokļos</v>
      </c>
      <c r="D77" s="24" t="str">
        <f>IF($C$4="citu pasākumu izmaksas",IF('12a+c+n'!$Q77="C",'12a+c+n'!D77,0))</f>
        <v>kompl.</v>
      </c>
      <c r="E77" s="46"/>
      <c r="F77" s="65"/>
      <c r="G77" s="116"/>
      <c r="H77" s="116">
        <f>IF($C$4="citu pasākumu izmaksas",IF('12a+c+n'!$Q77="C",'12a+c+n'!H77,0))</f>
        <v>0</v>
      </c>
      <c r="I77" s="116"/>
      <c r="J77" s="116"/>
      <c r="K77" s="117">
        <f>IF($C$4="citu pasākumu izmaksas",IF('12a+c+n'!$Q77="C",'12a+c+n'!K77,0))</f>
        <v>0</v>
      </c>
      <c r="L77" s="82">
        <f>IF($C$4="citu pasākumu izmaksas",IF('12a+c+n'!$Q77="C",'12a+c+n'!L77,0))</f>
        <v>0</v>
      </c>
      <c r="M77" s="116">
        <f>IF($C$4="citu pasākumu izmaksas",IF('12a+c+n'!$Q77="C",'12a+c+n'!M77,0))</f>
        <v>0</v>
      </c>
      <c r="N77" s="116">
        <f>IF($C$4="citu pasākumu izmaksas",IF('12a+c+n'!$Q77="C",'12a+c+n'!N77,0))</f>
        <v>0</v>
      </c>
      <c r="O77" s="116">
        <f>IF($C$4="citu pasākumu izmaksas",IF('12a+c+n'!$Q77="C",'12a+c+n'!O77,0))</f>
        <v>0</v>
      </c>
      <c r="P77" s="117">
        <f>IF($C$4="citu pasākumu izmaksas",IF('12a+c+n'!$Q77="C",'12a+c+n'!P77,0))</f>
        <v>0</v>
      </c>
    </row>
    <row r="78" spans="1:16" ht="22.5" x14ac:dyDescent="0.2">
      <c r="A78" s="51">
        <f>IF(P78=0,0,IF(COUNTBLANK(P78)=1,0,COUNTA($P$14:P78)))</f>
        <v>0</v>
      </c>
      <c r="B78" s="24" t="str">
        <f>IF($C$4="citu pasākumu izmaksas",IF('12a+c+n'!$Q78="C",'12a+c+n'!B78,0))</f>
        <v>14-00000</v>
      </c>
      <c r="C78" s="24" t="str">
        <f>IF($C$4="citu pasākumu izmaksas",IF('12a+c+n'!$Q78="C",'12a+c+n'!C78,0))</f>
        <v>Jumta izvadi d110</v>
      </c>
      <c r="D78" s="24" t="str">
        <f>IF($C$4="citu pasākumu izmaksas",IF('12a+c+n'!$Q78="C",'12a+c+n'!D78,0))</f>
        <v>kompl.</v>
      </c>
      <c r="E78" s="46"/>
      <c r="F78" s="65"/>
      <c r="G78" s="116"/>
      <c r="H78" s="116">
        <f>IF($C$4="citu pasākumu izmaksas",IF('12a+c+n'!$Q78="C",'12a+c+n'!H78,0))</f>
        <v>0</v>
      </c>
      <c r="I78" s="116"/>
      <c r="J78" s="116"/>
      <c r="K78" s="117">
        <f>IF($C$4="citu pasākumu izmaksas",IF('12a+c+n'!$Q78="C",'12a+c+n'!K78,0))</f>
        <v>0</v>
      </c>
      <c r="L78" s="82">
        <f>IF($C$4="citu pasākumu izmaksas",IF('12a+c+n'!$Q78="C",'12a+c+n'!L78,0))</f>
        <v>0</v>
      </c>
      <c r="M78" s="116">
        <f>IF($C$4="citu pasākumu izmaksas",IF('12a+c+n'!$Q78="C",'12a+c+n'!M78,0))</f>
        <v>0</v>
      </c>
      <c r="N78" s="116">
        <f>IF($C$4="citu pasākumu izmaksas",IF('12a+c+n'!$Q78="C",'12a+c+n'!N78,0))</f>
        <v>0</v>
      </c>
      <c r="O78" s="116">
        <f>IF($C$4="citu pasākumu izmaksas",IF('12a+c+n'!$Q78="C",'12a+c+n'!O78,0))</f>
        <v>0</v>
      </c>
      <c r="P78" s="117">
        <f>IF($C$4="citu pasākumu izmaksas",IF('12a+c+n'!$Q78="C",'12a+c+n'!P78,0))</f>
        <v>0</v>
      </c>
    </row>
    <row r="79" spans="1:16" x14ac:dyDescent="0.2">
      <c r="A79" s="51">
        <f>IF(P79=0,0,IF(COUNTBLANK(P79)=1,0,COUNTA($P$14:P79)))</f>
        <v>0</v>
      </c>
      <c r="B79" s="24">
        <f>IF($C$4="citu pasākumu izmaksas",IF('12a+c+n'!$Q79="C",'12a+c+n'!B79,0))</f>
        <v>0</v>
      </c>
      <c r="C79" s="24">
        <f>IF($C$4="citu pasākumu izmaksas",IF('12a+c+n'!$Q79="C",'12a+c+n'!C79,0))</f>
        <v>0</v>
      </c>
      <c r="D79" s="24">
        <f>IF($C$4="citu pasākumu izmaksas",IF('12a+c+n'!$Q79="C",'12a+c+n'!D79,0))</f>
        <v>0</v>
      </c>
      <c r="E79" s="46"/>
      <c r="F79" s="65"/>
      <c r="G79" s="116"/>
      <c r="H79" s="116">
        <f>IF($C$4="citu pasākumu izmaksas",IF('12a+c+n'!$Q79="C",'12a+c+n'!H79,0))</f>
        <v>0</v>
      </c>
      <c r="I79" s="116"/>
      <c r="J79" s="116"/>
      <c r="K79" s="117">
        <f>IF($C$4="citu pasākumu izmaksas",IF('12a+c+n'!$Q79="C",'12a+c+n'!K79,0))</f>
        <v>0</v>
      </c>
      <c r="L79" s="82">
        <f>IF($C$4="citu pasākumu izmaksas",IF('12a+c+n'!$Q79="C",'12a+c+n'!L79,0))</f>
        <v>0</v>
      </c>
      <c r="M79" s="116">
        <f>IF($C$4="citu pasākumu izmaksas",IF('12a+c+n'!$Q79="C",'12a+c+n'!M79,0))</f>
        <v>0</v>
      </c>
      <c r="N79" s="116">
        <f>IF($C$4="citu pasākumu izmaksas",IF('12a+c+n'!$Q79="C",'12a+c+n'!N79,0))</f>
        <v>0</v>
      </c>
      <c r="O79" s="116">
        <f>IF($C$4="citu pasākumu izmaksas",IF('12a+c+n'!$Q79="C",'12a+c+n'!O79,0))</f>
        <v>0</v>
      </c>
      <c r="P79" s="117">
        <f>IF($C$4="citu pasākumu izmaksas",IF('12a+c+n'!$Q79="C",'12a+c+n'!P79,0))</f>
        <v>0</v>
      </c>
    </row>
    <row r="80" spans="1:16" ht="22.5" x14ac:dyDescent="0.2">
      <c r="A80" s="51">
        <f>IF(P80=0,0,IF(COUNTBLANK(P80)=1,0,COUNTA($P$14:P80)))</f>
        <v>0</v>
      </c>
      <c r="B80" s="24" t="str">
        <f>IF($C$4="citu pasākumu izmaksas",IF('12a+c+n'!$Q80="C",'12a+c+n'!B80,0))</f>
        <v>14-00000</v>
      </c>
      <c r="C80" s="24" t="str">
        <f>IF($C$4="citu pasākumu izmaksas",IF('12a+c+n'!$Q80="C",'12a+c+n'!C80,0))</f>
        <v>Cauruļvadu hermētiskuma pārbaude</v>
      </c>
      <c r="D80" s="24" t="str">
        <f>IF($C$4="citu pasākumu izmaksas",IF('12a+c+n'!$Q80="C",'12a+c+n'!D80,0))</f>
        <v>kompl.</v>
      </c>
      <c r="E80" s="46"/>
      <c r="F80" s="65"/>
      <c r="G80" s="116"/>
      <c r="H80" s="116">
        <f>IF($C$4="citu pasākumu izmaksas",IF('12a+c+n'!$Q80="C",'12a+c+n'!H80,0))</f>
        <v>0</v>
      </c>
      <c r="I80" s="116"/>
      <c r="J80" s="116"/>
      <c r="K80" s="117">
        <f>IF($C$4="citu pasākumu izmaksas",IF('12a+c+n'!$Q80="C",'12a+c+n'!K80,0))</f>
        <v>0</v>
      </c>
      <c r="L80" s="82">
        <f>IF($C$4="citu pasākumu izmaksas",IF('12a+c+n'!$Q80="C",'12a+c+n'!L80,0))</f>
        <v>0</v>
      </c>
      <c r="M80" s="116">
        <f>IF($C$4="citu pasākumu izmaksas",IF('12a+c+n'!$Q80="C",'12a+c+n'!M80,0))</f>
        <v>0</v>
      </c>
      <c r="N80" s="116">
        <f>IF($C$4="citu pasākumu izmaksas",IF('12a+c+n'!$Q80="C",'12a+c+n'!N80,0))</f>
        <v>0</v>
      </c>
      <c r="O80" s="116">
        <f>IF($C$4="citu pasākumu izmaksas",IF('12a+c+n'!$Q80="C",'12a+c+n'!O80,0))</f>
        <v>0</v>
      </c>
      <c r="P80" s="117">
        <f>IF($C$4="citu pasākumu izmaksas",IF('12a+c+n'!$Q80="C",'12a+c+n'!P80,0))</f>
        <v>0</v>
      </c>
    </row>
    <row r="81" spans="1:16" ht="22.5" x14ac:dyDescent="0.2">
      <c r="A81" s="51">
        <f>IF(P81=0,0,IF(COUNTBLANK(P81)=1,0,COUNTA($P$14:P81)))</f>
        <v>0</v>
      </c>
      <c r="B81" s="24" t="str">
        <f>IF($C$4="citu pasākumu izmaksas",IF('12a+c+n'!$Q81="C",'12a+c+n'!B81,0))</f>
        <v>14-00000</v>
      </c>
      <c r="C81" s="24" t="str">
        <f>IF($C$4="citu pasākumu izmaksas",IF('12a+c+n'!$Q81="C",'12a+c+n'!C81,0))</f>
        <v>Palīgmateriāli</v>
      </c>
      <c r="D81" s="24" t="str">
        <f>IF($C$4="citu pasākumu izmaksas",IF('12a+c+n'!$Q81="C",'12a+c+n'!D81,0))</f>
        <v>kompl.</v>
      </c>
      <c r="E81" s="46"/>
      <c r="F81" s="65"/>
      <c r="G81" s="116"/>
      <c r="H81" s="116">
        <f>IF($C$4="citu pasākumu izmaksas",IF('12a+c+n'!$Q81="C",'12a+c+n'!H81,0))</f>
        <v>0</v>
      </c>
      <c r="I81" s="116"/>
      <c r="J81" s="116"/>
      <c r="K81" s="117">
        <f>IF($C$4="citu pasākumu izmaksas",IF('12a+c+n'!$Q81="C",'12a+c+n'!K81,0))</f>
        <v>0</v>
      </c>
      <c r="L81" s="82">
        <f>IF($C$4="citu pasākumu izmaksas",IF('12a+c+n'!$Q81="C",'12a+c+n'!L81,0))</f>
        <v>0</v>
      </c>
      <c r="M81" s="116">
        <f>IF($C$4="citu pasākumu izmaksas",IF('12a+c+n'!$Q81="C",'12a+c+n'!M81,0))</f>
        <v>0</v>
      </c>
      <c r="N81" s="116">
        <f>IF($C$4="citu pasākumu izmaksas",IF('12a+c+n'!$Q81="C",'12a+c+n'!N81,0))</f>
        <v>0</v>
      </c>
      <c r="O81" s="116">
        <f>IF($C$4="citu pasākumu izmaksas",IF('12a+c+n'!$Q81="C",'12a+c+n'!O81,0))</f>
        <v>0</v>
      </c>
      <c r="P81" s="117">
        <f>IF($C$4="citu pasākumu izmaksas",IF('12a+c+n'!$Q81="C",'12a+c+n'!P81,0))</f>
        <v>0</v>
      </c>
    </row>
    <row r="82" spans="1:16" ht="22.5" x14ac:dyDescent="0.2">
      <c r="A82" s="51">
        <f>IF(P82=0,0,IF(COUNTBLANK(P82)=1,0,COUNTA($P$14:P82)))</f>
        <v>0</v>
      </c>
      <c r="B82" s="24" t="str">
        <f>IF($C$4="citu pasākumu izmaksas",IF('12a+c+n'!$Q82="C",'12a+c+n'!B82,0))</f>
        <v>14-00000</v>
      </c>
      <c r="C82" s="24" t="str">
        <f>IF($C$4="citu pasākumu izmaksas",IF('12a+c+n'!$Q82="C",'12a+c+n'!C82,0))</f>
        <v>Kalšanas darbi</v>
      </c>
      <c r="D82" s="24" t="str">
        <f>IF($C$4="citu pasākumu izmaksas",IF('12a+c+n'!$Q82="C",'12a+c+n'!D82,0))</f>
        <v>kompl.</v>
      </c>
      <c r="E82" s="46"/>
      <c r="F82" s="65"/>
      <c r="G82" s="116"/>
      <c r="H82" s="116">
        <f>IF($C$4="citu pasākumu izmaksas",IF('12a+c+n'!$Q82="C",'12a+c+n'!H82,0))</f>
        <v>0</v>
      </c>
      <c r="I82" s="116"/>
      <c r="J82" s="116"/>
      <c r="K82" s="117">
        <f>IF($C$4="citu pasākumu izmaksas",IF('12a+c+n'!$Q82="C",'12a+c+n'!K82,0))</f>
        <v>0</v>
      </c>
      <c r="L82" s="82">
        <f>IF($C$4="citu pasākumu izmaksas",IF('12a+c+n'!$Q82="C",'12a+c+n'!L82,0))</f>
        <v>0</v>
      </c>
      <c r="M82" s="116">
        <f>IF($C$4="citu pasākumu izmaksas",IF('12a+c+n'!$Q82="C",'12a+c+n'!M82,0))</f>
        <v>0</v>
      </c>
      <c r="N82" s="116">
        <f>IF($C$4="citu pasākumu izmaksas",IF('12a+c+n'!$Q82="C",'12a+c+n'!N82,0))</f>
        <v>0</v>
      </c>
      <c r="O82" s="116">
        <f>IF($C$4="citu pasākumu izmaksas",IF('12a+c+n'!$Q82="C",'12a+c+n'!O82,0))</f>
        <v>0</v>
      </c>
      <c r="P82" s="117">
        <f>IF($C$4="citu pasākumu izmaksas",IF('12a+c+n'!$Q82="C",'12a+c+n'!P82,0))</f>
        <v>0</v>
      </c>
    </row>
    <row r="83" spans="1:16" ht="22.5" x14ac:dyDescent="0.2">
      <c r="A83" s="51">
        <f>IF(P83=0,0,IF(COUNTBLANK(P83)=1,0,COUNTA($P$14:P83)))</f>
        <v>0</v>
      </c>
      <c r="B83" s="24" t="str">
        <f>IF($C$4="citu pasākumu izmaksas",IF('12a+c+n'!$Q83="C",'12a+c+n'!B83,0))</f>
        <v>14-00000</v>
      </c>
      <c r="C83" s="24" t="str">
        <f>IF($C$4="citu pasākumu izmaksas",IF('12a+c+n'!$Q83="C",'12a+c+n'!C83,0))</f>
        <v xml:space="preserve">Ugunsdrošā aizdare </v>
      </c>
      <c r="D83" s="24" t="str">
        <f>IF($C$4="citu pasākumu izmaksas",IF('12a+c+n'!$Q83="C",'12a+c+n'!D83,0))</f>
        <v>vietas</v>
      </c>
      <c r="E83" s="46"/>
      <c r="F83" s="65"/>
      <c r="G83" s="116"/>
      <c r="H83" s="116">
        <f>IF($C$4="citu pasākumu izmaksas",IF('12a+c+n'!$Q83="C",'12a+c+n'!H83,0))</f>
        <v>0</v>
      </c>
      <c r="I83" s="116"/>
      <c r="J83" s="116"/>
      <c r="K83" s="117">
        <f>IF($C$4="citu pasākumu izmaksas",IF('12a+c+n'!$Q83="C",'12a+c+n'!K83,0))</f>
        <v>0</v>
      </c>
      <c r="L83" s="82">
        <f>IF($C$4="citu pasākumu izmaksas",IF('12a+c+n'!$Q83="C",'12a+c+n'!L83,0))</f>
        <v>0</v>
      </c>
      <c r="M83" s="116">
        <f>IF($C$4="citu pasākumu izmaksas",IF('12a+c+n'!$Q83="C",'12a+c+n'!M83,0))</f>
        <v>0</v>
      </c>
      <c r="N83" s="116">
        <f>IF($C$4="citu pasākumu izmaksas",IF('12a+c+n'!$Q83="C",'12a+c+n'!N83,0))</f>
        <v>0</v>
      </c>
      <c r="O83" s="116">
        <f>IF($C$4="citu pasākumu izmaksas",IF('12a+c+n'!$Q83="C",'12a+c+n'!O83,0))</f>
        <v>0</v>
      </c>
      <c r="P83" s="117">
        <f>IF($C$4="citu pasākumu izmaksas",IF('12a+c+n'!$Q83="C",'12a+c+n'!P83,0))</f>
        <v>0</v>
      </c>
    </row>
    <row r="84" spans="1:16" ht="22.5" x14ac:dyDescent="0.2">
      <c r="A84" s="51">
        <f>IF(P84=0,0,IF(COUNTBLANK(P84)=1,0,COUNTA($P$14:P84)))</f>
        <v>0</v>
      </c>
      <c r="B84" s="24" t="str">
        <f>IF($C$4="citu pasākumu izmaksas",IF('12a+c+n'!$Q84="C",'12a+c+n'!B84,0))</f>
        <v>14-00000</v>
      </c>
      <c r="C84" s="24" t="str">
        <f>IF($C$4="citu pasākumu izmaksas",IF('12a+c+n'!$Q84="C",'12a+c+n'!C84,0))</f>
        <v>Sienu atjaunošana</v>
      </c>
      <c r="D84" s="24" t="str">
        <f>IF($C$4="citu pasākumu izmaksas",IF('12a+c+n'!$Q84="C",'12a+c+n'!D84,0))</f>
        <v>m2</v>
      </c>
      <c r="E84" s="46"/>
      <c r="F84" s="65"/>
      <c r="G84" s="116"/>
      <c r="H84" s="116">
        <f>IF($C$4="citu pasākumu izmaksas",IF('12a+c+n'!$Q84="C",'12a+c+n'!H84,0))</f>
        <v>0</v>
      </c>
      <c r="I84" s="116"/>
      <c r="J84" s="116"/>
      <c r="K84" s="117">
        <f>IF($C$4="citu pasākumu izmaksas",IF('12a+c+n'!$Q84="C",'12a+c+n'!K84,0))</f>
        <v>0</v>
      </c>
      <c r="L84" s="82">
        <f>IF($C$4="citu pasākumu izmaksas",IF('12a+c+n'!$Q84="C",'12a+c+n'!L84,0))</f>
        <v>0</v>
      </c>
      <c r="M84" s="116">
        <f>IF($C$4="citu pasākumu izmaksas",IF('12a+c+n'!$Q84="C",'12a+c+n'!M84,0))</f>
        <v>0</v>
      </c>
      <c r="N84" s="116">
        <f>IF($C$4="citu pasākumu izmaksas",IF('12a+c+n'!$Q84="C",'12a+c+n'!N84,0))</f>
        <v>0</v>
      </c>
      <c r="O84" s="116">
        <f>IF($C$4="citu pasākumu izmaksas",IF('12a+c+n'!$Q84="C",'12a+c+n'!O84,0))</f>
        <v>0</v>
      </c>
      <c r="P84" s="117">
        <f>IF($C$4="citu pasākumu izmaksas",IF('12a+c+n'!$Q84="C",'12a+c+n'!P84,0))</f>
        <v>0</v>
      </c>
    </row>
    <row r="85" spans="1:16" ht="22.5" x14ac:dyDescent="0.2">
      <c r="A85" s="51">
        <f>IF(P85=0,0,IF(COUNTBLANK(P85)=1,0,COUNTA($P$14:P85)))</f>
        <v>0</v>
      </c>
      <c r="B85" s="24" t="str">
        <f>IF($C$4="citu pasākumu izmaksas",IF('12a+c+n'!$Q85="C",'12a+c+n'!B85,0))</f>
        <v>14-00000</v>
      </c>
      <c r="C85" s="24" t="str">
        <f>IF($C$4="citu pasākumu izmaksas",IF('12a+c+n'!$Q85="C",'12a+c+n'!C85,0))</f>
        <v>Stiprinājumi</v>
      </c>
      <c r="D85" s="24" t="str">
        <f>IF($C$4="citu pasākumu izmaksas",IF('12a+c+n'!$Q85="C",'12a+c+n'!D85,0))</f>
        <v>kompl.</v>
      </c>
      <c r="E85" s="46"/>
      <c r="F85" s="65"/>
      <c r="G85" s="116"/>
      <c r="H85" s="116">
        <f>IF($C$4="citu pasākumu izmaksas",IF('12a+c+n'!$Q85="C",'12a+c+n'!H85,0))</f>
        <v>0</v>
      </c>
      <c r="I85" s="116"/>
      <c r="J85" s="116"/>
      <c r="K85" s="117">
        <f>IF($C$4="citu pasākumu izmaksas",IF('12a+c+n'!$Q85="C",'12a+c+n'!K85,0))</f>
        <v>0</v>
      </c>
      <c r="L85" s="82">
        <f>IF($C$4="citu pasākumu izmaksas",IF('12a+c+n'!$Q85="C",'12a+c+n'!L85,0))</f>
        <v>0</v>
      </c>
      <c r="M85" s="116">
        <f>IF($C$4="citu pasākumu izmaksas",IF('12a+c+n'!$Q85="C",'12a+c+n'!M85,0))</f>
        <v>0</v>
      </c>
      <c r="N85" s="116">
        <f>IF($C$4="citu pasākumu izmaksas",IF('12a+c+n'!$Q85="C",'12a+c+n'!N85,0))</f>
        <v>0</v>
      </c>
      <c r="O85" s="116">
        <f>IF($C$4="citu pasākumu izmaksas",IF('12a+c+n'!$Q85="C",'12a+c+n'!O85,0))</f>
        <v>0</v>
      </c>
      <c r="P85" s="117">
        <f>IF($C$4="citu pasākumu izmaksas",IF('12a+c+n'!$Q85="C",'12a+c+n'!P85,0))</f>
        <v>0</v>
      </c>
    </row>
    <row r="86" spans="1:16" ht="23.25" thickBot="1" x14ac:dyDescent="0.25">
      <c r="A86" s="51">
        <f>IF(P86=0,0,IF(COUNTBLANK(P86)=1,0,COUNTA($P$14:P86)))</f>
        <v>0</v>
      </c>
      <c r="B86" s="24" t="str">
        <f>IF($C$4="citu pasākumu izmaksas",IF('12a+c+n'!$Q86="C",'12a+c+n'!B86,0))</f>
        <v>14-00000</v>
      </c>
      <c r="C86" s="24" t="str">
        <f>IF($C$4="citu pasākumu izmaksas",IF('12a+c+n'!$Q86="C",'12a+c+n'!C86,0))</f>
        <v>Esošo cauruļvadu demontāža</v>
      </c>
      <c r="D86" s="24" t="str">
        <f>IF($C$4="citu pasākumu izmaksas",IF('12a+c+n'!$Q86="C",'12a+c+n'!D86,0))</f>
        <v>kompl.</v>
      </c>
      <c r="E86" s="46"/>
      <c r="F86" s="65"/>
      <c r="G86" s="116"/>
      <c r="H86" s="116">
        <f>IF($C$4="citu pasākumu izmaksas",IF('12a+c+n'!$Q86="C",'12a+c+n'!H86,0))</f>
        <v>0</v>
      </c>
      <c r="I86" s="116"/>
      <c r="J86" s="116"/>
      <c r="K86" s="117">
        <f>IF($C$4="citu pasākumu izmaksas",IF('12a+c+n'!$Q86="C",'12a+c+n'!K86,0))</f>
        <v>0</v>
      </c>
      <c r="L86" s="82">
        <f>IF($C$4="citu pasākumu izmaksas",IF('12a+c+n'!$Q86="C",'12a+c+n'!L86,0))</f>
        <v>0</v>
      </c>
      <c r="M86" s="116">
        <f>IF($C$4="citu pasākumu izmaksas",IF('12a+c+n'!$Q86="C",'12a+c+n'!M86,0))</f>
        <v>0</v>
      </c>
      <c r="N86" s="116">
        <f>IF($C$4="citu pasākumu izmaksas",IF('12a+c+n'!$Q86="C",'12a+c+n'!N86,0))</f>
        <v>0</v>
      </c>
      <c r="O86" s="116">
        <f>IF($C$4="citu pasākumu izmaksas",IF('12a+c+n'!$Q86="C",'12a+c+n'!O86,0))</f>
        <v>0</v>
      </c>
      <c r="P86" s="117">
        <f>IF($C$4="citu pasākumu izmaksas",IF('12a+c+n'!$Q86="C",'12a+c+n'!P86,0))</f>
        <v>0</v>
      </c>
    </row>
    <row r="87" spans="1:16" ht="12" customHeight="1" thickBot="1" x14ac:dyDescent="0.25">
      <c r="A87" s="298" t="s">
        <v>62</v>
      </c>
      <c r="B87" s="299"/>
      <c r="C87" s="299"/>
      <c r="D87" s="299"/>
      <c r="E87" s="299"/>
      <c r="F87" s="299"/>
      <c r="G87" s="299"/>
      <c r="H87" s="299"/>
      <c r="I87" s="299"/>
      <c r="J87" s="299"/>
      <c r="K87" s="300"/>
      <c r="L87" s="130">
        <f>SUM(L14:L86)</f>
        <v>0</v>
      </c>
      <c r="M87" s="131">
        <f>SUM(M14:M86)</f>
        <v>0</v>
      </c>
      <c r="N87" s="131">
        <f>SUM(N14:N86)</f>
        <v>0</v>
      </c>
      <c r="O87" s="131">
        <f>SUM(O14:O86)</f>
        <v>0</v>
      </c>
      <c r="P87" s="132">
        <f>SUM(P14:P86)</f>
        <v>0</v>
      </c>
    </row>
    <row r="88" spans="1:16" x14ac:dyDescent="0.2">
      <c r="A88" s="16"/>
      <c r="B88" s="16"/>
      <c r="C88" s="16"/>
      <c r="D88" s="16"/>
      <c r="E88" s="16"/>
      <c r="F88" s="16"/>
      <c r="G88" s="16"/>
      <c r="H88" s="16"/>
      <c r="I88" s="16"/>
      <c r="J88" s="16"/>
      <c r="K88" s="16"/>
      <c r="L88" s="16"/>
      <c r="M88" s="16"/>
      <c r="N88" s="16"/>
      <c r="O88" s="16"/>
      <c r="P88" s="16"/>
    </row>
    <row r="89" spans="1:16" x14ac:dyDescent="0.2">
      <c r="A89" s="16"/>
      <c r="B89" s="16"/>
      <c r="C89" s="16"/>
      <c r="D89" s="16"/>
      <c r="E89" s="16"/>
      <c r="F89" s="16"/>
      <c r="G89" s="16"/>
      <c r="H89" s="16"/>
      <c r="I89" s="16"/>
      <c r="J89" s="16"/>
      <c r="K89" s="16"/>
      <c r="L89" s="16"/>
      <c r="M89" s="16"/>
      <c r="N89" s="16"/>
      <c r="O89" s="16"/>
      <c r="P89" s="16"/>
    </row>
    <row r="90" spans="1:16" x14ac:dyDescent="0.2">
      <c r="A90" s="1" t="s">
        <v>14</v>
      </c>
      <c r="B90" s="16"/>
      <c r="C90" s="301">
        <f>'Kops c'!C36:H36</f>
        <v>0</v>
      </c>
      <c r="D90" s="301"/>
      <c r="E90" s="301"/>
      <c r="F90" s="301"/>
      <c r="G90" s="301"/>
      <c r="H90" s="301"/>
      <c r="I90" s="16"/>
      <c r="J90" s="16"/>
      <c r="K90" s="16"/>
      <c r="L90" s="16"/>
      <c r="M90" s="16"/>
      <c r="N90" s="16"/>
      <c r="O90" s="16"/>
      <c r="P90" s="16"/>
    </row>
    <row r="91" spans="1:16" x14ac:dyDescent="0.2">
      <c r="A91" s="16"/>
      <c r="B91" s="16"/>
      <c r="C91" s="227" t="s">
        <v>15</v>
      </c>
      <c r="D91" s="227"/>
      <c r="E91" s="227"/>
      <c r="F91" s="227"/>
      <c r="G91" s="227"/>
      <c r="H91" s="227"/>
      <c r="I91" s="16"/>
      <c r="J91" s="16"/>
      <c r="K91" s="16"/>
      <c r="L91" s="16"/>
      <c r="M91" s="16"/>
      <c r="N91" s="16"/>
      <c r="O91" s="16"/>
      <c r="P91" s="16"/>
    </row>
    <row r="92" spans="1:16" x14ac:dyDescent="0.2">
      <c r="A92" s="16"/>
      <c r="B92" s="16"/>
      <c r="C92" s="16"/>
      <c r="D92" s="16"/>
      <c r="E92" s="16"/>
      <c r="F92" s="16"/>
      <c r="G92" s="16"/>
      <c r="H92" s="16"/>
      <c r="I92" s="16"/>
      <c r="J92" s="16"/>
      <c r="K92" s="16"/>
      <c r="L92" s="16"/>
      <c r="M92" s="16"/>
      <c r="N92" s="16"/>
      <c r="O92" s="16"/>
      <c r="P92" s="16"/>
    </row>
    <row r="93" spans="1:16" x14ac:dyDescent="0.2">
      <c r="A93" s="249" t="str">
        <f>'Kops n'!A39:D39</f>
        <v>Tāme sastādīta 2023. gada __. ____________</v>
      </c>
      <c r="B93" s="250"/>
      <c r="C93" s="250"/>
      <c r="D93" s="250"/>
      <c r="E93" s="16"/>
      <c r="F93" s="16"/>
      <c r="G93" s="16"/>
      <c r="H93" s="16"/>
      <c r="I93" s="16"/>
      <c r="J93" s="16"/>
      <c r="K93" s="16"/>
      <c r="L93" s="16"/>
      <c r="M93" s="16"/>
      <c r="N93" s="16"/>
      <c r="O93" s="16"/>
      <c r="P93" s="16"/>
    </row>
    <row r="94" spans="1:16" x14ac:dyDescent="0.2">
      <c r="A94" s="16"/>
      <c r="B94" s="16"/>
      <c r="C94" s="16"/>
      <c r="D94" s="16"/>
      <c r="E94" s="16"/>
      <c r="F94" s="16"/>
      <c r="G94" s="16"/>
      <c r="H94" s="16"/>
      <c r="I94" s="16"/>
      <c r="J94" s="16"/>
      <c r="K94" s="16"/>
      <c r="L94" s="16"/>
      <c r="M94" s="16"/>
      <c r="N94" s="16"/>
      <c r="O94" s="16"/>
      <c r="P94" s="16"/>
    </row>
    <row r="95" spans="1:16" x14ac:dyDescent="0.2">
      <c r="A95" s="1" t="s">
        <v>41</v>
      </c>
      <c r="B95" s="16"/>
      <c r="C95" s="301">
        <f>'Kops c'!C41:H41</f>
        <v>0</v>
      </c>
      <c r="D95" s="301"/>
      <c r="E95" s="301"/>
      <c r="F95" s="301"/>
      <c r="G95" s="301"/>
      <c r="H95" s="301"/>
      <c r="I95" s="16"/>
      <c r="J95" s="16"/>
      <c r="K95" s="16"/>
      <c r="L95" s="16"/>
      <c r="M95" s="16"/>
      <c r="N95" s="16"/>
      <c r="O95" s="16"/>
      <c r="P95" s="16"/>
    </row>
    <row r="96" spans="1:16" x14ac:dyDescent="0.2">
      <c r="A96" s="16"/>
      <c r="B96" s="16"/>
      <c r="C96" s="227" t="s">
        <v>15</v>
      </c>
      <c r="D96" s="227"/>
      <c r="E96" s="227"/>
      <c r="F96" s="227"/>
      <c r="G96" s="227"/>
      <c r="H96" s="227"/>
      <c r="I96" s="16"/>
      <c r="J96" s="16"/>
      <c r="K96" s="16"/>
      <c r="L96" s="16"/>
      <c r="M96" s="16"/>
      <c r="N96" s="16"/>
      <c r="O96" s="16"/>
      <c r="P96" s="16"/>
    </row>
    <row r="97" spans="1:16" x14ac:dyDescent="0.2">
      <c r="A97" s="16"/>
      <c r="B97" s="16"/>
      <c r="C97" s="16"/>
      <c r="D97" s="16"/>
      <c r="E97" s="16"/>
      <c r="F97" s="16"/>
      <c r="G97" s="16"/>
      <c r="H97" s="16"/>
      <c r="I97" s="16"/>
      <c r="J97" s="16"/>
      <c r="K97" s="16"/>
      <c r="L97" s="16"/>
      <c r="M97" s="16"/>
      <c r="N97" s="16"/>
      <c r="O97" s="16"/>
      <c r="P97" s="16"/>
    </row>
    <row r="98" spans="1:16" x14ac:dyDescent="0.2">
      <c r="A98" s="78" t="s">
        <v>16</v>
      </c>
      <c r="B98" s="42"/>
      <c r="C98" s="84">
        <f>'Kops c'!C44</f>
        <v>0</v>
      </c>
      <c r="D98" s="42"/>
      <c r="E98" s="16"/>
      <c r="F98" s="16"/>
      <c r="G98" s="16"/>
      <c r="H98" s="16"/>
      <c r="I98" s="16"/>
      <c r="J98" s="16"/>
      <c r="K98" s="16"/>
      <c r="L98" s="16"/>
      <c r="M98" s="16"/>
      <c r="N98" s="16"/>
      <c r="O98" s="16"/>
      <c r="P98" s="16"/>
    </row>
    <row r="99" spans="1:16" x14ac:dyDescent="0.2">
      <c r="A99" s="16"/>
      <c r="B99" s="16"/>
      <c r="C99" s="16"/>
      <c r="D99" s="16"/>
      <c r="E99" s="16"/>
      <c r="F99" s="16"/>
      <c r="G99" s="16"/>
      <c r="H99" s="16"/>
      <c r="I99" s="16"/>
      <c r="J99" s="16"/>
      <c r="K99" s="16"/>
      <c r="L99" s="16"/>
      <c r="M99" s="16"/>
      <c r="N99" s="16"/>
      <c r="O99" s="16"/>
      <c r="P9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96:H96"/>
    <mergeCell ref="L12:P12"/>
    <mergeCell ref="A87:K87"/>
    <mergeCell ref="C90:H90"/>
    <mergeCell ref="C91:H91"/>
    <mergeCell ref="A93:D93"/>
    <mergeCell ref="C95:H95"/>
  </mergeCells>
  <conditionalFormatting sqref="A87:K87">
    <cfRule type="containsText" dxfId="5" priority="3" operator="containsText" text="Tiešās izmaksas kopā, t. sk. darba devēja sociālais nodoklis __.__% ">
      <formula>NOT(ISERROR(SEARCH("Tiešās izmaksas kopā, t. sk. darba devēja sociālais nodoklis __.__% ",A87)))</formula>
    </cfRule>
  </conditionalFormatting>
  <conditionalFormatting sqref="A14:P86">
    <cfRule type="cellIs" dxfId="4" priority="1" operator="equal">
      <formula>0</formula>
    </cfRule>
  </conditionalFormatting>
  <conditionalFormatting sqref="C2:I2 D5:L8 N9:O9 L87:P87 C90:H90 C95:H95 C98">
    <cfRule type="cellIs" dxfId="3" priority="2" operator="equal">
      <formula>0</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240D-92EA-4E4D-81DD-ED17C9235337}">
  <sheetPr codeName="Sheet42">
    <tabColor rgb="FFFF0000"/>
  </sheetPr>
  <dimension ref="A1:P29"/>
  <sheetViews>
    <sheetView workbookViewId="0">
      <selection activeCell="A17" sqref="A17: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'12a+c+n'!D1</f>
        <v>12</v>
      </c>
      <c r="E1" s="22"/>
      <c r="F1" s="22"/>
      <c r="G1" s="22"/>
      <c r="H1" s="22"/>
      <c r="I1" s="22"/>
      <c r="J1" s="22"/>
      <c r="N1" s="26"/>
      <c r="O1" s="27"/>
      <c r="P1" s="28"/>
    </row>
    <row r="2" spans="1:16" x14ac:dyDescent="0.2">
      <c r="A2" s="29"/>
      <c r="B2" s="29"/>
      <c r="C2" s="313" t="str">
        <f>'12a+c+n'!C2:I2</f>
        <v>Iekšējais ūdensvads, kanalizācija un to aprīkojums</v>
      </c>
      <c r="D2" s="313"/>
      <c r="E2" s="313"/>
      <c r="F2" s="313"/>
      <c r="G2" s="313"/>
      <c r="H2" s="313"/>
      <c r="I2" s="313"/>
      <c r="J2" s="29"/>
    </row>
    <row r="3" spans="1:16" x14ac:dyDescent="0.2">
      <c r="A3" s="30"/>
      <c r="B3" s="30"/>
      <c r="C3" s="270" t="s">
        <v>21</v>
      </c>
      <c r="D3" s="270"/>
      <c r="E3" s="270"/>
      <c r="F3" s="270"/>
      <c r="G3" s="270"/>
      <c r="H3" s="270"/>
      <c r="I3" s="270"/>
      <c r="J3" s="30"/>
    </row>
    <row r="4" spans="1:16" x14ac:dyDescent="0.2">
      <c r="A4" s="30"/>
      <c r="B4" s="30"/>
      <c r="C4" s="314" t="s">
        <v>19</v>
      </c>
      <c r="D4" s="314"/>
      <c r="E4" s="314"/>
      <c r="F4" s="314"/>
      <c r="G4" s="314"/>
      <c r="H4" s="314"/>
      <c r="I4" s="314"/>
      <c r="J4" s="30"/>
    </row>
    <row r="5" spans="1:16" ht="15" customHeight="1" x14ac:dyDescent="0.2">
      <c r="A5" s="22"/>
      <c r="B5" s="22"/>
      <c r="C5" s="27" t="s">
        <v>5</v>
      </c>
      <c r="D5" s="309" t="str">
        <f>'Kops a+c+n'!D6</f>
        <v>Daudzīvokļu dzīvojamā ēka</v>
      </c>
      <c r="E5" s="309"/>
      <c r="F5" s="309"/>
      <c r="G5" s="309"/>
      <c r="H5" s="309"/>
      <c r="I5" s="309"/>
      <c r="J5" s="309"/>
      <c r="K5" s="309"/>
      <c r="L5" s="309"/>
      <c r="M5" s="16"/>
      <c r="N5" s="16"/>
      <c r="O5" s="16"/>
      <c r="P5" s="16"/>
    </row>
    <row r="6" spans="1:16" x14ac:dyDescent="0.2">
      <c r="A6" s="22"/>
      <c r="B6" s="22"/>
      <c r="C6" s="27" t="s">
        <v>6</v>
      </c>
      <c r="D6" s="309" t="str">
        <f>'Kops a+c+n'!D7</f>
        <v>Daudzdzīvokļu dzīvojamās ēkas energoefektivitātes paaugstināšana</v>
      </c>
      <c r="E6" s="309"/>
      <c r="F6" s="309"/>
      <c r="G6" s="309"/>
      <c r="H6" s="309"/>
      <c r="I6" s="309"/>
      <c r="J6" s="309"/>
      <c r="K6" s="309"/>
      <c r="L6" s="309"/>
      <c r="M6" s="16"/>
      <c r="N6" s="16"/>
      <c r="O6" s="16"/>
      <c r="P6" s="16"/>
    </row>
    <row r="7" spans="1:16" x14ac:dyDescent="0.2">
      <c r="A7" s="22"/>
      <c r="B7" s="22"/>
      <c r="C7" s="27" t="s">
        <v>7</v>
      </c>
      <c r="D7" s="309" t="str">
        <f>'Kops a+c+n'!D8</f>
        <v>Meža iela 18, Jaunolaine, Olaines novads, LV-2127</v>
      </c>
      <c r="E7" s="309"/>
      <c r="F7" s="309"/>
      <c r="G7" s="309"/>
      <c r="H7" s="309"/>
      <c r="I7" s="309"/>
      <c r="J7" s="309"/>
      <c r="K7" s="309"/>
      <c r="L7" s="309"/>
      <c r="M7" s="16"/>
      <c r="N7" s="16"/>
      <c r="O7" s="16"/>
      <c r="P7" s="16"/>
    </row>
    <row r="8" spans="1:16" x14ac:dyDescent="0.2">
      <c r="A8" s="22"/>
      <c r="B8" s="22"/>
      <c r="C8" s="4" t="s">
        <v>24</v>
      </c>
      <c r="D8" s="309" t="str">
        <f>'Kops a+c+n'!D9</f>
        <v>AS OŪS 2023/08_E</v>
      </c>
      <c r="E8" s="309"/>
      <c r="F8" s="309"/>
      <c r="G8" s="309"/>
      <c r="H8" s="309"/>
      <c r="I8" s="309"/>
      <c r="J8" s="309"/>
      <c r="K8" s="309"/>
      <c r="L8" s="309"/>
      <c r="M8" s="16"/>
      <c r="N8" s="16"/>
      <c r="O8" s="16"/>
      <c r="P8" s="16"/>
    </row>
    <row r="9" spans="1:16" ht="11.25" customHeight="1" x14ac:dyDescent="0.2">
      <c r="A9" s="310" t="str">
        <f>'12a+c+n'!A9</f>
        <v>Tāme sastādīta  2023. gada tirgus cenās, pamatojoties uz UK daļas rasējumiem</v>
      </c>
      <c r="B9" s="310"/>
      <c r="C9" s="310"/>
      <c r="D9" s="310"/>
      <c r="E9" s="310"/>
      <c r="F9" s="310"/>
      <c r="G9" s="31"/>
      <c r="H9" s="31"/>
      <c r="I9" s="31"/>
      <c r="J9" s="311" t="s">
        <v>45</v>
      </c>
      <c r="K9" s="311"/>
      <c r="L9" s="311"/>
      <c r="M9" s="311"/>
      <c r="N9" s="312">
        <f>P17</f>
        <v>0</v>
      </c>
      <c r="O9" s="312"/>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82" t="s">
        <v>27</v>
      </c>
      <c r="B12" s="302" t="s">
        <v>48</v>
      </c>
      <c r="C12" s="296" t="s">
        <v>49</v>
      </c>
      <c r="D12" s="305" t="s">
        <v>50</v>
      </c>
      <c r="E12" s="307" t="s">
        <v>51</v>
      </c>
      <c r="F12" s="295" t="s">
        <v>52</v>
      </c>
      <c r="G12" s="296"/>
      <c r="H12" s="296"/>
      <c r="I12" s="296"/>
      <c r="J12" s="296"/>
      <c r="K12" s="297"/>
      <c r="L12" s="315" t="s">
        <v>53</v>
      </c>
      <c r="M12" s="296"/>
      <c r="N12" s="296"/>
      <c r="O12" s="296"/>
      <c r="P12" s="297"/>
    </row>
    <row r="13" spans="1:16" ht="126.75" customHeight="1" thickBot="1" x14ac:dyDescent="0.25">
      <c r="A13" s="283"/>
      <c r="B13" s="303"/>
      <c r="C13" s="304"/>
      <c r="D13" s="306"/>
      <c r="E13" s="308"/>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izmaksas",IF('12a+c+n'!$Q14="N",'12a+c+n'!B14,0))</f>
        <v>0</v>
      </c>
      <c r="C14" s="23">
        <f>IF($C$4="Neattiecināmās izmaksas",IF('12a+c+n'!$Q14="N",'12a+c+n'!C14,0))</f>
        <v>0</v>
      </c>
      <c r="D14" s="23">
        <f>IF($C$4="Neattiecināmās izmaksas",IF('12a+c+n'!$Q14="N",'12a+c+n'!D14,0))</f>
        <v>0</v>
      </c>
      <c r="E14" s="45"/>
      <c r="F14" s="63"/>
      <c r="G14" s="114"/>
      <c r="H14" s="114">
        <f>IF($C$4="Neattiecināmās izmaksas",IF('12a+c+n'!$Q14="N",'12a+c+n'!H14,0))</f>
        <v>0</v>
      </c>
      <c r="I14" s="114"/>
      <c r="J14" s="114"/>
      <c r="K14" s="115">
        <f>IF($C$4="Neattiecināmās izmaksas",IF('12a+c+n'!$Q14="N",'12a+c+n'!K14,0))</f>
        <v>0</v>
      </c>
      <c r="L14" s="81">
        <f>IF($C$4="Neattiecināmās izmaksas",IF('12a+c+n'!$Q14="N",'12a+c+n'!L14,0))</f>
        <v>0</v>
      </c>
      <c r="M14" s="114">
        <f>IF($C$4="Neattiecināmās izmaksas",IF('12a+c+n'!$Q14="N",'12a+c+n'!M14,0))</f>
        <v>0</v>
      </c>
      <c r="N14" s="114">
        <f>IF($C$4="Neattiecināmās izmaksas",IF('12a+c+n'!$Q14="N",'12a+c+n'!N14,0))</f>
        <v>0</v>
      </c>
      <c r="O14" s="114">
        <f>IF($C$4="Neattiecināmās izmaksas",IF('12a+c+n'!$Q14="N",'12a+c+n'!O14,0))</f>
        <v>0</v>
      </c>
      <c r="P14" s="115">
        <f>IF($C$4="Neattiecināmās izmaksas",IF('12a+c+n'!$Q14="N",'12a+c+n'!P14,0))</f>
        <v>0</v>
      </c>
    </row>
    <row r="15" spans="1:16" x14ac:dyDescent="0.2">
      <c r="A15" s="51"/>
      <c r="B15" s="24"/>
      <c r="C15" s="24"/>
      <c r="D15" s="24"/>
      <c r="E15" s="46"/>
      <c r="F15" s="65"/>
      <c r="G15" s="116"/>
      <c r="H15" s="116"/>
      <c r="I15" s="116"/>
      <c r="J15" s="116"/>
      <c r="K15" s="117"/>
      <c r="L15" s="82"/>
      <c r="M15" s="116"/>
      <c r="N15" s="116"/>
      <c r="O15" s="116"/>
      <c r="P15" s="117"/>
    </row>
    <row r="16" spans="1:16" ht="12" thickBot="1" x14ac:dyDescent="0.25">
      <c r="A16" s="51"/>
      <c r="B16" s="24"/>
      <c r="C16" s="24"/>
      <c r="D16" s="24"/>
      <c r="E16" s="46"/>
      <c r="F16" s="65"/>
      <c r="G16" s="116"/>
      <c r="H16" s="116"/>
      <c r="I16" s="116"/>
      <c r="J16" s="116"/>
      <c r="K16" s="117"/>
      <c r="L16" s="82"/>
      <c r="M16" s="116"/>
      <c r="N16" s="116"/>
      <c r="O16" s="116"/>
      <c r="P16" s="117"/>
    </row>
    <row r="17" spans="1:16" ht="12" customHeight="1" thickBot="1" x14ac:dyDescent="0.25">
      <c r="A17" s="298" t="s">
        <v>62</v>
      </c>
      <c r="B17" s="299"/>
      <c r="C17" s="299"/>
      <c r="D17" s="299"/>
      <c r="E17" s="299"/>
      <c r="F17" s="299"/>
      <c r="G17" s="299"/>
      <c r="H17" s="299"/>
      <c r="I17" s="299"/>
      <c r="J17" s="299"/>
      <c r="K17" s="300"/>
      <c r="L17" s="130">
        <f>SUM(L14:L16)</f>
        <v>0</v>
      </c>
      <c r="M17" s="131">
        <f>SUM(M14:M16)</f>
        <v>0</v>
      </c>
      <c r="N17" s="131">
        <f>SUM(N14:N16)</f>
        <v>0</v>
      </c>
      <c r="O17" s="131">
        <f>SUM(O14:O16)</f>
        <v>0</v>
      </c>
      <c r="P17" s="132">
        <f>SUM(P14:P16)</f>
        <v>0</v>
      </c>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 t="s">
        <v>14</v>
      </c>
      <c r="B20" s="16"/>
      <c r="C20" s="301">
        <f>'Kops n'!C36:H36</f>
        <v>0</v>
      </c>
      <c r="D20" s="301"/>
      <c r="E20" s="301"/>
      <c r="F20" s="301"/>
      <c r="G20" s="301"/>
      <c r="H20" s="301"/>
      <c r="I20" s="16"/>
      <c r="J20" s="16"/>
      <c r="K20" s="16"/>
      <c r="L20" s="16"/>
      <c r="M20" s="16"/>
      <c r="N20" s="16"/>
      <c r="O20" s="16"/>
      <c r="P20" s="16"/>
    </row>
    <row r="21" spans="1:16" x14ac:dyDescent="0.2">
      <c r="A21" s="16"/>
      <c r="B21" s="16"/>
      <c r="C21" s="227" t="s">
        <v>15</v>
      </c>
      <c r="D21" s="227"/>
      <c r="E21" s="227"/>
      <c r="F21" s="227"/>
      <c r="G21" s="227"/>
      <c r="H21" s="227"/>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249" t="str">
        <f>'Kops n'!A39:D39</f>
        <v>Tāme sastādīta 2023. gada __. ____________</v>
      </c>
      <c r="B23" s="250"/>
      <c r="C23" s="250"/>
      <c r="D23" s="250"/>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41</v>
      </c>
      <c r="B25" s="16"/>
      <c r="C25" s="301">
        <f>'Kops n'!C41:H41</f>
        <v>0</v>
      </c>
      <c r="D25" s="301"/>
      <c r="E25" s="301"/>
      <c r="F25" s="301"/>
      <c r="G25" s="301"/>
      <c r="H25" s="301"/>
      <c r="I25" s="16"/>
      <c r="J25" s="16"/>
      <c r="K25" s="16"/>
      <c r="L25" s="16"/>
      <c r="M25" s="16"/>
      <c r="N25" s="16"/>
      <c r="O25" s="16"/>
      <c r="P25" s="16"/>
    </row>
    <row r="26" spans="1:16" x14ac:dyDescent="0.2">
      <c r="A26" s="16"/>
      <c r="B26" s="16"/>
      <c r="C26" s="227" t="s">
        <v>15</v>
      </c>
      <c r="D26" s="227"/>
      <c r="E26" s="227"/>
      <c r="F26" s="227"/>
      <c r="G26" s="227"/>
      <c r="H26" s="227"/>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78" t="s">
        <v>16</v>
      </c>
      <c r="B28" s="42"/>
      <c r="C28" s="84">
        <f>'Kops n'!C44</f>
        <v>0</v>
      </c>
      <c r="D28" s="42"/>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sheetData>
  <mergeCells count="23">
    <mergeCell ref="C2:I2"/>
    <mergeCell ref="C3:I3"/>
    <mergeCell ref="C4:I4"/>
    <mergeCell ref="D5:L5"/>
    <mergeCell ref="D6:L6"/>
    <mergeCell ref="D8:L8"/>
    <mergeCell ref="A9:F9"/>
    <mergeCell ref="J9:M9"/>
    <mergeCell ref="N9:O9"/>
    <mergeCell ref="D7:L7"/>
    <mergeCell ref="C26:H26"/>
    <mergeCell ref="L12:P12"/>
    <mergeCell ref="A17:K17"/>
    <mergeCell ref="C20:H20"/>
    <mergeCell ref="C21:H21"/>
    <mergeCell ref="A23:D23"/>
    <mergeCell ref="C25:H25"/>
    <mergeCell ref="A12:A13"/>
    <mergeCell ref="B12:B13"/>
    <mergeCell ref="C12:C13"/>
    <mergeCell ref="D12:D13"/>
    <mergeCell ref="E12:E13"/>
    <mergeCell ref="F12:K12"/>
  </mergeCells>
  <conditionalFormatting sqref="A17:K17">
    <cfRule type="containsText" dxfId="2"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1" priority="1" operator="equal">
      <formula>0</formula>
    </cfRule>
  </conditionalFormatting>
  <conditionalFormatting sqref="C2:I2 D5:L8 N9:O9 L17:P17 C20:H20 C25:H25 C28">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56</vt:i4>
      </vt:variant>
    </vt:vector>
  </HeadingPairs>
  <TitlesOfParts>
    <vt:vector size="56"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lpstr>12a+c+n</vt:lpstr>
      <vt:lpstr>12a</vt:lpstr>
      <vt:lpstr>12c</vt:lpstr>
      <vt:lpstr>12n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Janis</dc:creator>
  <cp:keywords/>
  <dc:description/>
  <cp:lastModifiedBy>Ilze Bērziņa</cp:lastModifiedBy>
  <cp:revision/>
  <dcterms:created xsi:type="dcterms:W3CDTF">2019-03-11T11:42:22Z</dcterms:created>
  <dcterms:modified xsi:type="dcterms:W3CDTF">2023-09-26T06:42:05Z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